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lo_Vilenchyk/Documents/SAS/SAS_Graduation_Work/GraduationWork/"/>
    </mc:Choice>
  </mc:AlternateContent>
  <xr:revisionPtr revIDLastSave="0" documentId="13_ncr:1_{DD25B8C8-BC99-3847-8E7D-96B2A08E4B96}" xr6:coauthVersionLast="47" xr6:coauthVersionMax="47" xr10:uidLastSave="{00000000-0000-0000-0000-000000000000}"/>
  <bookViews>
    <workbookView xWindow="0" yWindow="760" windowWidth="34560" windowHeight="19940" activeTab="5" xr2:uid="{E46415DC-9948-4C36-8404-AE07A63E87EB}"/>
  </bookViews>
  <sheets>
    <sheet name="in" sheetId="1" r:id="rId1"/>
    <sheet name="Agg" sheetId="2" r:id="rId2"/>
    <sheet name="Resource plan" sheetId="3" r:id="rId3"/>
    <sheet name="Discovery phase plan" sheetId="4" r:id="rId4"/>
    <sheet name="Discovery_Phase_5_Day_Workshop" sheetId="5" r:id="rId5"/>
    <sheet name="Sheet1" sheetId="6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6" l="1"/>
  <c r="G14" i="6"/>
  <c r="F14" i="6"/>
  <c r="I14" i="6" s="1"/>
  <c r="E14" i="6"/>
  <c r="D14" i="6"/>
  <c r="C14" i="6"/>
  <c r="B14" i="6"/>
  <c r="A14" i="6"/>
  <c r="H13" i="6"/>
  <c r="G13" i="6"/>
  <c r="F13" i="6"/>
  <c r="E13" i="6"/>
  <c r="I13" i="6" s="1"/>
  <c r="D13" i="6"/>
  <c r="C13" i="6"/>
  <c r="B13" i="6"/>
  <c r="A13" i="6"/>
  <c r="H12" i="6"/>
  <c r="G12" i="6"/>
  <c r="F12" i="6"/>
  <c r="E12" i="6"/>
  <c r="D12" i="6"/>
  <c r="C12" i="6"/>
  <c r="I12" i="6" s="1"/>
  <c r="B12" i="6"/>
  <c r="A12" i="6"/>
  <c r="H11" i="6"/>
  <c r="G11" i="6"/>
  <c r="F11" i="6"/>
  <c r="E11" i="6"/>
  <c r="D11" i="6"/>
  <c r="C11" i="6"/>
  <c r="I11" i="6" s="1"/>
  <c r="B11" i="6"/>
  <c r="A11" i="6"/>
  <c r="H10" i="6"/>
  <c r="G10" i="6"/>
  <c r="F10" i="6"/>
  <c r="E10" i="6"/>
  <c r="D10" i="6"/>
  <c r="C10" i="6"/>
  <c r="I10" i="6" s="1"/>
  <c r="B10" i="6"/>
  <c r="A10" i="6"/>
  <c r="H9" i="6"/>
  <c r="G9" i="6"/>
  <c r="F9" i="6"/>
  <c r="E9" i="6"/>
  <c r="D9" i="6"/>
  <c r="C9" i="6"/>
  <c r="I9" i="6" s="1"/>
  <c r="B9" i="6"/>
  <c r="A9" i="6"/>
  <c r="H8" i="6"/>
  <c r="G8" i="6"/>
  <c r="F8" i="6"/>
  <c r="E8" i="6"/>
  <c r="D8" i="6"/>
  <c r="C8" i="6"/>
  <c r="I8" i="6" s="1"/>
  <c r="B8" i="6"/>
  <c r="A8" i="6"/>
  <c r="I7" i="6"/>
  <c r="H7" i="6"/>
  <c r="G7" i="6"/>
  <c r="F7" i="6"/>
  <c r="E7" i="6"/>
  <c r="D7" i="6"/>
  <c r="C7" i="6"/>
  <c r="B7" i="6"/>
  <c r="A7" i="6"/>
  <c r="H6" i="6"/>
  <c r="I6" i="6" s="1"/>
  <c r="G6" i="6"/>
  <c r="F6" i="6"/>
  <c r="E6" i="6"/>
  <c r="D6" i="6"/>
  <c r="C6" i="6"/>
  <c r="B6" i="6"/>
  <c r="A6" i="6"/>
  <c r="H5" i="6"/>
  <c r="G5" i="6"/>
  <c r="I5" i="6" s="1"/>
  <c r="F5" i="6"/>
  <c r="E5" i="6"/>
  <c r="D5" i="6"/>
  <c r="C5" i="6"/>
  <c r="B5" i="6"/>
  <c r="A5" i="6"/>
  <c r="H4" i="6"/>
  <c r="G4" i="6"/>
  <c r="F4" i="6"/>
  <c r="I4" i="6" s="1"/>
  <c r="E4" i="6"/>
  <c r="D4" i="6"/>
  <c r="C4" i="6"/>
  <c r="B4" i="6"/>
  <c r="A4" i="6"/>
  <c r="H3" i="6"/>
  <c r="H15" i="6" s="1"/>
  <c r="G3" i="6"/>
  <c r="G15" i="6" s="1"/>
  <c r="F3" i="6"/>
  <c r="F15" i="6" s="1"/>
  <c r="E3" i="6"/>
  <c r="E15" i="6" s="1"/>
  <c r="D3" i="6"/>
  <c r="D15" i="6" s="1"/>
  <c r="C3" i="6"/>
  <c r="C15" i="6" s="1"/>
  <c r="B3" i="6"/>
  <c r="A3" i="6"/>
  <c r="V21" i="1"/>
  <c r="N4" i="1" a="1"/>
  <c r="N4" i="1"/>
  <c r="F65" i="3"/>
  <c r="F54" i="3"/>
  <c r="F55" i="3"/>
  <c r="F58" i="3"/>
  <c r="F59" i="3"/>
  <c r="F60" i="3"/>
  <c r="F62" i="3"/>
  <c r="F63" i="3"/>
  <c r="F64" i="3"/>
  <c r="F53" i="3"/>
  <c r="C64" i="3"/>
  <c r="C63" i="3"/>
  <c r="C62" i="3"/>
  <c r="C60" i="3"/>
  <c r="C59" i="3"/>
  <c r="C58" i="3"/>
  <c r="C55" i="3"/>
  <c r="C54" i="3"/>
  <c r="C53" i="3"/>
  <c r="C42" i="3"/>
  <c r="C41" i="3"/>
  <c r="C40" i="3"/>
  <c r="C38" i="3"/>
  <c r="C37" i="3"/>
  <c r="C36" i="3"/>
  <c r="C33" i="3"/>
  <c r="C32" i="3"/>
  <c r="C31" i="3"/>
  <c r="W21" i="1"/>
  <c r="X21" i="1"/>
  <c r="E2" i="2" s="1"/>
  <c r="Y21" i="1"/>
  <c r="C17" i="3"/>
  <c r="C16" i="3"/>
  <c r="C15" i="3"/>
  <c r="C13" i="3"/>
  <c r="C12" i="3"/>
  <c r="C11" i="3"/>
  <c r="C8" i="3"/>
  <c r="C7" i="3"/>
  <c r="C6" i="3"/>
  <c r="F2" i="2"/>
  <c r="D2" i="2"/>
  <c r="U160" i="1" a="1"/>
  <c r="U160" i="1" s="1"/>
  <c r="T160" i="1" a="1"/>
  <c r="T160" i="1" s="1"/>
  <c r="S160" i="1" a="1"/>
  <c r="S160" i="1" s="1"/>
  <c r="R160" i="1" a="1"/>
  <c r="R160" i="1" s="1"/>
  <c r="U159" i="1" a="1"/>
  <c r="U159" i="1" s="1"/>
  <c r="T159" i="1" a="1"/>
  <c r="T159" i="1" s="1"/>
  <c r="S159" i="1" a="1"/>
  <c r="S159" i="1" s="1"/>
  <c r="R159" i="1" a="1"/>
  <c r="R159" i="1" s="1"/>
  <c r="U158" i="1" a="1"/>
  <c r="U158" i="1" s="1"/>
  <c r="T158" i="1" a="1"/>
  <c r="T158" i="1" s="1"/>
  <c r="S158" i="1" a="1"/>
  <c r="S158" i="1" s="1"/>
  <c r="R158" i="1" a="1"/>
  <c r="R158" i="1" s="1"/>
  <c r="U157" i="1" a="1"/>
  <c r="U157" i="1" s="1"/>
  <c r="T157" i="1" a="1"/>
  <c r="T157" i="1" s="1"/>
  <c r="S157" i="1" a="1"/>
  <c r="S157" i="1" s="1"/>
  <c r="R157" i="1" a="1"/>
  <c r="R157" i="1" s="1"/>
  <c r="U156" i="1" a="1"/>
  <c r="U156" i="1" s="1"/>
  <c r="T156" i="1" a="1"/>
  <c r="T156" i="1" s="1"/>
  <c r="S156" i="1" a="1"/>
  <c r="S156" i="1" s="1"/>
  <c r="R156" i="1" a="1"/>
  <c r="R156" i="1" s="1"/>
  <c r="U155" i="1" a="1"/>
  <c r="U155" i="1" s="1"/>
  <c r="T155" i="1" a="1"/>
  <c r="T155" i="1" s="1"/>
  <c r="S155" i="1" a="1"/>
  <c r="S155" i="1" s="1"/>
  <c r="R155" i="1" a="1"/>
  <c r="R155" i="1" s="1"/>
  <c r="U154" i="1" a="1"/>
  <c r="U154" i="1" s="1"/>
  <c r="T154" i="1" a="1"/>
  <c r="T154" i="1" s="1"/>
  <c r="S154" i="1" a="1"/>
  <c r="S154" i="1" s="1"/>
  <c r="R154" i="1" a="1"/>
  <c r="R154" i="1" s="1"/>
  <c r="U153" i="1" a="1"/>
  <c r="U153" i="1" s="1"/>
  <c r="T153" i="1" a="1"/>
  <c r="T153" i="1" s="1"/>
  <c r="S153" i="1" a="1"/>
  <c r="S153" i="1" s="1"/>
  <c r="R153" i="1" a="1"/>
  <c r="R153" i="1" s="1"/>
  <c r="U152" i="1" a="1"/>
  <c r="U152" i="1" s="1"/>
  <c r="T152" i="1" a="1"/>
  <c r="T152" i="1" s="1"/>
  <c r="S152" i="1" a="1"/>
  <c r="S152" i="1" s="1"/>
  <c r="R152" i="1" a="1"/>
  <c r="R152" i="1" s="1"/>
  <c r="U151" i="1" a="1"/>
  <c r="U151" i="1" s="1"/>
  <c r="T151" i="1" a="1"/>
  <c r="T151" i="1" s="1"/>
  <c r="S151" i="1" a="1"/>
  <c r="S151" i="1" s="1"/>
  <c r="R151" i="1" a="1"/>
  <c r="R151" i="1" s="1"/>
  <c r="U150" i="1" a="1"/>
  <c r="U150" i="1" s="1"/>
  <c r="T150" i="1" a="1"/>
  <c r="T150" i="1" s="1"/>
  <c r="S150" i="1" a="1"/>
  <c r="S150" i="1" s="1"/>
  <c r="R150" i="1" a="1"/>
  <c r="R150" i="1" s="1"/>
  <c r="U149" i="1" a="1"/>
  <c r="U149" i="1" s="1"/>
  <c r="T149" i="1" a="1"/>
  <c r="T149" i="1" s="1"/>
  <c r="S149" i="1" a="1"/>
  <c r="S149" i="1" s="1"/>
  <c r="R149" i="1" a="1"/>
  <c r="R149" i="1" s="1"/>
  <c r="U148" i="1" a="1"/>
  <c r="U148" i="1" s="1"/>
  <c r="T148" i="1" a="1"/>
  <c r="T148" i="1" s="1"/>
  <c r="S148" i="1" a="1"/>
  <c r="S148" i="1" s="1"/>
  <c r="R148" i="1" a="1"/>
  <c r="R148" i="1" s="1"/>
  <c r="U145" i="1" a="1"/>
  <c r="U145" i="1" s="1"/>
  <c r="T145" i="1" a="1"/>
  <c r="T145" i="1" s="1"/>
  <c r="S145" i="1" a="1"/>
  <c r="S145" i="1" s="1"/>
  <c r="R145" i="1" a="1"/>
  <c r="R145" i="1" s="1"/>
  <c r="U144" i="1" a="1"/>
  <c r="U144" i="1" s="1"/>
  <c r="T144" i="1" a="1"/>
  <c r="T144" i="1" s="1"/>
  <c r="S144" i="1" a="1"/>
  <c r="S144" i="1" s="1"/>
  <c r="R144" i="1" a="1"/>
  <c r="R144" i="1" s="1"/>
  <c r="U143" i="1" a="1"/>
  <c r="U143" i="1" s="1"/>
  <c r="T143" i="1" a="1"/>
  <c r="T143" i="1" s="1"/>
  <c r="S143" i="1" a="1"/>
  <c r="S143" i="1" s="1"/>
  <c r="R143" i="1" a="1"/>
  <c r="R143" i="1" s="1"/>
  <c r="U142" i="1" a="1"/>
  <c r="U142" i="1" s="1"/>
  <c r="T142" i="1" a="1"/>
  <c r="T142" i="1" s="1"/>
  <c r="S142" i="1" a="1"/>
  <c r="S142" i="1" s="1"/>
  <c r="R142" i="1" a="1"/>
  <c r="R142" i="1" s="1"/>
  <c r="U141" i="1" a="1"/>
  <c r="U141" i="1" s="1"/>
  <c r="T141" i="1" a="1"/>
  <c r="T141" i="1" s="1"/>
  <c r="S141" i="1" a="1"/>
  <c r="S141" i="1" s="1"/>
  <c r="R141" i="1" a="1"/>
  <c r="R141" i="1" s="1"/>
  <c r="U140" i="1" a="1"/>
  <c r="U140" i="1" s="1"/>
  <c r="T140" i="1" a="1"/>
  <c r="T140" i="1" s="1"/>
  <c r="S140" i="1" a="1"/>
  <c r="S140" i="1" s="1"/>
  <c r="R140" i="1" a="1"/>
  <c r="R140" i="1" s="1"/>
  <c r="U139" i="1" a="1"/>
  <c r="U139" i="1" s="1"/>
  <c r="T139" i="1" a="1"/>
  <c r="T139" i="1" s="1"/>
  <c r="S139" i="1" a="1"/>
  <c r="S139" i="1" s="1"/>
  <c r="R139" i="1" a="1"/>
  <c r="R139" i="1" s="1"/>
  <c r="U138" i="1" a="1"/>
  <c r="U138" i="1" s="1"/>
  <c r="T138" i="1" a="1"/>
  <c r="T138" i="1" s="1"/>
  <c r="S138" i="1" a="1"/>
  <c r="S138" i="1" s="1"/>
  <c r="R138" i="1" a="1"/>
  <c r="R138" i="1" s="1"/>
  <c r="U137" i="1" a="1"/>
  <c r="U137" i="1" s="1"/>
  <c r="T137" i="1" a="1"/>
  <c r="T137" i="1" s="1"/>
  <c r="S137" i="1" a="1"/>
  <c r="S137" i="1" s="1"/>
  <c r="R137" i="1" a="1"/>
  <c r="R137" i="1" s="1"/>
  <c r="U136" i="1" a="1"/>
  <c r="U136" i="1" s="1"/>
  <c r="T136" i="1" a="1"/>
  <c r="T136" i="1" s="1"/>
  <c r="S136" i="1" a="1"/>
  <c r="S136" i="1" s="1"/>
  <c r="R136" i="1" a="1"/>
  <c r="R136" i="1" s="1"/>
  <c r="U135" i="1" a="1"/>
  <c r="U135" i="1" s="1"/>
  <c r="T135" i="1" a="1"/>
  <c r="T135" i="1" s="1"/>
  <c r="S135" i="1" a="1"/>
  <c r="S135" i="1" s="1"/>
  <c r="R135" i="1" a="1"/>
  <c r="R135" i="1" s="1"/>
  <c r="U134" i="1" a="1"/>
  <c r="U134" i="1" s="1"/>
  <c r="T134" i="1" a="1"/>
  <c r="T134" i="1" s="1"/>
  <c r="S134" i="1" a="1"/>
  <c r="S134" i="1" s="1"/>
  <c r="R134" i="1" a="1"/>
  <c r="R134" i="1" s="1"/>
  <c r="U133" i="1" a="1"/>
  <c r="U133" i="1" s="1"/>
  <c r="T133" i="1" a="1"/>
  <c r="T133" i="1" s="1"/>
  <c r="S133" i="1" a="1"/>
  <c r="S133" i="1" s="1"/>
  <c r="R133" i="1" a="1"/>
  <c r="R133" i="1" s="1"/>
  <c r="U130" i="1" a="1"/>
  <c r="U130" i="1" s="1"/>
  <c r="T130" i="1" a="1"/>
  <c r="T130" i="1" s="1"/>
  <c r="S130" i="1" a="1"/>
  <c r="S130" i="1" s="1"/>
  <c r="R130" i="1" a="1"/>
  <c r="R130" i="1" s="1"/>
  <c r="U129" i="1" a="1"/>
  <c r="U129" i="1" s="1"/>
  <c r="T129" i="1" a="1"/>
  <c r="T129" i="1" s="1"/>
  <c r="S129" i="1" a="1"/>
  <c r="S129" i="1" s="1"/>
  <c r="R129" i="1" a="1"/>
  <c r="R129" i="1" s="1"/>
  <c r="U128" i="1" a="1"/>
  <c r="U128" i="1" s="1"/>
  <c r="T128" i="1" a="1"/>
  <c r="T128" i="1" s="1"/>
  <c r="S128" i="1" a="1"/>
  <c r="S128" i="1" s="1"/>
  <c r="R128" i="1" a="1"/>
  <c r="R128" i="1" s="1"/>
  <c r="U127" i="1" a="1"/>
  <c r="U127" i="1" s="1"/>
  <c r="T127" i="1" a="1"/>
  <c r="T127" i="1" s="1"/>
  <c r="S127" i="1" a="1"/>
  <c r="S127" i="1" s="1"/>
  <c r="R127" i="1" a="1"/>
  <c r="R127" i="1" s="1"/>
  <c r="U126" i="1" a="1"/>
  <c r="U126" i="1" s="1"/>
  <c r="T126" i="1" a="1"/>
  <c r="T126" i="1" s="1"/>
  <c r="S126" i="1" a="1"/>
  <c r="S126" i="1" s="1"/>
  <c r="R126" i="1" a="1"/>
  <c r="R126" i="1" s="1"/>
  <c r="U125" i="1" a="1"/>
  <c r="U125" i="1" s="1"/>
  <c r="T125" i="1" a="1"/>
  <c r="T125" i="1" s="1"/>
  <c r="S125" i="1" a="1"/>
  <c r="S125" i="1" s="1"/>
  <c r="R125" i="1" a="1"/>
  <c r="R125" i="1" s="1"/>
  <c r="U124" i="1" a="1"/>
  <c r="U124" i="1" s="1"/>
  <c r="T124" i="1" a="1"/>
  <c r="T124" i="1" s="1"/>
  <c r="S124" i="1" a="1"/>
  <c r="S124" i="1" s="1"/>
  <c r="R124" i="1" a="1"/>
  <c r="R124" i="1" s="1"/>
  <c r="U123" i="1" a="1"/>
  <c r="U123" i="1" s="1"/>
  <c r="T123" i="1" a="1"/>
  <c r="T123" i="1" s="1"/>
  <c r="S123" i="1" a="1"/>
  <c r="S123" i="1" s="1"/>
  <c r="R123" i="1" a="1"/>
  <c r="R123" i="1" s="1"/>
  <c r="U122" i="1" a="1"/>
  <c r="U122" i="1" s="1"/>
  <c r="T122" i="1" a="1"/>
  <c r="T122" i="1" s="1"/>
  <c r="S122" i="1" a="1"/>
  <c r="S122" i="1" s="1"/>
  <c r="R122" i="1" a="1"/>
  <c r="R122" i="1" s="1"/>
  <c r="U121" i="1" a="1"/>
  <c r="U121" i="1" s="1"/>
  <c r="T121" i="1" a="1"/>
  <c r="T121" i="1" s="1"/>
  <c r="S121" i="1" a="1"/>
  <c r="S121" i="1" s="1"/>
  <c r="R121" i="1" a="1"/>
  <c r="R121" i="1" s="1"/>
  <c r="U120" i="1" a="1"/>
  <c r="U120" i="1" s="1"/>
  <c r="T120" i="1" a="1"/>
  <c r="T120" i="1" s="1"/>
  <c r="S120" i="1" a="1"/>
  <c r="S120" i="1" s="1"/>
  <c r="R120" i="1" a="1"/>
  <c r="R120" i="1" s="1"/>
  <c r="U119" i="1" a="1"/>
  <c r="U119" i="1" s="1"/>
  <c r="T119" i="1" a="1"/>
  <c r="T119" i="1" s="1"/>
  <c r="S119" i="1" a="1"/>
  <c r="S119" i="1" s="1"/>
  <c r="R119" i="1" a="1"/>
  <c r="R119" i="1" s="1"/>
  <c r="U118" i="1" a="1"/>
  <c r="U118" i="1" s="1"/>
  <c r="T118" i="1" a="1"/>
  <c r="T118" i="1" s="1"/>
  <c r="S118" i="1" a="1"/>
  <c r="S118" i="1" s="1"/>
  <c r="R118" i="1" a="1"/>
  <c r="R118" i="1" s="1"/>
  <c r="U115" i="1" a="1"/>
  <c r="U115" i="1" s="1"/>
  <c r="T115" i="1" a="1"/>
  <c r="T115" i="1" s="1"/>
  <c r="S115" i="1" a="1"/>
  <c r="S115" i="1" s="1"/>
  <c r="R115" i="1" a="1"/>
  <c r="R115" i="1" s="1"/>
  <c r="U114" i="1" a="1"/>
  <c r="U114" i="1" s="1"/>
  <c r="T114" i="1" a="1"/>
  <c r="T114" i="1" s="1"/>
  <c r="S114" i="1" a="1"/>
  <c r="S114" i="1" s="1"/>
  <c r="R114" i="1" a="1"/>
  <c r="R114" i="1" s="1"/>
  <c r="U113" i="1" a="1"/>
  <c r="U113" i="1" s="1"/>
  <c r="T113" i="1" a="1"/>
  <c r="T113" i="1" s="1"/>
  <c r="S113" i="1" a="1"/>
  <c r="S113" i="1" s="1"/>
  <c r="R113" i="1" a="1"/>
  <c r="R113" i="1" s="1"/>
  <c r="U112" i="1" a="1"/>
  <c r="U112" i="1" s="1"/>
  <c r="T112" i="1" a="1"/>
  <c r="T112" i="1" s="1"/>
  <c r="S112" i="1" a="1"/>
  <c r="S112" i="1" s="1"/>
  <c r="R112" i="1" a="1"/>
  <c r="R112" i="1" s="1"/>
  <c r="U111" i="1" a="1"/>
  <c r="U111" i="1" s="1"/>
  <c r="T111" i="1" a="1"/>
  <c r="T111" i="1" s="1"/>
  <c r="S111" i="1" a="1"/>
  <c r="S111" i="1" s="1"/>
  <c r="R111" i="1" a="1"/>
  <c r="R111" i="1" s="1"/>
  <c r="U110" i="1" a="1"/>
  <c r="U110" i="1" s="1"/>
  <c r="T110" i="1" a="1"/>
  <c r="T110" i="1" s="1"/>
  <c r="S110" i="1" a="1"/>
  <c r="S110" i="1" s="1"/>
  <c r="R110" i="1" a="1"/>
  <c r="R110" i="1" s="1"/>
  <c r="U109" i="1" a="1"/>
  <c r="U109" i="1" s="1"/>
  <c r="T109" i="1" a="1"/>
  <c r="T109" i="1" s="1"/>
  <c r="S109" i="1" a="1"/>
  <c r="S109" i="1" s="1"/>
  <c r="R109" i="1" a="1"/>
  <c r="R109" i="1" s="1"/>
  <c r="U108" i="1" a="1"/>
  <c r="U108" i="1" s="1"/>
  <c r="T108" i="1" a="1"/>
  <c r="T108" i="1" s="1"/>
  <c r="S108" i="1" a="1"/>
  <c r="S108" i="1" s="1"/>
  <c r="R108" i="1" a="1"/>
  <c r="R108" i="1" s="1"/>
  <c r="U107" i="1" a="1"/>
  <c r="U107" i="1" s="1"/>
  <c r="T107" i="1" a="1"/>
  <c r="T107" i="1" s="1"/>
  <c r="S107" i="1" a="1"/>
  <c r="S107" i="1" s="1"/>
  <c r="R107" i="1" a="1"/>
  <c r="R107" i="1" s="1"/>
  <c r="U106" i="1" a="1"/>
  <c r="U106" i="1" s="1"/>
  <c r="T106" i="1" a="1"/>
  <c r="T106" i="1" s="1"/>
  <c r="S106" i="1" a="1"/>
  <c r="S106" i="1" s="1"/>
  <c r="R106" i="1" a="1"/>
  <c r="R106" i="1" s="1"/>
  <c r="U105" i="1" a="1"/>
  <c r="U105" i="1" s="1"/>
  <c r="T105" i="1" a="1"/>
  <c r="T105" i="1" s="1"/>
  <c r="S105" i="1" a="1"/>
  <c r="S105" i="1" s="1"/>
  <c r="R105" i="1" a="1"/>
  <c r="R105" i="1" s="1"/>
  <c r="U104" i="1" a="1"/>
  <c r="U104" i="1" s="1"/>
  <c r="T104" i="1" a="1"/>
  <c r="T104" i="1" s="1"/>
  <c r="S104" i="1" a="1"/>
  <c r="S104" i="1" s="1"/>
  <c r="R104" i="1" a="1"/>
  <c r="R104" i="1" s="1"/>
  <c r="U101" i="1" a="1"/>
  <c r="U101" i="1" s="1"/>
  <c r="T101" i="1" a="1"/>
  <c r="T101" i="1" s="1"/>
  <c r="S101" i="1" a="1"/>
  <c r="S101" i="1" s="1"/>
  <c r="R101" i="1" a="1"/>
  <c r="R101" i="1" s="1"/>
  <c r="U100" i="1" a="1"/>
  <c r="U100" i="1" s="1"/>
  <c r="T100" i="1" a="1"/>
  <c r="T100" i="1" s="1"/>
  <c r="S100" i="1" a="1"/>
  <c r="S100" i="1" s="1"/>
  <c r="R100" i="1" a="1"/>
  <c r="R100" i="1" s="1"/>
  <c r="U99" i="1" a="1"/>
  <c r="U99" i="1" s="1"/>
  <c r="T99" i="1" a="1"/>
  <c r="T99" i="1" s="1"/>
  <c r="S99" i="1" a="1"/>
  <c r="S99" i="1" s="1"/>
  <c r="R99" i="1" a="1"/>
  <c r="R99" i="1" s="1"/>
  <c r="U98" i="1" a="1"/>
  <c r="U98" i="1" s="1"/>
  <c r="T98" i="1" a="1"/>
  <c r="T98" i="1" s="1"/>
  <c r="S98" i="1" a="1"/>
  <c r="S98" i="1" s="1"/>
  <c r="R98" i="1" a="1"/>
  <c r="R98" i="1" s="1"/>
  <c r="U97" i="1" a="1"/>
  <c r="U97" i="1" s="1"/>
  <c r="T97" i="1" a="1"/>
  <c r="T97" i="1" s="1"/>
  <c r="S97" i="1" a="1"/>
  <c r="S97" i="1" s="1"/>
  <c r="R97" i="1" a="1"/>
  <c r="R97" i="1" s="1"/>
  <c r="U96" i="1" a="1"/>
  <c r="U96" i="1" s="1"/>
  <c r="T96" i="1" a="1"/>
  <c r="T96" i="1" s="1"/>
  <c r="S96" i="1" a="1"/>
  <c r="S96" i="1" s="1"/>
  <c r="R96" i="1" a="1"/>
  <c r="R96" i="1" s="1"/>
  <c r="U95" i="1" a="1"/>
  <c r="U95" i="1" s="1"/>
  <c r="T95" i="1" a="1"/>
  <c r="T95" i="1" s="1"/>
  <c r="S95" i="1" a="1"/>
  <c r="S95" i="1" s="1"/>
  <c r="R95" i="1" a="1"/>
  <c r="R95" i="1" s="1"/>
  <c r="U94" i="1" a="1"/>
  <c r="U94" i="1" s="1"/>
  <c r="T94" i="1" a="1"/>
  <c r="T94" i="1" s="1"/>
  <c r="S94" i="1" a="1"/>
  <c r="S94" i="1" s="1"/>
  <c r="R94" i="1" a="1"/>
  <c r="R94" i="1" s="1"/>
  <c r="U93" i="1" a="1"/>
  <c r="U93" i="1" s="1"/>
  <c r="T93" i="1" a="1"/>
  <c r="T93" i="1" s="1"/>
  <c r="S93" i="1" a="1"/>
  <c r="S93" i="1" s="1"/>
  <c r="R93" i="1" a="1"/>
  <c r="R93" i="1" s="1"/>
  <c r="U92" i="1" a="1"/>
  <c r="U92" i="1" s="1"/>
  <c r="T92" i="1" a="1"/>
  <c r="T92" i="1" s="1"/>
  <c r="S92" i="1" a="1"/>
  <c r="S92" i="1" s="1"/>
  <c r="R92" i="1" a="1"/>
  <c r="R92" i="1" s="1"/>
  <c r="U91" i="1" a="1"/>
  <c r="U91" i="1" s="1"/>
  <c r="T91" i="1" a="1"/>
  <c r="T91" i="1" s="1"/>
  <c r="S91" i="1" a="1"/>
  <c r="S91" i="1" s="1"/>
  <c r="R91" i="1" a="1"/>
  <c r="R91" i="1" s="1"/>
  <c r="U90" i="1" a="1"/>
  <c r="U90" i="1" s="1"/>
  <c r="T90" i="1" a="1"/>
  <c r="T90" i="1" s="1"/>
  <c r="S90" i="1" a="1"/>
  <c r="S90" i="1" s="1"/>
  <c r="R90" i="1" a="1"/>
  <c r="R90" i="1" s="1"/>
  <c r="U89" i="1" a="1"/>
  <c r="U89" i="1" s="1"/>
  <c r="T89" i="1" a="1"/>
  <c r="T89" i="1" s="1"/>
  <c r="S89" i="1" a="1"/>
  <c r="S89" i="1" s="1"/>
  <c r="R89" i="1" a="1"/>
  <c r="R89" i="1" s="1"/>
  <c r="U86" i="1" a="1"/>
  <c r="U86" i="1" s="1"/>
  <c r="T86" i="1" a="1"/>
  <c r="T86" i="1" s="1"/>
  <c r="S86" i="1" a="1"/>
  <c r="S86" i="1" s="1"/>
  <c r="R86" i="1" a="1"/>
  <c r="R86" i="1" s="1"/>
  <c r="U85" i="1" a="1"/>
  <c r="U85" i="1" s="1"/>
  <c r="T85" i="1" a="1"/>
  <c r="T85" i="1" s="1"/>
  <c r="S85" i="1" a="1"/>
  <c r="S85" i="1" s="1"/>
  <c r="R85" i="1" a="1"/>
  <c r="R85" i="1" s="1"/>
  <c r="U84" i="1" a="1"/>
  <c r="U84" i="1" s="1"/>
  <c r="T84" i="1" a="1"/>
  <c r="T84" i="1" s="1"/>
  <c r="S84" i="1" a="1"/>
  <c r="S84" i="1" s="1"/>
  <c r="R84" i="1" a="1"/>
  <c r="R84" i="1" s="1"/>
  <c r="U83" i="1" a="1"/>
  <c r="U83" i="1" s="1"/>
  <c r="T83" i="1" a="1"/>
  <c r="T83" i="1" s="1"/>
  <c r="S83" i="1" a="1"/>
  <c r="S83" i="1" s="1"/>
  <c r="R83" i="1" a="1"/>
  <c r="R83" i="1" s="1"/>
  <c r="U82" i="1" a="1"/>
  <c r="U82" i="1" s="1"/>
  <c r="T82" i="1" a="1"/>
  <c r="T82" i="1" s="1"/>
  <c r="S82" i="1" a="1"/>
  <c r="S82" i="1" s="1"/>
  <c r="R82" i="1" a="1"/>
  <c r="R82" i="1" s="1"/>
  <c r="U81" i="1" a="1"/>
  <c r="U81" i="1" s="1"/>
  <c r="T81" i="1" a="1"/>
  <c r="T81" i="1" s="1"/>
  <c r="S81" i="1" a="1"/>
  <c r="S81" i="1" s="1"/>
  <c r="R81" i="1" a="1"/>
  <c r="R81" i="1" s="1"/>
  <c r="U80" i="1" a="1"/>
  <c r="U80" i="1" s="1"/>
  <c r="T80" i="1" a="1"/>
  <c r="T80" i="1" s="1"/>
  <c r="S80" i="1" a="1"/>
  <c r="S80" i="1" s="1"/>
  <c r="R80" i="1" a="1"/>
  <c r="R80" i="1" s="1"/>
  <c r="U79" i="1" a="1"/>
  <c r="U79" i="1" s="1"/>
  <c r="T79" i="1" a="1"/>
  <c r="T79" i="1" s="1"/>
  <c r="S79" i="1" a="1"/>
  <c r="S79" i="1" s="1"/>
  <c r="R79" i="1" a="1"/>
  <c r="R79" i="1" s="1"/>
  <c r="U78" i="1" a="1"/>
  <c r="U78" i="1" s="1"/>
  <c r="T78" i="1" a="1"/>
  <c r="T78" i="1" s="1"/>
  <c r="S78" i="1" a="1"/>
  <c r="S78" i="1" s="1"/>
  <c r="R78" i="1" a="1"/>
  <c r="R78" i="1" s="1"/>
  <c r="U77" i="1" a="1"/>
  <c r="U77" i="1" s="1"/>
  <c r="T77" i="1" a="1"/>
  <c r="T77" i="1" s="1"/>
  <c r="S77" i="1" a="1"/>
  <c r="S77" i="1" s="1"/>
  <c r="R77" i="1" a="1"/>
  <c r="R77" i="1" s="1"/>
  <c r="U76" i="1" a="1"/>
  <c r="U76" i="1" s="1"/>
  <c r="T76" i="1" a="1"/>
  <c r="T76" i="1" s="1"/>
  <c r="S76" i="1" a="1"/>
  <c r="S76" i="1" s="1"/>
  <c r="R76" i="1" a="1"/>
  <c r="R76" i="1" s="1"/>
  <c r="U75" i="1" a="1"/>
  <c r="U75" i="1" s="1"/>
  <c r="T75" i="1" a="1"/>
  <c r="T75" i="1" s="1"/>
  <c r="S75" i="1" a="1"/>
  <c r="S75" i="1" s="1"/>
  <c r="R75" i="1" a="1"/>
  <c r="R75" i="1" s="1"/>
  <c r="U74" i="1" a="1"/>
  <c r="U74" i="1" s="1"/>
  <c r="T74" i="1" a="1"/>
  <c r="T74" i="1" s="1"/>
  <c r="S74" i="1" a="1"/>
  <c r="S74" i="1" s="1"/>
  <c r="R74" i="1" a="1"/>
  <c r="R74" i="1" s="1"/>
  <c r="U71" i="1" a="1"/>
  <c r="U71" i="1" s="1"/>
  <c r="T71" i="1" a="1"/>
  <c r="T71" i="1" s="1"/>
  <c r="S71" i="1" a="1"/>
  <c r="S71" i="1" s="1"/>
  <c r="R71" i="1" a="1"/>
  <c r="R71" i="1" s="1"/>
  <c r="U70" i="1" a="1"/>
  <c r="U70" i="1" s="1"/>
  <c r="T70" i="1" a="1"/>
  <c r="T70" i="1" s="1"/>
  <c r="S70" i="1" a="1"/>
  <c r="S70" i="1" s="1"/>
  <c r="R70" i="1" a="1"/>
  <c r="R70" i="1" s="1"/>
  <c r="U69" i="1" a="1"/>
  <c r="U69" i="1" s="1"/>
  <c r="T69" i="1" a="1"/>
  <c r="T69" i="1" s="1"/>
  <c r="S69" i="1" a="1"/>
  <c r="S69" i="1" s="1"/>
  <c r="R69" i="1" a="1"/>
  <c r="R69" i="1" s="1"/>
  <c r="U68" i="1" a="1"/>
  <c r="U68" i="1" s="1"/>
  <c r="T68" i="1" a="1"/>
  <c r="T68" i="1" s="1"/>
  <c r="S68" i="1" a="1"/>
  <c r="S68" i="1" s="1"/>
  <c r="R68" i="1" a="1"/>
  <c r="R68" i="1" s="1"/>
  <c r="U67" i="1" a="1"/>
  <c r="U67" i="1" s="1"/>
  <c r="T67" i="1" a="1"/>
  <c r="T67" i="1" s="1"/>
  <c r="S67" i="1" a="1"/>
  <c r="S67" i="1" s="1"/>
  <c r="R67" i="1" a="1"/>
  <c r="R67" i="1" s="1"/>
  <c r="U66" i="1" a="1"/>
  <c r="U66" i="1" s="1"/>
  <c r="T66" i="1" a="1"/>
  <c r="T66" i="1" s="1"/>
  <c r="S66" i="1" a="1"/>
  <c r="S66" i="1" s="1"/>
  <c r="R66" i="1" a="1"/>
  <c r="R66" i="1" s="1"/>
  <c r="U65" i="1" a="1"/>
  <c r="U65" i="1" s="1"/>
  <c r="T65" i="1" a="1"/>
  <c r="T65" i="1" s="1"/>
  <c r="S65" i="1" a="1"/>
  <c r="S65" i="1" s="1"/>
  <c r="R65" i="1" a="1"/>
  <c r="R65" i="1" s="1"/>
  <c r="U64" i="1" a="1"/>
  <c r="U64" i="1" s="1"/>
  <c r="T64" i="1" a="1"/>
  <c r="T64" i="1" s="1"/>
  <c r="S64" i="1" a="1"/>
  <c r="S64" i="1" s="1"/>
  <c r="R64" i="1" a="1"/>
  <c r="R64" i="1" s="1"/>
  <c r="U63" i="1" a="1"/>
  <c r="U63" i="1" s="1"/>
  <c r="T63" i="1" a="1"/>
  <c r="T63" i="1" s="1"/>
  <c r="S63" i="1" a="1"/>
  <c r="S63" i="1" s="1"/>
  <c r="R63" i="1" a="1"/>
  <c r="R63" i="1" s="1"/>
  <c r="U62" i="1" a="1"/>
  <c r="U62" i="1" s="1"/>
  <c r="T62" i="1" a="1"/>
  <c r="T62" i="1" s="1"/>
  <c r="S62" i="1" a="1"/>
  <c r="S62" i="1" s="1"/>
  <c r="R62" i="1" a="1"/>
  <c r="R62" i="1" s="1"/>
  <c r="U61" i="1" a="1"/>
  <c r="U61" i="1" s="1"/>
  <c r="T61" i="1" a="1"/>
  <c r="T61" i="1" s="1"/>
  <c r="S61" i="1" a="1"/>
  <c r="S61" i="1" s="1"/>
  <c r="R61" i="1" a="1"/>
  <c r="R61" i="1" s="1"/>
  <c r="U60" i="1" a="1"/>
  <c r="U60" i="1" s="1"/>
  <c r="T60" i="1" a="1"/>
  <c r="T60" i="1" s="1"/>
  <c r="S60" i="1" a="1"/>
  <c r="S60" i="1" s="1"/>
  <c r="R60" i="1" a="1"/>
  <c r="R60" i="1" s="1"/>
  <c r="U59" i="1" a="1"/>
  <c r="U59" i="1" s="1"/>
  <c r="T59" i="1" a="1"/>
  <c r="T59" i="1" s="1"/>
  <c r="S59" i="1" a="1"/>
  <c r="S59" i="1" s="1"/>
  <c r="R59" i="1" a="1"/>
  <c r="R59" i="1" s="1"/>
  <c r="U58" i="1" a="1"/>
  <c r="U58" i="1" s="1"/>
  <c r="T58" i="1" a="1"/>
  <c r="T58" i="1" s="1"/>
  <c r="S58" i="1" a="1"/>
  <c r="S58" i="1" s="1"/>
  <c r="R58" i="1" a="1"/>
  <c r="R58" i="1" s="1"/>
  <c r="U57" i="1" a="1"/>
  <c r="U57" i="1" s="1"/>
  <c r="T57" i="1" a="1"/>
  <c r="T57" i="1" s="1"/>
  <c r="S57" i="1" a="1"/>
  <c r="S57" i="1" s="1"/>
  <c r="R57" i="1" a="1"/>
  <c r="R57" i="1" s="1"/>
  <c r="U56" i="1" a="1"/>
  <c r="U56" i="1" s="1"/>
  <c r="T56" i="1" a="1"/>
  <c r="T56" i="1" s="1"/>
  <c r="S56" i="1" a="1"/>
  <c r="S56" i="1" s="1"/>
  <c r="R56" i="1" a="1"/>
  <c r="R56" i="1" s="1"/>
  <c r="U55" i="1" a="1"/>
  <c r="U55" i="1" s="1"/>
  <c r="T55" i="1" a="1"/>
  <c r="T55" i="1" s="1"/>
  <c r="S55" i="1" a="1"/>
  <c r="S55" i="1" s="1"/>
  <c r="R55" i="1" a="1"/>
  <c r="R55" i="1" s="1"/>
  <c r="U52" i="1" a="1"/>
  <c r="U52" i="1" s="1"/>
  <c r="T52" i="1" a="1"/>
  <c r="T52" i="1" s="1"/>
  <c r="S52" i="1" a="1"/>
  <c r="S52" i="1" s="1"/>
  <c r="R52" i="1" a="1"/>
  <c r="R52" i="1" s="1"/>
  <c r="U51" i="1" a="1"/>
  <c r="U51" i="1" s="1"/>
  <c r="T51" i="1" a="1"/>
  <c r="T51" i="1" s="1"/>
  <c r="S51" i="1" a="1"/>
  <c r="S51" i="1" s="1"/>
  <c r="R51" i="1" a="1"/>
  <c r="R51" i="1" s="1"/>
  <c r="U50" i="1" a="1"/>
  <c r="U50" i="1" s="1"/>
  <c r="T50" i="1" a="1"/>
  <c r="T50" i="1" s="1"/>
  <c r="S50" i="1" a="1"/>
  <c r="S50" i="1" s="1"/>
  <c r="R50" i="1" a="1"/>
  <c r="R50" i="1" s="1"/>
  <c r="U49" i="1" a="1"/>
  <c r="U49" i="1" s="1"/>
  <c r="T49" i="1" a="1"/>
  <c r="T49" i="1" s="1"/>
  <c r="S49" i="1" a="1"/>
  <c r="S49" i="1" s="1"/>
  <c r="R49" i="1" a="1"/>
  <c r="R49" i="1" s="1"/>
  <c r="U48" i="1" a="1"/>
  <c r="U48" i="1" s="1"/>
  <c r="T48" i="1" a="1"/>
  <c r="T48" i="1" s="1"/>
  <c r="S48" i="1" a="1"/>
  <c r="S48" i="1" s="1"/>
  <c r="R48" i="1" a="1"/>
  <c r="R48" i="1" s="1"/>
  <c r="U47" i="1" a="1"/>
  <c r="U47" i="1" s="1"/>
  <c r="T47" i="1" a="1"/>
  <c r="T47" i="1" s="1"/>
  <c r="S47" i="1" a="1"/>
  <c r="S47" i="1" s="1"/>
  <c r="R47" i="1" a="1"/>
  <c r="R47" i="1" s="1"/>
  <c r="U46" i="1" a="1"/>
  <c r="U46" i="1" s="1"/>
  <c r="T46" i="1" a="1"/>
  <c r="T46" i="1" s="1"/>
  <c r="S46" i="1" a="1"/>
  <c r="S46" i="1" s="1"/>
  <c r="R46" i="1" a="1"/>
  <c r="R46" i="1" s="1"/>
  <c r="U45" i="1" a="1"/>
  <c r="U45" i="1" s="1"/>
  <c r="T45" i="1" a="1"/>
  <c r="T45" i="1" s="1"/>
  <c r="S45" i="1" a="1"/>
  <c r="S45" i="1" s="1"/>
  <c r="R45" i="1" a="1"/>
  <c r="R45" i="1" s="1"/>
  <c r="U44" i="1" a="1"/>
  <c r="U44" i="1" s="1"/>
  <c r="T44" i="1" a="1"/>
  <c r="T44" i="1" s="1"/>
  <c r="S44" i="1" a="1"/>
  <c r="S44" i="1" s="1"/>
  <c r="R44" i="1" a="1"/>
  <c r="R44" i="1" s="1"/>
  <c r="U43" i="1" a="1"/>
  <c r="U43" i="1" s="1"/>
  <c r="T43" i="1" a="1"/>
  <c r="T43" i="1" s="1"/>
  <c r="S43" i="1" a="1"/>
  <c r="S43" i="1" s="1"/>
  <c r="R43" i="1" a="1"/>
  <c r="R43" i="1" s="1"/>
  <c r="U42" i="1" a="1"/>
  <c r="U42" i="1" s="1"/>
  <c r="T42" i="1" a="1"/>
  <c r="T42" i="1" s="1"/>
  <c r="S42" i="1" a="1"/>
  <c r="S42" i="1" s="1"/>
  <c r="R42" i="1" a="1"/>
  <c r="R42" i="1" s="1"/>
  <c r="U41" i="1" a="1"/>
  <c r="U41" i="1" s="1"/>
  <c r="T41" i="1" a="1"/>
  <c r="T41" i="1" s="1"/>
  <c r="T53" i="1" s="1"/>
  <c r="S41" i="1" a="1"/>
  <c r="S41" i="1" s="1"/>
  <c r="R41" i="1" a="1"/>
  <c r="R41" i="1" s="1"/>
  <c r="U38" i="1" a="1"/>
  <c r="U38" i="1" s="1"/>
  <c r="T38" i="1" a="1"/>
  <c r="T38" i="1" s="1"/>
  <c r="S38" i="1" a="1"/>
  <c r="S38" i="1" s="1"/>
  <c r="R38" i="1" a="1"/>
  <c r="R38" i="1" s="1"/>
  <c r="U37" i="1" a="1"/>
  <c r="U37" i="1" s="1"/>
  <c r="T37" i="1" a="1"/>
  <c r="T37" i="1" s="1"/>
  <c r="S37" i="1" a="1"/>
  <c r="S37" i="1" s="1"/>
  <c r="R37" i="1" a="1"/>
  <c r="R37" i="1" s="1"/>
  <c r="U36" i="1" a="1"/>
  <c r="U36" i="1" s="1"/>
  <c r="T36" i="1" a="1"/>
  <c r="T36" i="1" s="1"/>
  <c r="S36" i="1" a="1"/>
  <c r="S36" i="1" s="1"/>
  <c r="R36" i="1" a="1"/>
  <c r="R36" i="1" s="1"/>
  <c r="U35" i="1" a="1"/>
  <c r="U35" i="1" s="1"/>
  <c r="T35" i="1" a="1"/>
  <c r="T35" i="1" s="1"/>
  <c r="S35" i="1" a="1"/>
  <c r="S35" i="1" s="1"/>
  <c r="R35" i="1" a="1"/>
  <c r="R35" i="1" s="1"/>
  <c r="U34" i="1" a="1"/>
  <c r="U34" i="1" s="1"/>
  <c r="T34" i="1" a="1"/>
  <c r="T34" i="1" s="1"/>
  <c r="S34" i="1" a="1"/>
  <c r="S34" i="1" s="1"/>
  <c r="R34" i="1" a="1"/>
  <c r="R34" i="1" s="1"/>
  <c r="U33" i="1" a="1"/>
  <c r="U33" i="1" s="1"/>
  <c r="T33" i="1" a="1"/>
  <c r="T33" i="1" s="1"/>
  <c r="S33" i="1" a="1"/>
  <c r="S33" i="1" s="1"/>
  <c r="R33" i="1" a="1"/>
  <c r="R33" i="1" s="1"/>
  <c r="U32" i="1" a="1"/>
  <c r="U32" i="1" s="1"/>
  <c r="T32" i="1" a="1"/>
  <c r="T32" i="1" s="1"/>
  <c r="S32" i="1" a="1"/>
  <c r="S32" i="1" s="1"/>
  <c r="R32" i="1" a="1"/>
  <c r="R32" i="1" s="1"/>
  <c r="U31" i="1" a="1"/>
  <c r="U31" i="1" s="1"/>
  <c r="T31" i="1" a="1"/>
  <c r="T31" i="1" s="1"/>
  <c r="S31" i="1" a="1"/>
  <c r="S31" i="1" s="1"/>
  <c r="R31" i="1" a="1"/>
  <c r="R31" i="1" s="1"/>
  <c r="U30" i="1" a="1"/>
  <c r="U30" i="1" s="1"/>
  <c r="T30" i="1" a="1"/>
  <c r="T30" i="1" s="1"/>
  <c r="S30" i="1" a="1"/>
  <c r="S30" i="1" s="1"/>
  <c r="R30" i="1" a="1"/>
  <c r="R30" i="1" s="1"/>
  <c r="U29" i="1" a="1"/>
  <c r="U29" i="1" s="1"/>
  <c r="T29" i="1" a="1"/>
  <c r="T29" i="1" s="1"/>
  <c r="S29" i="1" a="1"/>
  <c r="S29" i="1" s="1"/>
  <c r="R29" i="1" a="1"/>
  <c r="R29" i="1" s="1"/>
  <c r="U28" i="1" a="1"/>
  <c r="U28" i="1" s="1"/>
  <c r="T28" i="1" a="1"/>
  <c r="T28" i="1" s="1"/>
  <c r="S28" i="1" a="1"/>
  <c r="S28" i="1" s="1"/>
  <c r="R28" i="1" a="1"/>
  <c r="R28" i="1" s="1"/>
  <c r="U27" i="1" a="1"/>
  <c r="U27" i="1" s="1"/>
  <c r="T27" i="1" a="1"/>
  <c r="T27" i="1" s="1"/>
  <c r="S27" i="1" a="1"/>
  <c r="S27" i="1" s="1"/>
  <c r="R27" i="1" a="1"/>
  <c r="R27" i="1" s="1"/>
  <c r="U26" i="1" a="1"/>
  <c r="U26" i="1" s="1"/>
  <c r="T26" i="1" a="1"/>
  <c r="T26" i="1" s="1"/>
  <c r="S26" i="1" a="1"/>
  <c r="S26" i="1" s="1"/>
  <c r="R26" i="1" a="1"/>
  <c r="R26" i="1" s="1"/>
  <c r="U25" i="1" a="1"/>
  <c r="U25" i="1" s="1"/>
  <c r="T25" i="1" a="1"/>
  <c r="T25" i="1" s="1"/>
  <c r="S25" i="1" a="1"/>
  <c r="S25" i="1" s="1"/>
  <c r="R25" i="1" a="1"/>
  <c r="R25" i="1" s="1"/>
  <c r="U24" i="1" a="1"/>
  <c r="U24" i="1" s="1"/>
  <c r="T24" i="1" a="1"/>
  <c r="T24" i="1" s="1"/>
  <c r="S24" i="1" a="1"/>
  <c r="S24" i="1" s="1"/>
  <c r="R24" i="1" a="1"/>
  <c r="R24" i="1" s="1"/>
  <c r="U23" i="1" a="1"/>
  <c r="U23" i="1" s="1"/>
  <c r="U39" i="1" s="1"/>
  <c r="T23" i="1" a="1"/>
  <c r="T23" i="1" s="1"/>
  <c r="S23" i="1" a="1"/>
  <c r="S23" i="1" s="1"/>
  <c r="R23" i="1" a="1"/>
  <c r="R23" i="1" s="1"/>
  <c r="U20" i="1" a="1"/>
  <c r="U20" i="1" s="1"/>
  <c r="T20" i="1" a="1"/>
  <c r="T20" i="1" s="1"/>
  <c r="S20" i="1" a="1"/>
  <c r="S20" i="1" s="1"/>
  <c r="R20" i="1" a="1"/>
  <c r="R20" i="1" s="1"/>
  <c r="U19" i="1" a="1"/>
  <c r="U19" i="1" s="1"/>
  <c r="T19" i="1" a="1"/>
  <c r="T19" i="1" s="1"/>
  <c r="S19" i="1" a="1"/>
  <c r="S19" i="1" s="1"/>
  <c r="R19" i="1" a="1"/>
  <c r="R19" i="1" s="1"/>
  <c r="U18" i="1" a="1"/>
  <c r="U18" i="1" s="1"/>
  <c r="T18" i="1" a="1"/>
  <c r="T18" i="1" s="1"/>
  <c r="S18" i="1" a="1"/>
  <c r="S18" i="1" s="1"/>
  <c r="R18" i="1" a="1"/>
  <c r="R18" i="1" s="1"/>
  <c r="U17" i="1" a="1"/>
  <c r="U17" i="1" s="1"/>
  <c r="T17" i="1" a="1"/>
  <c r="T17" i="1" s="1"/>
  <c r="S17" i="1" a="1"/>
  <c r="S17" i="1" s="1"/>
  <c r="R17" i="1" a="1"/>
  <c r="R17" i="1" s="1"/>
  <c r="U16" i="1" a="1"/>
  <c r="U16" i="1" s="1"/>
  <c r="T16" i="1" a="1"/>
  <c r="T16" i="1" s="1"/>
  <c r="S16" i="1" a="1"/>
  <c r="S16" i="1" s="1"/>
  <c r="R16" i="1" a="1"/>
  <c r="R16" i="1" s="1"/>
  <c r="U15" i="1" a="1"/>
  <c r="U15" i="1" s="1"/>
  <c r="T15" i="1" a="1"/>
  <c r="T15" i="1" s="1"/>
  <c r="S15" i="1" a="1"/>
  <c r="S15" i="1" s="1"/>
  <c r="R15" i="1" a="1"/>
  <c r="R15" i="1" s="1"/>
  <c r="U14" i="1" a="1"/>
  <c r="U14" i="1" s="1"/>
  <c r="T14" i="1" a="1"/>
  <c r="T14" i="1" s="1"/>
  <c r="S14" i="1" a="1"/>
  <c r="S14" i="1" s="1"/>
  <c r="R14" i="1" a="1"/>
  <c r="R14" i="1" s="1"/>
  <c r="U13" i="1" a="1"/>
  <c r="U13" i="1" s="1"/>
  <c r="T13" i="1" a="1"/>
  <c r="T13" i="1" s="1"/>
  <c r="S13" i="1" a="1"/>
  <c r="S13" i="1" s="1"/>
  <c r="R13" i="1" a="1"/>
  <c r="R13" i="1" s="1"/>
  <c r="U12" i="1" a="1"/>
  <c r="U12" i="1" s="1"/>
  <c r="T12" i="1" a="1"/>
  <c r="T12" i="1" s="1"/>
  <c r="S12" i="1" a="1"/>
  <c r="S12" i="1" s="1"/>
  <c r="R12" i="1" a="1"/>
  <c r="R12" i="1" s="1"/>
  <c r="U11" i="1" a="1"/>
  <c r="U11" i="1" s="1"/>
  <c r="T11" i="1" a="1"/>
  <c r="T11" i="1" s="1"/>
  <c r="S11" i="1" a="1"/>
  <c r="S11" i="1" s="1"/>
  <c r="R11" i="1" a="1"/>
  <c r="R11" i="1" s="1"/>
  <c r="U10" i="1" a="1"/>
  <c r="U10" i="1" s="1"/>
  <c r="T10" i="1" a="1"/>
  <c r="T10" i="1" s="1"/>
  <c r="S10" i="1" a="1"/>
  <c r="S10" i="1" s="1"/>
  <c r="R10" i="1" a="1"/>
  <c r="R10" i="1" s="1"/>
  <c r="U9" i="1" a="1"/>
  <c r="U9" i="1" s="1"/>
  <c r="T9" i="1" a="1"/>
  <c r="T9" i="1" s="1"/>
  <c r="S9" i="1" a="1"/>
  <c r="S9" i="1" s="1"/>
  <c r="R9" i="1" a="1"/>
  <c r="R9" i="1" s="1"/>
  <c r="U8" i="1" a="1"/>
  <c r="U8" i="1" s="1"/>
  <c r="T8" i="1" a="1"/>
  <c r="T8" i="1" s="1"/>
  <c r="S8" i="1" a="1"/>
  <c r="S8" i="1" s="1"/>
  <c r="R8" i="1" a="1"/>
  <c r="R8" i="1" s="1"/>
  <c r="U7" i="1" a="1"/>
  <c r="U7" i="1" s="1"/>
  <c r="T7" i="1" a="1"/>
  <c r="T7" i="1" s="1"/>
  <c r="S7" i="1" a="1"/>
  <c r="S7" i="1" s="1"/>
  <c r="R7" i="1" a="1"/>
  <c r="R7" i="1" s="1"/>
  <c r="U6" i="1" a="1"/>
  <c r="U6" i="1" s="1"/>
  <c r="T6" i="1" a="1"/>
  <c r="T6" i="1" s="1"/>
  <c r="S6" i="1" a="1"/>
  <c r="S6" i="1" s="1"/>
  <c r="R6" i="1" a="1"/>
  <c r="R6" i="1" s="1"/>
  <c r="U5" i="1" a="1"/>
  <c r="U5" i="1" s="1"/>
  <c r="T5" i="1" a="1"/>
  <c r="T5" i="1" s="1"/>
  <c r="S5" i="1" a="1"/>
  <c r="S5" i="1" s="1"/>
  <c r="R5" i="1" a="1"/>
  <c r="R5" i="1" s="1"/>
  <c r="U4" i="1" a="1"/>
  <c r="U4" i="1" s="1"/>
  <c r="T4" i="1" a="1"/>
  <c r="T4" i="1" s="1"/>
  <c r="S4" i="1" a="1"/>
  <c r="S4" i="1" s="1"/>
  <c r="R4" i="1" a="1"/>
  <c r="R4" i="1" s="1"/>
  <c r="Q160" i="1" a="1"/>
  <c r="Q160" i="1" s="1"/>
  <c r="P160" i="1" a="1"/>
  <c r="P160" i="1" s="1"/>
  <c r="O160" i="1" a="1"/>
  <c r="O160" i="1" s="1"/>
  <c r="N160" i="1" a="1"/>
  <c r="N160" i="1" s="1"/>
  <c r="Q159" i="1" a="1"/>
  <c r="Q159" i="1" s="1"/>
  <c r="P159" i="1" a="1"/>
  <c r="P159" i="1" s="1"/>
  <c r="O159" i="1" a="1"/>
  <c r="O159" i="1" s="1"/>
  <c r="N159" i="1" a="1"/>
  <c r="N159" i="1" s="1"/>
  <c r="Q158" i="1" a="1"/>
  <c r="Q158" i="1" s="1"/>
  <c r="P158" i="1" a="1"/>
  <c r="P158" i="1" s="1"/>
  <c r="O158" i="1" a="1"/>
  <c r="O158" i="1" s="1"/>
  <c r="N158" i="1" a="1"/>
  <c r="N158" i="1" s="1"/>
  <c r="Q157" i="1" a="1"/>
  <c r="Q157" i="1" s="1"/>
  <c r="P157" i="1" a="1"/>
  <c r="P157" i="1" s="1"/>
  <c r="O157" i="1" a="1"/>
  <c r="O157" i="1" s="1"/>
  <c r="N157" i="1" a="1"/>
  <c r="N157" i="1" s="1"/>
  <c r="Q156" i="1" a="1"/>
  <c r="Q156" i="1" s="1"/>
  <c r="P156" i="1" a="1"/>
  <c r="P156" i="1" s="1"/>
  <c r="O156" i="1" a="1"/>
  <c r="O156" i="1" s="1"/>
  <c r="N156" i="1" a="1"/>
  <c r="N156" i="1" s="1"/>
  <c r="Q155" i="1" a="1"/>
  <c r="Q155" i="1" s="1"/>
  <c r="P155" i="1" a="1"/>
  <c r="P155" i="1" s="1"/>
  <c r="O155" i="1" a="1"/>
  <c r="O155" i="1" s="1"/>
  <c r="N155" i="1" a="1"/>
  <c r="N155" i="1" s="1"/>
  <c r="Q154" i="1" a="1"/>
  <c r="Q154" i="1" s="1"/>
  <c r="P154" i="1" a="1"/>
  <c r="P154" i="1" s="1"/>
  <c r="O154" i="1" a="1"/>
  <c r="O154" i="1" s="1"/>
  <c r="N154" i="1" a="1"/>
  <c r="N154" i="1" s="1"/>
  <c r="Q153" i="1" a="1"/>
  <c r="Q153" i="1" s="1"/>
  <c r="P153" i="1" a="1"/>
  <c r="P153" i="1" s="1"/>
  <c r="O153" i="1" a="1"/>
  <c r="O153" i="1" s="1"/>
  <c r="N153" i="1" a="1"/>
  <c r="N153" i="1" s="1"/>
  <c r="Q152" i="1" a="1"/>
  <c r="Q152" i="1" s="1"/>
  <c r="P152" i="1" a="1"/>
  <c r="P152" i="1" s="1"/>
  <c r="O152" i="1" a="1"/>
  <c r="O152" i="1" s="1"/>
  <c r="N152" i="1" a="1"/>
  <c r="N152" i="1" s="1"/>
  <c r="Q151" i="1" a="1"/>
  <c r="Q151" i="1" s="1"/>
  <c r="P151" i="1" a="1"/>
  <c r="P151" i="1" s="1"/>
  <c r="O151" i="1" a="1"/>
  <c r="O151" i="1" s="1"/>
  <c r="N151" i="1" a="1"/>
  <c r="N151" i="1" s="1"/>
  <c r="Q150" i="1" a="1"/>
  <c r="Q150" i="1" s="1"/>
  <c r="P150" i="1" a="1"/>
  <c r="P150" i="1" s="1"/>
  <c r="O150" i="1" a="1"/>
  <c r="O150" i="1" s="1"/>
  <c r="N150" i="1" a="1"/>
  <c r="N150" i="1" s="1"/>
  <c r="Q149" i="1" a="1"/>
  <c r="Q149" i="1" s="1"/>
  <c r="P149" i="1" a="1"/>
  <c r="P149" i="1" s="1"/>
  <c r="O149" i="1" a="1"/>
  <c r="O149" i="1" s="1"/>
  <c r="N149" i="1" a="1"/>
  <c r="N149" i="1" s="1"/>
  <c r="Q148" i="1" a="1"/>
  <c r="Q148" i="1" s="1"/>
  <c r="P148" i="1" a="1"/>
  <c r="P148" i="1" s="1"/>
  <c r="O148" i="1" a="1"/>
  <c r="O148" i="1" s="1"/>
  <c r="N148" i="1" a="1"/>
  <c r="N148" i="1" s="1"/>
  <c r="Q145" i="1" a="1"/>
  <c r="Q145" i="1" s="1"/>
  <c r="P145" i="1" a="1"/>
  <c r="P145" i="1" s="1"/>
  <c r="O145" i="1" a="1"/>
  <c r="O145" i="1" s="1"/>
  <c r="N145" i="1" a="1"/>
  <c r="N145" i="1" s="1"/>
  <c r="Q144" i="1" a="1"/>
  <c r="Q144" i="1" s="1"/>
  <c r="P144" i="1" a="1"/>
  <c r="P144" i="1" s="1"/>
  <c r="O144" i="1" a="1"/>
  <c r="O144" i="1" s="1"/>
  <c r="N144" i="1" a="1"/>
  <c r="N144" i="1" s="1"/>
  <c r="Q143" i="1" a="1"/>
  <c r="Q143" i="1" s="1"/>
  <c r="P143" i="1" a="1"/>
  <c r="P143" i="1" s="1"/>
  <c r="O143" i="1" a="1"/>
  <c r="O143" i="1" s="1"/>
  <c r="N143" i="1" a="1"/>
  <c r="N143" i="1" s="1"/>
  <c r="Q142" i="1" a="1"/>
  <c r="Q142" i="1" s="1"/>
  <c r="P142" i="1" a="1"/>
  <c r="P142" i="1" s="1"/>
  <c r="O142" i="1" a="1"/>
  <c r="O142" i="1" s="1"/>
  <c r="N142" i="1" a="1"/>
  <c r="N142" i="1" s="1"/>
  <c r="Q141" i="1" a="1"/>
  <c r="Q141" i="1" s="1"/>
  <c r="P141" i="1" a="1"/>
  <c r="P141" i="1" s="1"/>
  <c r="O141" i="1" a="1"/>
  <c r="O141" i="1" s="1"/>
  <c r="N141" i="1" a="1"/>
  <c r="N141" i="1" s="1"/>
  <c r="Q140" i="1" a="1"/>
  <c r="Q140" i="1" s="1"/>
  <c r="P140" i="1" a="1"/>
  <c r="P140" i="1" s="1"/>
  <c r="O140" i="1" a="1"/>
  <c r="O140" i="1" s="1"/>
  <c r="N140" i="1" a="1"/>
  <c r="N140" i="1" s="1"/>
  <c r="Q139" i="1" a="1"/>
  <c r="Q139" i="1" s="1"/>
  <c r="P139" i="1" a="1"/>
  <c r="P139" i="1" s="1"/>
  <c r="O139" i="1" a="1"/>
  <c r="O139" i="1" s="1"/>
  <c r="N139" i="1" a="1"/>
  <c r="N139" i="1" s="1"/>
  <c r="Q138" i="1" a="1"/>
  <c r="Q138" i="1" s="1"/>
  <c r="P138" i="1" a="1"/>
  <c r="P138" i="1" s="1"/>
  <c r="O138" i="1" a="1"/>
  <c r="O138" i="1" s="1"/>
  <c r="N138" i="1" a="1"/>
  <c r="N138" i="1" s="1"/>
  <c r="Q137" i="1" a="1"/>
  <c r="Q137" i="1" s="1"/>
  <c r="P137" i="1" a="1"/>
  <c r="P137" i="1" s="1"/>
  <c r="O137" i="1" a="1"/>
  <c r="O137" i="1" s="1"/>
  <c r="N137" i="1" a="1"/>
  <c r="N137" i="1" s="1"/>
  <c r="Q136" i="1" a="1"/>
  <c r="Q136" i="1" s="1"/>
  <c r="P136" i="1" a="1"/>
  <c r="P136" i="1" s="1"/>
  <c r="O136" i="1" a="1"/>
  <c r="O136" i="1" s="1"/>
  <c r="N136" i="1" a="1"/>
  <c r="N136" i="1" s="1"/>
  <c r="Q135" i="1" a="1"/>
  <c r="Q135" i="1" s="1"/>
  <c r="P135" i="1" a="1"/>
  <c r="P135" i="1" s="1"/>
  <c r="O135" i="1" a="1"/>
  <c r="O135" i="1" s="1"/>
  <c r="N135" i="1" a="1"/>
  <c r="N135" i="1" s="1"/>
  <c r="Q134" i="1" a="1"/>
  <c r="Q134" i="1" s="1"/>
  <c r="P134" i="1" a="1"/>
  <c r="P134" i="1" s="1"/>
  <c r="O134" i="1" a="1"/>
  <c r="O134" i="1" s="1"/>
  <c r="N134" i="1" a="1"/>
  <c r="N134" i="1" s="1"/>
  <c r="Q133" i="1" a="1"/>
  <c r="Q133" i="1" s="1"/>
  <c r="P133" i="1" a="1"/>
  <c r="P133" i="1" s="1"/>
  <c r="O133" i="1" a="1"/>
  <c r="O133" i="1" s="1"/>
  <c r="N133" i="1" a="1"/>
  <c r="N133" i="1" s="1"/>
  <c r="Q130" i="1" a="1"/>
  <c r="Q130" i="1" s="1"/>
  <c r="P130" i="1" a="1"/>
  <c r="P130" i="1" s="1"/>
  <c r="O130" i="1" a="1"/>
  <c r="O130" i="1" s="1"/>
  <c r="N130" i="1" a="1"/>
  <c r="N130" i="1" s="1"/>
  <c r="Q129" i="1" a="1"/>
  <c r="Q129" i="1" s="1"/>
  <c r="P129" i="1" a="1"/>
  <c r="P129" i="1" s="1"/>
  <c r="O129" i="1" a="1"/>
  <c r="O129" i="1" s="1"/>
  <c r="N129" i="1" a="1"/>
  <c r="N129" i="1" s="1"/>
  <c r="Q128" i="1" a="1"/>
  <c r="Q128" i="1" s="1"/>
  <c r="P128" i="1" a="1"/>
  <c r="P128" i="1" s="1"/>
  <c r="O128" i="1" a="1"/>
  <c r="O128" i="1" s="1"/>
  <c r="N128" i="1" a="1"/>
  <c r="N128" i="1" s="1"/>
  <c r="Q127" i="1" a="1"/>
  <c r="Q127" i="1" s="1"/>
  <c r="P127" i="1" a="1"/>
  <c r="P127" i="1" s="1"/>
  <c r="O127" i="1" a="1"/>
  <c r="O127" i="1" s="1"/>
  <c r="N127" i="1" a="1"/>
  <c r="N127" i="1" s="1"/>
  <c r="Q126" i="1" a="1"/>
  <c r="Q126" i="1" s="1"/>
  <c r="P126" i="1" a="1"/>
  <c r="P126" i="1" s="1"/>
  <c r="O126" i="1" a="1"/>
  <c r="O126" i="1" s="1"/>
  <c r="N126" i="1" a="1"/>
  <c r="N126" i="1" s="1"/>
  <c r="Q125" i="1" a="1"/>
  <c r="Q125" i="1" s="1"/>
  <c r="P125" i="1" a="1"/>
  <c r="P125" i="1" s="1"/>
  <c r="O125" i="1" a="1"/>
  <c r="O125" i="1" s="1"/>
  <c r="N125" i="1" a="1"/>
  <c r="N125" i="1" s="1"/>
  <c r="Q124" i="1" a="1"/>
  <c r="Q124" i="1" s="1"/>
  <c r="P124" i="1" a="1"/>
  <c r="P124" i="1" s="1"/>
  <c r="O124" i="1" a="1"/>
  <c r="O124" i="1" s="1"/>
  <c r="N124" i="1" a="1"/>
  <c r="N124" i="1" s="1"/>
  <c r="Q123" i="1" a="1"/>
  <c r="Q123" i="1" s="1"/>
  <c r="P123" i="1" a="1"/>
  <c r="P123" i="1" s="1"/>
  <c r="O123" i="1" a="1"/>
  <c r="O123" i="1" s="1"/>
  <c r="N123" i="1" a="1"/>
  <c r="N123" i="1" s="1"/>
  <c r="Q122" i="1" a="1"/>
  <c r="Q122" i="1" s="1"/>
  <c r="P122" i="1" a="1"/>
  <c r="P122" i="1" s="1"/>
  <c r="O122" i="1" a="1"/>
  <c r="O122" i="1" s="1"/>
  <c r="N122" i="1" a="1"/>
  <c r="N122" i="1" s="1"/>
  <c r="Q121" i="1" a="1"/>
  <c r="Q121" i="1" s="1"/>
  <c r="P121" i="1" a="1"/>
  <c r="P121" i="1" s="1"/>
  <c r="O121" i="1" a="1"/>
  <c r="O121" i="1" s="1"/>
  <c r="N121" i="1" a="1"/>
  <c r="N121" i="1" s="1"/>
  <c r="Q120" i="1" a="1"/>
  <c r="Q120" i="1" s="1"/>
  <c r="P120" i="1" a="1"/>
  <c r="P120" i="1" s="1"/>
  <c r="O120" i="1" a="1"/>
  <c r="O120" i="1" s="1"/>
  <c r="N120" i="1" a="1"/>
  <c r="N120" i="1" s="1"/>
  <c r="Q119" i="1" a="1"/>
  <c r="Q119" i="1" s="1"/>
  <c r="P119" i="1" a="1"/>
  <c r="P119" i="1" s="1"/>
  <c r="O119" i="1" a="1"/>
  <c r="O119" i="1" s="1"/>
  <c r="N119" i="1" a="1"/>
  <c r="N119" i="1" s="1"/>
  <c r="Q118" i="1" a="1"/>
  <c r="Q118" i="1" s="1"/>
  <c r="P118" i="1" a="1"/>
  <c r="P118" i="1" s="1"/>
  <c r="O118" i="1" a="1"/>
  <c r="O118" i="1" s="1"/>
  <c r="N118" i="1" a="1"/>
  <c r="N118" i="1" s="1"/>
  <c r="Q115" i="1" a="1"/>
  <c r="Q115" i="1" s="1"/>
  <c r="P115" i="1" a="1"/>
  <c r="P115" i="1" s="1"/>
  <c r="O115" i="1" a="1"/>
  <c r="O115" i="1" s="1"/>
  <c r="N115" i="1" a="1"/>
  <c r="N115" i="1" s="1"/>
  <c r="Q114" i="1" a="1"/>
  <c r="Q114" i="1" s="1"/>
  <c r="P114" i="1" a="1"/>
  <c r="P114" i="1" s="1"/>
  <c r="O114" i="1" a="1"/>
  <c r="O114" i="1" s="1"/>
  <c r="N114" i="1" a="1"/>
  <c r="N114" i="1" s="1"/>
  <c r="Q113" i="1" a="1"/>
  <c r="Q113" i="1" s="1"/>
  <c r="P113" i="1" a="1"/>
  <c r="P113" i="1" s="1"/>
  <c r="O113" i="1" a="1"/>
  <c r="O113" i="1" s="1"/>
  <c r="N113" i="1" a="1"/>
  <c r="N113" i="1" s="1"/>
  <c r="Q112" i="1" a="1"/>
  <c r="Q112" i="1" s="1"/>
  <c r="P112" i="1" a="1"/>
  <c r="P112" i="1" s="1"/>
  <c r="O112" i="1" a="1"/>
  <c r="O112" i="1" s="1"/>
  <c r="N112" i="1" a="1"/>
  <c r="N112" i="1" s="1"/>
  <c r="Q111" i="1" a="1"/>
  <c r="Q111" i="1" s="1"/>
  <c r="P111" i="1" a="1"/>
  <c r="P111" i="1" s="1"/>
  <c r="O111" i="1" a="1"/>
  <c r="O111" i="1" s="1"/>
  <c r="N111" i="1" a="1"/>
  <c r="N111" i="1" s="1"/>
  <c r="Q110" i="1" a="1"/>
  <c r="Q110" i="1" s="1"/>
  <c r="P110" i="1" a="1"/>
  <c r="P110" i="1" s="1"/>
  <c r="O110" i="1" a="1"/>
  <c r="O110" i="1" s="1"/>
  <c r="N110" i="1" a="1"/>
  <c r="N110" i="1" s="1"/>
  <c r="Q109" i="1" a="1"/>
  <c r="Q109" i="1" s="1"/>
  <c r="P109" i="1" a="1"/>
  <c r="P109" i="1" s="1"/>
  <c r="O109" i="1" a="1"/>
  <c r="O109" i="1" s="1"/>
  <c r="N109" i="1" a="1"/>
  <c r="N109" i="1" s="1"/>
  <c r="Q108" i="1" a="1"/>
  <c r="Q108" i="1" s="1"/>
  <c r="P108" i="1" a="1"/>
  <c r="P108" i="1" s="1"/>
  <c r="O108" i="1" a="1"/>
  <c r="O108" i="1" s="1"/>
  <c r="N108" i="1" a="1"/>
  <c r="N108" i="1" s="1"/>
  <c r="Q107" i="1" a="1"/>
  <c r="Q107" i="1" s="1"/>
  <c r="P107" i="1" a="1"/>
  <c r="P107" i="1" s="1"/>
  <c r="O107" i="1" a="1"/>
  <c r="O107" i="1" s="1"/>
  <c r="N107" i="1" a="1"/>
  <c r="N107" i="1" s="1"/>
  <c r="Q106" i="1" a="1"/>
  <c r="Q106" i="1" s="1"/>
  <c r="P106" i="1" a="1"/>
  <c r="P106" i="1" s="1"/>
  <c r="O106" i="1" a="1"/>
  <c r="O106" i="1" s="1"/>
  <c r="N106" i="1" a="1"/>
  <c r="N106" i="1" s="1"/>
  <c r="Q105" i="1" a="1"/>
  <c r="Q105" i="1" s="1"/>
  <c r="P105" i="1" a="1"/>
  <c r="P105" i="1" s="1"/>
  <c r="O105" i="1" a="1"/>
  <c r="O105" i="1" s="1"/>
  <c r="N105" i="1" a="1"/>
  <c r="N105" i="1" s="1"/>
  <c r="Q104" i="1" a="1"/>
  <c r="Q104" i="1" s="1"/>
  <c r="P104" i="1" a="1"/>
  <c r="P104" i="1" s="1"/>
  <c r="O104" i="1" a="1"/>
  <c r="O104" i="1" s="1"/>
  <c r="N104" i="1" a="1"/>
  <c r="N104" i="1" s="1"/>
  <c r="Q101" i="1" a="1"/>
  <c r="Q101" i="1" s="1"/>
  <c r="P101" i="1" a="1"/>
  <c r="P101" i="1" s="1"/>
  <c r="O101" i="1" a="1"/>
  <c r="O101" i="1" s="1"/>
  <c r="N101" i="1" a="1"/>
  <c r="N101" i="1" s="1"/>
  <c r="Q100" i="1" a="1"/>
  <c r="Q100" i="1" s="1"/>
  <c r="P100" i="1" a="1"/>
  <c r="P100" i="1" s="1"/>
  <c r="O100" i="1" a="1"/>
  <c r="O100" i="1" s="1"/>
  <c r="N100" i="1" a="1"/>
  <c r="N100" i="1" s="1"/>
  <c r="Q99" i="1" a="1"/>
  <c r="Q99" i="1" s="1"/>
  <c r="P99" i="1" a="1"/>
  <c r="P99" i="1" s="1"/>
  <c r="O99" i="1" a="1"/>
  <c r="O99" i="1" s="1"/>
  <c r="N99" i="1" a="1"/>
  <c r="N99" i="1" s="1"/>
  <c r="Q98" i="1" a="1"/>
  <c r="Q98" i="1" s="1"/>
  <c r="P98" i="1" a="1"/>
  <c r="P98" i="1" s="1"/>
  <c r="O98" i="1" a="1"/>
  <c r="O98" i="1" s="1"/>
  <c r="N98" i="1" a="1"/>
  <c r="N98" i="1" s="1"/>
  <c r="Q97" i="1" a="1"/>
  <c r="Q97" i="1" s="1"/>
  <c r="P97" i="1" a="1"/>
  <c r="P97" i="1" s="1"/>
  <c r="O97" i="1" a="1"/>
  <c r="O97" i="1" s="1"/>
  <c r="N97" i="1" a="1"/>
  <c r="N97" i="1" s="1"/>
  <c r="Q96" i="1" a="1"/>
  <c r="Q96" i="1" s="1"/>
  <c r="P96" i="1" a="1"/>
  <c r="P96" i="1" s="1"/>
  <c r="O96" i="1" a="1"/>
  <c r="O96" i="1" s="1"/>
  <c r="N96" i="1" a="1"/>
  <c r="N96" i="1" s="1"/>
  <c r="Q95" i="1" a="1"/>
  <c r="Q95" i="1" s="1"/>
  <c r="P95" i="1" a="1"/>
  <c r="P95" i="1" s="1"/>
  <c r="O95" i="1" a="1"/>
  <c r="O95" i="1" s="1"/>
  <c r="N95" i="1" a="1"/>
  <c r="N95" i="1" s="1"/>
  <c r="Q94" i="1" a="1"/>
  <c r="Q94" i="1" s="1"/>
  <c r="P94" i="1" a="1"/>
  <c r="P94" i="1" s="1"/>
  <c r="O94" i="1" a="1"/>
  <c r="O94" i="1" s="1"/>
  <c r="N94" i="1" a="1"/>
  <c r="N94" i="1" s="1"/>
  <c r="Q93" i="1" a="1"/>
  <c r="Q93" i="1" s="1"/>
  <c r="P93" i="1" a="1"/>
  <c r="P93" i="1" s="1"/>
  <c r="O93" i="1" a="1"/>
  <c r="O93" i="1" s="1"/>
  <c r="N93" i="1" a="1"/>
  <c r="N93" i="1" s="1"/>
  <c r="Q92" i="1" a="1"/>
  <c r="Q92" i="1" s="1"/>
  <c r="P92" i="1" a="1"/>
  <c r="P92" i="1" s="1"/>
  <c r="O92" i="1" a="1"/>
  <c r="O92" i="1" s="1"/>
  <c r="N92" i="1" a="1"/>
  <c r="N92" i="1" s="1"/>
  <c r="Q91" i="1" a="1"/>
  <c r="Q91" i="1" s="1"/>
  <c r="P91" i="1" a="1"/>
  <c r="P91" i="1" s="1"/>
  <c r="O91" i="1" a="1"/>
  <c r="O91" i="1" s="1"/>
  <c r="N91" i="1" a="1"/>
  <c r="N91" i="1" s="1"/>
  <c r="Q90" i="1" a="1"/>
  <c r="Q90" i="1" s="1"/>
  <c r="P90" i="1" a="1"/>
  <c r="P90" i="1" s="1"/>
  <c r="O90" i="1" a="1"/>
  <c r="O90" i="1" s="1"/>
  <c r="N90" i="1" a="1"/>
  <c r="N90" i="1" s="1"/>
  <c r="Q89" i="1" a="1"/>
  <c r="Q89" i="1" s="1"/>
  <c r="P89" i="1" a="1"/>
  <c r="P89" i="1" s="1"/>
  <c r="O89" i="1" a="1"/>
  <c r="O89" i="1" s="1"/>
  <c r="N89" i="1" a="1"/>
  <c r="N89" i="1" s="1"/>
  <c r="Q86" i="1" a="1"/>
  <c r="Q86" i="1" s="1"/>
  <c r="P86" i="1" a="1"/>
  <c r="P86" i="1" s="1"/>
  <c r="O86" i="1" a="1"/>
  <c r="O86" i="1" s="1"/>
  <c r="N86" i="1" a="1"/>
  <c r="N86" i="1" s="1"/>
  <c r="Q85" i="1" a="1"/>
  <c r="Q85" i="1" s="1"/>
  <c r="P85" i="1" a="1"/>
  <c r="P85" i="1" s="1"/>
  <c r="O85" i="1" a="1"/>
  <c r="O85" i="1" s="1"/>
  <c r="N85" i="1" a="1"/>
  <c r="N85" i="1" s="1"/>
  <c r="Q84" i="1" a="1"/>
  <c r="Q84" i="1" s="1"/>
  <c r="P84" i="1" a="1"/>
  <c r="P84" i="1" s="1"/>
  <c r="O84" i="1" a="1"/>
  <c r="O84" i="1" s="1"/>
  <c r="N84" i="1" a="1"/>
  <c r="N84" i="1" s="1"/>
  <c r="Q83" i="1" a="1"/>
  <c r="Q83" i="1" s="1"/>
  <c r="P83" i="1" a="1"/>
  <c r="P83" i="1" s="1"/>
  <c r="O83" i="1" a="1"/>
  <c r="O83" i="1" s="1"/>
  <c r="N83" i="1" a="1"/>
  <c r="N83" i="1" s="1"/>
  <c r="Q82" i="1" a="1"/>
  <c r="Q82" i="1" s="1"/>
  <c r="P82" i="1" a="1"/>
  <c r="P82" i="1" s="1"/>
  <c r="O82" i="1" a="1"/>
  <c r="O82" i="1" s="1"/>
  <c r="N82" i="1" a="1"/>
  <c r="N82" i="1" s="1"/>
  <c r="Q81" i="1" a="1"/>
  <c r="Q81" i="1" s="1"/>
  <c r="P81" i="1" a="1"/>
  <c r="P81" i="1" s="1"/>
  <c r="O81" i="1" a="1"/>
  <c r="O81" i="1" s="1"/>
  <c r="N81" i="1" a="1"/>
  <c r="N81" i="1" s="1"/>
  <c r="Q80" i="1" a="1"/>
  <c r="Q80" i="1" s="1"/>
  <c r="P80" i="1" a="1"/>
  <c r="P80" i="1" s="1"/>
  <c r="O80" i="1" a="1"/>
  <c r="O80" i="1" s="1"/>
  <c r="N80" i="1" a="1"/>
  <c r="N80" i="1" s="1"/>
  <c r="Q79" i="1" a="1"/>
  <c r="Q79" i="1" s="1"/>
  <c r="P79" i="1" a="1"/>
  <c r="P79" i="1" s="1"/>
  <c r="O79" i="1" a="1"/>
  <c r="O79" i="1" s="1"/>
  <c r="N79" i="1" a="1"/>
  <c r="N79" i="1" s="1"/>
  <c r="Q78" i="1" a="1"/>
  <c r="Q78" i="1" s="1"/>
  <c r="P78" i="1" a="1"/>
  <c r="P78" i="1" s="1"/>
  <c r="O78" i="1" a="1"/>
  <c r="O78" i="1" s="1"/>
  <c r="N78" i="1" a="1"/>
  <c r="N78" i="1" s="1"/>
  <c r="Q77" i="1" a="1"/>
  <c r="Q77" i="1" s="1"/>
  <c r="P77" i="1" a="1"/>
  <c r="P77" i="1" s="1"/>
  <c r="O77" i="1" a="1"/>
  <c r="O77" i="1" s="1"/>
  <c r="N77" i="1" a="1"/>
  <c r="N77" i="1" s="1"/>
  <c r="Q76" i="1" a="1"/>
  <c r="Q76" i="1" s="1"/>
  <c r="P76" i="1" a="1"/>
  <c r="P76" i="1" s="1"/>
  <c r="O76" i="1" a="1"/>
  <c r="O76" i="1" s="1"/>
  <c r="N76" i="1" a="1"/>
  <c r="N76" i="1" s="1"/>
  <c r="Q75" i="1" a="1"/>
  <c r="Q75" i="1" s="1"/>
  <c r="P75" i="1" a="1"/>
  <c r="P75" i="1" s="1"/>
  <c r="O75" i="1" a="1"/>
  <c r="O75" i="1" s="1"/>
  <c r="N75" i="1" a="1"/>
  <c r="N75" i="1" s="1"/>
  <c r="Q74" i="1" a="1"/>
  <c r="Q74" i="1" s="1"/>
  <c r="P74" i="1" a="1"/>
  <c r="P74" i="1" s="1"/>
  <c r="O74" i="1" a="1"/>
  <c r="O74" i="1" s="1"/>
  <c r="N74" i="1" a="1"/>
  <c r="N74" i="1" s="1"/>
  <c r="Q71" i="1" a="1"/>
  <c r="Q71" i="1" s="1"/>
  <c r="P71" i="1" a="1"/>
  <c r="P71" i="1" s="1"/>
  <c r="O71" i="1" a="1"/>
  <c r="O71" i="1" s="1"/>
  <c r="N71" i="1" a="1"/>
  <c r="N71" i="1" s="1"/>
  <c r="Q70" i="1" a="1"/>
  <c r="Q70" i="1" s="1"/>
  <c r="P70" i="1" a="1"/>
  <c r="P70" i="1" s="1"/>
  <c r="O70" i="1" a="1"/>
  <c r="O70" i="1" s="1"/>
  <c r="N70" i="1" a="1"/>
  <c r="N70" i="1" s="1"/>
  <c r="Q69" i="1" a="1"/>
  <c r="Q69" i="1" s="1"/>
  <c r="P69" i="1" a="1"/>
  <c r="P69" i="1" s="1"/>
  <c r="O69" i="1" a="1"/>
  <c r="O69" i="1" s="1"/>
  <c r="N69" i="1" a="1"/>
  <c r="N69" i="1" s="1"/>
  <c r="Q68" i="1" a="1"/>
  <c r="Q68" i="1" s="1"/>
  <c r="P68" i="1" a="1"/>
  <c r="P68" i="1" s="1"/>
  <c r="O68" i="1" a="1"/>
  <c r="O68" i="1" s="1"/>
  <c r="N68" i="1" a="1"/>
  <c r="N68" i="1" s="1"/>
  <c r="Q67" i="1" a="1"/>
  <c r="Q67" i="1" s="1"/>
  <c r="P67" i="1" a="1"/>
  <c r="P67" i="1" s="1"/>
  <c r="O67" i="1" a="1"/>
  <c r="O67" i="1" s="1"/>
  <c r="N67" i="1" a="1"/>
  <c r="N67" i="1" s="1"/>
  <c r="Q66" i="1" a="1"/>
  <c r="Q66" i="1" s="1"/>
  <c r="P66" i="1" a="1"/>
  <c r="P66" i="1" s="1"/>
  <c r="O66" i="1" a="1"/>
  <c r="O66" i="1" s="1"/>
  <c r="N66" i="1" a="1"/>
  <c r="N66" i="1" s="1"/>
  <c r="Q65" i="1" a="1"/>
  <c r="Q65" i="1" s="1"/>
  <c r="P65" i="1" a="1"/>
  <c r="P65" i="1" s="1"/>
  <c r="O65" i="1" a="1"/>
  <c r="O65" i="1" s="1"/>
  <c r="N65" i="1" a="1"/>
  <c r="N65" i="1" s="1"/>
  <c r="Q64" i="1" a="1"/>
  <c r="Q64" i="1" s="1"/>
  <c r="P64" i="1" a="1"/>
  <c r="P64" i="1" s="1"/>
  <c r="O64" i="1" a="1"/>
  <c r="O64" i="1" s="1"/>
  <c r="N64" i="1" a="1"/>
  <c r="N64" i="1" s="1"/>
  <c r="Q63" i="1" a="1"/>
  <c r="Q63" i="1" s="1"/>
  <c r="P63" i="1" a="1"/>
  <c r="P63" i="1" s="1"/>
  <c r="O63" i="1" a="1"/>
  <c r="O63" i="1" s="1"/>
  <c r="N63" i="1" a="1"/>
  <c r="N63" i="1" s="1"/>
  <c r="Q62" i="1" a="1"/>
  <c r="Q62" i="1" s="1"/>
  <c r="P62" i="1" a="1"/>
  <c r="P62" i="1" s="1"/>
  <c r="O62" i="1" a="1"/>
  <c r="O62" i="1" s="1"/>
  <c r="N62" i="1" a="1"/>
  <c r="N62" i="1" s="1"/>
  <c r="Q61" i="1" a="1"/>
  <c r="Q61" i="1" s="1"/>
  <c r="P61" i="1" a="1"/>
  <c r="P61" i="1" s="1"/>
  <c r="O61" i="1" a="1"/>
  <c r="O61" i="1" s="1"/>
  <c r="N61" i="1" a="1"/>
  <c r="N61" i="1" s="1"/>
  <c r="Q60" i="1" a="1"/>
  <c r="Q60" i="1" s="1"/>
  <c r="P60" i="1" a="1"/>
  <c r="P60" i="1" s="1"/>
  <c r="O60" i="1" a="1"/>
  <c r="O60" i="1" s="1"/>
  <c r="N60" i="1" a="1"/>
  <c r="N60" i="1" s="1"/>
  <c r="Q59" i="1" a="1"/>
  <c r="Q59" i="1" s="1"/>
  <c r="P59" i="1" a="1"/>
  <c r="P59" i="1" s="1"/>
  <c r="O59" i="1" a="1"/>
  <c r="O59" i="1" s="1"/>
  <c r="N59" i="1" a="1"/>
  <c r="N59" i="1" s="1"/>
  <c r="Q58" i="1" a="1"/>
  <c r="Q58" i="1" s="1"/>
  <c r="P58" i="1" a="1"/>
  <c r="P58" i="1" s="1"/>
  <c r="O58" i="1" a="1"/>
  <c r="O58" i="1" s="1"/>
  <c r="N58" i="1" a="1"/>
  <c r="N58" i="1" s="1"/>
  <c r="Q57" i="1" a="1"/>
  <c r="Q57" i="1" s="1"/>
  <c r="P57" i="1" a="1"/>
  <c r="P57" i="1" s="1"/>
  <c r="O57" i="1" a="1"/>
  <c r="O57" i="1" s="1"/>
  <c r="N57" i="1" a="1"/>
  <c r="N57" i="1" s="1"/>
  <c r="Q56" i="1" a="1"/>
  <c r="Q56" i="1" s="1"/>
  <c r="P56" i="1" a="1"/>
  <c r="P56" i="1" s="1"/>
  <c r="O56" i="1" a="1"/>
  <c r="O56" i="1" s="1"/>
  <c r="N56" i="1" a="1"/>
  <c r="N56" i="1" s="1"/>
  <c r="Q55" i="1" a="1"/>
  <c r="Q55" i="1" s="1"/>
  <c r="P55" i="1" a="1"/>
  <c r="P55" i="1" s="1"/>
  <c r="O55" i="1" a="1"/>
  <c r="O55" i="1" s="1"/>
  <c r="N55" i="1" a="1"/>
  <c r="N55" i="1" s="1"/>
  <c r="Q52" i="1" a="1"/>
  <c r="Q52" i="1" s="1"/>
  <c r="P52" i="1" a="1"/>
  <c r="P52" i="1" s="1"/>
  <c r="O52" i="1" a="1"/>
  <c r="O52" i="1" s="1"/>
  <c r="N52" i="1" a="1"/>
  <c r="N52" i="1" s="1"/>
  <c r="Q51" i="1" a="1"/>
  <c r="Q51" i="1" s="1"/>
  <c r="P51" i="1" a="1"/>
  <c r="P51" i="1" s="1"/>
  <c r="O51" i="1" a="1"/>
  <c r="O51" i="1" s="1"/>
  <c r="N51" i="1" a="1"/>
  <c r="N51" i="1" s="1"/>
  <c r="Q50" i="1" a="1"/>
  <c r="Q50" i="1" s="1"/>
  <c r="P50" i="1" a="1"/>
  <c r="P50" i="1" s="1"/>
  <c r="O50" i="1" a="1"/>
  <c r="O50" i="1" s="1"/>
  <c r="N50" i="1" a="1"/>
  <c r="N50" i="1" s="1"/>
  <c r="Q49" i="1" a="1"/>
  <c r="Q49" i="1" s="1"/>
  <c r="P49" i="1" a="1"/>
  <c r="P49" i="1" s="1"/>
  <c r="O49" i="1" a="1"/>
  <c r="O49" i="1" s="1"/>
  <c r="N49" i="1" a="1"/>
  <c r="N49" i="1" s="1"/>
  <c r="Q48" i="1" a="1"/>
  <c r="Q48" i="1" s="1"/>
  <c r="P48" i="1" a="1"/>
  <c r="P48" i="1" s="1"/>
  <c r="O48" i="1" a="1"/>
  <c r="O48" i="1" s="1"/>
  <c r="N48" i="1" a="1"/>
  <c r="N48" i="1" s="1"/>
  <c r="Q47" i="1" a="1"/>
  <c r="Q47" i="1" s="1"/>
  <c r="P47" i="1" a="1"/>
  <c r="P47" i="1" s="1"/>
  <c r="O47" i="1" a="1"/>
  <c r="O47" i="1" s="1"/>
  <c r="N47" i="1" a="1"/>
  <c r="N47" i="1" s="1"/>
  <c r="Q46" i="1" a="1"/>
  <c r="Q46" i="1" s="1"/>
  <c r="P46" i="1" a="1"/>
  <c r="P46" i="1" s="1"/>
  <c r="O46" i="1" a="1"/>
  <c r="O46" i="1" s="1"/>
  <c r="N46" i="1" a="1"/>
  <c r="N46" i="1" s="1"/>
  <c r="Q45" i="1" a="1"/>
  <c r="Q45" i="1" s="1"/>
  <c r="P45" i="1" a="1"/>
  <c r="P45" i="1" s="1"/>
  <c r="O45" i="1" a="1"/>
  <c r="O45" i="1" s="1"/>
  <c r="N45" i="1" a="1"/>
  <c r="N45" i="1" s="1"/>
  <c r="Q44" i="1" a="1"/>
  <c r="Q44" i="1" s="1"/>
  <c r="P44" i="1" a="1"/>
  <c r="P44" i="1" s="1"/>
  <c r="O44" i="1" a="1"/>
  <c r="O44" i="1" s="1"/>
  <c r="N44" i="1" a="1"/>
  <c r="N44" i="1" s="1"/>
  <c r="Q43" i="1" a="1"/>
  <c r="Q43" i="1" s="1"/>
  <c r="P43" i="1" a="1"/>
  <c r="P43" i="1" s="1"/>
  <c r="O43" i="1" a="1"/>
  <c r="O43" i="1" s="1"/>
  <c r="N43" i="1" a="1"/>
  <c r="N43" i="1" s="1"/>
  <c r="Q42" i="1" a="1"/>
  <c r="Q42" i="1" s="1"/>
  <c r="P42" i="1" a="1"/>
  <c r="P42" i="1" s="1"/>
  <c r="O42" i="1" a="1"/>
  <c r="O42" i="1" s="1"/>
  <c r="N42" i="1" a="1"/>
  <c r="N42" i="1" s="1"/>
  <c r="Q41" i="1" a="1"/>
  <c r="Q41" i="1" s="1"/>
  <c r="P41" i="1" a="1"/>
  <c r="P41" i="1" s="1"/>
  <c r="O41" i="1" a="1"/>
  <c r="O41" i="1" s="1"/>
  <c r="N41" i="1" a="1"/>
  <c r="N41" i="1" s="1"/>
  <c r="Q38" i="1" a="1"/>
  <c r="Q38" i="1" s="1"/>
  <c r="P38" i="1" a="1"/>
  <c r="P38" i="1" s="1"/>
  <c r="O38" i="1" a="1"/>
  <c r="O38" i="1" s="1"/>
  <c r="N38" i="1" a="1"/>
  <c r="N38" i="1" s="1"/>
  <c r="Q37" i="1"/>
  <c r="Q37" i="1" a="1"/>
  <c r="P37" i="1" a="1"/>
  <c r="P37" i="1" s="1"/>
  <c r="O37" i="1" a="1"/>
  <c r="O37" i="1" s="1"/>
  <c r="N37" i="1" a="1"/>
  <c r="N37" i="1" s="1"/>
  <c r="Q36" i="1" a="1"/>
  <c r="Q36" i="1" s="1"/>
  <c r="P36" i="1" a="1"/>
  <c r="P36" i="1" s="1"/>
  <c r="O36" i="1" a="1"/>
  <c r="O36" i="1" s="1"/>
  <c r="N36" i="1" a="1"/>
  <c r="N36" i="1" s="1"/>
  <c r="Q35" i="1"/>
  <c r="Q35" i="1" a="1"/>
  <c r="P35" i="1" a="1"/>
  <c r="P35" i="1" s="1"/>
  <c r="O35" i="1" a="1"/>
  <c r="O35" i="1" s="1"/>
  <c r="N35" i="1" a="1"/>
  <c r="N35" i="1" s="1"/>
  <c r="Q34" i="1" a="1"/>
  <c r="Q34" i="1" s="1"/>
  <c r="P34" i="1" a="1"/>
  <c r="P34" i="1" s="1"/>
  <c r="O34" i="1" a="1"/>
  <c r="O34" i="1" s="1"/>
  <c r="N34" i="1" a="1"/>
  <c r="N34" i="1" s="1"/>
  <c r="Q33" i="1" a="1"/>
  <c r="Q33" i="1" s="1"/>
  <c r="P33" i="1" a="1"/>
  <c r="P33" i="1" s="1"/>
  <c r="O33" i="1" a="1"/>
  <c r="O33" i="1" s="1"/>
  <c r="N33" i="1" a="1"/>
  <c r="N33" i="1" s="1"/>
  <c r="Q32" i="1" a="1"/>
  <c r="Q32" i="1" s="1"/>
  <c r="P32" i="1" a="1"/>
  <c r="P32" i="1" s="1"/>
  <c r="O32" i="1" a="1"/>
  <c r="O32" i="1" s="1"/>
  <c r="N32" i="1" a="1"/>
  <c r="N32" i="1" s="1"/>
  <c r="Q31" i="1" a="1"/>
  <c r="Q31" i="1" s="1"/>
  <c r="P31" i="1" a="1"/>
  <c r="P31" i="1" s="1"/>
  <c r="O31" i="1" a="1"/>
  <c r="O31" i="1" s="1"/>
  <c r="N31" i="1" a="1"/>
  <c r="N31" i="1" s="1"/>
  <c r="Q30" i="1" a="1"/>
  <c r="Q30" i="1" s="1"/>
  <c r="P30" i="1" a="1"/>
  <c r="P30" i="1" s="1"/>
  <c r="O30" i="1" a="1"/>
  <c r="O30" i="1" s="1"/>
  <c r="N30" i="1" a="1"/>
  <c r="N30" i="1" s="1"/>
  <c r="Q29" i="1" a="1"/>
  <c r="Q29" i="1" s="1"/>
  <c r="P29" i="1" a="1"/>
  <c r="P29" i="1" s="1"/>
  <c r="O29" i="1" a="1"/>
  <c r="O29" i="1" s="1"/>
  <c r="N29" i="1" a="1"/>
  <c r="N29" i="1" s="1"/>
  <c r="Q28" i="1" a="1"/>
  <c r="Q28" i="1" s="1"/>
  <c r="P28" i="1" a="1"/>
  <c r="P28" i="1" s="1"/>
  <c r="O28" i="1" a="1"/>
  <c r="O28" i="1" s="1"/>
  <c r="N28" i="1" a="1"/>
  <c r="N28" i="1" s="1"/>
  <c r="Q27" i="1" a="1"/>
  <c r="Q27" i="1" s="1"/>
  <c r="P27" i="1" a="1"/>
  <c r="P27" i="1" s="1"/>
  <c r="O27" i="1" a="1"/>
  <c r="O27" i="1" s="1"/>
  <c r="N27" i="1" a="1"/>
  <c r="N27" i="1" s="1"/>
  <c r="Q26" i="1" a="1"/>
  <c r="Q26" i="1" s="1"/>
  <c r="P26" i="1" a="1"/>
  <c r="P26" i="1" s="1"/>
  <c r="O26" i="1" a="1"/>
  <c r="O26" i="1" s="1"/>
  <c r="N26" i="1" a="1"/>
  <c r="N26" i="1" s="1"/>
  <c r="Q25" i="1" a="1"/>
  <c r="Q25" i="1" s="1"/>
  <c r="P25" i="1" a="1"/>
  <c r="P25" i="1" s="1"/>
  <c r="O25" i="1" a="1"/>
  <c r="O25" i="1" s="1"/>
  <c r="N25" i="1" a="1"/>
  <c r="N25" i="1" s="1"/>
  <c r="Q24" i="1" a="1"/>
  <c r="Q24" i="1" s="1"/>
  <c r="P24" i="1" a="1"/>
  <c r="P24" i="1" s="1"/>
  <c r="O24" i="1" a="1"/>
  <c r="O24" i="1" s="1"/>
  <c r="N24" i="1" a="1"/>
  <c r="N24" i="1" s="1"/>
  <c r="Q23" i="1" a="1"/>
  <c r="Q23" i="1" s="1"/>
  <c r="P23" i="1" a="1"/>
  <c r="P23" i="1" s="1"/>
  <c r="O23" i="1" a="1"/>
  <c r="O23" i="1" s="1"/>
  <c r="N23" i="1" a="1"/>
  <c r="N23" i="1" s="1"/>
  <c r="Q20" i="1" a="1"/>
  <c r="Q20" i="1" s="1"/>
  <c r="P20" i="1" a="1"/>
  <c r="P20" i="1" s="1"/>
  <c r="O20" i="1" a="1"/>
  <c r="O20" i="1" s="1"/>
  <c r="N20" i="1" a="1"/>
  <c r="N20" i="1" s="1"/>
  <c r="Q19" i="1" a="1"/>
  <c r="Q19" i="1" s="1"/>
  <c r="P19" i="1" a="1"/>
  <c r="P19" i="1" s="1"/>
  <c r="O19" i="1" a="1"/>
  <c r="O19" i="1" s="1"/>
  <c r="N19" i="1" a="1"/>
  <c r="N19" i="1" s="1"/>
  <c r="Q18" i="1" a="1"/>
  <c r="Q18" i="1" s="1"/>
  <c r="P18" i="1" a="1"/>
  <c r="P18" i="1" s="1"/>
  <c r="O18" i="1" a="1"/>
  <c r="O18" i="1" s="1"/>
  <c r="N18" i="1" a="1"/>
  <c r="N18" i="1" s="1"/>
  <c r="Q17" i="1" a="1"/>
  <c r="Q17" i="1" s="1"/>
  <c r="P17" i="1" a="1"/>
  <c r="P17" i="1" s="1"/>
  <c r="O17" i="1" a="1"/>
  <c r="O17" i="1" s="1"/>
  <c r="N17" i="1" a="1"/>
  <c r="N17" i="1" s="1"/>
  <c r="Q16" i="1" a="1"/>
  <c r="Q16" i="1" s="1"/>
  <c r="P16" i="1" a="1"/>
  <c r="P16" i="1" s="1"/>
  <c r="O16" i="1" a="1"/>
  <c r="O16" i="1" s="1"/>
  <c r="N16" i="1" a="1"/>
  <c r="N16" i="1" s="1"/>
  <c r="Q15" i="1" a="1"/>
  <c r="Q15" i="1" s="1"/>
  <c r="P15" i="1" a="1"/>
  <c r="P15" i="1" s="1"/>
  <c r="O15" i="1" a="1"/>
  <c r="O15" i="1" s="1"/>
  <c r="N15" i="1" a="1"/>
  <c r="N15" i="1" s="1"/>
  <c r="Q14" i="1" a="1"/>
  <c r="Q14" i="1" s="1"/>
  <c r="P14" i="1" a="1"/>
  <c r="P14" i="1" s="1"/>
  <c r="O14" i="1" a="1"/>
  <c r="O14" i="1" s="1"/>
  <c r="N14" i="1" a="1"/>
  <c r="N14" i="1" s="1"/>
  <c r="Q13" i="1" a="1"/>
  <c r="Q13" i="1" s="1"/>
  <c r="P13" i="1" a="1"/>
  <c r="P13" i="1" s="1"/>
  <c r="O13" i="1" a="1"/>
  <c r="O13" i="1" s="1"/>
  <c r="N13" i="1" a="1"/>
  <c r="N13" i="1" s="1"/>
  <c r="Q12" i="1" a="1"/>
  <c r="Q12" i="1" s="1"/>
  <c r="P12" i="1" a="1"/>
  <c r="P12" i="1" s="1"/>
  <c r="O12" i="1" a="1"/>
  <c r="O12" i="1" s="1"/>
  <c r="N12" i="1" a="1"/>
  <c r="N12" i="1" s="1"/>
  <c r="Q11" i="1" a="1"/>
  <c r="Q11" i="1" s="1"/>
  <c r="P11" i="1" a="1"/>
  <c r="P11" i="1" s="1"/>
  <c r="O11" i="1" a="1"/>
  <c r="O11" i="1" s="1"/>
  <c r="N11" i="1" a="1"/>
  <c r="N11" i="1" s="1"/>
  <c r="Q10" i="1" a="1"/>
  <c r="Q10" i="1" s="1"/>
  <c r="P10" i="1" a="1"/>
  <c r="P10" i="1" s="1"/>
  <c r="O10" i="1" a="1"/>
  <c r="O10" i="1" s="1"/>
  <c r="N10" i="1" a="1"/>
  <c r="N10" i="1" s="1"/>
  <c r="Q9" i="1" a="1"/>
  <c r="Q9" i="1" s="1"/>
  <c r="P9" i="1" a="1"/>
  <c r="P9" i="1" s="1"/>
  <c r="O9" i="1" a="1"/>
  <c r="O9" i="1" s="1"/>
  <c r="N9" i="1" a="1"/>
  <c r="N9" i="1" s="1"/>
  <c r="Q8" i="1" a="1"/>
  <c r="Q8" i="1" s="1"/>
  <c r="P8" i="1" a="1"/>
  <c r="P8" i="1" s="1"/>
  <c r="O8" i="1" a="1"/>
  <c r="O8" i="1" s="1"/>
  <c r="N8" i="1" a="1"/>
  <c r="N8" i="1" s="1"/>
  <c r="Q7" i="1" a="1"/>
  <c r="Q7" i="1" s="1"/>
  <c r="P7" i="1" a="1"/>
  <c r="P7" i="1" s="1"/>
  <c r="O7" i="1" a="1"/>
  <c r="O7" i="1" s="1"/>
  <c r="N7" i="1" a="1"/>
  <c r="N7" i="1" s="1"/>
  <c r="Q6" i="1" a="1"/>
  <c r="Q6" i="1" s="1"/>
  <c r="P6" i="1" a="1"/>
  <c r="P6" i="1" s="1"/>
  <c r="O6" i="1" a="1"/>
  <c r="O6" i="1" s="1"/>
  <c r="N6" i="1" a="1"/>
  <c r="N6" i="1" s="1"/>
  <c r="Q5" i="1" a="1"/>
  <c r="Q5" i="1" s="1"/>
  <c r="P5" i="1" a="1"/>
  <c r="P5" i="1" s="1"/>
  <c r="O5" i="1" a="1"/>
  <c r="O5" i="1" s="1"/>
  <c r="N5" i="1" a="1"/>
  <c r="N5" i="1" s="1"/>
  <c r="Q4" i="1" a="1"/>
  <c r="Q4" i="1" s="1"/>
  <c r="P4" i="1" a="1"/>
  <c r="P4" i="1" s="1"/>
  <c r="O4" i="1" a="1"/>
  <c r="O4" i="1" s="1"/>
  <c r="G21" i="1"/>
  <c r="H21" i="1"/>
  <c r="I21" i="1"/>
  <c r="J21" i="1"/>
  <c r="K21" i="1"/>
  <c r="L21" i="1"/>
  <c r="M21" i="1"/>
  <c r="G39" i="1"/>
  <c r="H39" i="1"/>
  <c r="I39" i="1"/>
  <c r="J39" i="1"/>
  <c r="K39" i="1"/>
  <c r="L39" i="1"/>
  <c r="M39" i="1"/>
  <c r="G53" i="1"/>
  <c r="H53" i="1"/>
  <c r="I53" i="1"/>
  <c r="J53" i="1"/>
  <c r="K53" i="1"/>
  <c r="L53" i="1"/>
  <c r="M53" i="1"/>
  <c r="G72" i="1"/>
  <c r="I72" i="1"/>
  <c r="J72" i="1"/>
  <c r="K72" i="1"/>
  <c r="L72" i="1"/>
  <c r="M72" i="1"/>
  <c r="F72" i="1"/>
  <c r="G87" i="1"/>
  <c r="H87" i="1"/>
  <c r="I87" i="1"/>
  <c r="J87" i="1"/>
  <c r="K87" i="1"/>
  <c r="L87" i="1"/>
  <c r="M87" i="1"/>
  <c r="G102" i="1"/>
  <c r="H102" i="1"/>
  <c r="I102" i="1"/>
  <c r="J102" i="1"/>
  <c r="K102" i="1"/>
  <c r="L102" i="1"/>
  <c r="M102" i="1"/>
  <c r="G116" i="1"/>
  <c r="H116" i="1"/>
  <c r="I116" i="1"/>
  <c r="J116" i="1"/>
  <c r="K116" i="1"/>
  <c r="L116" i="1"/>
  <c r="M116" i="1"/>
  <c r="G131" i="1"/>
  <c r="H131" i="1"/>
  <c r="I131" i="1"/>
  <c r="J131" i="1"/>
  <c r="K131" i="1"/>
  <c r="L131" i="1"/>
  <c r="M131" i="1"/>
  <c r="G146" i="1"/>
  <c r="H146" i="1"/>
  <c r="I146" i="1"/>
  <c r="J146" i="1"/>
  <c r="K146" i="1"/>
  <c r="L146" i="1"/>
  <c r="M146" i="1"/>
  <c r="G161" i="1"/>
  <c r="H161" i="1"/>
  <c r="I161" i="1"/>
  <c r="J161" i="1"/>
  <c r="K161" i="1"/>
  <c r="L161" i="1"/>
  <c r="M161" i="1"/>
  <c r="F4" i="1" a="1"/>
  <c r="F4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55" i="1" a="1"/>
  <c r="H55" i="1" s="1"/>
  <c r="F160" i="1" a="1"/>
  <c r="F160" i="1" s="1"/>
  <c r="F159" i="1" a="1"/>
  <c r="F159" i="1" s="1"/>
  <c r="F145" i="1" a="1"/>
  <c r="F145" i="1" s="1"/>
  <c r="F144" i="1" a="1"/>
  <c r="F144" i="1" s="1"/>
  <c r="F130" i="1" a="1"/>
  <c r="F130" i="1" s="1"/>
  <c r="F129" i="1" a="1"/>
  <c r="F129" i="1" s="1"/>
  <c r="F115" i="1" a="1"/>
  <c r="F115" i="1" s="1"/>
  <c r="F114" i="1" a="1"/>
  <c r="F114" i="1" s="1"/>
  <c r="F101" i="1" a="1"/>
  <c r="F101" i="1" s="1"/>
  <c r="F100" i="1" a="1"/>
  <c r="F100" i="1" s="1"/>
  <c r="F86" i="1" a="1"/>
  <c r="F86" i="1" s="1"/>
  <c r="F85" i="1" a="1"/>
  <c r="F85" i="1" s="1"/>
  <c r="F52" i="1" a="1"/>
  <c r="F52" i="1" s="1"/>
  <c r="F51" i="1" a="1"/>
  <c r="F51" i="1" s="1"/>
  <c r="F38" i="1" a="1"/>
  <c r="F38" i="1" s="1"/>
  <c r="F37" i="1" a="1"/>
  <c r="F37" i="1" s="1"/>
  <c r="F20" i="1" a="1"/>
  <c r="F20" i="1" s="1"/>
  <c r="F19" i="1" a="1"/>
  <c r="F19" i="1" s="1"/>
  <c r="F113" i="1" a="1"/>
  <c r="F113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7" i="1" a="1"/>
  <c r="F17" i="1" s="1"/>
  <c r="F18" i="1" a="1"/>
  <c r="F18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H18" i="6" l="1"/>
  <c r="H19" i="6"/>
  <c r="H16" i="6"/>
  <c r="H17" i="6"/>
  <c r="H20" i="6" s="1"/>
  <c r="H21" i="6" s="1"/>
  <c r="C17" i="6"/>
  <c r="C18" i="6"/>
  <c r="C16" i="6"/>
  <c r="C20" i="6" s="1"/>
  <c r="C19" i="6"/>
  <c r="D17" i="6"/>
  <c r="D18" i="6"/>
  <c r="D16" i="6"/>
  <c r="D20" i="6" s="1"/>
  <c r="D21" i="6" s="1"/>
  <c r="D19" i="6"/>
  <c r="E19" i="6"/>
  <c r="E18" i="6"/>
  <c r="E17" i="6"/>
  <c r="E16" i="6"/>
  <c r="E20" i="6" s="1"/>
  <c r="E21" i="6" s="1"/>
  <c r="F16" i="6"/>
  <c r="F20" i="6" s="1"/>
  <c r="F21" i="6" s="1"/>
  <c r="F19" i="6"/>
  <c r="F18" i="6"/>
  <c r="F17" i="6"/>
  <c r="G16" i="6"/>
  <c r="G18" i="6"/>
  <c r="G19" i="6"/>
  <c r="G17" i="6"/>
  <c r="G20" i="6" s="1"/>
  <c r="G21" i="6" s="1"/>
  <c r="I3" i="6"/>
  <c r="C61" i="3"/>
  <c r="C56" i="3"/>
  <c r="C39" i="3"/>
  <c r="C34" i="3"/>
  <c r="C14" i="3"/>
  <c r="X39" i="1"/>
  <c r="E3" i="2" s="1"/>
  <c r="X131" i="1"/>
  <c r="E9" i="2" s="1"/>
  <c r="W131" i="1"/>
  <c r="D9" i="2" s="1"/>
  <c r="Y102" i="1"/>
  <c r="F7" i="2" s="1"/>
  <c r="W72" i="1"/>
  <c r="D5" i="2" s="1"/>
  <c r="Y131" i="1"/>
  <c r="F9" i="2" s="1"/>
  <c r="X116" i="1"/>
  <c r="E8" i="2" s="1"/>
  <c r="W102" i="1"/>
  <c r="D7" i="2" s="1"/>
  <c r="U116" i="1"/>
  <c r="F116" i="1"/>
  <c r="T116" i="1"/>
  <c r="N131" i="1"/>
  <c r="V131" i="1" s="1"/>
  <c r="C9" i="2" s="1"/>
  <c r="Q131" i="1"/>
  <c r="O53" i="1"/>
  <c r="H72" i="1"/>
  <c r="F87" i="1"/>
  <c r="O161" i="1"/>
  <c r="P102" i="1"/>
  <c r="X102" i="1" s="1"/>
  <c r="E7" i="2" s="1"/>
  <c r="N39" i="1"/>
  <c r="V39" i="1" s="1"/>
  <c r="C3" i="2" s="1"/>
  <c r="F131" i="1"/>
  <c r="N102" i="1"/>
  <c r="V102" i="1" s="1"/>
  <c r="C7" i="2" s="1"/>
  <c r="O21" i="1"/>
  <c r="O116" i="1"/>
  <c r="W116" i="1" s="1"/>
  <c r="D8" i="2" s="1"/>
  <c r="Q72" i="1"/>
  <c r="Y72" i="1" s="1"/>
  <c r="F5" i="2" s="1"/>
  <c r="P87" i="1"/>
  <c r="Q87" i="1"/>
  <c r="Y87" i="1" s="1"/>
  <c r="F6" i="2" s="1"/>
  <c r="Q102" i="1"/>
  <c r="N21" i="1"/>
  <c r="C2" i="2" s="1"/>
  <c r="N87" i="1"/>
  <c r="V87" i="1" s="1"/>
  <c r="C6" i="2" s="1"/>
  <c r="N161" i="1"/>
  <c r="V161" i="1" s="1"/>
  <c r="C11" i="2" s="1"/>
  <c r="O102" i="1"/>
  <c r="P72" i="1"/>
  <c r="X72" i="1" s="1"/>
  <c r="E5" i="2" s="1"/>
  <c r="F102" i="1"/>
  <c r="G7" i="2" s="1"/>
  <c r="O131" i="1"/>
  <c r="P21" i="1"/>
  <c r="P146" i="1"/>
  <c r="F146" i="1"/>
  <c r="N116" i="1"/>
  <c r="O72" i="1"/>
  <c r="Q21" i="1"/>
  <c r="P116" i="1"/>
  <c r="P161" i="1"/>
  <c r="X161" i="1" s="1"/>
  <c r="E11" i="2" s="1"/>
  <c r="Q116" i="1"/>
  <c r="Y116" i="1" s="1"/>
  <c r="F8" i="2" s="1"/>
  <c r="S53" i="1"/>
  <c r="N146" i="1"/>
  <c r="O87" i="1"/>
  <c r="Q39" i="1"/>
  <c r="Y39" i="1" s="1"/>
  <c r="F3" i="2" s="1"/>
  <c r="Q53" i="1"/>
  <c r="Q146" i="1"/>
  <c r="Y146" i="1" s="1"/>
  <c r="F10" i="2" s="1"/>
  <c r="T39" i="1"/>
  <c r="N72" i="1"/>
  <c r="V72" i="1" s="1"/>
  <c r="C5" i="2" s="1"/>
  <c r="O39" i="1"/>
  <c r="W39" i="1" s="1"/>
  <c r="D3" i="2" s="1"/>
  <c r="O146" i="1"/>
  <c r="P131" i="1"/>
  <c r="N53" i="1"/>
  <c r="P39" i="1"/>
  <c r="P53" i="1"/>
  <c r="X53" i="1" s="1"/>
  <c r="E4" i="2" s="1"/>
  <c r="Q161" i="1"/>
  <c r="Y161" i="1" s="1"/>
  <c r="F11" i="2" s="1"/>
  <c r="T161" i="1"/>
  <c r="T146" i="1"/>
  <c r="R131" i="1"/>
  <c r="S116" i="1"/>
  <c r="R72" i="1"/>
  <c r="R39" i="1"/>
  <c r="T21" i="1"/>
  <c r="R21" i="1"/>
  <c r="R53" i="1"/>
  <c r="S21" i="1"/>
  <c r="S39" i="1"/>
  <c r="T72" i="1"/>
  <c r="T131" i="1"/>
  <c r="R146" i="1"/>
  <c r="S146" i="1"/>
  <c r="U21" i="1"/>
  <c r="U87" i="1"/>
  <c r="R102" i="1"/>
  <c r="S72" i="1"/>
  <c r="R87" i="1"/>
  <c r="U72" i="1"/>
  <c r="S87" i="1"/>
  <c r="W87" i="1" s="1"/>
  <c r="D6" i="2" s="1"/>
  <c r="S102" i="1"/>
  <c r="R116" i="1"/>
  <c r="U53" i="1"/>
  <c r="Y53" i="1" s="1"/>
  <c r="F4" i="2" s="1"/>
  <c r="T87" i="1"/>
  <c r="T102" i="1"/>
  <c r="U102" i="1"/>
  <c r="U131" i="1"/>
  <c r="U161" i="1"/>
  <c r="S131" i="1"/>
  <c r="U146" i="1"/>
  <c r="R161" i="1"/>
  <c r="S161" i="1"/>
  <c r="W161" i="1" s="1"/>
  <c r="D11" i="2" s="1"/>
  <c r="F21" i="1"/>
  <c r="G2" i="2" s="1"/>
  <c r="F39" i="1"/>
  <c r="G3" i="2" s="1"/>
  <c r="F161" i="1"/>
  <c r="G11" i="2" s="1"/>
  <c r="G9" i="2"/>
  <c r="F53" i="1"/>
  <c r="C9" i="3"/>
  <c r="G5" i="2"/>
  <c r="F12" i="2"/>
  <c r="C21" i="6" l="1"/>
  <c r="I21" i="6" s="1"/>
  <c r="I20" i="6"/>
  <c r="V53" i="1"/>
  <c r="C4" i="2" s="1"/>
  <c r="X87" i="1"/>
  <c r="E6" i="2" s="1"/>
  <c r="G6" i="2" s="1"/>
  <c r="V116" i="1"/>
  <c r="C8" i="2" s="1"/>
  <c r="G8" i="2" s="1"/>
  <c r="W53" i="1"/>
  <c r="D4" i="2" s="1"/>
  <c r="X146" i="1"/>
  <c r="E10" i="2" s="1"/>
  <c r="W146" i="1"/>
  <c r="D10" i="2" s="1"/>
  <c r="V146" i="1"/>
  <c r="C10" i="2" s="1"/>
  <c r="G10" i="2" s="1"/>
  <c r="C12" i="2"/>
  <c r="C16" i="2" s="1"/>
  <c r="G4" i="2"/>
  <c r="F15" i="2"/>
  <c r="F13" i="2"/>
  <c r="F16" i="2"/>
  <c r="F14" i="2"/>
  <c r="E12" i="2"/>
  <c r="D12" i="2" l="1"/>
  <c r="C14" i="2"/>
  <c r="C13" i="2"/>
  <c r="C15" i="2"/>
  <c r="E16" i="2"/>
  <c r="E14" i="2"/>
  <c r="E15" i="2"/>
  <c r="E13" i="2"/>
  <c r="F17" i="2"/>
  <c r="D16" i="2" l="1"/>
  <c r="D14" i="2"/>
  <c r="D15" i="2"/>
  <c r="D13" i="2"/>
  <c r="D17" i="2" s="1"/>
  <c r="D18" i="2" s="1"/>
  <c r="L16" i="3"/>
  <c r="M16" i="3" s="1"/>
  <c r="C17" i="2"/>
  <c r="C18" i="2" s="1"/>
  <c r="E17" i="2"/>
  <c r="E18" i="2" s="1"/>
  <c r="F18" i="2"/>
  <c r="L15" i="3"/>
  <c r="M15" i="3" s="1"/>
  <c r="L9" i="3" l="1"/>
  <c r="M9" i="3" s="1"/>
  <c r="G18" i="2"/>
  <c r="L17" i="3" s="1"/>
  <c r="M17" i="3" s="1"/>
  <c r="G17" i="2"/>
  <c r="L14" i="3"/>
  <c r="M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<sst xmlns="http://schemas.openxmlformats.org/spreadsheetml/2006/main" count="756" uniqueCount="338">
  <si>
    <t>No</t>
  </si>
  <si>
    <t>Activity</t>
  </si>
  <si>
    <t>Description</t>
  </si>
  <si>
    <t>Team</t>
  </si>
  <si>
    <t>Risk Level</t>
  </si>
  <si>
    <t>BackEnd man/day</t>
  </si>
  <si>
    <t>DBA  man/day</t>
  </si>
  <si>
    <t>FrontEnd man/day</t>
  </si>
  <si>
    <t>DevOps  man/day</t>
  </si>
  <si>
    <t>BE O</t>
  </si>
  <si>
    <t>DBA O</t>
  </si>
  <si>
    <t>FE O</t>
  </si>
  <si>
    <t>DEVOPS O</t>
  </si>
  <si>
    <t>BE ML</t>
  </si>
  <si>
    <t>DBA ML</t>
  </si>
  <si>
    <t>FE ML</t>
  </si>
  <si>
    <t>DEVOPS ML</t>
  </si>
  <si>
    <t>BE P</t>
  </si>
  <si>
    <t>DBA P</t>
  </si>
  <si>
    <t>FE P</t>
  </si>
  <si>
    <t>DEVOPS P</t>
  </si>
  <si>
    <t>BE ES</t>
  </si>
  <si>
    <t>DBA ES</t>
  </si>
  <si>
    <t>FE ES</t>
  </si>
  <si>
    <t>DEVOPS ES</t>
  </si>
  <si>
    <t>Optimistic</t>
  </si>
  <si>
    <t>Most likely</t>
  </si>
  <si>
    <t>Pessimistic</t>
  </si>
  <si>
    <t>PERT Estimation</t>
  </si>
  <si>
    <t>Transactions Service</t>
  </si>
  <si>
    <t>API Controllers</t>
  </si>
  <si>
    <t>Handle HTTP requests from SPA portals and route them to application layer.</t>
  </si>
  <si>
    <t>Dev backend</t>
  </si>
  <si>
    <t>Low</t>
  </si>
  <si>
    <t>Command Handlers</t>
  </si>
  <si>
    <t>Process commands that represent user intentions to change system state.</t>
  </si>
  <si>
    <t>Medium</t>
  </si>
  <si>
    <t>Event Handlers</t>
  </si>
  <si>
    <t>React to internal or external events, including those from Cosmos DB change feed.</t>
  </si>
  <si>
    <t>Business Logic Implementation</t>
  </si>
  <si>
    <t>Implements domain rules and workflows like booking flow or transport combining.</t>
  </si>
  <si>
    <t>High</t>
  </si>
  <si>
    <t>Database Repository</t>
  </si>
  <si>
    <t>Handles data persistence and retrieval from DB.</t>
  </si>
  <si>
    <t>Event Store Repository</t>
  </si>
  <si>
    <t>Stores domain events in an append-only fashion for auditing and replay.</t>
  </si>
  <si>
    <t>Cosmos DB Change Feed Listener</t>
  </si>
  <si>
    <t>Listens to Cosmos DB changes and triggers event handlers.</t>
  </si>
  <si>
    <t>External Service Integrations</t>
  </si>
  <si>
    <t>Handles calls to external services like Uber, CTC, UPSA.</t>
  </si>
  <si>
    <t>Validation Layer</t>
  </si>
  <si>
    <t>Performs input and business rule validations.</t>
  </si>
  <si>
    <t>Authentication &amp; Authorization</t>
  </si>
  <si>
    <t>Secures APIs via JWT, Azure AD, etc.</t>
  </si>
  <si>
    <t>Logging &amp; Telemetry</t>
  </si>
  <si>
    <t>Logs important actions and errors, provides observability via App Insights.</t>
  </si>
  <si>
    <t>Configuration Management</t>
  </si>
  <si>
    <t>Uses Azure App Configuration or similar to manage feature flags and app settings.</t>
  </si>
  <si>
    <t>DevOps</t>
  </si>
  <si>
    <t>Caching Layer</t>
  </si>
  <si>
    <t>Optional caching for frequent read data using Redis or in-memory caches.</t>
  </si>
  <si>
    <t>Saga/Orchestration Engine</t>
  </si>
  <si>
    <t>Optional long-running transaction coordinator using Durable Functions.</t>
  </si>
  <si>
    <t>API Gateway / BFF</t>
  </si>
  <si>
    <t>Optional API facade between frontend and microservices.</t>
  </si>
  <si>
    <t>Dev backend, Dev front End</t>
  </si>
  <si>
    <t>Unit Tests</t>
  </si>
  <si>
    <t>Integration Tests</t>
  </si>
  <si>
    <t>Total</t>
  </si>
  <si>
    <t>Booking Service</t>
  </si>
  <si>
    <t>Expose REST endpoints for booking-related operations like create, update, cancel.</t>
  </si>
  <si>
    <t>Process booking commands such as CreateBooking, CancelBooking.</t>
  </si>
  <si>
    <t>Handle events related to booking lifecycle like BookingConfirmed, BookingCancelled.</t>
  </si>
  <si>
    <t>Booking Logic</t>
  </si>
  <si>
    <t>Implements core business logic such as prioritization, approval workflow.</t>
  </si>
  <si>
    <t>Booking Repository</t>
  </si>
  <si>
    <t>Persists booking data, including state transitions, in Cosmos DB.</t>
  </si>
  <si>
    <t>Validation Engine</t>
  </si>
  <si>
    <t>Validates booking rules, inputs and user permissions.</t>
  </si>
  <si>
    <t>Notification Service Integration</t>
  </si>
  <si>
    <t>Sends booking status updates via email or SMS.</t>
  </si>
  <si>
    <t>Policy Evaluation Client</t>
  </si>
  <si>
    <t>Calls Policy Service to evaluate booking eligibility and prioritization.</t>
  </si>
  <si>
    <t>Booking Event Publisher</t>
  </si>
  <si>
    <t>Publishes domain events to Event Bus or Event Store.</t>
  </si>
  <si>
    <t>Cosmos DB Change Feed Processor</t>
  </si>
  <si>
    <t>Listens to changes in booking documents to trigger downstream processing.</t>
  </si>
  <si>
    <t>Audit Logging</t>
  </si>
  <si>
    <t>Logs booking-related operations for traceability.</t>
  </si>
  <si>
    <t>DevOps, Dev backend</t>
  </si>
  <si>
    <t>External Supplier Connector</t>
  </si>
  <si>
    <t>Optional integration with third-party hotel or transport suppliers.</t>
  </si>
  <si>
    <t>Report Trigger Engine</t>
  </si>
  <si>
    <t>Optional component to trigger reporting based on booking actions.</t>
  </si>
  <si>
    <t>Feature Flag Manager</t>
  </si>
  <si>
    <t>Manages conditional logic or experiments using feature flags.</t>
  </si>
  <si>
    <t>Policies Configuration Service</t>
  </si>
  <si>
    <t>Expose endpoints to create, update, and fetch policy configurations.</t>
  </si>
  <si>
    <t>Policy Rule Editor</t>
  </si>
  <si>
    <t>Enables creation and modification of booking/prioritization rules.</t>
  </si>
  <si>
    <t>Validates business logic, conflicts, and rule integrity.</t>
  </si>
  <si>
    <t>Policy Repository</t>
  </si>
  <si>
    <t>Stores policy configurations and version history.</t>
  </si>
  <si>
    <t>Dev backend, DBA</t>
  </si>
  <si>
    <t>Policy Evaluator</t>
  </si>
  <si>
    <t>Evaluates policies at runtime when queried by other services.</t>
  </si>
  <si>
    <t>Versioning Engine</t>
  </si>
  <si>
    <t>Tracks and manages versions of rules and configurations.</t>
  </si>
  <si>
    <t>Access Control Logic</t>
  </si>
  <si>
    <t>Ensures only authorized users can modify/view policies.</t>
  </si>
  <si>
    <t>Change Notification Publisher</t>
  </si>
  <si>
    <t>Sends events or notifications when policies are updated.</t>
  </si>
  <si>
    <t>Configuration API Client</t>
  </si>
  <si>
    <t>Optional client for integration with Azure App Configuration or Feature Management.</t>
  </si>
  <si>
    <t>Audit Logger</t>
  </si>
  <si>
    <t>Logs all changes and accesses to policy rules for compliance.</t>
  </si>
  <si>
    <t>SPA applications</t>
  </si>
  <si>
    <t>Supplier Dashboard</t>
  </si>
  <si>
    <t>Provides suppliers with access to upload and manage booking and pricing data.</t>
  </si>
  <si>
    <t>Dev front End</t>
  </si>
  <si>
    <t>Booking Upload View</t>
  </si>
  <si>
    <t>Allows manual upload of available hotel/transport bookings.</t>
  </si>
  <si>
    <t>Pricing Configuration View</t>
  </si>
  <si>
    <t>Interface for entering and updating pricing details.</t>
  </si>
  <si>
    <t>Notification Center</t>
  </si>
  <si>
    <t>Displays notifications from the system for updates or actions.</t>
  </si>
  <si>
    <t>Booking Management View</t>
  </si>
  <si>
    <t>Manage hotel/transport bookings, statuses, and approvals.</t>
  </si>
  <si>
    <t>Supplier Configuration View</t>
  </si>
  <si>
    <t>Manage suppliers and booking rules.</t>
  </si>
  <si>
    <t>Policy Management View</t>
  </si>
  <si>
    <t>Configure and manage booking policies and prioritization rules.</t>
  </si>
  <si>
    <t>Reports View</t>
  </si>
  <si>
    <t>Access and download reports related to bookings and finances.</t>
  </si>
  <si>
    <t>User Access Management</t>
  </si>
  <si>
    <t>Manage roles, access levels, and users for portals and systems.</t>
  </si>
  <si>
    <t>System Monitoring Dashboard</t>
  </si>
  <si>
    <t>Monitor application health, logs, and services.</t>
  </si>
  <si>
    <t>Configuration Console</t>
  </si>
  <si>
    <t>Access feature flags, environment settings, etc.</t>
  </si>
  <si>
    <t>My Bookings View</t>
  </si>
  <si>
    <t>View and confirm hotel/transport bookings.</t>
  </si>
  <si>
    <t>Feedback Form</t>
  </si>
  <si>
    <t>Submit feedback on bookings or travel experience.</t>
  </si>
  <si>
    <t>Reservation Print View</t>
  </si>
  <si>
    <t>Display printable view of confirmed reservations.</t>
  </si>
  <si>
    <t>SSO Integration</t>
  </si>
  <si>
    <t>Enable seamless login via company SSO.</t>
  </si>
  <si>
    <t>Hotel Service</t>
  </si>
  <si>
    <t>Expose endpoints to manage hotel availability, booking, and pricing.</t>
  </si>
  <si>
    <t>Hotel Command Handlers</t>
  </si>
  <si>
    <t>Handle commands for managing hotel listings and bookings.</t>
  </si>
  <si>
    <t>Respond to booking-related events to reserve or release hotel rooms.</t>
  </si>
  <si>
    <t>Hotel Logic</t>
  </si>
  <si>
    <t>Implements hotel-specific logic including room selection, rules, etc.</t>
  </si>
  <si>
    <t>Hotel Repository</t>
  </si>
  <si>
    <t>Stores hotel information, availability, and booking data.</t>
  </si>
  <si>
    <t>Supplier Integration Adapter</t>
  </si>
  <si>
    <t>Integrates with third-party hotel suppliers or manual upload services.</t>
  </si>
  <si>
    <t>Change Feed Listener</t>
  </si>
  <si>
    <t>Watches for updates in hotel availability or bookings.</t>
  </si>
  <si>
    <t>Availability Validator</t>
  </si>
  <si>
    <t>Ensures requested bookings comply with availability rules.</t>
  </si>
  <si>
    <t>Pricing Engine</t>
  </si>
  <si>
    <t>Calculates or validates pricing and discounts per rules.</t>
  </si>
  <si>
    <t>Logs key hotel service actions for traceability.</t>
  </si>
  <si>
    <t>Notification Trigger</t>
  </si>
  <si>
    <t>Triggers booking confirmation or failure notices.</t>
  </si>
  <si>
    <t>Transport Service</t>
  </si>
  <si>
    <t>Expose endpoints to manage and retrieve transport bookings.</t>
  </si>
  <si>
    <t>Handle commands related to transport booking creation or updates.</t>
  </si>
  <si>
    <t>React to events like transport booking requests or updates from other services.</t>
  </si>
  <si>
    <t>Transport Logic</t>
  </si>
  <si>
    <t>Implements transport booking workflows and validations.</t>
  </si>
  <si>
    <t>Transport Repository</t>
  </si>
  <si>
    <t>Stores transport booking data and trip history.</t>
  </si>
  <si>
    <t>Location Management Module</t>
  </si>
  <si>
    <t>Handles pick-up and drop-off locations including overrides.</t>
  </si>
  <si>
    <t>Transport Combining Engine</t>
  </si>
  <si>
    <t>Optional logic for combining multiple bookings to optimize routes.</t>
  </si>
  <si>
    <t>Integration module for Uber or other transport providers.</t>
  </si>
  <si>
    <t>Listens to changes in transport data and triggers business logic.</t>
  </si>
  <si>
    <t>Notification Integration</t>
  </si>
  <si>
    <t>Triggers notifications on transport booking status changes.</t>
  </si>
  <si>
    <t>Logs transport-related transactions and actions.</t>
  </si>
  <si>
    <t>Hotel&amp;Transport Suppliers Service</t>
  </si>
  <si>
    <t>Expose endpoints for suppliers to upload and manage availability and pricing.</t>
  </si>
  <si>
    <t>Supplier Upload Handler</t>
  </si>
  <si>
    <t>Processes manual or batch uploads from hotel and transport suppliers.</t>
  </si>
  <si>
    <t>Availability Repository</t>
  </si>
  <si>
    <t>Stores hotel room and transport slot availability data.</t>
  </si>
  <si>
    <t>Pricing Repository</t>
  </si>
  <si>
    <t>Stores pricing data provided by suppliers.</t>
  </si>
  <si>
    <t>Validates uploaded supplier data against format and business rules.</t>
  </si>
  <si>
    <t>Manual Booking Support Module</t>
  </si>
  <si>
    <t>Supports manual booking flows managed by travel managers.</t>
  </si>
  <si>
    <t>Supplier Access Management</t>
  </si>
  <si>
    <t>Manages authentication and authorization for suppliers.</t>
  </si>
  <si>
    <t>Notifies internal services when supplier data changes.</t>
  </si>
  <si>
    <t>Logs supplier uploads, changes, and accesses.</t>
  </si>
  <si>
    <t>Monitoring &amp; Alerting</t>
  </si>
  <si>
    <t>Tracks upload errors, performance, and system health.</t>
  </si>
  <si>
    <t>Notifications  Service</t>
  </si>
  <si>
    <t>Expose endpoints to trigger notifications from other services.</t>
  </si>
  <si>
    <t>Notification Dispatcher</t>
  </si>
  <si>
    <t>Routes notification requests to appropriate channels (email, SMS, etc).</t>
  </si>
  <si>
    <t>Template Engine</t>
  </si>
  <si>
    <t>Handles message templating and personalization for different channels.</t>
  </si>
  <si>
    <t>Channel Integrations</t>
  </si>
  <si>
    <t>Integrates with providers like SendGrid, Twilio, or SMTP servers.</t>
  </si>
  <si>
    <t>Notification Scheduler</t>
  </si>
  <si>
    <t>Optional component to schedule notifications (e.g., reminders).</t>
  </si>
  <si>
    <t>Retry Handler</t>
  </si>
  <si>
    <t>Handles transient delivery failures and retries.</t>
  </si>
  <si>
    <t>Notification Repository</t>
  </si>
  <si>
    <t>Stores notification history and metadata.</t>
  </si>
  <si>
    <t>Tracks delivery success/failure and raises alerts.</t>
  </si>
  <si>
    <t>Security &amp; Validation</t>
  </si>
  <si>
    <t>Validates incoming requests and ensures secure messaging.</t>
  </si>
  <si>
    <t>Logs all sent notifications for traceability and compliance.</t>
  </si>
  <si>
    <t>Feature Toggle Manager</t>
  </si>
  <si>
    <t>Controls enabling/disabling of notification types via config or flags.</t>
  </si>
  <si>
    <t>Reporting Service</t>
  </si>
  <si>
    <t>Expose REST endpoints to retrieve reports and metrics.</t>
  </si>
  <si>
    <t>Report Generator</t>
  </si>
  <si>
    <t>Generates booking, financial, and supplier reports from data sources.</t>
  </si>
  <si>
    <t>Query Handlers</t>
  </si>
  <si>
    <t>Process report queries and orchestrate data fetch logic.</t>
  </si>
  <si>
    <t>Data Aggregator</t>
  </si>
  <si>
    <t>Aggregates and transforms raw booking and transaction data for reporting.</t>
  </si>
  <si>
    <t>Scheduled Report Engine</t>
  </si>
  <si>
    <t>Handles periodic generation and distribution of reports.</t>
  </si>
  <si>
    <t>Export Module</t>
  </si>
  <si>
    <t>Supports exporting reports to PDF, Excel, or CSV formats.</t>
  </si>
  <si>
    <t>Reporting Database</t>
  </si>
  <si>
    <t>Optimized reporting database or data warehouse (read-only model).</t>
  </si>
  <si>
    <t>DBA</t>
  </si>
  <si>
    <t>Secures access to reporting endpoints and data.</t>
  </si>
  <si>
    <t>Logs report access and generation events.</t>
  </si>
  <si>
    <t>Monitoring &amp; Alerts</t>
  </si>
  <si>
    <t>Monitors report generation jobs and errors.</t>
  </si>
  <si>
    <t>Visualization Integration</t>
  </si>
  <si>
    <t>Optional integration with Power BI or other visualization tools.</t>
  </si>
  <si>
    <t>Reactor Service</t>
  </si>
  <si>
    <t>Event Listener</t>
  </si>
  <si>
    <t>Consumes events from Event Store or Cosmos DB change feed.</t>
  </si>
  <si>
    <t>Event Dispatcher</t>
  </si>
  <si>
    <t>Routes incoming events to appropriate internal handlers.</t>
  </si>
  <si>
    <t>Reactor Logic</t>
  </si>
  <si>
    <t>Executes domain reactions to events (e.g., update, notify, trigger workflows).</t>
  </si>
  <si>
    <t>Handle domain events and invoke corresponding services or commands.</t>
  </si>
  <si>
    <t>Rule Evaluation Engine</t>
  </si>
  <si>
    <t>Applies business rules to determine reactions or validations.</t>
  </si>
  <si>
    <t>External Service Notifier</t>
  </si>
  <si>
    <t>Sends notifications or follow-ups to external systems after event handling.</t>
  </si>
  <si>
    <t>State Updater</t>
  </si>
  <si>
    <t>Updates system state or projections based on handled events.</t>
  </si>
  <si>
    <t>Logs handled events and outcomes for auditing and tracing.</t>
  </si>
  <si>
    <t>Retry and Dead Letter Processor</t>
  </si>
  <si>
    <t>Handles transient failures and retries event handling or dead-lettering.</t>
  </si>
  <si>
    <t>Monitors event processing throughput and errors.</t>
  </si>
  <si>
    <t>Controls enabled reactions and flows via feature flags.</t>
  </si>
  <si>
    <t>No.</t>
  </si>
  <si>
    <t>Service</t>
  </si>
  <si>
    <t>Estimation (man/days)</t>
  </si>
  <si>
    <t>Subtotal by dev</t>
  </si>
  <si>
    <t>VAC&amp;SICK</t>
  </si>
  <si>
    <t>Team Communication</t>
  </si>
  <si>
    <t>Code review/KT</t>
  </si>
  <si>
    <t>Management</t>
  </si>
  <si>
    <t>TOTAL by Dev</t>
  </si>
  <si>
    <t>TOTAL QA</t>
  </si>
  <si>
    <t>Resource Plan</t>
  </si>
  <si>
    <t>Total days</t>
  </si>
  <si>
    <t>Project time line</t>
  </si>
  <si>
    <t>Months</t>
  </si>
  <si>
    <t>Backend Team</t>
  </si>
  <si>
    <t>Tech Lead</t>
  </si>
  <si>
    <t>Senior Developer</t>
  </si>
  <si>
    <t>Developer</t>
  </si>
  <si>
    <t>TOTAL Backend Team</t>
  </si>
  <si>
    <t>Frontend Team</t>
  </si>
  <si>
    <t>UX Designer</t>
  </si>
  <si>
    <t>TOTAL Frontend Team</t>
  </si>
  <si>
    <t>TOTAL DevOps</t>
  </si>
  <si>
    <t>TOTAL DBA</t>
  </si>
  <si>
    <t>Week</t>
  </si>
  <si>
    <t>Hourly Rate $</t>
  </si>
  <si>
    <t>Hours / Day</t>
  </si>
  <si>
    <t>Total by Role $</t>
  </si>
  <si>
    <t>Total $</t>
  </si>
  <si>
    <t>Time \ Day</t>
  </si>
  <si>
    <t>Day 1</t>
  </si>
  <si>
    <t>Day 2</t>
  </si>
  <si>
    <t>Day 3</t>
  </si>
  <si>
    <t>Day 4</t>
  </si>
  <si>
    <t>Day 5</t>
  </si>
  <si>
    <t>Kick-off &amp; Context</t>
  </si>
  <si>
    <t>Stakeholder Goals &amp; Process Review</t>
  </si>
  <si>
    <t>System Requirements &amp; Tech</t>
  </si>
  <si>
    <t>Architecture &amp; Risk</t>
  </si>
  <si>
    <t>Summary &amp; Planning</t>
  </si>
  <si>
    <t>09:00-10:30</t>
  </si>
  <si>
    <t>Project Kick-off (PM, CEO, DM, SA, BA, QA)</t>
  </si>
  <si>
    <t>Stakeholder Interviews (BA, DM, UX)</t>
  </si>
  <si>
    <t>Requirements Prioritization (BA, SA, DM)</t>
  </si>
  <si>
    <t>Architecture Vision (SA, CTO, Dev Lead)</t>
  </si>
  <si>
    <t>Recap &amp; Vision Agreement (PM, All)</t>
  </si>
  <si>
    <t>10:30-11:00</t>
  </si>
  <si>
    <t>Coffee Break</t>
  </si>
  <si>
    <t>11:00-12:30</t>
  </si>
  <si>
    <t>Business Objectives Overview (CEO/DM, All)</t>
  </si>
  <si>
    <t>Current Process Walkthrough (BA, Travel Manager, Employees, SA)</t>
  </si>
  <si>
    <t>Functional Mapping (SA, BA, QA)</t>
  </si>
  <si>
    <t>Risk Assessment (PM, SA, QA, DevOps)</t>
  </si>
  <si>
    <t>Define MVP Scope (SA, All)</t>
  </si>
  <si>
    <t>12:30-13:30</t>
  </si>
  <si>
    <t>Lunch Break</t>
  </si>
  <si>
    <t>13:30-15:00</t>
  </si>
  <si>
    <t>Scope &amp; Assumptions Validation (PM, SA, DM, BA)</t>
  </si>
  <si>
    <t>User Journey Mapping (UX/BA, DM)</t>
  </si>
  <si>
    <t>Non-Functional Requirements Workshop (SA, DevOps, QA)</t>
  </si>
  <si>
    <t>Integration Points Review (SA, DevOps)</t>
  </si>
  <si>
    <t>Resource &amp; Timeline Planning (PM, SA, DM)</t>
  </si>
  <si>
    <t>15:00-15:30</t>
  </si>
  <si>
    <t>Break</t>
  </si>
  <si>
    <t>15:30-17:00</t>
  </si>
  <si>
    <t>Q&amp;A + Logistics Setup (PM, All)</t>
  </si>
  <si>
    <t>Administration Portal UX (UX, BA, Travel Manager)</t>
  </si>
  <si>
    <t>Tech Stack Discussion (SA, DevOps, CTO)</t>
  </si>
  <si>
    <t>Deployment &amp; Security Considerations (DevOps, SA, QA)</t>
  </si>
  <si>
    <t>Next Steps &amp; Discovery Outcome Validation (PM, All)</t>
  </si>
  <si>
    <t>Back end</t>
  </si>
  <si>
    <t>DB</t>
  </si>
  <si>
    <t>UI/UX Design</t>
  </si>
  <si>
    <t>Front end</t>
  </si>
  <si>
    <t>Dev Ops</t>
  </si>
  <si>
    <t>man/day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</si>
</sst>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75623"/>
      <name val="Calibri"/>
      <family val="2"/>
      <charset val="204"/>
      <scheme val="minor"/>
    </font>
    <font>
      <b/>
      <sz val="11"/>
      <color rgb="FF33339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34" borderId="0" xfId="0" applyFill="1"/>
    <xf numFmtId="0" fontId="19" fillId="35" borderId="12" xfId="0" applyFont="1" applyFill="1" applyBorder="1" applyAlignment="1">
      <alignment horizontal="right" vertical="top" wrapText="1"/>
    </xf>
    <xf numFmtId="0" fontId="0" fillId="34" borderId="12" xfId="0" applyFill="1" applyBorder="1"/>
    <xf numFmtId="0" fontId="22" fillId="33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left" vertical="top" wrapText="1"/>
    </xf>
    <xf numFmtId="0" fontId="19" fillId="35" borderId="12" xfId="0" applyFont="1" applyFill="1" applyBorder="1" applyAlignment="1">
      <alignment horizontal="left" vertical="top" wrapText="1"/>
    </xf>
    <xf numFmtId="0" fontId="20" fillId="35" borderId="12" xfId="0" applyFont="1" applyFill="1" applyBorder="1" applyAlignment="1">
      <alignment horizontal="center" vertical="top" wrapText="1"/>
    </xf>
    <xf numFmtId="0" fontId="21" fillId="0" borderId="12" xfId="0" applyFont="1" applyBorder="1" applyAlignment="1">
      <alignment horizontal="left" vertical="top" wrapText="1"/>
    </xf>
    <xf numFmtId="0" fontId="0" fillId="0" borderId="12" xfId="0" applyBorder="1"/>
    <xf numFmtId="1" fontId="0" fillId="0" borderId="0" xfId="0" applyNumberFormat="1"/>
    <xf numFmtId="1" fontId="16" fillId="0" borderId="0" xfId="0" applyNumberFormat="1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20" xfId="0" applyFont="1" applyBorder="1" applyAlignment="1">
      <alignment wrapText="1"/>
    </xf>
    <xf numFmtId="0" fontId="25" fillId="0" borderId="21" xfId="0" applyFont="1" applyBorder="1" applyAlignment="1">
      <alignment wrapText="1"/>
    </xf>
    <xf numFmtId="0" fontId="25" fillId="0" borderId="2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5" fillId="0" borderId="15" xfId="0" applyFont="1" applyBorder="1" applyAlignment="1">
      <alignment wrapText="1"/>
    </xf>
    <xf numFmtId="0" fontId="25" fillId="0" borderId="13" xfId="0" applyFont="1" applyBorder="1" applyAlignment="1">
      <alignment wrapText="1"/>
    </xf>
    <xf numFmtId="1" fontId="25" fillId="0" borderId="0" xfId="0" applyNumberFormat="1" applyFont="1" applyAlignment="1">
      <alignment wrapText="1"/>
    </xf>
    <xf numFmtId="0" fontId="25" fillId="0" borderId="23" xfId="0" applyFont="1" applyBorder="1"/>
    <xf numFmtId="0" fontId="25" fillId="0" borderId="24" xfId="0" applyFont="1" applyBorder="1"/>
    <xf numFmtId="0" fontId="25" fillId="0" borderId="17" xfId="0" applyFont="1" applyBorder="1"/>
    <xf numFmtId="0" fontId="25" fillId="0" borderId="16" xfId="0" applyFont="1" applyBorder="1"/>
    <xf numFmtId="1" fontId="25" fillId="0" borderId="0" xfId="0" applyNumberFormat="1" applyFont="1"/>
    <xf numFmtId="1" fontId="24" fillId="0" borderId="0" xfId="0" applyNumberFormat="1" applyFont="1"/>
    <xf numFmtId="0" fontId="24" fillId="0" borderId="23" xfId="0" applyFont="1" applyBorder="1"/>
    <xf numFmtId="0" fontId="24" fillId="0" borderId="24" xfId="0" applyFont="1" applyBorder="1"/>
    <xf numFmtId="0" fontId="24" fillId="0" borderId="17" xfId="0" applyFont="1" applyBorder="1"/>
    <xf numFmtId="0" fontId="24" fillId="0" borderId="16" xfId="0" applyFont="1" applyBorder="1"/>
    <xf numFmtId="0" fontId="24" fillId="0" borderId="10" xfId="0" applyFont="1" applyBorder="1"/>
    <xf numFmtId="0" fontId="24" fillId="0" borderId="11" xfId="0" applyFont="1" applyBorder="1"/>
    <xf numFmtId="0" fontId="24" fillId="0" borderId="25" xfId="0" applyFont="1" applyBorder="1"/>
    <xf numFmtId="0" fontId="24" fillId="0" borderId="26" xfId="0" applyFont="1" applyBorder="1"/>
    <xf numFmtId="0" fontId="24" fillId="0" borderId="18" xfId="0" applyFont="1" applyBorder="1"/>
    <xf numFmtId="1" fontId="24" fillId="0" borderId="18" xfId="0" applyNumberFormat="1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0" fillId="34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34" borderId="0" xfId="0" applyFill="1" applyAlignment="1">
      <alignment vertical="top" wrapText="1"/>
    </xf>
    <xf numFmtId="0" fontId="18" fillId="35" borderId="12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7" fontId="22" fillId="33" borderId="30" xfId="0" applyNumberFormat="1" applyFont="1" applyFill="1" applyBorder="1" applyAlignment="1">
      <alignment horizontal="center" vertical="center"/>
    </xf>
    <xf numFmtId="17" fontId="22" fillId="33" borderId="31" xfId="0" applyNumberFormat="1" applyFont="1" applyFill="1" applyBorder="1" applyAlignment="1">
      <alignment horizontal="center" vertical="center"/>
    </xf>
    <xf numFmtId="17" fontId="22" fillId="33" borderId="35" xfId="0" applyNumberFormat="1" applyFont="1" applyFill="1" applyBorder="1" applyAlignment="1">
      <alignment horizontal="center" vertical="center"/>
    </xf>
    <xf numFmtId="0" fontId="22" fillId="33" borderId="36" xfId="0" applyFont="1" applyFill="1" applyBorder="1" applyAlignment="1">
      <alignment horizontal="center" vertical="center"/>
    </xf>
    <xf numFmtId="0" fontId="22" fillId="33" borderId="37" xfId="0" applyFont="1" applyFill="1" applyBorder="1" applyAlignment="1">
      <alignment horizontal="center" vertical="center"/>
    </xf>
    <xf numFmtId="0" fontId="22" fillId="33" borderId="32" xfId="0" applyFont="1" applyFill="1" applyBorder="1" applyAlignment="1">
      <alignment horizontal="center" vertical="center"/>
    </xf>
    <xf numFmtId="0" fontId="22" fillId="33" borderId="33" xfId="0" applyFont="1" applyFill="1" applyBorder="1" applyAlignment="1">
      <alignment horizontal="center" vertical="center"/>
    </xf>
    <xf numFmtId="0" fontId="22" fillId="33" borderId="34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 wrapText="1"/>
    </xf>
    <xf numFmtId="0" fontId="26" fillId="0" borderId="38" xfId="0" applyFont="1" applyBorder="1" applyAlignment="1">
      <alignment textRotation="90"/>
    </xf>
    <xf numFmtId="0" fontId="26" fillId="0" borderId="39" xfId="0" applyFont="1" applyBorder="1" applyAlignment="1">
      <alignment textRotation="90"/>
    </xf>
    <xf numFmtId="0" fontId="26" fillId="0" borderId="40" xfId="0" applyFont="1" applyBorder="1" applyAlignment="1">
      <alignment textRotation="90"/>
    </xf>
    <xf numFmtId="0" fontId="0" fillId="0" borderId="4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vlo_Vilenchyk/Documents/SAS/SAS_Graduation_Work/GraduationWork/solution-v2.xlsx" TargetMode="External"/><Relationship Id="rId1" Type="http://schemas.openxmlformats.org/officeDocument/2006/relationships/externalLinkPath" Target="solution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ution"/>
      <sheetName val="Agg"/>
      <sheetName val="Resource plan"/>
    </sheetNames>
    <sheetDataSet>
      <sheetData sheetId="0">
        <row r="3">
          <cell r="A3">
            <v>1</v>
          </cell>
          <cell r="B3" t="str">
            <v>SPA Web Application</v>
          </cell>
        </row>
        <row r="17">
          <cell r="AC17">
            <v>213</v>
          </cell>
          <cell r="AD17">
            <v>0</v>
          </cell>
          <cell r="AE17">
            <v>0</v>
          </cell>
          <cell r="AF17">
            <v>76</v>
          </cell>
          <cell r="AG17">
            <v>227</v>
          </cell>
          <cell r="AH17">
            <v>50</v>
          </cell>
        </row>
        <row r="18">
          <cell r="A18">
            <v>2</v>
          </cell>
          <cell r="B18" t="str">
            <v>Prefix Management Service</v>
          </cell>
        </row>
        <row r="27">
          <cell r="AC27">
            <v>102</v>
          </cell>
          <cell r="AD27">
            <v>46</v>
          </cell>
          <cell r="AE27">
            <v>20</v>
          </cell>
          <cell r="AF27">
            <v>0</v>
          </cell>
          <cell r="AG27">
            <v>0</v>
          </cell>
          <cell r="AH27">
            <v>28</v>
          </cell>
        </row>
        <row r="28">
          <cell r="A28">
            <v>3</v>
          </cell>
          <cell r="B28" t="str">
            <v>GIN Management Service</v>
          </cell>
        </row>
        <row r="40">
          <cell r="AC40">
            <v>169</v>
          </cell>
          <cell r="AD40">
            <v>63</v>
          </cell>
          <cell r="AE40">
            <v>20</v>
          </cell>
          <cell r="AF40">
            <v>0</v>
          </cell>
          <cell r="AG40">
            <v>0</v>
          </cell>
          <cell r="AH40">
            <v>38</v>
          </cell>
        </row>
        <row r="41">
          <cell r="A41">
            <v>4</v>
          </cell>
          <cell r="B41" t="str">
            <v>Location Management Service</v>
          </cell>
        </row>
        <row r="52">
          <cell r="AC52">
            <v>153</v>
          </cell>
          <cell r="AD52">
            <v>63</v>
          </cell>
          <cell r="AE52">
            <v>20</v>
          </cell>
          <cell r="AF52">
            <v>0</v>
          </cell>
          <cell r="AG52">
            <v>0</v>
          </cell>
          <cell r="AH52">
            <v>38</v>
          </cell>
        </row>
        <row r="53">
          <cell r="A53">
            <v>5</v>
          </cell>
          <cell r="B53" t="str">
            <v>Access Data Service</v>
          </cell>
        </row>
        <row r="63">
          <cell r="AC63">
            <v>130</v>
          </cell>
          <cell r="AD63">
            <v>10</v>
          </cell>
          <cell r="AE63">
            <v>7</v>
          </cell>
          <cell r="AF63">
            <v>0</v>
          </cell>
          <cell r="AG63">
            <v>0</v>
          </cell>
          <cell r="AH63">
            <v>39</v>
          </cell>
        </row>
        <row r="64">
          <cell r="A64">
            <v>6</v>
          </cell>
          <cell r="B64" t="str">
            <v>API Gateway (Azure APIM)</v>
          </cell>
        </row>
        <row r="70">
          <cell r="AC70">
            <v>84</v>
          </cell>
          <cell r="AD70">
            <v>0</v>
          </cell>
          <cell r="AE70">
            <v>0</v>
          </cell>
          <cell r="AF70">
            <v>7</v>
          </cell>
          <cell r="AG70">
            <v>0</v>
          </cell>
          <cell r="AH70">
            <v>57</v>
          </cell>
        </row>
        <row r="71">
          <cell r="A71">
            <v>7</v>
          </cell>
          <cell r="B71" t="str">
            <v>Notification Service</v>
          </cell>
        </row>
        <row r="89">
          <cell r="AC89">
            <v>190</v>
          </cell>
          <cell r="AD89">
            <v>8</v>
          </cell>
          <cell r="AE89">
            <v>0</v>
          </cell>
          <cell r="AF89">
            <v>8</v>
          </cell>
          <cell r="AG89">
            <v>10</v>
          </cell>
          <cell r="AH89">
            <v>72</v>
          </cell>
        </row>
        <row r="90">
          <cell r="A90">
            <v>8</v>
          </cell>
          <cell r="B90" t="str">
            <v>Help &amp; Feedback Service</v>
          </cell>
        </row>
        <row r="103">
          <cell r="AC103">
            <v>108</v>
          </cell>
          <cell r="AD103">
            <v>16</v>
          </cell>
          <cell r="AE103">
            <v>0</v>
          </cell>
          <cell r="AF103">
            <v>16</v>
          </cell>
          <cell r="AG103">
            <v>17</v>
          </cell>
          <cell r="AH103">
            <v>39</v>
          </cell>
        </row>
        <row r="104">
          <cell r="A104">
            <v>9</v>
          </cell>
          <cell r="B104" t="str">
            <v>Integration Gateway</v>
          </cell>
        </row>
        <row r="115">
          <cell r="AC115">
            <v>150</v>
          </cell>
          <cell r="AD115">
            <v>20</v>
          </cell>
          <cell r="AE115">
            <v>0</v>
          </cell>
          <cell r="AF115">
            <v>0</v>
          </cell>
          <cell r="AG115">
            <v>0</v>
          </cell>
          <cell r="AH115">
            <v>66</v>
          </cell>
        </row>
        <row r="116">
          <cell r="A116">
            <v>10</v>
          </cell>
          <cell r="B116" t="str">
            <v>Search Indexing Pipeline</v>
          </cell>
        </row>
        <row r="123">
          <cell r="AC123">
            <v>84</v>
          </cell>
          <cell r="AD123">
            <v>22</v>
          </cell>
          <cell r="AE123">
            <v>10</v>
          </cell>
          <cell r="AF123">
            <v>0</v>
          </cell>
          <cell r="AG123">
            <v>0</v>
          </cell>
          <cell r="AH123">
            <v>39</v>
          </cell>
        </row>
        <row r="124">
          <cell r="A124">
            <v>11</v>
          </cell>
          <cell r="B124" t="str">
            <v>Lightweight Reporting (ADX + Power BI)</v>
          </cell>
        </row>
        <row r="132">
          <cell r="AC132">
            <v>54</v>
          </cell>
          <cell r="AD132">
            <v>15</v>
          </cell>
          <cell r="AE132">
            <v>4</v>
          </cell>
          <cell r="AF132">
            <v>11</v>
          </cell>
          <cell r="AG132">
            <v>0</v>
          </cell>
          <cell r="AH132">
            <v>40</v>
          </cell>
        </row>
        <row r="133">
          <cell r="A133">
            <v>12</v>
          </cell>
          <cell r="B133" t="str">
            <v>Resilience &amp; DR</v>
          </cell>
        </row>
        <row r="152">
          <cell r="AC152">
            <v>174</v>
          </cell>
          <cell r="AD152">
            <v>60</v>
          </cell>
          <cell r="AE152">
            <v>68</v>
          </cell>
          <cell r="AF152">
            <v>0</v>
          </cell>
          <cell r="AG152">
            <v>0</v>
          </cell>
          <cell r="AH152">
            <v>204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F41A5-E2BE-4668-B301-07D8CEC5F964}" name="Table2" displayName="Table2" ref="A1:Y161" totalsRowShown="0" headerRowDxfId="37" dataDxfId="36">
  <autoFilter ref="A1:Y161" xr:uid="{8FFF41A5-E2BE-4668-B301-07D8CEC5F964}"/>
  <tableColumns count="25">
    <tableColumn id="1" xr3:uid="{E3C9E1A0-660E-4FB0-AE0E-B51FE9E0D13A}" name="No" dataDxfId="35"/>
    <tableColumn id="3" xr3:uid="{05C73F4E-AA2E-4EB1-AC38-5902D2FFECE8}" name="Activity" dataDxfId="34"/>
    <tableColumn id="4" xr3:uid="{D3502447-83B4-48AA-8C55-51A9B3E1C100}" name="Description" dataDxfId="33"/>
    <tableColumn id="5" xr3:uid="{970515A6-6703-4AC6-B479-B27D022242E2}" name="Team" dataDxfId="32"/>
    <tableColumn id="6" xr3:uid="{C866CD09-F1E3-40CB-8A95-363A17D70769}" name="Risk Level" dataDxfId="31"/>
    <tableColumn id="7" xr3:uid="{3FEFE5D3-087B-4A86-AAB4-F2D5F29D1424}" name="BackEnd man/day" dataDxfId="30"/>
    <tableColumn id="8" xr3:uid="{B9C6DAF8-86DC-4FA7-9992-7E5B1EB4AEF7}" name="DBA  man/day" dataDxfId="29"/>
    <tableColumn id="9" xr3:uid="{23FA821D-FE70-4C5A-8944-7A0E7EB50185}" name="FrontEnd man/day" dataDxfId="28"/>
    <tableColumn id="10" xr3:uid="{B0B90645-512B-4D0F-958F-864CEA5F2CFE}" name="DevOps  man/day" dataDxfId="27"/>
    <tableColumn id="11" xr3:uid="{75C6A89B-1244-45ED-A4F0-1A117A966431}" name="BE O" dataDxfId="26"/>
    <tableColumn id="12" xr3:uid="{7E63F167-6887-4E50-B04B-CB4F561738F5}" name="DBA O" dataDxfId="25"/>
    <tableColumn id="13" xr3:uid="{7C7BF2B5-B1C0-4938-8D5C-329D87CAA0EB}" name="FE O" dataDxfId="24"/>
    <tableColumn id="14" xr3:uid="{EFB4C121-4FF5-434F-A5ED-D82B4C93A9BE}" name="DEVOPS O" dataDxfId="23"/>
    <tableColumn id="15" xr3:uid="{6B885A7E-D3AC-4449-9540-47BE6D0B55CA}" name="BE ML" dataDxfId="22"/>
    <tableColumn id="16" xr3:uid="{A29E2E6E-24DF-4B46-8CC0-0BA7786B77E9}" name="DBA ML" dataDxfId="21"/>
    <tableColumn id="17" xr3:uid="{075BDBBB-C82B-457B-AC22-ECF3DBE9866F}" name="FE ML" dataDxfId="20"/>
    <tableColumn id="18" xr3:uid="{7AA35E9B-C2EC-4207-8127-472B9CCCF5EB}" name="DEVOPS ML" dataDxfId="19"/>
    <tableColumn id="19" xr3:uid="{E87379F8-2801-4A07-9BAE-56619243820C}" name="BE P" dataDxfId="18"/>
    <tableColumn id="20" xr3:uid="{F4E866CC-747A-4078-A11C-32A610CFBB31}" name="DBA P" dataDxfId="17"/>
    <tableColumn id="21" xr3:uid="{AAC017CD-E247-4193-A337-E2EFAEF79184}" name="FE P" dataDxfId="16"/>
    <tableColumn id="22" xr3:uid="{BBC667F5-18B1-42A4-93D7-D3D918ED30E4}" name="DEVOPS P" dataDxfId="15"/>
    <tableColumn id="23" xr3:uid="{56A213DA-88B3-476A-9112-49F98E3539CE}" name="BE ES" dataDxfId="14">
      <calculatedColumnFormula>(Table2[[#This Row],[BE O]]+(4*Table2[[#This Row],[BE ML]])+Table2[[#This Row],[BE P]])/6</calculatedColumnFormula>
    </tableColumn>
    <tableColumn id="24" xr3:uid="{91295B19-6BF7-44F9-B31F-F03A819B4DD0}" name="DBA ES" dataDxfId="13"/>
    <tableColumn id="25" xr3:uid="{457F8F61-3D66-4784-A62D-766BFE65EB3E}" name="FE ES" dataDxfId="12"/>
    <tableColumn id="26" xr3:uid="{070AD830-487B-40B2-A1AA-DF474526EF0B}" name="DEVOPS ES" dataDxfId="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32B15-39E9-418E-8942-21CB4EF98B8B}" name="Table1" displayName="Table1" ref="A1:G18" totalsRowShown="0">
  <autoFilter ref="A1:G18" xr:uid="{FAA32B15-39E9-418E-8942-21CB4EF98B8B}"/>
  <tableColumns count="7">
    <tableColumn id="1" xr3:uid="{BE3984CC-45DC-43C2-B74B-4F059BD30CB6}" name="No."/>
    <tableColumn id="2" xr3:uid="{DB213884-C474-4607-A3FC-76BB2CA66D39}" name="Service"/>
    <tableColumn id="3" xr3:uid="{76B30E20-F826-437A-AC9B-9E18A798B264}" name="BackEnd man/day"/>
    <tableColumn id="4" xr3:uid="{C6926DF1-EACA-4C23-BE2D-8F246C845F9C}" name="DBA  man/day"/>
    <tableColumn id="5" xr3:uid="{0CB57F25-1BE0-4E83-8737-FBE18BC3CBFF}" name="FrontEnd man/day"/>
    <tableColumn id="6" xr3:uid="{E866374E-AB5E-4435-B602-7C19F070189D}" name="DevOps  man/day"/>
    <tableColumn id="7" xr3:uid="{C845198D-1022-4CEA-8653-89FCAB2AD5F6}" name="Estimation (man/days)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119D9D-DBEB-405A-B557-DBD82132B08C}" name="Table15" displayName="Table15" ref="A1:F9" totalsRowShown="0" headerRowDxfId="9" dataDxfId="8">
  <autoFilter ref="A1:F9" xr:uid="{3C488DC8-0330-48AA-BAEC-89425901C060}"/>
  <tableColumns count="6">
    <tableColumn id="1" xr3:uid="{1697AB82-F2E0-43AE-B949-0AE1CC5189CC}" name="Time \ Day" dataDxfId="7"/>
    <tableColumn id="2" xr3:uid="{AAFC5DB4-82AE-40A6-BDCC-5789BDD6E181}" name="Day 1" dataDxfId="6"/>
    <tableColumn id="3" xr3:uid="{3147D61F-4DDB-4833-AC67-23F935BC12BE}" name="Day 2" dataDxfId="5"/>
    <tableColumn id="4" xr3:uid="{C28704C6-09C6-49E2-93A7-D89A446BECC5}" name="Day 3" dataDxfId="4"/>
    <tableColumn id="5" xr3:uid="{A0377414-1905-4869-9E3C-A05C86692FDB}" name="Day 4" dataDxfId="3"/>
    <tableColumn id="6" xr3:uid="{D78DF315-D2C8-479F-BBFA-30580D9DFA8E}" name="Day 5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2DBFE-42B7-F740-A62F-054A50DE1009}" name="Table3" displayName="Table3" ref="A1:I21" totalsRowShown="0" headerRowDxfId="1">
  <autoFilter ref="A1:I21" xr:uid="{7772DBFE-42B7-F740-A62F-054A50DE1009}"/>
  <tableColumns count="9">
    <tableColumn id="1" xr3:uid="{8741B964-2B03-A440-BC3D-30D1DA083A09}" name="No." dataDxfId="0"/>
    <tableColumn id="2" xr3:uid="{8539062F-4F48-0544-84F7-AD85CE0C4214}" name="Service"/>
    <tableColumn id="3" xr3:uid="{D285A20D-276F-5A4D-BB16-902FCC3BC760}" name="Back end"/>
    <tableColumn id="4" xr3:uid="{6EB66917-C509-9C46-8818-E2D39E947363}" name="DB"/>
    <tableColumn id="5" xr3:uid="{20119A1A-E4B8-7A49-A475-7F2921B54A61}" name="DBA"/>
    <tableColumn id="6" xr3:uid="{FF622BF0-E502-9E41-A6AC-9466DB8C1594}" name="UI/UX Design"/>
    <tableColumn id="7" xr3:uid="{DE2FF0EA-1E2D-F74B-A100-D8BCC2CE836C}" name="Front end"/>
    <tableColumn id="8" xr3:uid="{F409B9D2-511A-8744-B012-BF83584E61E8}" name="Dev Ops"/>
    <tableColumn id="9" xr3:uid="{07F2FE55-8509-0045-B22C-1C434D704D64}" name="Tot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B7CF-47B9-45D0-959E-C68C56EFB957}">
  <dimension ref="A1:Y163"/>
  <sheetViews>
    <sheetView topLeftCell="B1" zoomScaleNormal="100" workbookViewId="0">
      <selection activeCell="V2" sqref="V2"/>
    </sheetView>
  </sheetViews>
  <sheetFormatPr baseColWidth="10" defaultColWidth="8.83203125" defaultRowHeight="15" x14ac:dyDescent="0.2"/>
  <cols>
    <col min="1" max="1" width="2.1640625" customWidth="1"/>
    <col min="2" max="2" width="12.83203125" customWidth="1"/>
    <col min="3" max="3" width="29.1640625" customWidth="1"/>
    <col min="4" max="4" width="7.5" customWidth="1"/>
    <col min="5" max="5" width="5.6640625" customWidth="1"/>
    <col min="6" max="6" width="7.5" customWidth="1"/>
    <col min="7" max="7" width="5.83203125" customWidth="1"/>
    <col min="8" max="8" width="9.5" customWidth="1"/>
    <col min="9" max="9" width="16" customWidth="1"/>
    <col min="10" max="10" width="3.1640625" customWidth="1"/>
    <col min="11" max="21" width="3.83203125" customWidth="1"/>
    <col min="22" max="25" width="3.83203125" style="13" customWidth="1"/>
    <col min="26" max="26" width="3.83203125" customWidth="1"/>
  </cols>
  <sheetData>
    <row r="1" spans="1:25" ht="45.75" customHeight="1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9" t="s">
        <v>10</v>
      </c>
      <c r="L1" s="19" t="s">
        <v>11</v>
      </c>
      <c r="M1" s="20" t="s">
        <v>12</v>
      </c>
      <c r="N1" s="21" t="s">
        <v>13</v>
      </c>
      <c r="O1" s="21" t="s">
        <v>14</v>
      </c>
      <c r="P1" s="21" t="s">
        <v>15</v>
      </c>
      <c r="Q1" s="22" t="s">
        <v>16</v>
      </c>
      <c r="R1" s="23" t="s">
        <v>17</v>
      </c>
      <c r="S1" s="21" t="s">
        <v>18</v>
      </c>
      <c r="T1" s="21" t="s">
        <v>19</v>
      </c>
      <c r="U1" s="22" t="s">
        <v>20</v>
      </c>
      <c r="V1" s="24" t="s">
        <v>21</v>
      </c>
      <c r="W1" s="24" t="s">
        <v>22</v>
      </c>
      <c r="X1" s="24" t="s">
        <v>23</v>
      </c>
      <c r="Y1" s="24" t="s">
        <v>24</v>
      </c>
    </row>
    <row r="2" spans="1:25" ht="45.75" customHeight="1" x14ac:dyDescent="0.2">
      <c r="A2" s="15"/>
      <c r="B2" s="16"/>
      <c r="C2" s="16"/>
      <c r="D2" s="16"/>
      <c r="E2" s="16"/>
      <c r="F2" s="17"/>
      <c r="G2" s="17"/>
      <c r="H2" s="17"/>
      <c r="I2" s="17"/>
      <c r="J2" s="25" t="s">
        <v>25</v>
      </c>
      <c r="K2" s="16">
        <v>1</v>
      </c>
      <c r="L2" s="16">
        <v>1</v>
      </c>
      <c r="M2" s="26">
        <v>1</v>
      </c>
      <c r="N2" s="16" t="s">
        <v>26</v>
      </c>
      <c r="O2" s="16">
        <v>1.2</v>
      </c>
      <c r="P2" s="16">
        <v>1.5</v>
      </c>
      <c r="Q2" s="27">
        <v>2</v>
      </c>
      <c r="R2" s="28" t="s">
        <v>27</v>
      </c>
      <c r="S2" s="16">
        <v>2</v>
      </c>
      <c r="T2" s="16">
        <v>2.5</v>
      </c>
      <c r="U2" s="27">
        <v>3</v>
      </c>
      <c r="V2" s="29" t="s">
        <v>28</v>
      </c>
      <c r="W2" s="30"/>
      <c r="X2" s="30"/>
      <c r="Y2" s="30"/>
    </row>
    <row r="3" spans="1:25" x14ac:dyDescent="0.2">
      <c r="A3" s="15">
        <v>1</v>
      </c>
      <c r="B3" s="16" t="s">
        <v>29</v>
      </c>
      <c r="C3" s="15"/>
      <c r="D3" s="15"/>
      <c r="E3" s="15"/>
      <c r="F3" s="15"/>
      <c r="G3" s="15"/>
      <c r="H3" s="15"/>
      <c r="I3" s="15"/>
      <c r="J3" s="31"/>
      <c r="K3" s="15"/>
      <c r="L3" s="15"/>
      <c r="M3" s="32"/>
      <c r="N3" s="15"/>
      <c r="O3" s="15"/>
      <c r="P3" s="15"/>
      <c r="Q3" s="33"/>
      <c r="R3" s="34"/>
      <c r="S3" s="15"/>
      <c r="T3" s="15"/>
      <c r="U3" s="33"/>
      <c r="V3" s="30"/>
      <c r="W3" s="30"/>
      <c r="X3" s="30"/>
      <c r="Y3" s="30"/>
    </row>
    <row r="4" spans="1:25" x14ac:dyDescent="0.2">
      <c r="A4" s="15"/>
      <c r="B4" s="15" t="s">
        <v>30</v>
      </c>
      <c r="C4" s="15" t="s">
        <v>31</v>
      </c>
      <c r="D4" s="15" t="s">
        <v>32</v>
      </c>
      <c r="E4" s="15" t="s">
        <v>33</v>
      </c>
      <c r="F4" s="15" cm="1">
        <f t="array" ref="F4">_xlfn.SWITCH($E4, "Low", 1, "Medium", 1.5, "High", 2) * J4</f>
        <v>10</v>
      </c>
      <c r="G4" s="15"/>
      <c r="H4" s="15"/>
      <c r="I4" s="15">
        <v>10</v>
      </c>
      <c r="J4" s="31">
        <v>10</v>
      </c>
      <c r="K4" s="15"/>
      <c r="L4" s="15"/>
      <c r="M4" s="32">
        <v>10</v>
      </c>
      <c r="N4" s="15" cm="1">
        <f t="array" ref="N4">_xlfn.SWITCH($E4, "Low", $O$2, "Medium", $P$2, "High", $Q$2) * $J4</f>
        <v>12</v>
      </c>
      <c r="O4" s="15" cm="1">
        <f t="array" ref="O4">_xlfn.SWITCH($E4, "Low", $O$2, "Medium", $P$2, "High", $Q$2) * $K4</f>
        <v>0</v>
      </c>
      <c r="P4" s="15" cm="1">
        <f t="array" ref="P4">_xlfn.SWITCH($E4, "Low", $O$2, "Medium", $P$2, "High", $Q$2) * $L4</f>
        <v>0</v>
      </c>
      <c r="Q4" s="33" cm="1">
        <f t="array" ref="Q4">_xlfn.SWITCH($E4, "Low", $O$2, "Medium", $P$2, "High", $Q$2) * $M4</f>
        <v>12</v>
      </c>
      <c r="R4" s="34" cm="1">
        <f t="array" ref="R4">_xlfn.SWITCH($E4, "Low", $S$2, "Medium", $T$2, "High", $U$2) * $J4</f>
        <v>20</v>
      </c>
      <c r="S4" s="15" cm="1">
        <f t="array" ref="S4">_xlfn.SWITCH($E4, "Low", $S$2, "Medium", $T$2, "High", $U$2) * $K4</f>
        <v>0</v>
      </c>
      <c r="T4" s="15" cm="1">
        <f t="array" ref="T4">_xlfn.SWITCH($E4, "Low", $S$2, "Medium", $T$2, "High", $U$2) * $L4</f>
        <v>0</v>
      </c>
      <c r="U4" s="15" cm="1">
        <f t="array" ref="U4">_xlfn.SWITCH($E4, "Low", $S$2, "Medium", $T$2, "High", $U$2) * $M4</f>
        <v>20</v>
      </c>
      <c r="V4" s="30"/>
      <c r="W4" s="30"/>
      <c r="X4" s="30"/>
      <c r="Y4" s="30"/>
    </row>
    <row r="5" spans="1:25" x14ac:dyDescent="0.2">
      <c r="A5" s="15"/>
      <c r="B5" s="15" t="s">
        <v>34</v>
      </c>
      <c r="C5" s="15" t="s">
        <v>35</v>
      </c>
      <c r="D5" s="15" t="s">
        <v>32</v>
      </c>
      <c r="E5" s="15" t="s">
        <v>36</v>
      </c>
      <c r="F5" s="15" cm="1">
        <f t="array" ref="F5">_xlfn.SWITCH(E5, "Low", 1, "Medium", 1.5, "High", 2) * J5</f>
        <v>12</v>
      </c>
      <c r="G5" s="15"/>
      <c r="H5" s="15"/>
      <c r="I5" s="15"/>
      <c r="J5" s="31">
        <v>8</v>
      </c>
      <c r="K5" s="15"/>
      <c r="L5" s="15"/>
      <c r="M5" s="32"/>
      <c r="N5" s="15" cm="1">
        <f t="array" ref="N5">_xlfn.SWITCH($E5, "Low", $O$2, "Medium", $P$2, "High", $Q$2) * $J5</f>
        <v>12</v>
      </c>
      <c r="O5" s="15" cm="1">
        <f t="array" ref="O5">_xlfn.SWITCH($E5, "Low", $O$2, "Medium", $P$2, "High", $Q$2) * $K5</f>
        <v>0</v>
      </c>
      <c r="P5" s="15" cm="1">
        <f t="array" ref="P5">_xlfn.SWITCH($E5, "Low", $O$2, "Medium", $P$2, "High", $Q$2) * $L5</f>
        <v>0</v>
      </c>
      <c r="Q5" s="33" cm="1">
        <f t="array" ref="Q5">_xlfn.SWITCH($E5, "Low", $O$2, "Medium", $P$2, "High", $Q$2) * $M5</f>
        <v>0</v>
      </c>
      <c r="R5" s="34" cm="1">
        <f t="array" ref="R5">_xlfn.SWITCH($E5, "Low", $S$2, "Medium", $T$2, "High", $U$2) * $J5</f>
        <v>20</v>
      </c>
      <c r="S5" s="15" cm="1">
        <f t="array" ref="S5">_xlfn.SWITCH($E5, "Low", $S$2, "Medium", $T$2, "High", $U$2) * $K5</f>
        <v>0</v>
      </c>
      <c r="T5" s="15" cm="1">
        <f t="array" ref="T5">_xlfn.SWITCH($E5, "Low", $S$2, "Medium", $T$2, "High", $U$2) * $L5</f>
        <v>0</v>
      </c>
      <c r="U5" s="15" cm="1">
        <f t="array" ref="U5">_xlfn.SWITCH($E5, "Low", $S$2, "Medium", $T$2, "High", $U$2) * $M5</f>
        <v>0</v>
      </c>
      <c r="V5" s="30"/>
      <c r="W5" s="30"/>
      <c r="X5" s="30"/>
      <c r="Y5" s="30"/>
    </row>
    <row r="6" spans="1:25" x14ac:dyDescent="0.2">
      <c r="A6" s="15"/>
      <c r="B6" s="15" t="s">
        <v>37</v>
      </c>
      <c r="C6" s="15" t="s">
        <v>38</v>
      </c>
      <c r="D6" s="15" t="s">
        <v>32</v>
      </c>
      <c r="E6" s="15" t="s">
        <v>36</v>
      </c>
      <c r="F6" s="15" cm="1">
        <f t="array" ref="F6">_xlfn.SWITCH(E6, "Low", 1, "Medium", 1.5, "High", 2) * J6</f>
        <v>12</v>
      </c>
      <c r="G6" s="15"/>
      <c r="H6" s="15"/>
      <c r="I6" s="15"/>
      <c r="J6" s="31">
        <v>8</v>
      </c>
      <c r="K6" s="15"/>
      <c r="L6" s="15"/>
      <c r="M6" s="32"/>
      <c r="N6" s="15" cm="1">
        <f t="array" ref="N6">_xlfn.SWITCH($E6, "Low", $O$2, "Medium", $P$2, "High", $Q$2) * $J6</f>
        <v>12</v>
      </c>
      <c r="O6" s="15" cm="1">
        <f t="array" ref="O6">_xlfn.SWITCH($E6, "Low", $O$2, "Medium", $P$2, "High", $Q$2) * $K6</f>
        <v>0</v>
      </c>
      <c r="P6" s="15" cm="1">
        <f t="array" ref="P6">_xlfn.SWITCH($E6, "Low", $O$2, "Medium", $P$2, "High", $Q$2) * $L6</f>
        <v>0</v>
      </c>
      <c r="Q6" s="33" cm="1">
        <f t="array" ref="Q6">_xlfn.SWITCH($E6, "Low", $O$2, "Medium", $P$2, "High", $Q$2) * $M6</f>
        <v>0</v>
      </c>
      <c r="R6" s="34" cm="1">
        <f t="array" ref="R6">_xlfn.SWITCH($E6, "Low", $S$2, "Medium", $T$2, "High", $U$2) * $J6</f>
        <v>20</v>
      </c>
      <c r="S6" s="15" cm="1">
        <f t="array" ref="S6">_xlfn.SWITCH($E6, "Low", $S$2, "Medium", $T$2, "High", $U$2) * $K6</f>
        <v>0</v>
      </c>
      <c r="T6" s="15" cm="1">
        <f t="array" ref="T6">_xlfn.SWITCH($E6, "Low", $S$2, "Medium", $T$2, "High", $U$2) * $L6</f>
        <v>0</v>
      </c>
      <c r="U6" s="15" cm="1">
        <f t="array" ref="U6">_xlfn.SWITCH($E6, "Low", $S$2, "Medium", $T$2, "High", $U$2) * $M6</f>
        <v>0</v>
      </c>
      <c r="V6" s="30"/>
      <c r="W6" s="30"/>
      <c r="X6" s="30"/>
      <c r="Y6" s="30"/>
    </row>
    <row r="7" spans="1:25" x14ac:dyDescent="0.2">
      <c r="A7" s="15"/>
      <c r="B7" s="15" t="s">
        <v>39</v>
      </c>
      <c r="C7" s="15" t="s">
        <v>40</v>
      </c>
      <c r="D7" s="15" t="s">
        <v>32</v>
      </c>
      <c r="E7" s="15" t="s">
        <v>41</v>
      </c>
      <c r="F7" s="15" cm="1">
        <f t="array" ref="F7">_xlfn.SWITCH(E7, "Low", 1, "Medium", 1.5, "High", 2) * J7</f>
        <v>24</v>
      </c>
      <c r="G7" s="15"/>
      <c r="H7" s="15"/>
      <c r="I7" s="15"/>
      <c r="J7" s="31">
        <v>12</v>
      </c>
      <c r="K7" s="15"/>
      <c r="L7" s="15"/>
      <c r="M7" s="32"/>
      <c r="N7" s="15" cm="1">
        <f t="array" ref="N7">_xlfn.SWITCH($E7, "Low", $O$2, "Medium", $P$2, "High", $Q$2) * $J7</f>
        <v>24</v>
      </c>
      <c r="O7" s="15" cm="1">
        <f t="array" ref="O7">_xlfn.SWITCH($E7, "Low", $O$2, "Medium", $P$2, "High", $Q$2) * $K7</f>
        <v>0</v>
      </c>
      <c r="P7" s="15" cm="1">
        <f t="array" ref="P7">_xlfn.SWITCH($E7, "Low", $O$2, "Medium", $P$2, "High", $Q$2) * $L7</f>
        <v>0</v>
      </c>
      <c r="Q7" s="33" cm="1">
        <f t="array" ref="Q7">_xlfn.SWITCH($E7, "Low", $O$2, "Medium", $P$2, "High", $Q$2) * $M7</f>
        <v>0</v>
      </c>
      <c r="R7" s="34" cm="1">
        <f t="array" ref="R7">_xlfn.SWITCH($E7, "Low", $S$2, "Medium", $T$2, "High", $U$2) * $J7</f>
        <v>36</v>
      </c>
      <c r="S7" s="15" cm="1">
        <f t="array" ref="S7">_xlfn.SWITCH($E7, "Low", $S$2, "Medium", $T$2, "High", $U$2) * $K7</f>
        <v>0</v>
      </c>
      <c r="T7" s="15" cm="1">
        <f t="array" ref="T7">_xlfn.SWITCH($E7, "Low", $S$2, "Medium", $T$2, "High", $U$2) * $L7</f>
        <v>0</v>
      </c>
      <c r="U7" s="15" cm="1">
        <f t="array" ref="U7">_xlfn.SWITCH($E7, "Low", $S$2, "Medium", $T$2, "High", $U$2) * $M7</f>
        <v>0</v>
      </c>
      <c r="V7" s="30"/>
      <c r="W7" s="30"/>
      <c r="X7" s="30"/>
      <c r="Y7" s="30"/>
    </row>
    <row r="8" spans="1:25" x14ac:dyDescent="0.2">
      <c r="A8" s="15"/>
      <c r="B8" s="15" t="s">
        <v>42</v>
      </c>
      <c r="C8" s="15" t="s">
        <v>43</v>
      </c>
      <c r="D8" s="15" t="s">
        <v>32</v>
      </c>
      <c r="E8" s="15" t="s">
        <v>36</v>
      </c>
      <c r="F8" s="15" cm="1">
        <f t="array" ref="F8">_xlfn.SWITCH(E8, "Low", 1, "Medium", 1.5, "High", 2) * J8</f>
        <v>9</v>
      </c>
      <c r="G8" s="15">
        <v>15</v>
      </c>
      <c r="H8" s="15"/>
      <c r="I8" s="15">
        <v>1</v>
      </c>
      <c r="J8" s="31">
        <v>6</v>
      </c>
      <c r="K8" s="15">
        <v>15</v>
      </c>
      <c r="L8" s="15"/>
      <c r="M8" s="32">
        <v>1</v>
      </c>
      <c r="N8" s="15" cm="1">
        <f t="array" ref="N8">_xlfn.SWITCH($E8, "Low", $O$2, "Medium", $P$2, "High", $Q$2) * $J8</f>
        <v>9</v>
      </c>
      <c r="O8" s="15" cm="1">
        <f t="array" ref="O8">_xlfn.SWITCH($E8, "Low", $O$2, "Medium", $P$2, "High", $Q$2) * $K8</f>
        <v>22.5</v>
      </c>
      <c r="P8" s="15" cm="1">
        <f t="array" ref="P8">_xlfn.SWITCH($E8, "Low", $O$2, "Medium", $P$2, "High", $Q$2) * $L8</f>
        <v>0</v>
      </c>
      <c r="Q8" s="33" cm="1">
        <f t="array" ref="Q8">_xlfn.SWITCH($E8, "Low", $O$2, "Medium", $P$2, "High", $Q$2) * $M8</f>
        <v>1.5</v>
      </c>
      <c r="R8" s="34" cm="1">
        <f t="array" ref="R8">_xlfn.SWITCH($E8, "Low", $S$2, "Medium", $T$2, "High", $U$2) * $J8</f>
        <v>15</v>
      </c>
      <c r="S8" s="15" cm="1">
        <f t="array" ref="S8">_xlfn.SWITCH($E8, "Low", $S$2, "Medium", $T$2, "High", $U$2) * $K8</f>
        <v>37.5</v>
      </c>
      <c r="T8" s="15" cm="1">
        <f t="array" ref="T8">_xlfn.SWITCH($E8, "Low", $S$2, "Medium", $T$2, "High", $U$2) * $L8</f>
        <v>0</v>
      </c>
      <c r="U8" s="15" cm="1">
        <f t="array" ref="U8">_xlfn.SWITCH($E8, "Low", $S$2, "Medium", $T$2, "High", $U$2) * $M8</f>
        <v>2.5</v>
      </c>
      <c r="V8" s="30"/>
      <c r="W8" s="30"/>
      <c r="X8" s="30"/>
      <c r="Y8" s="30"/>
    </row>
    <row r="9" spans="1:25" x14ac:dyDescent="0.2">
      <c r="A9" s="15"/>
      <c r="B9" s="15" t="s">
        <v>44</v>
      </c>
      <c r="C9" s="15" t="s">
        <v>45</v>
      </c>
      <c r="D9" s="15" t="s">
        <v>32</v>
      </c>
      <c r="E9" s="15" t="s">
        <v>36</v>
      </c>
      <c r="F9" s="15" cm="1">
        <f t="array" ref="F9">_xlfn.SWITCH(E9, "Low", 1, "Medium", 1.5, "High", 2) * J9</f>
        <v>7.5</v>
      </c>
      <c r="G9" s="15">
        <v>10</v>
      </c>
      <c r="H9" s="15"/>
      <c r="I9" s="15"/>
      <c r="J9" s="31">
        <v>5</v>
      </c>
      <c r="K9" s="15">
        <v>10</v>
      </c>
      <c r="L9" s="15"/>
      <c r="M9" s="32"/>
      <c r="N9" s="15" cm="1">
        <f t="array" ref="N9">_xlfn.SWITCH($E9, "Low", $O$2, "Medium", $P$2, "High", $Q$2) * $J9</f>
        <v>7.5</v>
      </c>
      <c r="O9" s="15" cm="1">
        <f t="array" ref="O9">_xlfn.SWITCH($E9, "Low", $O$2, "Medium", $P$2, "High", $Q$2) * $K9</f>
        <v>15</v>
      </c>
      <c r="P9" s="15" cm="1">
        <f t="array" ref="P9">_xlfn.SWITCH($E9, "Low", $O$2, "Medium", $P$2, "High", $Q$2) * $L9</f>
        <v>0</v>
      </c>
      <c r="Q9" s="33" cm="1">
        <f t="array" ref="Q9">_xlfn.SWITCH($E9, "Low", $O$2, "Medium", $P$2, "High", $Q$2) * $M9</f>
        <v>0</v>
      </c>
      <c r="R9" s="34" cm="1">
        <f t="array" ref="R9">_xlfn.SWITCH($E9, "Low", $S$2, "Medium", $T$2, "High", $U$2) * $J9</f>
        <v>12.5</v>
      </c>
      <c r="S9" s="15" cm="1">
        <f t="array" ref="S9">_xlfn.SWITCH($E9, "Low", $S$2, "Medium", $T$2, "High", $U$2) * $K9</f>
        <v>25</v>
      </c>
      <c r="T9" s="15" cm="1">
        <f t="array" ref="T9">_xlfn.SWITCH($E9, "Low", $S$2, "Medium", $T$2, "High", $U$2) * $L9</f>
        <v>0</v>
      </c>
      <c r="U9" s="15" cm="1">
        <f t="array" ref="U9">_xlfn.SWITCH($E9, "Low", $S$2, "Medium", $T$2, "High", $U$2) * $M9</f>
        <v>0</v>
      </c>
      <c r="V9" s="30"/>
      <c r="W9" s="30"/>
      <c r="X9" s="30"/>
      <c r="Y9" s="30"/>
    </row>
    <row r="10" spans="1:25" x14ac:dyDescent="0.2">
      <c r="A10" s="15"/>
      <c r="B10" s="15" t="s">
        <v>46</v>
      </c>
      <c r="C10" s="15" t="s">
        <v>47</v>
      </c>
      <c r="D10" s="15" t="s">
        <v>32</v>
      </c>
      <c r="E10" s="15" t="s">
        <v>36</v>
      </c>
      <c r="F10" s="15" cm="1">
        <f t="array" ref="F10">_xlfn.SWITCH(E10, "Low", 1, "Medium", 1.5, "High", 2) * J10</f>
        <v>7.5</v>
      </c>
      <c r="G10" s="15"/>
      <c r="H10" s="15"/>
      <c r="I10" s="15">
        <v>1</v>
      </c>
      <c r="J10" s="31">
        <v>5</v>
      </c>
      <c r="K10" s="15"/>
      <c r="L10" s="15"/>
      <c r="M10" s="32">
        <v>1</v>
      </c>
      <c r="N10" s="15" cm="1">
        <f t="array" ref="N10">_xlfn.SWITCH($E10, "Low", $O$2, "Medium", $P$2, "High", $Q$2) * $J10</f>
        <v>7.5</v>
      </c>
      <c r="O10" s="15" cm="1">
        <f t="array" ref="O10">_xlfn.SWITCH($E10, "Low", $O$2, "Medium", $P$2, "High", $Q$2) * $K10</f>
        <v>0</v>
      </c>
      <c r="P10" s="15" cm="1">
        <f t="array" ref="P10">_xlfn.SWITCH($E10, "Low", $O$2, "Medium", $P$2, "High", $Q$2) * $L10</f>
        <v>0</v>
      </c>
      <c r="Q10" s="33" cm="1">
        <f t="array" ref="Q10">_xlfn.SWITCH($E10, "Low", $O$2, "Medium", $P$2, "High", $Q$2) * $M10</f>
        <v>1.5</v>
      </c>
      <c r="R10" s="34" cm="1">
        <f t="array" ref="R10">_xlfn.SWITCH($E10, "Low", $S$2, "Medium", $T$2, "High", $U$2) * $J10</f>
        <v>12.5</v>
      </c>
      <c r="S10" s="15" cm="1">
        <f t="array" ref="S10">_xlfn.SWITCH($E10, "Low", $S$2, "Medium", $T$2, "High", $U$2) * $K10</f>
        <v>0</v>
      </c>
      <c r="T10" s="15" cm="1">
        <f t="array" ref="T10">_xlfn.SWITCH($E10, "Low", $S$2, "Medium", $T$2, "High", $U$2) * $L10</f>
        <v>0</v>
      </c>
      <c r="U10" s="15" cm="1">
        <f t="array" ref="U10">_xlfn.SWITCH($E10, "Low", $S$2, "Medium", $T$2, "High", $U$2) * $M10</f>
        <v>2.5</v>
      </c>
      <c r="V10" s="30"/>
      <c r="W10" s="30"/>
      <c r="X10" s="30"/>
      <c r="Y10" s="30"/>
    </row>
    <row r="11" spans="1:25" x14ac:dyDescent="0.2">
      <c r="A11" s="15"/>
      <c r="B11" s="15" t="s">
        <v>48</v>
      </c>
      <c r="C11" s="15" t="s">
        <v>49</v>
      </c>
      <c r="D11" s="15" t="s">
        <v>32</v>
      </c>
      <c r="E11" s="15" t="s">
        <v>41</v>
      </c>
      <c r="F11" s="15" cm="1">
        <f t="array" ref="F11">_xlfn.SWITCH(E11, "Low", 1, "Medium", 1.5, "High", 2) * J11</f>
        <v>20</v>
      </c>
      <c r="G11" s="15"/>
      <c r="H11" s="15"/>
      <c r="I11" s="15"/>
      <c r="J11" s="31">
        <v>10</v>
      </c>
      <c r="K11" s="15"/>
      <c r="L11" s="15"/>
      <c r="M11" s="32"/>
      <c r="N11" s="15" cm="1">
        <f t="array" ref="N11">_xlfn.SWITCH($E11, "Low", $O$2, "Medium", $P$2, "High", $Q$2) * $J11</f>
        <v>20</v>
      </c>
      <c r="O11" s="15" cm="1">
        <f t="array" ref="O11">_xlfn.SWITCH($E11, "Low", $O$2, "Medium", $P$2, "High", $Q$2) * $K11</f>
        <v>0</v>
      </c>
      <c r="P11" s="15" cm="1">
        <f t="array" ref="P11">_xlfn.SWITCH($E11, "Low", $O$2, "Medium", $P$2, "High", $Q$2) * $L11</f>
        <v>0</v>
      </c>
      <c r="Q11" s="33" cm="1">
        <f t="array" ref="Q11">_xlfn.SWITCH($E11, "Low", $O$2, "Medium", $P$2, "High", $Q$2) * $M11</f>
        <v>0</v>
      </c>
      <c r="R11" s="34" cm="1">
        <f t="array" ref="R11">_xlfn.SWITCH($E11, "Low", $S$2, "Medium", $T$2, "High", $U$2) * $J11</f>
        <v>30</v>
      </c>
      <c r="S11" s="15" cm="1">
        <f t="array" ref="S11">_xlfn.SWITCH($E11, "Low", $S$2, "Medium", $T$2, "High", $U$2) * $K11</f>
        <v>0</v>
      </c>
      <c r="T11" s="15" cm="1">
        <f t="array" ref="T11">_xlfn.SWITCH($E11, "Low", $S$2, "Medium", $T$2, "High", $U$2) * $L11</f>
        <v>0</v>
      </c>
      <c r="U11" s="15" cm="1">
        <f t="array" ref="U11">_xlfn.SWITCH($E11, "Low", $S$2, "Medium", $T$2, "High", $U$2) * $M11</f>
        <v>0</v>
      </c>
      <c r="V11" s="30"/>
      <c r="W11" s="30"/>
      <c r="X11" s="30"/>
      <c r="Y11" s="30"/>
    </row>
    <row r="12" spans="1:25" x14ac:dyDescent="0.2">
      <c r="A12" s="15"/>
      <c r="B12" s="15" t="s">
        <v>50</v>
      </c>
      <c r="C12" s="15" t="s">
        <v>51</v>
      </c>
      <c r="D12" s="15" t="s">
        <v>32</v>
      </c>
      <c r="E12" s="15" t="s">
        <v>33</v>
      </c>
      <c r="F12" s="15" cm="1">
        <f t="array" ref="F12">_xlfn.SWITCH(E12, "Low", 1, "Medium", 1.5, "High", 2) * J12</f>
        <v>4</v>
      </c>
      <c r="G12" s="15"/>
      <c r="H12" s="15"/>
      <c r="I12" s="15"/>
      <c r="J12" s="31">
        <v>4</v>
      </c>
      <c r="K12" s="15"/>
      <c r="L12" s="15"/>
      <c r="M12" s="32"/>
      <c r="N12" s="15" cm="1">
        <f t="array" ref="N12">_xlfn.SWITCH($E12, "Low", $O$2, "Medium", $P$2, "High", $Q$2) * $J12</f>
        <v>4.8</v>
      </c>
      <c r="O12" s="15" cm="1">
        <f t="array" ref="O12">_xlfn.SWITCH($E12, "Low", $O$2, "Medium", $P$2, "High", $Q$2) * $K12</f>
        <v>0</v>
      </c>
      <c r="P12" s="15" cm="1">
        <f t="array" ref="P12">_xlfn.SWITCH($E12, "Low", $O$2, "Medium", $P$2, "High", $Q$2) * $L12</f>
        <v>0</v>
      </c>
      <c r="Q12" s="33" cm="1">
        <f t="array" ref="Q12">_xlfn.SWITCH($E12, "Low", $O$2, "Medium", $P$2, "High", $Q$2) * $M12</f>
        <v>0</v>
      </c>
      <c r="R12" s="34" cm="1">
        <f t="array" ref="R12">_xlfn.SWITCH($E12, "Low", $S$2, "Medium", $T$2, "High", $U$2) * $J12</f>
        <v>8</v>
      </c>
      <c r="S12" s="15" cm="1">
        <f t="array" ref="S12">_xlfn.SWITCH($E12, "Low", $S$2, "Medium", $T$2, "High", $U$2) * $K12</f>
        <v>0</v>
      </c>
      <c r="T12" s="15" cm="1">
        <f t="array" ref="T12">_xlfn.SWITCH($E12, "Low", $S$2, "Medium", $T$2, "High", $U$2) * $L12</f>
        <v>0</v>
      </c>
      <c r="U12" s="15" cm="1">
        <f t="array" ref="U12">_xlfn.SWITCH($E12, "Low", $S$2, "Medium", $T$2, "High", $U$2) * $M12</f>
        <v>0</v>
      </c>
      <c r="V12" s="30"/>
      <c r="W12" s="30"/>
      <c r="X12" s="30"/>
      <c r="Y12" s="30"/>
    </row>
    <row r="13" spans="1:25" x14ac:dyDescent="0.2">
      <c r="A13" s="15"/>
      <c r="B13" s="15" t="s">
        <v>52</v>
      </c>
      <c r="C13" s="15" t="s">
        <v>53</v>
      </c>
      <c r="D13" s="15" t="s">
        <v>32</v>
      </c>
      <c r="E13" s="15" t="s">
        <v>33</v>
      </c>
      <c r="F13" s="15" cm="1">
        <f t="array" ref="F13">_xlfn.SWITCH(E13, "Low", 1, "Medium", 1.5, "High", 2) * J13</f>
        <v>4</v>
      </c>
      <c r="G13" s="15"/>
      <c r="H13" s="15"/>
      <c r="I13" s="15">
        <v>3</v>
      </c>
      <c r="J13" s="31">
        <v>4</v>
      </c>
      <c r="K13" s="15"/>
      <c r="L13" s="15"/>
      <c r="M13" s="32">
        <v>3</v>
      </c>
      <c r="N13" s="15" cm="1">
        <f t="array" ref="N13">_xlfn.SWITCH($E13, "Low", $O$2, "Medium", $P$2, "High", $Q$2) * $J13</f>
        <v>4.8</v>
      </c>
      <c r="O13" s="15" cm="1">
        <f t="array" ref="O13">_xlfn.SWITCH($E13, "Low", $O$2, "Medium", $P$2, "High", $Q$2) * $K13</f>
        <v>0</v>
      </c>
      <c r="P13" s="15" cm="1">
        <f t="array" ref="P13">_xlfn.SWITCH($E13, "Low", $O$2, "Medium", $P$2, "High", $Q$2) * $L13</f>
        <v>0</v>
      </c>
      <c r="Q13" s="33" cm="1">
        <f t="array" ref="Q13">_xlfn.SWITCH($E13, "Low", $O$2, "Medium", $P$2, "High", $Q$2) * $M13</f>
        <v>3.5999999999999996</v>
      </c>
      <c r="R13" s="34" cm="1">
        <f t="array" ref="R13">_xlfn.SWITCH($E13, "Low", $S$2, "Medium", $T$2, "High", $U$2) * $J13</f>
        <v>8</v>
      </c>
      <c r="S13" s="15" cm="1">
        <f t="array" ref="S13">_xlfn.SWITCH($E13, "Low", $S$2, "Medium", $T$2, "High", $U$2) * $K13</f>
        <v>0</v>
      </c>
      <c r="T13" s="15" cm="1">
        <f t="array" ref="T13">_xlfn.SWITCH($E13, "Low", $S$2, "Medium", $T$2, "High", $U$2) * $L13</f>
        <v>0</v>
      </c>
      <c r="U13" s="15" cm="1">
        <f t="array" ref="U13">_xlfn.SWITCH($E13, "Low", $S$2, "Medium", $T$2, "High", $U$2) * $M13</f>
        <v>6</v>
      </c>
      <c r="V13" s="30"/>
      <c r="W13" s="30"/>
      <c r="X13" s="30"/>
      <c r="Y13" s="30"/>
    </row>
    <row r="14" spans="1:25" x14ac:dyDescent="0.2">
      <c r="A14" s="15"/>
      <c r="B14" s="15" t="s">
        <v>54</v>
      </c>
      <c r="C14" s="15" t="s">
        <v>55</v>
      </c>
      <c r="D14" s="15" t="s">
        <v>32</v>
      </c>
      <c r="E14" s="15" t="s">
        <v>33</v>
      </c>
      <c r="F14" s="15" cm="1">
        <f t="array" ref="F14">_xlfn.SWITCH(E14, "Low", 1, "Medium", 1.5, "High", 2) * J14</f>
        <v>4</v>
      </c>
      <c r="G14" s="15"/>
      <c r="H14" s="15"/>
      <c r="I14" s="15">
        <v>5</v>
      </c>
      <c r="J14" s="31">
        <v>4</v>
      </c>
      <c r="K14" s="15"/>
      <c r="L14" s="15"/>
      <c r="M14" s="32">
        <v>5</v>
      </c>
      <c r="N14" s="15" cm="1">
        <f t="array" ref="N14">_xlfn.SWITCH($E14, "Low", $O$2, "Medium", $P$2, "High", $Q$2) * $J14</f>
        <v>4.8</v>
      </c>
      <c r="O14" s="15" cm="1">
        <f t="array" ref="O14">_xlfn.SWITCH($E14, "Low", $O$2, "Medium", $P$2, "High", $Q$2) * $K14</f>
        <v>0</v>
      </c>
      <c r="P14" s="15" cm="1">
        <f t="array" ref="P14">_xlfn.SWITCH($E14, "Low", $O$2, "Medium", $P$2, "High", $Q$2) * $L14</f>
        <v>0</v>
      </c>
      <c r="Q14" s="33" cm="1">
        <f t="array" ref="Q14">_xlfn.SWITCH($E14, "Low", $O$2, "Medium", $P$2, "High", $Q$2) * $M14</f>
        <v>6</v>
      </c>
      <c r="R14" s="34" cm="1">
        <f t="array" ref="R14">_xlfn.SWITCH($E14, "Low", $S$2, "Medium", $T$2, "High", $U$2) * $J14</f>
        <v>8</v>
      </c>
      <c r="S14" s="15" cm="1">
        <f t="array" ref="S14">_xlfn.SWITCH($E14, "Low", $S$2, "Medium", $T$2, "High", $U$2) * $K14</f>
        <v>0</v>
      </c>
      <c r="T14" s="15" cm="1">
        <f t="array" ref="T14">_xlfn.SWITCH($E14, "Low", $S$2, "Medium", $T$2, "High", $U$2) * $L14</f>
        <v>0</v>
      </c>
      <c r="U14" s="15" cm="1">
        <f t="array" ref="U14">_xlfn.SWITCH($E14, "Low", $S$2, "Medium", $T$2, "High", $U$2) * $M14</f>
        <v>10</v>
      </c>
      <c r="V14" s="30"/>
      <c r="W14" s="30"/>
      <c r="X14" s="30"/>
      <c r="Y14" s="30"/>
    </row>
    <row r="15" spans="1:25" x14ac:dyDescent="0.2">
      <c r="A15" s="15"/>
      <c r="B15" s="15" t="s">
        <v>56</v>
      </c>
      <c r="C15" s="15" t="s">
        <v>57</v>
      </c>
      <c r="D15" s="15" t="s">
        <v>58</v>
      </c>
      <c r="E15" s="15" t="s">
        <v>33</v>
      </c>
      <c r="F15" s="15" cm="1">
        <f t="array" ref="F15">_xlfn.SWITCH(E15, "Low", 1, "Medium", 1.5, "High", 2) * J15</f>
        <v>3</v>
      </c>
      <c r="G15" s="15"/>
      <c r="H15" s="15"/>
      <c r="I15" s="15">
        <v>3</v>
      </c>
      <c r="J15" s="31">
        <v>3</v>
      </c>
      <c r="K15" s="15"/>
      <c r="L15" s="15"/>
      <c r="M15" s="32">
        <v>3</v>
      </c>
      <c r="N15" s="15" cm="1">
        <f t="array" ref="N15">_xlfn.SWITCH($E15, "Low", $O$2, "Medium", $P$2, "High", $Q$2) * $J15</f>
        <v>3.5999999999999996</v>
      </c>
      <c r="O15" s="15" cm="1">
        <f t="array" ref="O15">_xlfn.SWITCH($E15, "Low", $O$2, "Medium", $P$2, "High", $Q$2) * $K15</f>
        <v>0</v>
      </c>
      <c r="P15" s="15" cm="1">
        <f t="array" ref="P15">_xlfn.SWITCH($E15, "Low", $O$2, "Medium", $P$2, "High", $Q$2) * $L15</f>
        <v>0</v>
      </c>
      <c r="Q15" s="33" cm="1">
        <f t="array" ref="Q15">_xlfn.SWITCH($E15, "Low", $O$2, "Medium", $P$2, "High", $Q$2) * $M15</f>
        <v>3.5999999999999996</v>
      </c>
      <c r="R15" s="34" cm="1">
        <f t="array" ref="R15">_xlfn.SWITCH($E15, "Low", $S$2, "Medium", $T$2, "High", $U$2) * $J15</f>
        <v>6</v>
      </c>
      <c r="S15" s="15" cm="1">
        <f t="array" ref="S15">_xlfn.SWITCH($E15, "Low", $S$2, "Medium", $T$2, "High", $U$2) * $K15</f>
        <v>0</v>
      </c>
      <c r="T15" s="15" cm="1">
        <f t="array" ref="T15">_xlfn.SWITCH($E15, "Low", $S$2, "Medium", $T$2, "High", $U$2) * $L15</f>
        <v>0</v>
      </c>
      <c r="U15" s="15" cm="1">
        <f t="array" ref="U15">_xlfn.SWITCH($E15, "Low", $S$2, "Medium", $T$2, "High", $U$2) * $M15</f>
        <v>6</v>
      </c>
      <c r="V15" s="30"/>
      <c r="W15" s="30"/>
      <c r="X15" s="30"/>
      <c r="Y15" s="30"/>
    </row>
    <row r="16" spans="1:25" x14ac:dyDescent="0.2">
      <c r="A16" s="15"/>
      <c r="B16" s="15" t="s">
        <v>59</v>
      </c>
      <c r="C16" s="15" t="s">
        <v>60</v>
      </c>
      <c r="D16" s="15" t="s">
        <v>32</v>
      </c>
      <c r="E16" s="15" t="s">
        <v>33</v>
      </c>
      <c r="F16" s="15" cm="1">
        <f t="array" ref="F16">_xlfn.SWITCH(E16, "Low", 1, "Medium", 1.5, "High", 2) * J16</f>
        <v>3</v>
      </c>
      <c r="G16" s="15"/>
      <c r="H16" s="15"/>
      <c r="I16" s="15">
        <v>1</v>
      </c>
      <c r="J16" s="31">
        <v>3</v>
      </c>
      <c r="K16" s="15"/>
      <c r="L16" s="15"/>
      <c r="M16" s="32">
        <v>1</v>
      </c>
      <c r="N16" s="15" cm="1">
        <f t="array" ref="N16">_xlfn.SWITCH($E16, "Low", $O$2, "Medium", $P$2, "High", $Q$2) * $J16</f>
        <v>3.5999999999999996</v>
      </c>
      <c r="O16" s="15" cm="1">
        <f t="array" ref="O16">_xlfn.SWITCH($E16, "Low", $O$2, "Medium", $P$2, "High", $Q$2) * $K16</f>
        <v>0</v>
      </c>
      <c r="P16" s="15" cm="1">
        <f t="array" ref="P16">_xlfn.SWITCH($E16, "Low", $O$2, "Medium", $P$2, "High", $Q$2) * $L16</f>
        <v>0</v>
      </c>
      <c r="Q16" s="33" cm="1">
        <f t="array" ref="Q16">_xlfn.SWITCH($E16, "Low", $O$2, "Medium", $P$2, "High", $Q$2) * $M16</f>
        <v>1.2</v>
      </c>
      <c r="R16" s="34" cm="1">
        <f t="array" ref="R16">_xlfn.SWITCH($E16, "Low", $S$2, "Medium", $T$2, "High", $U$2) * $J16</f>
        <v>6</v>
      </c>
      <c r="S16" s="15" cm="1">
        <f t="array" ref="S16">_xlfn.SWITCH($E16, "Low", $S$2, "Medium", $T$2, "High", $U$2) * $K16</f>
        <v>0</v>
      </c>
      <c r="T16" s="15" cm="1">
        <f t="array" ref="T16">_xlfn.SWITCH($E16, "Low", $S$2, "Medium", $T$2, "High", $U$2) * $L16</f>
        <v>0</v>
      </c>
      <c r="U16" s="15" cm="1">
        <f t="array" ref="U16">_xlfn.SWITCH($E16, "Low", $S$2, "Medium", $T$2, "High", $U$2) * $M16</f>
        <v>2</v>
      </c>
      <c r="V16" s="30"/>
      <c r="W16" s="30"/>
      <c r="X16" s="30"/>
      <c r="Y16" s="30"/>
    </row>
    <row r="17" spans="1:25" x14ac:dyDescent="0.2">
      <c r="A17" s="15"/>
      <c r="B17" s="15" t="s">
        <v>61</v>
      </c>
      <c r="C17" s="15" t="s">
        <v>62</v>
      </c>
      <c r="D17" s="15" t="s">
        <v>32</v>
      </c>
      <c r="E17" s="15" t="s">
        <v>41</v>
      </c>
      <c r="F17" s="15" cm="1">
        <f t="array" ref="F17">_xlfn.SWITCH(E17, "Low", 1, "Medium", 1.5, "High", 2) * J17</f>
        <v>14</v>
      </c>
      <c r="G17" s="15"/>
      <c r="H17" s="15"/>
      <c r="I17" s="15"/>
      <c r="J17" s="31">
        <v>7</v>
      </c>
      <c r="K17" s="15"/>
      <c r="L17" s="15"/>
      <c r="M17" s="32"/>
      <c r="N17" s="15" cm="1">
        <f t="array" ref="N17">_xlfn.SWITCH($E17, "Low", $O$2, "Medium", $P$2, "High", $Q$2) * $J17</f>
        <v>14</v>
      </c>
      <c r="O17" s="15" cm="1">
        <f t="array" ref="O17">_xlfn.SWITCH($E17, "Low", $O$2, "Medium", $P$2, "High", $Q$2) * $K17</f>
        <v>0</v>
      </c>
      <c r="P17" s="15" cm="1">
        <f t="array" ref="P17">_xlfn.SWITCH($E17, "Low", $O$2, "Medium", $P$2, "High", $Q$2) * $L17</f>
        <v>0</v>
      </c>
      <c r="Q17" s="33" cm="1">
        <f t="array" ref="Q17">_xlfn.SWITCH($E17, "Low", $O$2, "Medium", $P$2, "High", $Q$2) * $M17</f>
        <v>0</v>
      </c>
      <c r="R17" s="34" cm="1">
        <f t="array" ref="R17">_xlfn.SWITCH($E17, "Low", $S$2, "Medium", $T$2, "High", $U$2) * $J17</f>
        <v>21</v>
      </c>
      <c r="S17" s="15" cm="1">
        <f t="array" ref="S17">_xlfn.SWITCH($E17, "Low", $S$2, "Medium", $T$2, "High", $U$2) * $K17</f>
        <v>0</v>
      </c>
      <c r="T17" s="15" cm="1">
        <f t="array" ref="T17">_xlfn.SWITCH($E17, "Low", $S$2, "Medium", $T$2, "High", $U$2) * $L17</f>
        <v>0</v>
      </c>
      <c r="U17" s="15" cm="1">
        <f t="array" ref="U17">_xlfn.SWITCH($E17, "Low", $S$2, "Medium", $T$2, "High", $U$2) * $M17</f>
        <v>0</v>
      </c>
      <c r="V17" s="30"/>
      <c r="W17" s="30"/>
      <c r="X17" s="30"/>
      <c r="Y17" s="30"/>
    </row>
    <row r="18" spans="1:25" x14ac:dyDescent="0.2">
      <c r="A18" s="15"/>
      <c r="B18" s="15" t="s">
        <v>63</v>
      </c>
      <c r="C18" s="15" t="s">
        <v>64</v>
      </c>
      <c r="D18" s="15" t="s">
        <v>65</v>
      </c>
      <c r="E18" s="15" t="s">
        <v>36</v>
      </c>
      <c r="F18" s="15" cm="1">
        <f t="array" ref="F18">_xlfn.SWITCH(E18, "Low", 1, "Medium", 1.5, "High", 2) * J18</f>
        <v>9</v>
      </c>
      <c r="G18" s="15"/>
      <c r="H18" s="15">
        <v>3</v>
      </c>
      <c r="I18" s="15"/>
      <c r="J18" s="31">
        <v>6</v>
      </c>
      <c r="K18" s="15"/>
      <c r="L18" s="15">
        <v>3</v>
      </c>
      <c r="M18" s="32"/>
      <c r="N18" s="15" cm="1">
        <f t="array" ref="N18">_xlfn.SWITCH($E18, "Low", $O$2, "Medium", $P$2, "High", $Q$2) * $J18</f>
        <v>9</v>
      </c>
      <c r="O18" s="15" cm="1">
        <f t="array" ref="O18">_xlfn.SWITCH($E18, "Low", $O$2, "Medium", $P$2, "High", $Q$2) * $K18</f>
        <v>0</v>
      </c>
      <c r="P18" s="15" cm="1">
        <f t="array" ref="P18">_xlfn.SWITCH($E18, "Low", $O$2, "Medium", $P$2, "High", $Q$2) * $L18</f>
        <v>4.5</v>
      </c>
      <c r="Q18" s="33" cm="1">
        <f t="array" ref="Q18">_xlfn.SWITCH($E18, "Low", $O$2, "Medium", $P$2, "High", $Q$2) * $M18</f>
        <v>0</v>
      </c>
      <c r="R18" s="34" cm="1">
        <f t="array" ref="R18">_xlfn.SWITCH($E18, "Low", $S$2, "Medium", $T$2, "High", $U$2) * $J18</f>
        <v>15</v>
      </c>
      <c r="S18" s="15" cm="1">
        <f t="array" ref="S18">_xlfn.SWITCH($E18, "Low", $S$2, "Medium", $T$2, "High", $U$2) * $K18</f>
        <v>0</v>
      </c>
      <c r="T18" s="15" cm="1">
        <f t="array" ref="T18">_xlfn.SWITCH($E18, "Low", $S$2, "Medium", $T$2, "High", $U$2) * $L18</f>
        <v>7.5</v>
      </c>
      <c r="U18" s="15" cm="1">
        <f t="array" ref="U18">_xlfn.SWITCH($E18, "Low", $S$2, "Medium", $T$2, "High", $U$2) * $M18</f>
        <v>0</v>
      </c>
      <c r="V18" s="30"/>
      <c r="W18" s="30"/>
      <c r="X18" s="30"/>
      <c r="Y18" s="30"/>
    </row>
    <row r="19" spans="1:25" x14ac:dyDescent="0.2">
      <c r="A19" s="15"/>
      <c r="B19" s="15" t="s">
        <v>66</v>
      </c>
      <c r="C19" s="15"/>
      <c r="D19" s="15" t="s">
        <v>32</v>
      </c>
      <c r="E19" s="15" t="s">
        <v>36</v>
      </c>
      <c r="F19" s="15" cm="1">
        <f t="array" ref="F19">_xlfn.SWITCH(E19, "Low", 1, "Medium", 1.5, "High", 2) * J19</f>
        <v>15</v>
      </c>
      <c r="G19" s="15"/>
      <c r="H19" s="15"/>
      <c r="I19" s="15"/>
      <c r="J19" s="31">
        <v>10</v>
      </c>
      <c r="K19" s="15"/>
      <c r="L19" s="15"/>
      <c r="M19" s="32"/>
      <c r="N19" s="15" cm="1">
        <f t="array" ref="N19">_xlfn.SWITCH($E19, "Low", $O$2, "Medium", $P$2, "High", $Q$2) * $J19</f>
        <v>15</v>
      </c>
      <c r="O19" s="15" cm="1">
        <f t="array" ref="O19">_xlfn.SWITCH($E19, "Low", $O$2, "Medium", $P$2, "High", $Q$2) * $K19</f>
        <v>0</v>
      </c>
      <c r="P19" s="15" cm="1">
        <f t="array" ref="P19">_xlfn.SWITCH($E19, "Low", $O$2, "Medium", $P$2, "High", $Q$2) * $L19</f>
        <v>0</v>
      </c>
      <c r="Q19" s="33" cm="1">
        <f t="array" ref="Q19">_xlfn.SWITCH($E19, "Low", $O$2, "Medium", $P$2, "High", $Q$2) * $M19</f>
        <v>0</v>
      </c>
      <c r="R19" s="34" cm="1">
        <f t="array" ref="R19">_xlfn.SWITCH($E19, "Low", $S$2, "Medium", $T$2, "High", $U$2) * $J19</f>
        <v>25</v>
      </c>
      <c r="S19" s="15" cm="1">
        <f t="array" ref="S19">_xlfn.SWITCH($E19, "Low", $S$2, "Medium", $T$2, "High", $U$2) * $K19</f>
        <v>0</v>
      </c>
      <c r="T19" s="15" cm="1">
        <f t="array" ref="T19">_xlfn.SWITCH($E19, "Low", $S$2, "Medium", $T$2, "High", $U$2) * $L19</f>
        <v>0</v>
      </c>
      <c r="U19" s="15" cm="1">
        <f t="array" ref="U19">_xlfn.SWITCH($E19, "Low", $S$2, "Medium", $T$2, "High", $U$2) * $M19</f>
        <v>0</v>
      </c>
      <c r="V19" s="30"/>
      <c r="W19" s="30"/>
      <c r="X19" s="30"/>
      <c r="Y19" s="30"/>
    </row>
    <row r="20" spans="1:25" ht="16" thickBot="1" x14ac:dyDescent="0.25">
      <c r="A20" s="15"/>
      <c r="B20" s="15" t="s">
        <v>67</v>
      </c>
      <c r="C20" s="15"/>
      <c r="D20" s="15" t="s">
        <v>32</v>
      </c>
      <c r="E20" s="15" t="s">
        <v>41</v>
      </c>
      <c r="F20" s="15" cm="1">
        <f t="array" ref="F20">_xlfn.SWITCH(E20, "Low", 1, "Medium", 1.5, "High", 2) * J20</f>
        <v>16</v>
      </c>
      <c r="G20" s="15"/>
      <c r="H20" s="15"/>
      <c r="I20" s="15"/>
      <c r="J20" s="31">
        <v>8</v>
      </c>
      <c r="K20" s="15"/>
      <c r="L20" s="15"/>
      <c r="M20" s="32"/>
      <c r="N20" s="15" cm="1">
        <f t="array" ref="N20">_xlfn.SWITCH($E20, "Low", $O$2, "Medium", $P$2, "High", $Q$2) * $J20</f>
        <v>16</v>
      </c>
      <c r="O20" s="15" cm="1">
        <f t="array" ref="O20">_xlfn.SWITCH($E20, "Low", $O$2, "Medium", $P$2, "High", $Q$2) * $K20</f>
        <v>0</v>
      </c>
      <c r="P20" s="15" cm="1">
        <f t="array" ref="P20">_xlfn.SWITCH($E20, "Low", $O$2, "Medium", $P$2, "High", $Q$2) * $L20</f>
        <v>0</v>
      </c>
      <c r="Q20" s="33" cm="1">
        <f t="array" ref="Q20">_xlfn.SWITCH($E20, "Low", $O$2, "Medium", $P$2, "High", $Q$2) * $M20</f>
        <v>0</v>
      </c>
      <c r="R20" s="34" cm="1">
        <f t="array" ref="R20">_xlfn.SWITCH($E20, "Low", $S$2, "Medium", $T$2, "High", $U$2) * $J20</f>
        <v>24</v>
      </c>
      <c r="S20" s="15" cm="1">
        <f t="array" ref="S20">_xlfn.SWITCH($E20, "Low", $S$2, "Medium", $T$2, "High", $U$2) * $K20</f>
        <v>0</v>
      </c>
      <c r="T20" s="15" cm="1">
        <f t="array" ref="T20">_xlfn.SWITCH($E20, "Low", $S$2, "Medium", $T$2, "High", $U$2) * $L20</f>
        <v>0</v>
      </c>
      <c r="U20" s="15" cm="1">
        <f t="array" ref="U20">_xlfn.SWITCH($E20, "Low", $S$2, "Medium", $T$2, "High", $U$2) * $M20</f>
        <v>0</v>
      </c>
      <c r="V20" s="30"/>
      <c r="W20" s="30"/>
      <c r="X20" s="30"/>
      <c r="Y20" s="30"/>
    </row>
    <row r="21" spans="1:25" ht="16" thickBot="1" x14ac:dyDescent="0.25">
      <c r="A21" s="35"/>
      <c r="B21" s="36" t="s">
        <v>68</v>
      </c>
      <c r="C21" s="36"/>
      <c r="D21" s="36"/>
      <c r="E21" s="36"/>
      <c r="F21" s="36">
        <f>SUM(F4:F20)</f>
        <v>174</v>
      </c>
      <c r="G21" s="36">
        <f t="shared" ref="G21:Q21" si="0">SUM(G4:G20)</f>
        <v>25</v>
      </c>
      <c r="H21" s="36">
        <f t="shared" si="0"/>
        <v>3</v>
      </c>
      <c r="I21" s="36">
        <f t="shared" si="0"/>
        <v>24</v>
      </c>
      <c r="J21" s="37">
        <f t="shared" si="0"/>
        <v>113</v>
      </c>
      <c r="K21" s="36">
        <f t="shared" si="0"/>
        <v>25</v>
      </c>
      <c r="L21" s="36">
        <f t="shared" si="0"/>
        <v>3</v>
      </c>
      <c r="M21" s="38">
        <f t="shared" si="0"/>
        <v>24</v>
      </c>
      <c r="N21" s="36">
        <f t="shared" si="0"/>
        <v>179.59999999999997</v>
      </c>
      <c r="O21" s="36">
        <f t="shared" si="0"/>
        <v>37.5</v>
      </c>
      <c r="P21" s="36">
        <f t="shared" si="0"/>
        <v>4.5</v>
      </c>
      <c r="Q21" s="39">
        <f t="shared" si="0"/>
        <v>29.400000000000002</v>
      </c>
      <c r="R21" s="35">
        <f t="shared" ref="R21" si="1">SUM(R4:R20)</f>
        <v>287</v>
      </c>
      <c r="S21" s="36">
        <f t="shared" ref="S21" si="2">SUM(S4:S20)</f>
        <v>62.5</v>
      </c>
      <c r="T21" s="36">
        <f t="shared" ref="T21" si="3">SUM(T4:T20)</f>
        <v>7.5</v>
      </c>
      <c r="U21" s="39">
        <f t="shared" ref="U21" si="4">SUM(U4:U20)</f>
        <v>49</v>
      </c>
      <c r="V21" s="40">
        <f>(Table2[[#This Row],[BE O]]+(4*Table2[[#This Row],[BE ML]])+Table2[[#This Row],[BE P]])/6</f>
        <v>186.39999999999998</v>
      </c>
      <c r="W21" s="40">
        <f>(Table2[[#This Row],[DBA O]]+(4*Table2[[#This Row],[DBA ML]])+Table2[[#This Row],[DBA P]])/6</f>
        <v>39.583333333333336</v>
      </c>
      <c r="X21" s="40">
        <f>(Table2[[#This Row],[FE O]]+(4*Table2[[#This Row],[FE ML]])+Table2[[#This Row],[FE P]])/6</f>
        <v>4.75</v>
      </c>
      <c r="Y21" s="40">
        <f>(Table2[[#This Row],[DEVOPS O]]+(4*Table2[[#This Row],[DEVOPS ML]])+Table2[[#This Row],[DEVOPS P]])/6</f>
        <v>31.766666666666669</v>
      </c>
    </row>
    <row r="22" spans="1:25" x14ac:dyDescent="0.2">
      <c r="A22" s="15">
        <v>2</v>
      </c>
      <c r="B22" s="16" t="s">
        <v>69</v>
      </c>
      <c r="C22" s="15"/>
      <c r="D22" s="15"/>
      <c r="E22" s="15"/>
      <c r="F22" s="15"/>
      <c r="G22" s="15"/>
      <c r="H22" s="15"/>
      <c r="I22" s="15"/>
      <c r="J22" s="31"/>
      <c r="K22" s="15"/>
      <c r="L22" s="15"/>
      <c r="M22" s="32"/>
      <c r="N22" s="15"/>
      <c r="O22" s="15"/>
      <c r="P22" s="15"/>
      <c r="Q22" s="33"/>
      <c r="R22" s="34"/>
      <c r="S22" s="15"/>
      <c r="T22" s="15"/>
      <c r="U22" s="33"/>
      <c r="V22" s="30"/>
      <c r="W22" s="30"/>
      <c r="X22" s="30"/>
      <c r="Y22" s="30"/>
    </row>
    <row r="23" spans="1:25" x14ac:dyDescent="0.2">
      <c r="A23" s="15"/>
      <c r="B23" s="15" t="s">
        <v>30</v>
      </c>
      <c r="C23" s="15" t="s">
        <v>70</v>
      </c>
      <c r="D23" s="15" t="s">
        <v>32</v>
      </c>
      <c r="E23" s="15" t="s">
        <v>33</v>
      </c>
      <c r="F23" s="15" cm="1">
        <f t="array" ref="F23">_xlfn.SWITCH(E23, "Low", 1, "Medium", 1.5, "High", 2) * J23</f>
        <v>10</v>
      </c>
      <c r="G23" s="15"/>
      <c r="H23" s="15"/>
      <c r="I23" s="15">
        <v>10</v>
      </c>
      <c r="J23" s="31">
        <v>10</v>
      </c>
      <c r="K23" s="15"/>
      <c r="L23" s="15"/>
      <c r="M23" s="32">
        <v>10</v>
      </c>
      <c r="N23" s="15" cm="1">
        <f t="array" ref="N23">_xlfn.SWITCH($E23, "Low", $O$2, "Medium", $P$2, "High", $Q$2) * $J23</f>
        <v>12</v>
      </c>
      <c r="O23" s="15" cm="1">
        <f t="array" ref="O23">_xlfn.SWITCH($E23, "Low", $O$2, "Medium", $P$2, "High", $Q$2) * $K23</f>
        <v>0</v>
      </c>
      <c r="P23" s="15" cm="1">
        <f t="array" ref="P23">_xlfn.SWITCH($E23, "Low", $O$2, "Medium", $P$2, "High", $Q$2) * $L23</f>
        <v>0</v>
      </c>
      <c r="Q23" s="33" cm="1">
        <f t="array" ref="Q23">_xlfn.SWITCH($E23, "Low", $O$2, "Medium", $P$2, "High", $Q$2) * $M23</f>
        <v>12</v>
      </c>
      <c r="R23" s="34" cm="1">
        <f t="array" ref="R23">_xlfn.SWITCH($E23, "Low", $S$2, "Medium", $T$2, "High", $U$2) * $J23</f>
        <v>20</v>
      </c>
      <c r="S23" s="15" cm="1">
        <f t="array" ref="S23">_xlfn.SWITCH($E23, "Low", $S$2, "Medium", $T$2, "High", $U$2) * $K23</f>
        <v>0</v>
      </c>
      <c r="T23" s="15" cm="1">
        <f t="array" ref="T23">_xlfn.SWITCH($E23, "Low", $S$2, "Medium", $T$2, "High", $U$2) * $L23</f>
        <v>0</v>
      </c>
      <c r="U23" s="15" cm="1">
        <f t="array" ref="U23">_xlfn.SWITCH($E23, "Low", $S$2, "Medium", $T$2, "High", $U$2) * $M23</f>
        <v>20</v>
      </c>
      <c r="V23" s="30"/>
      <c r="W23" s="30"/>
      <c r="X23" s="30"/>
      <c r="Y23" s="30"/>
    </row>
    <row r="24" spans="1:25" x14ac:dyDescent="0.2">
      <c r="A24" s="15"/>
      <c r="B24" s="15" t="s">
        <v>34</v>
      </c>
      <c r="C24" s="15" t="s">
        <v>71</v>
      </c>
      <c r="D24" s="15" t="s">
        <v>32</v>
      </c>
      <c r="E24" s="15" t="s">
        <v>36</v>
      </c>
      <c r="F24" s="15" cm="1">
        <f t="array" ref="F24">_xlfn.SWITCH(E24, "Low", 1, "Medium", 1.5, "High", 2) * J24</f>
        <v>12</v>
      </c>
      <c r="G24" s="15"/>
      <c r="H24" s="15"/>
      <c r="I24" s="15"/>
      <c r="J24" s="31">
        <v>8</v>
      </c>
      <c r="K24" s="15"/>
      <c r="L24" s="15"/>
      <c r="M24" s="32"/>
      <c r="N24" s="15" cm="1">
        <f t="array" ref="N24">_xlfn.SWITCH($E24, "Low", $O$2, "Medium", $P$2, "High", $Q$2) * $J24</f>
        <v>12</v>
      </c>
      <c r="O24" s="15" cm="1">
        <f t="array" ref="O24">_xlfn.SWITCH($E24, "Low", $O$2, "Medium", $P$2, "High", $Q$2) * $K24</f>
        <v>0</v>
      </c>
      <c r="P24" s="15" cm="1">
        <f t="array" ref="P24">_xlfn.SWITCH($E24, "Low", $O$2, "Medium", $P$2, "High", $Q$2) * $L24</f>
        <v>0</v>
      </c>
      <c r="Q24" s="33" cm="1">
        <f t="array" ref="Q24">_xlfn.SWITCH($E24, "Low", $O$2, "Medium", $P$2, "High", $Q$2) * $M24</f>
        <v>0</v>
      </c>
      <c r="R24" s="34" cm="1">
        <f t="array" ref="R24">_xlfn.SWITCH($E24, "Low", $S$2, "Medium", $T$2, "High", $U$2) * $J24</f>
        <v>20</v>
      </c>
      <c r="S24" s="15" cm="1">
        <f t="array" ref="S24">_xlfn.SWITCH($E24, "Low", $S$2, "Medium", $T$2, "High", $U$2) * $K24</f>
        <v>0</v>
      </c>
      <c r="T24" s="15" cm="1">
        <f t="array" ref="T24">_xlfn.SWITCH($E24, "Low", $S$2, "Medium", $T$2, "High", $U$2) * $L24</f>
        <v>0</v>
      </c>
      <c r="U24" s="15" cm="1">
        <f t="array" ref="U24">_xlfn.SWITCH($E24, "Low", $S$2, "Medium", $T$2, "High", $U$2) * $M24</f>
        <v>0</v>
      </c>
      <c r="V24" s="30"/>
      <c r="W24" s="30"/>
      <c r="X24" s="30"/>
      <c r="Y24" s="30"/>
    </row>
    <row r="25" spans="1:25" x14ac:dyDescent="0.2">
      <c r="A25" s="15"/>
      <c r="B25" s="15" t="s">
        <v>37</v>
      </c>
      <c r="C25" s="15" t="s">
        <v>72</v>
      </c>
      <c r="D25" s="15" t="s">
        <v>32</v>
      </c>
      <c r="E25" s="15" t="s">
        <v>36</v>
      </c>
      <c r="F25" s="15" cm="1">
        <f t="array" ref="F25">_xlfn.SWITCH(E25, "Low", 1, "Medium", 1.5, "High", 2) * J25</f>
        <v>12</v>
      </c>
      <c r="G25" s="15"/>
      <c r="H25" s="15"/>
      <c r="I25" s="15"/>
      <c r="J25" s="31">
        <v>8</v>
      </c>
      <c r="K25" s="15"/>
      <c r="L25" s="15"/>
      <c r="M25" s="32"/>
      <c r="N25" s="15" cm="1">
        <f t="array" ref="N25">_xlfn.SWITCH($E25, "Low", $O$2, "Medium", $P$2, "High", $Q$2) * $J25</f>
        <v>12</v>
      </c>
      <c r="O25" s="15" cm="1">
        <f t="array" ref="O25">_xlfn.SWITCH($E25, "Low", $O$2, "Medium", $P$2, "High", $Q$2) * $K25</f>
        <v>0</v>
      </c>
      <c r="P25" s="15" cm="1">
        <f t="array" ref="P25">_xlfn.SWITCH($E25, "Low", $O$2, "Medium", $P$2, "High", $Q$2) * $L25</f>
        <v>0</v>
      </c>
      <c r="Q25" s="33" cm="1">
        <f t="array" ref="Q25">_xlfn.SWITCH($E25, "Low", $O$2, "Medium", $P$2, "High", $Q$2) * $M25</f>
        <v>0</v>
      </c>
      <c r="R25" s="34" cm="1">
        <f t="array" ref="R25">_xlfn.SWITCH($E25, "Low", $S$2, "Medium", $T$2, "High", $U$2) * $J25</f>
        <v>20</v>
      </c>
      <c r="S25" s="15" cm="1">
        <f t="array" ref="S25">_xlfn.SWITCH($E25, "Low", $S$2, "Medium", $T$2, "High", $U$2) * $K25</f>
        <v>0</v>
      </c>
      <c r="T25" s="15" cm="1">
        <f t="array" ref="T25">_xlfn.SWITCH($E25, "Low", $S$2, "Medium", $T$2, "High", $U$2) * $L25</f>
        <v>0</v>
      </c>
      <c r="U25" s="15" cm="1">
        <f t="array" ref="U25">_xlfn.SWITCH($E25, "Low", $S$2, "Medium", $T$2, "High", $U$2) * $M25</f>
        <v>0</v>
      </c>
      <c r="V25" s="30"/>
      <c r="W25" s="30"/>
      <c r="X25" s="30"/>
      <c r="Y25" s="30"/>
    </row>
    <row r="26" spans="1:25" x14ac:dyDescent="0.2">
      <c r="A26" s="15"/>
      <c r="B26" s="15" t="s">
        <v>73</v>
      </c>
      <c r="C26" s="15" t="s">
        <v>74</v>
      </c>
      <c r="D26" s="15" t="s">
        <v>32</v>
      </c>
      <c r="E26" s="15" t="s">
        <v>41</v>
      </c>
      <c r="F26" s="15" cm="1">
        <f t="array" ref="F26">_xlfn.SWITCH(E26, "Low", 1, "Medium", 1.5, "High", 2) * J26</f>
        <v>24</v>
      </c>
      <c r="G26" s="15"/>
      <c r="H26" s="15"/>
      <c r="I26" s="15"/>
      <c r="J26" s="31">
        <v>12</v>
      </c>
      <c r="K26" s="15"/>
      <c r="L26" s="15"/>
      <c r="M26" s="32"/>
      <c r="N26" s="15" cm="1">
        <f t="array" ref="N26">_xlfn.SWITCH($E26, "Low", $O$2, "Medium", $P$2, "High", $Q$2) * $J26</f>
        <v>24</v>
      </c>
      <c r="O26" s="15" cm="1">
        <f t="array" ref="O26">_xlfn.SWITCH($E26, "Low", $O$2, "Medium", $P$2, "High", $Q$2) * $K26</f>
        <v>0</v>
      </c>
      <c r="P26" s="15" cm="1">
        <f t="array" ref="P26">_xlfn.SWITCH($E26, "Low", $O$2, "Medium", $P$2, "High", $Q$2) * $L26</f>
        <v>0</v>
      </c>
      <c r="Q26" s="33" cm="1">
        <f t="array" ref="Q26">_xlfn.SWITCH($E26, "Low", $O$2, "Medium", $P$2, "High", $Q$2) * $M26</f>
        <v>0</v>
      </c>
      <c r="R26" s="34" cm="1">
        <f t="array" ref="R26">_xlfn.SWITCH($E26, "Low", $S$2, "Medium", $T$2, "High", $U$2) * $J26</f>
        <v>36</v>
      </c>
      <c r="S26" s="15" cm="1">
        <f t="array" ref="S26">_xlfn.SWITCH($E26, "Low", $S$2, "Medium", $T$2, "High", $U$2) * $K26</f>
        <v>0</v>
      </c>
      <c r="T26" s="15" cm="1">
        <f t="array" ref="T26">_xlfn.SWITCH($E26, "Low", $S$2, "Medium", $T$2, "High", $U$2) * $L26</f>
        <v>0</v>
      </c>
      <c r="U26" s="15" cm="1">
        <f t="array" ref="U26">_xlfn.SWITCH($E26, "Low", $S$2, "Medium", $T$2, "High", $U$2) * $M26</f>
        <v>0</v>
      </c>
      <c r="V26" s="30"/>
      <c r="W26" s="30"/>
      <c r="X26" s="30"/>
      <c r="Y26" s="30"/>
    </row>
    <row r="27" spans="1:25" x14ac:dyDescent="0.2">
      <c r="A27" s="15"/>
      <c r="B27" s="15" t="s">
        <v>75</v>
      </c>
      <c r="C27" s="15" t="s">
        <v>76</v>
      </c>
      <c r="D27" s="15" t="s">
        <v>32</v>
      </c>
      <c r="E27" s="15" t="s">
        <v>36</v>
      </c>
      <c r="F27" s="15" cm="1">
        <f t="array" ref="F27">_xlfn.SWITCH(E27, "Low", 1, "Medium", 1.5, "High", 2) * J27</f>
        <v>9</v>
      </c>
      <c r="G27" s="15">
        <v>10</v>
      </c>
      <c r="H27" s="15"/>
      <c r="I27" s="15"/>
      <c r="J27" s="31">
        <v>6</v>
      </c>
      <c r="K27" s="15">
        <v>10</v>
      </c>
      <c r="L27" s="15"/>
      <c r="M27" s="32"/>
      <c r="N27" s="15" cm="1">
        <f t="array" ref="N27">_xlfn.SWITCH($E27, "Low", $O$2, "Medium", $P$2, "High", $Q$2) * $J27</f>
        <v>9</v>
      </c>
      <c r="O27" s="15" cm="1">
        <f t="array" ref="O27">_xlfn.SWITCH($E27, "Low", $O$2, "Medium", $P$2, "High", $Q$2) * $K27</f>
        <v>15</v>
      </c>
      <c r="P27" s="15" cm="1">
        <f t="array" ref="P27">_xlfn.SWITCH($E27, "Low", $O$2, "Medium", $P$2, "High", $Q$2) * $L27</f>
        <v>0</v>
      </c>
      <c r="Q27" s="33" cm="1">
        <f t="array" ref="Q27">_xlfn.SWITCH($E27, "Low", $O$2, "Medium", $P$2, "High", $Q$2) * $M27</f>
        <v>0</v>
      </c>
      <c r="R27" s="34" cm="1">
        <f t="array" ref="R27">_xlfn.SWITCH($E27, "Low", $S$2, "Medium", $T$2, "High", $U$2) * $J27</f>
        <v>15</v>
      </c>
      <c r="S27" s="15" cm="1">
        <f t="array" ref="S27">_xlfn.SWITCH($E27, "Low", $S$2, "Medium", $T$2, "High", $U$2) * $K27</f>
        <v>25</v>
      </c>
      <c r="T27" s="15" cm="1">
        <f t="array" ref="T27">_xlfn.SWITCH($E27, "Low", $S$2, "Medium", $T$2, "High", $U$2) * $L27</f>
        <v>0</v>
      </c>
      <c r="U27" s="15" cm="1">
        <f t="array" ref="U27">_xlfn.SWITCH($E27, "Low", $S$2, "Medium", $T$2, "High", $U$2) * $M27</f>
        <v>0</v>
      </c>
      <c r="V27" s="30"/>
      <c r="W27" s="30"/>
      <c r="X27" s="30"/>
      <c r="Y27" s="30"/>
    </row>
    <row r="28" spans="1:25" x14ac:dyDescent="0.2">
      <c r="A28" s="15"/>
      <c r="B28" s="15" t="s">
        <v>77</v>
      </c>
      <c r="C28" s="15" t="s">
        <v>78</v>
      </c>
      <c r="D28" s="15" t="s">
        <v>32</v>
      </c>
      <c r="E28" s="15" t="s">
        <v>33</v>
      </c>
      <c r="F28" s="15" cm="1">
        <f t="array" ref="F28">_xlfn.SWITCH(E28, "Low", 1, "Medium", 1.5, "High", 2) * J28</f>
        <v>4</v>
      </c>
      <c r="G28" s="15"/>
      <c r="H28" s="15"/>
      <c r="I28" s="15"/>
      <c r="J28" s="31">
        <v>4</v>
      </c>
      <c r="K28" s="15"/>
      <c r="L28" s="15"/>
      <c r="M28" s="32"/>
      <c r="N28" s="15" cm="1">
        <f t="array" ref="N28">_xlfn.SWITCH($E28, "Low", $O$2, "Medium", $P$2, "High", $Q$2) * $J28</f>
        <v>4.8</v>
      </c>
      <c r="O28" s="15" cm="1">
        <f t="array" ref="O28">_xlfn.SWITCH($E28, "Low", $O$2, "Medium", $P$2, "High", $Q$2) * $K28</f>
        <v>0</v>
      </c>
      <c r="P28" s="15" cm="1">
        <f t="array" ref="P28">_xlfn.SWITCH($E28, "Low", $O$2, "Medium", $P$2, "High", $Q$2) * $L28</f>
        <v>0</v>
      </c>
      <c r="Q28" s="33" cm="1">
        <f t="array" ref="Q28">_xlfn.SWITCH($E28, "Low", $O$2, "Medium", $P$2, "High", $Q$2) * $M28</f>
        <v>0</v>
      </c>
      <c r="R28" s="34" cm="1">
        <f t="array" ref="R28">_xlfn.SWITCH($E28, "Low", $S$2, "Medium", $T$2, "High", $U$2) * $J28</f>
        <v>8</v>
      </c>
      <c r="S28" s="15" cm="1">
        <f t="array" ref="S28">_xlfn.SWITCH($E28, "Low", $S$2, "Medium", $T$2, "High", $U$2) * $K28</f>
        <v>0</v>
      </c>
      <c r="T28" s="15" cm="1">
        <f t="array" ref="T28">_xlfn.SWITCH($E28, "Low", $S$2, "Medium", $T$2, "High", $U$2) * $L28</f>
        <v>0</v>
      </c>
      <c r="U28" s="15" cm="1">
        <f t="array" ref="U28">_xlfn.SWITCH($E28, "Low", $S$2, "Medium", $T$2, "High", $U$2) * $M28</f>
        <v>0</v>
      </c>
      <c r="V28" s="30"/>
      <c r="W28" s="30"/>
      <c r="X28" s="30"/>
      <c r="Y28" s="30"/>
    </row>
    <row r="29" spans="1:25" x14ac:dyDescent="0.2">
      <c r="A29" s="15"/>
      <c r="B29" s="15" t="s">
        <v>79</v>
      </c>
      <c r="C29" s="15" t="s">
        <v>80</v>
      </c>
      <c r="D29" s="15" t="s">
        <v>32</v>
      </c>
      <c r="E29" s="15" t="s">
        <v>36</v>
      </c>
      <c r="F29" s="15" cm="1">
        <f t="array" ref="F29">_xlfn.SWITCH(E29, "Low", 1, "Medium", 1.5, "High", 2) * J29</f>
        <v>7.5</v>
      </c>
      <c r="G29" s="15"/>
      <c r="H29" s="15"/>
      <c r="I29" s="15"/>
      <c r="J29" s="31">
        <v>5</v>
      </c>
      <c r="K29" s="15"/>
      <c r="L29" s="15"/>
      <c r="M29" s="32"/>
      <c r="N29" s="15" cm="1">
        <f t="array" ref="N29">_xlfn.SWITCH($E29, "Low", $O$2, "Medium", $P$2, "High", $Q$2) * $J29</f>
        <v>7.5</v>
      </c>
      <c r="O29" s="15" cm="1">
        <f t="array" ref="O29">_xlfn.SWITCH($E29, "Low", $O$2, "Medium", $P$2, "High", $Q$2) * $K29</f>
        <v>0</v>
      </c>
      <c r="P29" s="15" cm="1">
        <f t="array" ref="P29">_xlfn.SWITCH($E29, "Low", $O$2, "Medium", $P$2, "High", $Q$2) * $L29</f>
        <v>0</v>
      </c>
      <c r="Q29" s="33" cm="1">
        <f t="array" ref="Q29">_xlfn.SWITCH($E29, "Low", $O$2, "Medium", $P$2, "High", $Q$2) * $M29</f>
        <v>0</v>
      </c>
      <c r="R29" s="34" cm="1">
        <f t="array" ref="R29">_xlfn.SWITCH($E29, "Low", $S$2, "Medium", $T$2, "High", $U$2) * $J29</f>
        <v>12.5</v>
      </c>
      <c r="S29" s="15" cm="1">
        <f t="array" ref="S29">_xlfn.SWITCH($E29, "Low", $S$2, "Medium", $T$2, "High", $U$2) * $K29</f>
        <v>0</v>
      </c>
      <c r="T29" s="15" cm="1">
        <f t="array" ref="T29">_xlfn.SWITCH($E29, "Low", $S$2, "Medium", $T$2, "High", $U$2) * $L29</f>
        <v>0</v>
      </c>
      <c r="U29" s="15" cm="1">
        <f t="array" ref="U29">_xlfn.SWITCH($E29, "Low", $S$2, "Medium", $T$2, "High", $U$2) * $M29</f>
        <v>0</v>
      </c>
      <c r="V29" s="30"/>
      <c r="W29" s="30"/>
      <c r="X29" s="30"/>
      <c r="Y29" s="30"/>
    </row>
    <row r="30" spans="1:25" x14ac:dyDescent="0.2">
      <c r="A30" s="15"/>
      <c r="B30" s="15" t="s">
        <v>81</v>
      </c>
      <c r="C30" s="15" t="s">
        <v>82</v>
      </c>
      <c r="D30" s="15" t="s">
        <v>32</v>
      </c>
      <c r="E30" s="15" t="s">
        <v>36</v>
      </c>
      <c r="F30" s="15" cm="1">
        <f t="array" ref="F30">_xlfn.SWITCH(E30, "Low", 1, "Medium", 1.5, "High", 2) * J30</f>
        <v>9</v>
      </c>
      <c r="G30" s="15"/>
      <c r="H30" s="15"/>
      <c r="I30" s="15"/>
      <c r="J30" s="31">
        <v>6</v>
      </c>
      <c r="K30" s="15"/>
      <c r="L30" s="15"/>
      <c r="M30" s="32"/>
      <c r="N30" s="15" cm="1">
        <f t="array" ref="N30">_xlfn.SWITCH($E30, "Low", $O$2, "Medium", $P$2, "High", $Q$2) * $J30</f>
        <v>9</v>
      </c>
      <c r="O30" s="15" cm="1">
        <f t="array" ref="O30">_xlfn.SWITCH($E30, "Low", $O$2, "Medium", $P$2, "High", $Q$2) * $K30</f>
        <v>0</v>
      </c>
      <c r="P30" s="15" cm="1">
        <f t="array" ref="P30">_xlfn.SWITCH($E30, "Low", $O$2, "Medium", $P$2, "High", $Q$2) * $L30</f>
        <v>0</v>
      </c>
      <c r="Q30" s="33" cm="1">
        <f t="array" ref="Q30">_xlfn.SWITCH($E30, "Low", $O$2, "Medium", $P$2, "High", $Q$2) * $M30</f>
        <v>0</v>
      </c>
      <c r="R30" s="34" cm="1">
        <f t="array" ref="R30">_xlfn.SWITCH($E30, "Low", $S$2, "Medium", $T$2, "High", $U$2) * $J30</f>
        <v>15</v>
      </c>
      <c r="S30" s="15" cm="1">
        <f t="array" ref="S30">_xlfn.SWITCH($E30, "Low", $S$2, "Medium", $T$2, "High", $U$2) * $K30</f>
        <v>0</v>
      </c>
      <c r="T30" s="15" cm="1">
        <f t="array" ref="T30">_xlfn.SWITCH($E30, "Low", $S$2, "Medium", $T$2, "High", $U$2) * $L30</f>
        <v>0</v>
      </c>
      <c r="U30" s="15" cm="1">
        <f t="array" ref="U30">_xlfn.SWITCH($E30, "Low", $S$2, "Medium", $T$2, "High", $U$2) * $M30</f>
        <v>0</v>
      </c>
      <c r="V30" s="30"/>
      <c r="W30" s="30"/>
      <c r="X30" s="30"/>
      <c r="Y30" s="30"/>
    </row>
    <row r="31" spans="1:25" x14ac:dyDescent="0.2">
      <c r="A31" s="15"/>
      <c r="B31" s="15" t="s">
        <v>83</v>
      </c>
      <c r="C31" s="15" t="s">
        <v>84</v>
      </c>
      <c r="D31" s="15" t="s">
        <v>32</v>
      </c>
      <c r="E31" s="15" t="s">
        <v>36</v>
      </c>
      <c r="F31" s="15" cm="1">
        <f t="array" ref="F31">_xlfn.SWITCH(E31, "Low", 1, "Medium", 1.5, "High", 2) * J31</f>
        <v>7.5</v>
      </c>
      <c r="G31" s="15"/>
      <c r="H31" s="15"/>
      <c r="I31" s="15"/>
      <c r="J31" s="31">
        <v>5</v>
      </c>
      <c r="K31" s="15"/>
      <c r="L31" s="15"/>
      <c r="M31" s="32"/>
      <c r="N31" s="15" cm="1">
        <f t="array" ref="N31">_xlfn.SWITCH($E31, "Low", $O$2, "Medium", $P$2, "High", $Q$2) * $J31</f>
        <v>7.5</v>
      </c>
      <c r="O31" s="15" cm="1">
        <f t="array" ref="O31">_xlfn.SWITCH($E31, "Low", $O$2, "Medium", $P$2, "High", $Q$2) * $K31</f>
        <v>0</v>
      </c>
      <c r="P31" s="15" cm="1">
        <f t="array" ref="P31">_xlfn.SWITCH($E31, "Low", $O$2, "Medium", $P$2, "High", $Q$2) * $L31</f>
        <v>0</v>
      </c>
      <c r="Q31" s="33" cm="1">
        <f t="array" ref="Q31">_xlfn.SWITCH($E31, "Low", $O$2, "Medium", $P$2, "High", $Q$2) * $M31</f>
        <v>0</v>
      </c>
      <c r="R31" s="34" cm="1">
        <f t="array" ref="R31">_xlfn.SWITCH($E31, "Low", $S$2, "Medium", $T$2, "High", $U$2) * $J31</f>
        <v>12.5</v>
      </c>
      <c r="S31" s="15" cm="1">
        <f t="array" ref="S31">_xlfn.SWITCH($E31, "Low", $S$2, "Medium", $T$2, "High", $U$2) * $K31</f>
        <v>0</v>
      </c>
      <c r="T31" s="15" cm="1">
        <f t="array" ref="T31">_xlfn.SWITCH($E31, "Low", $S$2, "Medium", $T$2, "High", $U$2) * $L31</f>
        <v>0</v>
      </c>
      <c r="U31" s="15" cm="1">
        <f t="array" ref="U31">_xlfn.SWITCH($E31, "Low", $S$2, "Medium", $T$2, "High", $U$2) * $M31</f>
        <v>0</v>
      </c>
      <c r="V31" s="30"/>
      <c r="W31" s="30"/>
      <c r="X31" s="30"/>
      <c r="Y31" s="30"/>
    </row>
    <row r="32" spans="1:25" x14ac:dyDescent="0.2">
      <c r="A32" s="15"/>
      <c r="B32" s="15" t="s">
        <v>85</v>
      </c>
      <c r="C32" s="15" t="s">
        <v>86</v>
      </c>
      <c r="D32" s="15" t="s">
        <v>32</v>
      </c>
      <c r="E32" s="15" t="s">
        <v>36</v>
      </c>
      <c r="F32" s="15" cm="1">
        <f t="array" ref="F32">_xlfn.SWITCH(E32, "Low", 1, "Medium", 1.5, "High", 2) * J32</f>
        <v>7.5</v>
      </c>
      <c r="G32" s="15"/>
      <c r="H32" s="15"/>
      <c r="I32" s="15">
        <v>1</v>
      </c>
      <c r="J32" s="31">
        <v>5</v>
      </c>
      <c r="K32" s="15"/>
      <c r="L32" s="15"/>
      <c r="M32" s="32">
        <v>1</v>
      </c>
      <c r="N32" s="15" cm="1">
        <f t="array" ref="N32">_xlfn.SWITCH($E32, "Low", $O$2, "Medium", $P$2, "High", $Q$2) * $J32</f>
        <v>7.5</v>
      </c>
      <c r="O32" s="15" cm="1">
        <f t="array" ref="O32">_xlfn.SWITCH($E32, "Low", $O$2, "Medium", $P$2, "High", $Q$2) * $K32</f>
        <v>0</v>
      </c>
      <c r="P32" s="15" cm="1">
        <f t="array" ref="P32">_xlfn.SWITCH($E32, "Low", $O$2, "Medium", $P$2, "High", $Q$2) * $L32</f>
        <v>0</v>
      </c>
      <c r="Q32" s="33" cm="1">
        <f t="array" ref="Q32">_xlfn.SWITCH($E32, "Low", $O$2, "Medium", $P$2, "High", $Q$2) * $M32</f>
        <v>1.5</v>
      </c>
      <c r="R32" s="34" cm="1">
        <f t="array" ref="R32">_xlfn.SWITCH($E32, "Low", $S$2, "Medium", $T$2, "High", $U$2) * $J32</f>
        <v>12.5</v>
      </c>
      <c r="S32" s="15" cm="1">
        <f t="array" ref="S32">_xlfn.SWITCH($E32, "Low", $S$2, "Medium", $T$2, "High", $U$2) * $K32</f>
        <v>0</v>
      </c>
      <c r="T32" s="15" cm="1">
        <f t="array" ref="T32">_xlfn.SWITCH($E32, "Low", $S$2, "Medium", $T$2, "High", $U$2) * $L32</f>
        <v>0</v>
      </c>
      <c r="U32" s="15" cm="1">
        <f t="array" ref="U32">_xlfn.SWITCH($E32, "Low", $S$2, "Medium", $T$2, "High", $U$2) * $M32</f>
        <v>2.5</v>
      </c>
      <c r="V32" s="30"/>
      <c r="W32" s="30"/>
      <c r="X32" s="30"/>
      <c r="Y32" s="30"/>
    </row>
    <row r="33" spans="1:25" x14ac:dyDescent="0.2">
      <c r="A33" s="15"/>
      <c r="B33" s="15" t="s">
        <v>87</v>
      </c>
      <c r="C33" s="15" t="s">
        <v>88</v>
      </c>
      <c r="D33" s="15" t="s">
        <v>89</v>
      </c>
      <c r="E33" s="15" t="s">
        <v>33</v>
      </c>
      <c r="F33" s="15" cm="1">
        <f t="array" ref="F33">_xlfn.SWITCH(E33, "Low", 1, "Medium", 1.5, "High", 2) * J33</f>
        <v>3</v>
      </c>
      <c r="G33" s="15"/>
      <c r="H33" s="15"/>
      <c r="I33" s="15">
        <v>3</v>
      </c>
      <c r="J33" s="31">
        <v>3</v>
      </c>
      <c r="K33" s="15"/>
      <c r="L33" s="15"/>
      <c r="M33" s="32">
        <v>3</v>
      </c>
      <c r="N33" s="15" cm="1">
        <f t="array" ref="N33">_xlfn.SWITCH($E33, "Low", $O$2, "Medium", $P$2, "High", $Q$2) * $J33</f>
        <v>3.5999999999999996</v>
      </c>
      <c r="O33" s="15" cm="1">
        <f t="array" ref="O33">_xlfn.SWITCH($E33, "Low", $O$2, "Medium", $P$2, "High", $Q$2) * $K33</f>
        <v>0</v>
      </c>
      <c r="P33" s="15" cm="1">
        <f t="array" ref="P33">_xlfn.SWITCH($E33, "Low", $O$2, "Medium", $P$2, "High", $Q$2) * $L33</f>
        <v>0</v>
      </c>
      <c r="Q33" s="33" cm="1">
        <f t="array" ref="Q33">_xlfn.SWITCH($E33, "Low", $O$2, "Medium", $P$2, "High", $Q$2) * $M33</f>
        <v>3.5999999999999996</v>
      </c>
      <c r="R33" s="34" cm="1">
        <f t="array" ref="R33">_xlfn.SWITCH($E33, "Low", $S$2, "Medium", $T$2, "High", $U$2) * $J33</f>
        <v>6</v>
      </c>
      <c r="S33" s="15" cm="1">
        <f t="array" ref="S33">_xlfn.SWITCH($E33, "Low", $S$2, "Medium", $T$2, "High", $U$2) * $K33</f>
        <v>0</v>
      </c>
      <c r="T33" s="15" cm="1">
        <f t="array" ref="T33">_xlfn.SWITCH($E33, "Low", $S$2, "Medium", $T$2, "High", $U$2) * $L33</f>
        <v>0</v>
      </c>
      <c r="U33" s="15" cm="1">
        <f t="array" ref="U33">_xlfn.SWITCH($E33, "Low", $S$2, "Medium", $T$2, "High", $U$2) * $M33</f>
        <v>6</v>
      </c>
      <c r="V33" s="30"/>
      <c r="W33" s="30"/>
      <c r="X33" s="30"/>
      <c r="Y33" s="30"/>
    </row>
    <row r="34" spans="1:25" x14ac:dyDescent="0.2">
      <c r="A34" s="15"/>
      <c r="B34" s="15" t="s">
        <v>90</v>
      </c>
      <c r="C34" s="15" t="s">
        <v>91</v>
      </c>
      <c r="D34" s="15" t="s">
        <v>32</v>
      </c>
      <c r="E34" s="15" t="s">
        <v>41</v>
      </c>
      <c r="F34" s="15" cm="1">
        <f t="array" ref="F34">_xlfn.SWITCH(E34, "Low", 1, "Medium", 1.5, "High", 2) * J34</f>
        <v>14</v>
      </c>
      <c r="G34" s="15"/>
      <c r="H34" s="15"/>
      <c r="I34" s="15"/>
      <c r="J34" s="31">
        <v>7</v>
      </c>
      <c r="K34" s="15"/>
      <c r="L34" s="15"/>
      <c r="M34" s="32"/>
      <c r="N34" s="15" cm="1">
        <f t="array" ref="N34">_xlfn.SWITCH($E34, "Low", $O$2, "Medium", $P$2, "High", $Q$2) * $J34</f>
        <v>14</v>
      </c>
      <c r="O34" s="15" cm="1">
        <f t="array" ref="O34">_xlfn.SWITCH($E34, "Low", $O$2, "Medium", $P$2, "High", $Q$2) * $K34</f>
        <v>0</v>
      </c>
      <c r="P34" s="15" cm="1">
        <f t="array" ref="P34">_xlfn.SWITCH($E34, "Low", $O$2, "Medium", $P$2, "High", $Q$2) * $L34</f>
        <v>0</v>
      </c>
      <c r="Q34" s="33" cm="1">
        <f t="array" ref="Q34">_xlfn.SWITCH($E34, "Low", $O$2, "Medium", $P$2, "High", $Q$2) * $M34</f>
        <v>0</v>
      </c>
      <c r="R34" s="34" cm="1">
        <f t="array" ref="R34">_xlfn.SWITCH($E34, "Low", $S$2, "Medium", $T$2, "High", $U$2) * $J34</f>
        <v>21</v>
      </c>
      <c r="S34" s="15" cm="1">
        <f t="array" ref="S34">_xlfn.SWITCH($E34, "Low", $S$2, "Medium", $T$2, "High", $U$2) * $K34</f>
        <v>0</v>
      </c>
      <c r="T34" s="15" cm="1">
        <f t="array" ref="T34">_xlfn.SWITCH($E34, "Low", $S$2, "Medium", $T$2, "High", $U$2) * $L34</f>
        <v>0</v>
      </c>
      <c r="U34" s="15" cm="1">
        <f t="array" ref="U34">_xlfn.SWITCH($E34, "Low", $S$2, "Medium", $T$2, "High", $U$2) * $M34</f>
        <v>0</v>
      </c>
      <c r="V34" s="30"/>
      <c r="W34" s="30"/>
      <c r="X34" s="30"/>
      <c r="Y34" s="30"/>
    </row>
    <row r="35" spans="1:25" x14ac:dyDescent="0.2">
      <c r="A35" s="15"/>
      <c r="B35" s="15" t="s">
        <v>92</v>
      </c>
      <c r="C35" s="15" t="s">
        <v>93</v>
      </c>
      <c r="D35" s="15" t="s">
        <v>32</v>
      </c>
      <c r="E35" s="15" t="s">
        <v>33</v>
      </c>
      <c r="F35" s="15" cm="1">
        <f t="array" ref="F35">_xlfn.SWITCH(E35, "Low", 1, "Medium", 1.5, "High", 2) * J35</f>
        <v>4</v>
      </c>
      <c r="G35" s="15"/>
      <c r="H35" s="15"/>
      <c r="I35" s="15"/>
      <c r="J35" s="31">
        <v>4</v>
      </c>
      <c r="K35" s="15"/>
      <c r="L35" s="15"/>
      <c r="M35" s="32"/>
      <c r="N35" s="15" cm="1">
        <f t="array" ref="N35">_xlfn.SWITCH($E35, "Low", $O$2, "Medium", $P$2, "High", $Q$2) * $J35</f>
        <v>4.8</v>
      </c>
      <c r="O35" s="15" cm="1">
        <f t="array" ref="O35">_xlfn.SWITCH($E35, "Low", $O$2, "Medium", $P$2, "High", $Q$2) * $K35</f>
        <v>0</v>
      </c>
      <c r="P35" s="15" cm="1">
        <f t="array" ref="P35">_xlfn.SWITCH($E35, "Low", $O$2, "Medium", $P$2, "High", $Q$2) * $L35</f>
        <v>0</v>
      </c>
      <c r="Q35" s="33" cm="1">
        <f t="array" ref="Q35">_xlfn.SWITCH($E35, "Low", $O$2, "Medium", $P$2, "High", $Q$2) * $M35</f>
        <v>0</v>
      </c>
      <c r="R35" s="34" cm="1">
        <f t="array" ref="R35">_xlfn.SWITCH($E35, "Low", $S$2, "Medium", $T$2, "High", $U$2) * $J35</f>
        <v>8</v>
      </c>
      <c r="S35" s="15" cm="1">
        <f t="array" ref="S35">_xlfn.SWITCH($E35, "Low", $S$2, "Medium", $T$2, "High", $U$2) * $K35</f>
        <v>0</v>
      </c>
      <c r="T35" s="15" cm="1">
        <f t="array" ref="T35">_xlfn.SWITCH($E35, "Low", $S$2, "Medium", $T$2, "High", $U$2) * $L35</f>
        <v>0</v>
      </c>
      <c r="U35" s="15" cm="1">
        <f t="array" ref="U35">_xlfn.SWITCH($E35, "Low", $S$2, "Medium", $T$2, "High", $U$2) * $M35</f>
        <v>0</v>
      </c>
      <c r="V35" s="30"/>
      <c r="W35" s="30"/>
      <c r="X35" s="30"/>
      <c r="Y35" s="30"/>
    </row>
    <row r="36" spans="1:25" x14ac:dyDescent="0.2">
      <c r="A36" s="15"/>
      <c r="B36" s="15" t="s">
        <v>94</v>
      </c>
      <c r="C36" s="15" t="s">
        <v>95</v>
      </c>
      <c r="D36" s="15" t="s">
        <v>58</v>
      </c>
      <c r="E36" s="15" t="s">
        <v>33</v>
      </c>
      <c r="F36" s="15" cm="1">
        <f t="array" ref="F36">_xlfn.SWITCH(E36, "Low", 1, "Medium", 1.5, "High", 2) * J36</f>
        <v>3</v>
      </c>
      <c r="G36" s="15"/>
      <c r="H36" s="15"/>
      <c r="I36" s="15"/>
      <c r="J36" s="31">
        <v>3</v>
      </c>
      <c r="K36" s="15"/>
      <c r="L36" s="15"/>
      <c r="M36" s="32"/>
      <c r="N36" s="15" cm="1">
        <f t="array" ref="N36">_xlfn.SWITCH($E36, "Low", $O$2, "Medium", $P$2, "High", $Q$2) * $J36</f>
        <v>3.5999999999999996</v>
      </c>
      <c r="O36" s="15" cm="1">
        <f t="array" ref="O36">_xlfn.SWITCH($E36, "Low", $O$2, "Medium", $P$2, "High", $Q$2) * $K36</f>
        <v>0</v>
      </c>
      <c r="P36" s="15" cm="1">
        <f t="array" ref="P36">_xlfn.SWITCH($E36, "Low", $O$2, "Medium", $P$2, "High", $Q$2) * $L36</f>
        <v>0</v>
      </c>
      <c r="Q36" s="33" cm="1">
        <f t="array" ref="Q36">_xlfn.SWITCH($E36, "Low", $O$2, "Medium", $P$2, "High", $Q$2) * $M36</f>
        <v>0</v>
      </c>
      <c r="R36" s="34" cm="1">
        <f t="array" ref="R36">_xlfn.SWITCH($E36, "Low", $S$2, "Medium", $T$2, "High", $U$2) * $J36</f>
        <v>6</v>
      </c>
      <c r="S36" s="15" cm="1">
        <f t="array" ref="S36">_xlfn.SWITCH($E36, "Low", $S$2, "Medium", $T$2, "High", $U$2) * $K36</f>
        <v>0</v>
      </c>
      <c r="T36" s="15" cm="1">
        <f t="array" ref="T36">_xlfn.SWITCH($E36, "Low", $S$2, "Medium", $T$2, "High", $U$2) * $L36</f>
        <v>0</v>
      </c>
      <c r="U36" s="15" cm="1">
        <f t="array" ref="U36">_xlfn.SWITCH($E36, "Low", $S$2, "Medium", $T$2, "High", $U$2) * $M36</f>
        <v>0</v>
      </c>
      <c r="V36" s="30"/>
      <c r="W36" s="30"/>
      <c r="X36" s="30"/>
      <c r="Y36" s="30"/>
    </row>
    <row r="37" spans="1:25" x14ac:dyDescent="0.2">
      <c r="A37" s="15"/>
      <c r="B37" s="15" t="s">
        <v>66</v>
      </c>
      <c r="C37" s="15"/>
      <c r="D37" s="15" t="s">
        <v>32</v>
      </c>
      <c r="E37" s="15" t="s">
        <v>36</v>
      </c>
      <c r="F37" s="15" cm="1">
        <f t="array" ref="F37">_xlfn.SWITCH(E37, "Low", 1, "Medium", 1.5, "High", 2) * J37</f>
        <v>15</v>
      </c>
      <c r="G37" s="15"/>
      <c r="H37" s="15"/>
      <c r="I37" s="15"/>
      <c r="J37" s="31">
        <v>10</v>
      </c>
      <c r="K37" s="15"/>
      <c r="L37" s="15"/>
      <c r="M37" s="32"/>
      <c r="N37" s="15" cm="1">
        <f t="array" ref="N37">_xlfn.SWITCH($E37, "Low", $O$2, "Medium", $P$2, "High", $Q$2) * $J37</f>
        <v>15</v>
      </c>
      <c r="O37" s="15" cm="1">
        <f t="array" ref="O37">_xlfn.SWITCH($E37, "Low", $O$2, "Medium", $P$2, "High", $Q$2) * $K37</f>
        <v>0</v>
      </c>
      <c r="P37" s="15" cm="1">
        <f t="array" ref="P37">_xlfn.SWITCH($E37, "Low", $O$2, "Medium", $P$2, "High", $Q$2) * $L37</f>
        <v>0</v>
      </c>
      <c r="Q37" s="33" cm="1">
        <f t="array" ref="Q37">_xlfn.SWITCH($E37, "Low", $O$2, "Medium", $P$2, "High", $Q$2) * $M37</f>
        <v>0</v>
      </c>
      <c r="R37" s="34" cm="1">
        <f t="array" ref="R37">_xlfn.SWITCH($E37, "Low", $S$2, "Medium", $T$2, "High", $U$2) * $J37</f>
        <v>25</v>
      </c>
      <c r="S37" s="15" cm="1">
        <f t="array" ref="S37">_xlfn.SWITCH($E37, "Low", $S$2, "Medium", $T$2, "High", $U$2) * $K37</f>
        <v>0</v>
      </c>
      <c r="T37" s="15" cm="1">
        <f t="array" ref="T37">_xlfn.SWITCH($E37, "Low", $S$2, "Medium", $T$2, "High", $U$2) * $L37</f>
        <v>0</v>
      </c>
      <c r="U37" s="15" cm="1">
        <f t="array" ref="U37">_xlfn.SWITCH($E37, "Low", $S$2, "Medium", $T$2, "High", $U$2) * $M37</f>
        <v>0</v>
      </c>
      <c r="V37" s="30"/>
      <c r="W37" s="30"/>
      <c r="X37" s="30"/>
      <c r="Y37" s="30"/>
    </row>
    <row r="38" spans="1:25" ht="16" thickBot="1" x14ac:dyDescent="0.25">
      <c r="A38" s="15"/>
      <c r="B38" s="15" t="s">
        <v>67</v>
      </c>
      <c r="C38" s="15"/>
      <c r="D38" s="15" t="s">
        <v>32</v>
      </c>
      <c r="E38" s="15" t="s">
        <v>41</v>
      </c>
      <c r="F38" s="15" cm="1">
        <f t="array" ref="F38">_xlfn.SWITCH(E38, "Low", 1, "Medium", 1.5, "High", 2) * J38</f>
        <v>16</v>
      </c>
      <c r="G38" s="15"/>
      <c r="H38" s="15"/>
      <c r="I38" s="15"/>
      <c r="J38" s="31">
        <v>8</v>
      </c>
      <c r="K38" s="15"/>
      <c r="L38" s="15"/>
      <c r="M38" s="32"/>
      <c r="N38" s="15" cm="1">
        <f t="array" ref="N38">_xlfn.SWITCH($E38, "Low", $O$2, "Medium", $P$2, "High", $Q$2) * $J38</f>
        <v>16</v>
      </c>
      <c r="O38" s="15" cm="1">
        <f t="array" ref="O38">_xlfn.SWITCH($E38, "Low", $O$2, "Medium", $P$2, "High", $Q$2) * $K38</f>
        <v>0</v>
      </c>
      <c r="P38" s="15" cm="1">
        <f t="array" ref="P38">_xlfn.SWITCH($E38, "Low", $O$2, "Medium", $P$2, "High", $Q$2) * $L38</f>
        <v>0</v>
      </c>
      <c r="Q38" s="33" cm="1">
        <f t="array" ref="Q38">_xlfn.SWITCH($E38, "Low", $O$2, "Medium", $P$2, "High", $Q$2) * $M38</f>
        <v>0</v>
      </c>
      <c r="R38" s="34" cm="1">
        <f t="array" ref="R38">_xlfn.SWITCH($E38, "Low", $S$2, "Medium", $T$2, "High", $U$2) * $J38</f>
        <v>24</v>
      </c>
      <c r="S38" s="15" cm="1">
        <f t="array" ref="S38">_xlfn.SWITCH($E38, "Low", $S$2, "Medium", $T$2, "High", $U$2) * $K38</f>
        <v>0</v>
      </c>
      <c r="T38" s="15" cm="1">
        <f t="array" ref="T38">_xlfn.SWITCH($E38, "Low", $S$2, "Medium", $T$2, "High", $U$2) * $L38</f>
        <v>0</v>
      </c>
      <c r="U38" s="15" cm="1">
        <f t="array" ref="U38">_xlfn.SWITCH($E38, "Low", $S$2, "Medium", $T$2, "High", $U$2) * $M38</f>
        <v>0</v>
      </c>
      <c r="V38" s="30"/>
      <c r="W38" s="30"/>
      <c r="X38" s="30"/>
      <c r="Y38" s="30"/>
    </row>
    <row r="39" spans="1:25" ht="16" thickBot="1" x14ac:dyDescent="0.25">
      <c r="A39" s="35"/>
      <c r="B39" s="36" t="s">
        <v>68</v>
      </c>
      <c r="C39" s="36"/>
      <c r="D39" s="36"/>
      <c r="E39" s="36"/>
      <c r="F39" s="36">
        <f>SUM(F23:F38)</f>
        <v>157.5</v>
      </c>
      <c r="G39" s="36">
        <f t="shared" ref="G39:Q39" si="5">SUM(G23:G38)</f>
        <v>10</v>
      </c>
      <c r="H39" s="36">
        <f t="shared" si="5"/>
        <v>0</v>
      </c>
      <c r="I39" s="36">
        <f t="shared" si="5"/>
        <v>14</v>
      </c>
      <c r="J39" s="37">
        <f t="shared" si="5"/>
        <v>104</v>
      </c>
      <c r="K39" s="36">
        <f t="shared" si="5"/>
        <v>10</v>
      </c>
      <c r="L39" s="36">
        <f t="shared" si="5"/>
        <v>0</v>
      </c>
      <c r="M39" s="38">
        <f t="shared" si="5"/>
        <v>14</v>
      </c>
      <c r="N39" s="36">
        <f t="shared" si="5"/>
        <v>162.29999999999998</v>
      </c>
      <c r="O39" s="36">
        <f t="shared" si="5"/>
        <v>15</v>
      </c>
      <c r="P39" s="36">
        <f t="shared" si="5"/>
        <v>0</v>
      </c>
      <c r="Q39" s="39">
        <f t="shared" si="5"/>
        <v>17.100000000000001</v>
      </c>
      <c r="R39" s="35">
        <f t="shared" ref="R39" si="6">SUM(R23:R38)</f>
        <v>261.5</v>
      </c>
      <c r="S39" s="36">
        <f t="shared" ref="S39" si="7">SUM(S23:S38)</f>
        <v>25</v>
      </c>
      <c r="T39" s="36">
        <f t="shared" ref="T39" si="8">SUM(T23:T38)</f>
        <v>0</v>
      </c>
      <c r="U39" s="39">
        <f t="shared" ref="U39" si="9">SUM(U23:U38)</f>
        <v>28.5</v>
      </c>
      <c r="V39" s="40">
        <f>(Table2[[#This Row],[BE O]]+(4*Table2[[#This Row],[BE ML]])+Table2[[#This Row],[BE P]])/6</f>
        <v>169.11666666666665</v>
      </c>
      <c r="W39" s="40">
        <f>(Table2[[#This Row],[DBA O]]+(4*Table2[[#This Row],[DBA ML]])+Table2[[#This Row],[DBA P]])/6</f>
        <v>15.833333333333334</v>
      </c>
      <c r="X39" s="40">
        <f>(Table2[[#This Row],[FE O]]+(4*Table2[[#This Row],[FE ML]])+Table2[[#This Row],[FE P]])/6</f>
        <v>0</v>
      </c>
      <c r="Y39" s="40">
        <f>(Table2[[#This Row],[DEVOPS O]]+(4*Table2[[#This Row],[DEVOPS ML]])+Table2[[#This Row],[DEVOPS P]])/6</f>
        <v>18.483333333333334</v>
      </c>
    </row>
    <row r="40" spans="1:25" x14ac:dyDescent="0.2">
      <c r="A40" s="15">
        <v>3</v>
      </c>
      <c r="B40" s="16" t="s">
        <v>96</v>
      </c>
      <c r="C40" s="15"/>
      <c r="D40" s="15"/>
      <c r="E40" s="15"/>
      <c r="F40" s="15"/>
      <c r="G40" s="15"/>
      <c r="H40" s="15"/>
      <c r="I40" s="15"/>
      <c r="J40" s="31"/>
      <c r="K40" s="15"/>
      <c r="L40" s="15"/>
      <c r="M40" s="32"/>
      <c r="N40" s="15"/>
      <c r="O40" s="15"/>
      <c r="P40" s="15"/>
      <c r="Q40" s="33"/>
      <c r="R40" s="34"/>
      <c r="S40" s="15"/>
      <c r="T40" s="15"/>
      <c r="U40" s="33"/>
      <c r="V40" s="30"/>
      <c r="W40" s="30"/>
      <c r="X40" s="30"/>
      <c r="Y40" s="30"/>
    </row>
    <row r="41" spans="1:25" x14ac:dyDescent="0.2">
      <c r="A41" s="15"/>
      <c r="B41" s="15" t="s">
        <v>30</v>
      </c>
      <c r="C41" s="15" t="s">
        <v>97</v>
      </c>
      <c r="D41" s="15" t="s">
        <v>32</v>
      </c>
      <c r="E41" s="15" t="s">
        <v>33</v>
      </c>
      <c r="F41" s="15" cm="1">
        <f t="array" ref="F41">_xlfn.SWITCH(E41, "Low", 1, "Medium", 1.5, "High", 2) * J41</f>
        <v>10</v>
      </c>
      <c r="G41" s="15"/>
      <c r="H41" s="15"/>
      <c r="I41" s="15">
        <v>10</v>
      </c>
      <c r="J41" s="31">
        <v>10</v>
      </c>
      <c r="K41" s="15"/>
      <c r="L41" s="15"/>
      <c r="M41" s="32">
        <v>10</v>
      </c>
      <c r="N41" s="15" cm="1">
        <f t="array" ref="N41">_xlfn.SWITCH($E41, "Low", $O$2, "Medium", $P$2, "High", $Q$2) * $J41</f>
        <v>12</v>
      </c>
      <c r="O41" s="15" cm="1">
        <f t="array" ref="O41">_xlfn.SWITCH($E41, "Low", $O$2, "Medium", $P$2, "High", $Q$2) * $K41</f>
        <v>0</v>
      </c>
      <c r="P41" s="15" cm="1">
        <f t="array" ref="P41">_xlfn.SWITCH($E41, "Low", $O$2, "Medium", $P$2, "High", $Q$2) * $L41</f>
        <v>0</v>
      </c>
      <c r="Q41" s="33" cm="1">
        <f t="array" ref="Q41">_xlfn.SWITCH($E41, "Low", $O$2, "Medium", $P$2, "High", $Q$2) * $M41</f>
        <v>12</v>
      </c>
      <c r="R41" s="34" cm="1">
        <f t="array" ref="R41">_xlfn.SWITCH($E41, "Low", $S$2, "Medium", $T$2, "High", $U$2) * $J41</f>
        <v>20</v>
      </c>
      <c r="S41" s="15" cm="1">
        <f t="array" ref="S41">_xlfn.SWITCH($E41, "Low", $S$2, "Medium", $T$2, "High", $U$2) * $K41</f>
        <v>0</v>
      </c>
      <c r="T41" s="15" cm="1">
        <f t="array" ref="T41">_xlfn.SWITCH($E41, "Low", $S$2, "Medium", $T$2, "High", $U$2) * $L41</f>
        <v>0</v>
      </c>
      <c r="U41" s="15" cm="1">
        <f t="array" ref="U41">_xlfn.SWITCH($E41, "Low", $S$2, "Medium", $T$2, "High", $U$2) * $M41</f>
        <v>20</v>
      </c>
      <c r="V41" s="30"/>
      <c r="W41" s="30"/>
      <c r="X41" s="30"/>
      <c r="Y41" s="30"/>
    </row>
    <row r="42" spans="1:25" x14ac:dyDescent="0.2">
      <c r="A42" s="15"/>
      <c r="B42" s="15" t="s">
        <v>98</v>
      </c>
      <c r="C42" s="15" t="s">
        <v>99</v>
      </c>
      <c r="D42" s="15" t="s">
        <v>32</v>
      </c>
      <c r="E42" s="15" t="s">
        <v>36</v>
      </c>
      <c r="F42" s="15" cm="1">
        <f t="array" ref="F42">_xlfn.SWITCH(E42, "Low", 1, "Medium", 1.5, "High", 2) * J42</f>
        <v>9</v>
      </c>
      <c r="G42" s="15"/>
      <c r="H42" s="15"/>
      <c r="I42" s="15"/>
      <c r="J42" s="31">
        <v>6</v>
      </c>
      <c r="K42" s="15"/>
      <c r="L42" s="15"/>
      <c r="M42" s="32"/>
      <c r="N42" s="15" cm="1">
        <f t="array" ref="N42">_xlfn.SWITCH($E42, "Low", $O$2, "Medium", $P$2, "High", $Q$2) * $J42</f>
        <v>9</v>
      </c>
      <c r="O42" s="15" cm="1">
        <f t="array" ref="O42">_xlfn.SWITCH($E42, "Low", $O$2, "Medium", $P$2, "High", $Q$2) * $K42</f>
        <v>0</v>
      </c>
      <c r="P42" s="15" cm="1">
        <f t="array" ref="P42">_xlfn.SWITCH($E42, "Low", $O$2, "Medium", $P$2, "High", $Q$2) * $L42</f>
        <v>0</v>
      </c>
      <c r="Q42" s="33" cm="1">
        <f t="array" ref="Q42">_xlfn.SWITCH($E42, "Low", $O$2, "Medium", $P$2, "High", $Q$2) * $M42</f>
        <v>0</v>
      </c>
      <c r="R42" s="34" cm="1">
        <f t="array" ref="R42">_xlfn.SWITCH($E42, "Low", $S$2, "Medium", $T$2, "High", $U$2) * $J42</f>
        <v>15</v>
      </c>
      <c r="S42" s="15" cm="1">
        <f t="array" ref="S42">_xlfn.SWITCH($E42, "Low", $S$2, "Medium", $T$2, "High", $U$2) * $K42</f>
        <v>0</v>
      </c>
      <c r="T42" s="15" cm="1">
        <f t="array" ref="T42">_xlfn.SWITCH($E42, "Low", $S$2, "Medium", $T$2, "High", $U$2) * $L42</f>
        <v>0</v>
      </c>
      <c r="U42" s="15" cm="1">
        <f t="array" ref="U42">_xlfn.SWITCH($E42, "Low", $S$2, "Medium", $T$2, "High", $U$2) * $M42</f>
        <v>0</v>
      </c>
      <c r="V42" s="30"/>
      <c r="W42" s="30"/>
      <c r="X42" s="30"/>
      <c r="Y42" s="30"/>
    </row>
    <row r="43" spans="1:25" x14ac:dyDescent="0.2">
      <c r="A43" s="15"/>
      <c r="B43" s="15" t="s">
        <v>77</v>
      </c>
      <c r="C43" s="15" t="s">
        <v>100</v>
      </c>
      <c r="D43" s="15" t="s">
        <v>32</v>
      </c>
      <c r="E43" s="15" t="s">
        <v>36</v>
      </c>
      <c r="F43" s="15" cm="1">
        <f t="array" ref="F43">_xlfn.SWITCH(E43, "Low", 1, "Medium", 1.5, "High", 2) * J43</f>
        <v>7.5</v>
      </c>
      <c r="G43" s="15"/>
      <c r="H43" s="15"/>
      <c r="I43" s="15"/>
      <c r="J43" s="31">
        <v>5</v>
      </c>
      <c r="K43" s="15"/>
      <c r="L43" s="15"/>
      <c r="M43" s="32"/>
      <c r="N43" s="15" cm="1">
        <f t="array" ref="N43">_xlfn.SWITCH($E43, "Low", $O$2, "Medium", $P$2, "High", $Q$2) * $J43</f>
        <v>7.5</v>
      </c>
      <c r="O43" s="15" cm="1">
        <f t="array" ref="O43">_xlfn.SWITCH($E43, "Low", $O$2, "Medium", $P$2, "High", $Q$2) * $K43</f>
        <v>0</v>
      </c>
      <c r="P43" s="15" cm="1">
        <f t="array" ref="P43">_xlfn.SWITCH($E43, "Low", $O$2, "Medium", $P$2, "High", $Q$2) * $L43</f>
        <v>0</v>
      </c>
      <c r="Q43" s="33" cm="1">
        <f t="array" ref="Q43">_xlfn.SWITCH($E43, "Low", $O$2, "Medium", $P$2, "High", $Q$2) * $M43</f>
        <v>0</v>
      </c>
      <c r="R43" s="34" cm="1">
        <f t="array" ref="R43">_xlfn.SWITCH($E43, "Low", $S$2, "Medium", $T$2, "High", $U$2) * $J43</f>
        <v>12.5</v>
      </c>
      <c r="S43" s="15" cm="1">
        <f t="array" ref="S43">_xlfn.SWITCH($E43, "Low", $S$2, "Medium", $T$2, "High", $U$2) * $K43</f>
        <v>0</v>
      </c>
      <c r="T43" s="15" cm="1">
        <f t="array" ref="T43">_xlfn.SWITCH($E43, "Low", $S$2, "Medium", $T$2, "High", $U$2) * $L43</f>
        <v>0</v>
      </c>
      <c r="U43" s="15" cm="1">
        <f t="array" ref="U43">_xlfn.SWITCH($E43, "Low", $S$2, "Medium", $T$2, "High", $U$2) * $M43</f>
        <v>0</v>
      </c>
      <c r="V43" s="30"/>
      <c r="W43" s="30"/>
      <c r="X43" s="30"/>
      <c r="Y43" s="30"/>
    </row>
    <row r="44" spans="1:25" x14ac:dyDescent="0.2">
      <c r="A44" s="15"/>
      <c r="B44" s="15" t="s">
        <v>101</v>
      </c>
      <c r="C44" s="15" t="s">
        <v>102</v>
      </c>
      <c r="D44" s="15" t="s">
        <v>103</v>
      </c>
      <c r="E44" s="15" t="s">
        <v>33</v>
      </c>
      <c r="F44" s="15" cm="1">
        <f t="array" ref="F44">_xlfn.SWITCH(E44, "Low", 1, "Medium", 1.5, "High", 2) * J44</f>
        <v>5</v>
      </c>
      <c r="G44" s="15">
        <v>10</v>
      </c>
      <c r="H44" s="15"/>
      <c r="I44" s="15">
        <v>3</v>
      </c>
      <c r="J44" s="31">
        <v>5</v>
      </c>
      <c r="K44" s="15">
        <v>10</v>
      </c>
      <c r="L44" s="15"/>
      <c r="M44" s="32">
        <v>3</v>
      </c>
      <c r="N44" s="15" cm="1">
        <f t="array" ref="N44">_xlfn.SWITCH($E44, "Low", $O$2, "Medium", $P$2, "High", $Q$2) * $J44</f>
        <v>6</v>
      </c>
      <c r="O44" s="15" cm="1">
        <f t="array" ref="O44">_xlfn.SWITCH($E44, "Low", $O$2, "Medium", $P$2, "High", $Q$2) * $K44</f>
        <v>12</v>
      </c>
      <c r="P44" s="15" cm="1">
        <f t="array" ref="P44">_xlfn.SWITCH($E44, "Low", $O$2, "Medium", $P$2, "High", $Q$2) * $L44</f>
        <v>0</v>
      </c>
      <c r="Q44" s="33" cm="1">
        <f t="array" ref="Q44">_xlfn.SWITCH($E44, "Low", $O$2, "Medium", $P$2, "High", $Q$2) * $M44</f>
        <v>3.5999999999999996</v>
      </c>
      <c r="R44" s="34" cm="1">
        <f t="array" ref="R44">_xlfn.SWITCH($E44, "Low", $S$2, "Medium", $T$2, "High", $U$2) * $J44</f>
        <v>10</v>
      </c>
      <c r="S44" s="15" cm="1">
        <f t="array" ref="S44">_xlfn.SWITCH($E44, "Low", $S$2, "Medium", $T$2, "High", $U$2) * $K44</f>
        <v>20</v>
      </c>
      <c r="T44" s="15" cm="1">
        <f t="array" ref="T44">_xlfn.SWITCH($E44, "Low", $S$2, "Medium", $T$2, "High", $U$2) * $L44</f>
        <v>0</v>
      </c>
      <c r="U44" s="15" cm="1">
        <f t="array" ref="U44">_xlfn.SWITCH($E44, "Low", $S$2, "Medium", $T$2, "High", $U$2) * $M44</f>
        <v>6</v>
      </c>
      <c r="V44" s="30"/>
      <c r="W44" s="30"/>
      <c r="X44" s="30"/>
      <c r="Y44" s="30"/>
    </row>
    <row r="45" spans="1:25" x14ac:dyDescent="0.2">
      <c r="A45" s="15"/>
      <c r="B45" s="15" t="s">
        <v>104</v>
      </c>
      <c r="C45" s="15" t="s">
        <v>105</v>
      </c>
      <c r="D45" s="15" t="s">
        <v>32</v>
      </c>
      <c r="E45" s="15" t="s">
        <v>36</v>
      </c>
      <c r="F45" s="15" cm="1">
        <f t="array" ref="F45">_xlfn.SWITCH(E45, "Low", 1, "Medium", 1.5, "High", 2) * J45</f>
        <v>9</v>
      </c>
      <c r="G45" s="15"/>
      <c r="H45" s="15"/>
      <c r="I45" s="15"/>
      <c r="J45" s="31">
        <v>6</v>
      </c>
      <c r="K45" s="15"/>
      <c r="L45" s="15"/>
      <c r="M45" s="32"/>
      <c r="N45" s="15" cm="1">
        <f t="array" ref="N45">_xlfn.SWITCH($E45, "Low", $O$2, "Medium", $P$2, "High", $Q$2) * $J45</f>
        <v>9</v>
      </c>
      <c r="O45" s="15" cm="1">
        <f t="array" ref="O45">_xlfn.SWITCH($E45, "Low", $O$2, "Medium", $P$2, "High", $Q$2) * $K45</f>
        <v>0</v>
      </c>
      <c r="P45" s="15" cm="1">
        <f t="array" ref="P45">_xlfn.SWITCH($E45, "Low", $O$2, "Medium", $P$2, "High", $Q$2) * $L45</f>
        <v>0</v>
      </c>
      <c r="Q45" s="33" cm="1">
        <f t="array" ref="Q45">_xlfn.SWITCH($E45, "Low", $O$2, "Medium", $P$2, "High", $Q$2) * $M45</f>
        <v>0</v>
      </c>
      <c r="R45" s="34" cm="1">
        <f t="array" ref="R45">_xlfn.SWITCH($E45, "Low", $S$2, "Medium", $T$2, "High", $U$2) * $J45</f>
        <v>15</v>
      </c>
      <c r="S45" s="15" cm="1">
        <f t="array" ref="S45">_xlfn.SWITCH($E45, "Low", $S$2, "Medium", $T$2, "High", $U$2) * $K45</f>
        <v>0</v>
      </c>
      <c r="T45" s="15" cm="1">
        <f t="array" ref="T45">_xlfn.SWITCH($E45, "Low", $S$2, "Medium", $T$2, "High", $U$2) * $L45</f>
        <v>0</v>
      </c>
      <c r="U45" s="15" cm="1">
        <f t="array" ref="U45">_xlfn.SWITCH($E45, "Low", $S$2, "Medium", $T$2, "High", $U$2) * $M45</f>
        <v>0</v>
      </c>
      <c r="V45" s="30"/>
      <c r="W45" s="30"/>
      <c r="X45" s="30"/>
      <c r="Y45" s="30"/>
    </row>
    <row r="46" spans="1:25" x14ac:dyDescent="0.2">
      <c r="A46" s="15"/>
      <c r="B46" s="15" t="s">
        <v>106</v>
      </c>
      <c r="C46" s="15" t="s">
        <v>107</v>
      </c>
      <c r="D46" s="15" t="s">
        <v>32</v>
      </c>
      <c r="E46" s="15" t="s">
        <v>33</v>
      </c>
      <c r="F46" s="15" cm="1">
        <f t="array" ref="F46">_xlfn.SWITCH(E46, "Low", 1, "Medium", 1.5, "High", 2) * J46</f>
        <v>4</v>
      </c>
      <c r="G46" s="15"/>
      <c r="H46" s="15"/>
      <c r="I46" s="15"/>
      <c r="J46" s="31">
        <v>4</v>
      </c>
      <c r="K46" s="15"/>
      <c r="L46" s="15"/>
      <c r="M46" s="32"/>
      <c r="N46" s="15" cm="1">
        <f t="array" ref="N46">_xlfn.SWITCH($E46, "Low", $O$2, "Medium", $P$2, "High", $Q$2) * $J46</f>
        <v>4.8</v>
      </c>
      <c r="O46" s="15" cm="1">
        <f t="array" ref="O46">_xlfn.SWITCH($E46, "Low", $O$2, "Medium", $P$2, "High", $Q$2) * $K46</f>
        <v>0</v>
      </c>
      <c r="P46" s="15" cm="1">
        <f t="array" ref="P46">_xlfn.SWITCH($E46, "Low", $O$2, "Medium", $P$2, "High", $Q$2) * $L46</f>
        <v>0</v>
      </c>
      <c r="Q46" s="33" cm="1">
        <f t="array" ref="Q46">_xlfn.SWITCH($E46, "Low", $O$2, "Medium", $P$2, "High", $Q$2) * $M46</f>
        <v>0</v>
      </c>
      <c r="R46" s="34" cm="1">
        <f t="array" ref="R46">_xlfn.SWITCH($E46, "Low", $S$2, "Medium", $T$2, "High", $U$2) * $J46</f>
        <v>8</v>
      </c>
      <c r="S46" s="15" cm="1">
        <f t="array" ref="S46">_xlfn.SWITCH($E46, "Low", $S$2, "Medium", $T$2, "High", $U$2) * $K46</f>
        <v>0</v>
      </c>
      <c r="T46" s="15" cm="1">
        <f t="array" ref="T46">_xlfn.SWITCH($E46, "Low", $S$2, "Medium", $T$2, "High", $U$2) * $L46</f>
        <v>0</v>
      </c>
      <c r="U46" s="15" cm="1">
        <f t="array" ref="U46">_xlfn.SWITCH($E46, "Low", $S$2, "Medium", $T$2, "High", $U$2) * $M46</f>
        <v>0</v>
      </c>
      <c r="V46" s="30"/>
      <c r="W46" s="30"/>
      <c r="X46" s="30"/>
      <c r="Y46" s="30"/>
    </row>
    <row r="47" spans="1:25" x14ac:dyDescent="0.2">
      <c r="A47" s="15"/>
      <c r="B47" s="15" t="s">
        <v>108</v>
      </c>
      <c r="C47" s="15" t="s">
        <v>109</v>
      </c>
      <c r="D47" s="15" t="s">
        <v>32</v>
      </c>
      <c r="E47" s="15" t="s">
        <v>33</v>
      </c>
      <c r="F47" s="15" cm="1">
        <f t="array" ref="F47">_xlfn.SWITCH(E47, "Low", 1, "Medium", 1.5, "High", 2) * J47</f>
        <v>3</v>
      </c>
      <c r="G47" s="15"/>
      <c r="H47" s="15"/>
      <c r="I47" s="15"/>
      <c r="J47" s="31">
        <v>3</v>
      </c>
      <c r="K47" s="15"/>
      <c r="L47" s="15"/>
      <c r="M47" s="32"/>
      <c r="N47" s="15" cm="1">
        <f t="array" ref="N47">_xlfn.SWITCH($E47, "Low", $O$2, "Medium", $P$2, "High", $Q$2) * $J47</f>
        <v>3.5999999999999996</v>
      </c>
      <c r="O47" s="15" cm="1">
        <f t="array" ref="O47">_xlfn.SWITCH($E47, "Low", $O$2, "Medium", $P$2, "High", $Q$2) * $K47</f>
        <v>0</v>
      </c>
      <c r="P47" s="15" cm="1">
        <f t="array" ref="P47">_xlfn.SWITCH($E47, "Low", $O$2, "Medium", $P$2, "High", $Q$2) * $L47</f>
        <v>0</v>
      </c>
      <c r="Q47" s="33" cm="1">
        <f t="array" ref="Q47">_xlfn.SWITCH($E47, "Low", $O$2, "Medium", $P$2, "High", $Q$2) * $M47</f>
        <v>0</v>
      </c>
      <c r="R47" s="34" cm="1">
        <f t="array" ref="R47">_xlfn.SWITCH($E47, "Low", $S$2, "Medium", $T$2, "High", $U$2) * $J47</f>
        <v>6</v>
      </c>
      <c r="S47" s="15" cm="1">
        <f t="array" ref="S47">_xlfn.SWITCH($E47, "Low", $S$2, "Medium", $T$2, "High", $U$2) * $K47</f>
        <v>0</v>
      </c>
      <c r="T47" s="15" cm="1">
        <f t="array" ref="T47">_xlfn.SWITCH($E47, "Low", $S$2, "Medium", $T$2, "High", $U$2) * $L47</f>
        <v>0</v>
      </c>
      <c r="U47" s="15" cm="1">
        <f t="array" ref="U47">_xlfn.SWITCH($E47, "Low", $S$2, "Medium", $T$2, "High", $U$2) * $M47</f>
        <v>0</v>
      </c>
      <c r="V47" s="30"/>
      <c r="W47" s="30"/>
      <c r="X47" s="30"/>
      <c r="Y47" s="30"/>
    </row>
    <row r="48" spans="1:25" x14ac:dyDescent="0.2">
      <c r="A48" s="15"/>
      <c r="B48" s="15" t="s">
        <v>110</v>
      </c>
      <c r="C48" s="15" t="s">
        <v>111</v>
      </c>
      <c r="D48" s="15" t="s">
        <v>32</v>
      </c>
      <c r="E48" s="15" t="s">
        <v>33</v>
      </c>
      <c r="F48" s="15" cm="1">
        <f t="array" ref="F48">_xlfn.SWITCH(E48, "Low", 1, "Medium", 1.5, "High", 2) * J48</f>
        <v>4</v>
      </c>
      <c r="G48" s="15"/>
      <c r="H48" s="15"/>
      <c r="I48" s="15"/>
      <c r="J48" s="31">
        <v>4</v>
      </c>
      <c r="K48" s="15"/>
      <c r="L48" s="15"/>
      <c r="M48" s="32"/>
      <c r="N48" s="15" cm="1">
        <f t="array" ref="N48">_xlfn.SWITCH($E48, "Low", $O$2, "Medium", $P$2, "High", $Q$2) * $J48</f>
        <v>4.8</v>
      </c>
      <c r="O48" s="15" cm="1">
        <f t="array" ref="O48">_xlfn.SWITCH($E48, "Low", $O$2, "Medium", $P$2, "High", $Q$2) * $K48</f>
        <v>0</v>
      </c>
      <c r="P48" s="15" cm="1">
        <f t="array" ref="P48">_xlfn.SWITCH($E48, "Low", $O$2, "Medium", $P$2, "High", $Q$2) * $L48</f>
        <v>0</v>
      </c>
      <c r="Q48" s="33" cm="1">
        <f t="array" ref="Q48">_xlfn.SWITCH($E48, "Low", $O$2, "Medium", $P$2, "High", $Q$2) * $M48</f>
        <v>0</v>
      </c>
      <c r="R48" s="34" cm="1">
        <f t="array" ref="R48">_xlfn.SWITCH($E48, "Low", $S$2, "Medium", $T$2, "High", $U$2) * $J48</f>
        <v>8</v>
      </c>
      <c r="S48" s="15" cm="1">
        <f t="array" ref="S48">_xlfn.SWITCH($E48, "Low", $S$2, "Medium", $T$2, "High", $U$2) * $K48</f>
        <v>0</v>
      </c>
      <c r="T48" s="15" cm="1">
        <f t="array" ref="T48">_xlfn.SWITCH($E48, "Low", $S$2, "Medium", $T$2, "High", $U$2) * $L48</f>
        <v>0</v>
      </c>
      <c r="U48" s="15" cm="1">
        <f t="array" ref="U48">_xlfn.SWITCH($E48, "Low", $S$2, "Medium", $T$2, "High", $U$2) * $M48</f>
        <v>0</v>
      </c>
      <c r="V48" s="30"/>
      <c r="W48" s="30"/>
      <c r="X48" s="30"/>
      <c r="Y48" s="30"/>
    </row>
    <row r="49" spans="1:25" x14ac:dyDescent="0.2">
      <c r="A49" s="15"/>
      <c r="B49" s="15" t="s">
        <v>112</v>
      </c>
      <c r="C49" s="15" t="s">
        <v>113</v>
      </c>
      <c r="D49" s="15" t="s">
        <v>58</v>
      </c>
      <c r="E49" s="15" t="s">
        <v>33</v>
      </c>
      <c r="F49" s="15" cm="1">
        <f t="array" ref="F49">_xlfn.SWITCH(E49, "Low", 1, "Medium", 1.5, "High", 2) * J49</f>
        <v>3</v>
      </c>
      <c r="G49" s="15"/>
      <c r="H49" s="15"/>
      <c r="I49" s="15">
        <v>1</v>
      </c>
      <c r="J49" s="31">
        <v>3</v>
      </c>
      <c r="K49" s="15"/>
      <c r="L49" s="15"/>
      <c r="M49" s="32">
        <v>1</v>
      </c>
      <c r="N49" s="15" cm="1">
        <f t="array" ref="N49">_xlfn.SWITCH($E49, "Low", $O$2, "Medium", $P$2, "High", $Q$2) * $J49</f>
        <v>3.5999999999999996</v>
      </c>
      <c r="O49" s="15" cm="1">
        <f t="array" ref="O49">_xlfn.SWITCH($E49, "Low", $O$2, "Medium", $P$2, "High", $Q$2) * $K49</f>
        <v>0</v>
      </c>
      <c r="P49" s="15" cm="1">
        <f t="array" ref="P49">_xlfn.SWITCH($E49, "Low", $O$2, "Medium", $P$2, "High", $Q$2) * $L49</f>
        <v>0</v>
      </c>
      <c r="Q49" s="33" cm="1">
        <f t="array" ref="Q49">_xlfn.SWITCH($E49, "Low", $O$2, "Medium", $P$2, "High", $Q$2) * $M49</f>
        <v>1.2</v>
      </c>
      <c r="R49" s="34" cm="1">
        <f t="array" ref="R49">_xlfn.SWITCH($E49, "Low", $S$2, "Medium", $T$2, "High", $U$2) * $J49</f>
        <v>6</v>
      </c>
      <c r="S49" s="15" cm="1">
        <f t="array" ref="S49">_xlfn.SWITCH($E49, "Low", $S$2, "Medium", $T$2, "High", $U$2) * $K49</f>
        <v>0</v>
      </c>
      <c r="T49" s="15" cm="1">
        <f t="array" ref="T49">_xlfn.SWITCH($E49, "Low", $S$2, "Medium", $T$2, "High", $U$2) * $L49</f>
        <v>0</v>
      </c>
      <c r="U49" s="15" cm="1">
        <f t="array" ref="U49">_xlfn.SWITCH($E49, "Low", $S$2, "Medium", $T$2, "High", $U$2) * $M49</f>
        <v>2</v>
      </c>
      <c r="V49" s="30"/>
      <c r="W49" s="30"/>
      <c r="X49" s="30"/>
      <c r="Y49" s="30"/>
    </row>
    <row r="50" spans="1:25" x14ac:dyDescent="0.2">
      <c r="A50" s="15"/>
      <c r="B50" s="15" t="s">
        <v>114</v>
      </c>
      <c r="C50" s="15" t="s">
        <v>115</v>
      </c>
      <c r="D50" s="15" t="s">
        <v>89</v>
      </c>
      <c r="E50" s="15" t="s">
        <v>33</v>
      </c>
      <c r="F50" s="15" cm="1">
        <f t="array" ref="F50">_xlfn.SWITCH(E50, "Low", 1, "Medium", 1.5, "High", 2) * J50</f>
        <v>3</v>
      </c>
      <c r="G50" s="15"/>
      <c r="H50" s="15"/>
      <c r="I50" s="15">
        <v>1</v>
      </c>
      <c r="J50" s="31">
        <v>3</v>
      </c>
      <c r="K50" s="15"/>
      <c r="L50" s="15"/>
      <c r="M50" s="32">
        <v>1</v>
      </c>
      <c r="N50" s="15" cm="1">
        <f t="array" ref="N50">_xlfn.SWITCH($E50, "Low", $O$2, "Medium", $P$2, "High", $Q$2) * $J50</f>
        <v>3.5999999999999996</v>
      </c>
      <c r="O50" s="15" cm="1">
        <f t="array" ref="O50">_xlfn.SWITCH($E50, "Low", $O$2, "Medium", $P$2, "High", $Q$2) * $K50</f>
        <v>0</v>
      </c>
      <c r="P50" s="15" cm="1">
        <f t="array" ref="P50">_xlfn.SWITCH($E50, "Low", $O$2, "Medium", $P$2, "High", $Q$2) * $L50</f>
        <v>0</v>
      </c>
      <c r="Q50" s="33" cm="1">
        <f t="array" ref="Q50">_xlfn.SWITCH($E50, "Low", $O$2, "Medium", $P$2, "High", $Q$2) * $M50</f>
        <v>1.2</v>
      </c>
      <c r="R50" s="34" cm="1">
        <f t="array" ref="R50">_xlfn.SWITCH($E50, "Low", $S$2, "Medium", $T$2, "High", $U$2) * $J50</f>
        <v>6</v>
      </c>
      <c r="S50" s="15" cm="1">
        <f t="array" ref="S50">_xlfn.SWITCH($E50, "Low", $S$2, "Medium", $T$2, "High", $U$2) * $K50</f>
        <v>0</v>
      </c>
      <c r="T50" s="15" cm="1">
        <f t="array" ref="T50">_xlfn.SWITCH($E50, "Low", $S$2, "Medium", $T$2, "High", $U$2) * $L50</f>
        <v>0</v>
      </c>
      <c r="U50" s="15" cm="1">
        <f t="array" ref="U50">_xlfn.SWITCH($E50, "Low", $S$2, "Medium", $T$2, "High", $U$2) * $M50</f>
        <v>2</v>
      </c>
      <c r="V50" s="30"/>
      <c r="W50" s="30"/>
      <c r="X50" s="30"/>
      <c r="Y50" s="30"/>
    </row>
    <row r="51" spans="1:25" x14ac:dyDescent="0.2">
      <c r="A51" s="15"/>
      <c r="B51" s="15" t="s">
        <v>66</v>
      </c>
      <c r="C51" s="15"/>
      <c r="D51" s="15" t="s">
        <v>32</v>
      </c>
      <c r="E51" s="15" t="s">
        <v>33</v>
      </c>
      <c r="F51" s="15" cm="1">
        <f t="array" ref="F51">_xlfn.SWITCH(E51, "Low", 1, "Medium", 1.5, "High", 2) * J51</f>
        <v>7</v>
      </c>
      <c r="G51" s="15"/>
      <c r="H51" s="15"/>
      <c r="I51" s="15"/>
      <c r="J51" s="31">
        <v>7</v>
      </c>
      <c r="K51" s="15"/>
      <c r="L51" s="15"/>
      <c r="M51" s="32"/>
      <c r="N51" s="15" cm="1">
        <f t="array" ref="N51">_xlfn.SWITCH($E51, "Low", $O$2, "Medium", $P$2, "High", $Q$2) * $J51</f>
        <v>8.4</v>
      </c>
      <c r="O51" s="15" cm="1">
        <f t="array" ref="O51">_xlfn.SWITCH($E51, "Low", $O$2, "Medium", $P$2, "High", $Q$2) * $K51</f>
        <v>0</v>
      </c>
      <c r="P51" s="15" cm="1">
        <f t="array" ref="P51">_xlfn.SWITCH($E51, "Low", $O$2, "Medium", $P$2, "High", $Q$2) * $L51</f>
        <v>0</v>
      </c>
      <c r="Q51" s="33" cm="1">
        <f t="array" ref="Q51">_xlfn.SWITCH($E51, "Low", $O$2, "Medium", $P$2, "High", $Q$2) * $M51</f>
        <v>0</v>
      </c>
      <c r="R51" s="34" cm="1">
        <f t="array" ref="R51">_xlfn.SWITCH($E51, "Low", $S$2, "Medium", $T$2, "High", $U$2) * $J51</f>
        <v>14</v>
      </c>
      <c r="S51" s="15" cm="1">
        <f t="array" ref="S51">_xlfn.SWITCH($E51, "Low", $S$2, "Medium", $T$2, "High", $U$2) * $K51</f>
        <v>0</v>
      </c>
      <c r="T51" s="15" cm="1">
        <f t="array" ref="T51">_xlfn.SWITCH($E51, "Low", $S$2, "Medium", $T$2, "High", $U$2) * $L51</f>
        <v>0</v>
      </c>
      <c r="U51" s="15" cm="1">
        <f t="array" ref="U51">_xlfn.SWITCH($E51, "Low", $S$2, "Medium", $T$2, "High", $U$2) * $M51</f>
        <v>0</v>
      </c>
      <c r="V51" s="30"/>
      <c r="W51" s="30"/>
      <c r="X51" s="30"/>
      <c r="Y51" s="30"/>
    </row>
    <row r="52" spans="1:25" ht="16" thickBot="1" x14ac:dyDescent="0.25">
      <c r="A52" s="15"/>
      <c r="B52" s="15" t="s">
        <v>67</v>
      </c>
      <c r="C52" s="15"/>
      <c r="D52" s="15" t="s">
        <v>32</v>
      </c>
      <c r="E52" s="15" t="s">
        <v>36</v>
      </c>
      <c r="F52" s="15" cm="1">
        <f t="array" ref="F52">_xlfn.SWITCH(E52, "Low", 1, "Medium", 1.5, "High", 2) * J52</f>
        <v>9</v>
      </c>
      <c r="G52" s="15"/>
      <c r="H52" s="15"/>
      <c r="I52" s="15"/>
      <c r="J52" s="31">
        <v>6</v>
      </c>
      <c r="K52" s="15"/>
      <c r="L52" s="15"/>
      <c r="M52" s="32"/>
      <c r="N52" s="15" cm="1">
        <f t="array" ref="N52">_xlfn.SWITCH($E52, "Low", $O$2, "Medium", $P$2, "High", $Q$2) * $J52</f>
        <v>9</v>
      </c>
      <c r="O52" s="15" cm="1">
        <f t="array" ref="O52">_xlfn.SWITCH($E52, "Low", $O$2, "Medium", $P$2, "High", $Q$2) * $K52</f>
        <v>0</v>
      </c>
      <c r="P52" s="15" cm="1">
        <f t="array" ref="P52">_xlfn.SWITCH($E52, "Low", $O$2, "Medium", $P$2, "High", $Q$2) * $L52</f>
        <v>0</v>
      </c>
      <c r="Q52" s="33" cm="1">
        <f t="array" ref="Q52">_xlfn.SWITCH($E52, "Low", $O$2, "Medium", $P$2, "High", $Q$2) * $M52</f>
        <v>0</v>
      </c>
      <c r="R52" s="34" cm="1">
        <f t="array" ref="R52">_xlfn.SWITCH($E52, "Low", $S$2, "Medium", $T$2, "High", $U$2) * $J52</f>
        <v>15</v>
      </c>
      <c r="S52" s="15" cm="1">
        <f t="array" ref="S52">_xlfn.SWITCH($E52, "Low", $S$2, "Medium", $T$2, "High", $U$2) * $K52</f>
        <v>0</v>
      </c>
      <c r="T52" s="15" cm="1">
        <f t="array" ref="T52">_xlfn.SWITCH($E52, "Low", $S$2, "Medium", $T$2, "High", $U$2) * $L52</f>
        <v>0</v>
      </c>
      <c r="U52" s="15" cm="1">
        <f t="array" ref="U52">_xlfn.SWITCH($E52, "Low", $S$2, "Medium", $T$2, "High", $U$2) * $M52</f>
        <v>0</v>
      </c>
      <c r="V52" s="30"/>
      <c r="W52" s="30"/>
      <c r="X52" s="30"/>
      <c r="Y52" s="30"/>
    </row>
    <row r="53" spans="1:25" ht="16" thickBot="1" x14ac:dyDescent="0.25">
      <c r="A53" s="35"/>
      <c r="B53" s="36" t="s">
        <v>68</v>
      </c>
      <c r="C53" s="36"/>
      <c r="D53" s="36"/>
      <c r="E53" s="36"/>
      <c r="F53" s="36">
        <f>SUM(F41:F52)</f>
        <v>73.5</v>
      </c>
      <c r="G53" s="36">
        <f t="shared" ref="G53:Q53" si="10">SUM(G41:G52)</f>
        <v>10</v>
      </c>
      <c r="H53" s="36">
        <f t="shared" si="10"/>
        <v>0</v>
      </c>
      <c r="I53" s="36">
        <f t="shared" si="10"/>
        <v>15</v>
      </c>
      <c r="J53" s="37">
        <f t="shared" si="10"/>
        <v>62</v>
      </c>
      <c r="K53" s="36">
        <f t="shared" si="10"/>
        <v>10</v>
      </c>
      <c r="L53" s="36">
        <f t="shared" si="10"/>
        <v>0</v>
      </c>
      <c r="M53" s="38">
        <f t="shared" si="10"/>
        <v>15</v>
      </c>
      <c r="N53" s="36">
        <f t="shared" si="10"/>
        <v>81.3</v>
      </c>
      <c r="O53" s="36">
        <f t="shared" si="10"/>
        <v>12</v>
      </c>
      <c r="P53" s="36">
        <f t="shared" si="10"/>
        <v>0</v>
      </c>
      <c r="Q53" s="39">
        <f t="shared" si="10"/>
        <v>18</v>
      </c>
      <c r="R53" s="35">
        <f t="shared" ref="R53" si="11">SUM(R41:R52)</f>
        <v>135.5</v>
      </c>
      <c r="S53" s="36">
        <f t="shared" ref="S53" si="12">SUM(S41:S52)</f>
        <v>20</v>
      </c>
      <c r="T53" s="36">
        <f t="shared" ref="T53" si="13">SUM(T41:T52)</f>
        <v>0</v>
      </c>
      <c r="U53" s="39">
        <f t="shared" ref="U53" si="14">SUM(U41:U52)</f>
        <v>30</v>
      </c>
      <c r="V53" s="40">
        <f>(Table2[[#This Row],[BE O]]+(4*Table2[[#This Row],[BE ML]])+Table2[[#This Row],[BE P]])/6</f>
        <v>87.116666666666674</v>
      </c>
      <c r="W53" s="40">
        <f>(Table2[[#This Row],[DBA O]]+(4*Table2[[#This Row],[DBA ML]])+Table2[[#This Row],[DBA P]])/6</f>
        <v>13</v>
      </c>
      <c r="X53" s="40">
        <f>(Table2[[#This Row],[FE O]]+(4*Table2[[#This Row],[FE ML]])+Table2[[#This Row],[FE P]])/6</f>
        <v>0</v>
      </c>
      <c r="Y53" s="40">
        <f>(Table2[[#This Row],[DEVOPS O]]+(4*Table2[[#This Row],[DEVOPS ML]])+Table2[[#This Row],[DEVOPS P]])/6</f>
        <v>19.5</v>
      </c>
    </row>
    <row r="54" spans="1:25" x14ac:dyDescent="0.2">
      <c r="A54" s="15">
        <v>4</v>
      </c>
      <c r="B54" s="16" t="s">
        <v>116</v>
      </c>
      <c r="C54" s="15"/>
      <c r="D54" s="15"/>
      <c r="E54" s="15"/>
      <c r="F54" s="15"/>
      <c r="G54" s="15"/>
      <c r="H54" s="15"/>
      <c r="I54" s="15"/>
      <c r="J54" s="31"/>
      <c r="K54" s="15"/>
      <c r="L54" s="15"/>
      <c r="M54" s="32"/>
      <c r="N54" s="15"/>
      <c r="O54" s="15"/>
      <c r="P54" s="15"/>
      <c r="Q54" s="33"/>
      <c r="R54" s="34"/>
      <c r="S54" s="15"/>
      <c r="T54" s="15"/>
      <c r="U54" s="33"/>
      <c r="V54" s="30"/>
      <c r="W54" s="30"/>
      <c r="X54" s="30"/>
      <c r="Y54" s="30"/>
    </row>
    <row r="55" spans="1:25" x14ac:dyDescent="0.2">
      <c r="A55" s="15"/>
      <c r="B55" s="15" t="s">
        <v>117</v>
      </c>
      <c r="C55" s="15" t="s">
        <v>118</v>
      </c>
      <c r="D55" s="15" t="s">
        <v>119</v>
      </c>
      <c r="E55" s="15" t="s">
        <v>36</v>
      </c>
      <c r="F55" s="15"/>
      <c r="G55" s="15"/>
      <c r="H55" s="15" cm="1">
        <f t="array" ref="H55">_xlfn.SWITCH(E55, "Low", 1, "Medium", 1.5, "High", 2) * J55</f>
        <v>0</v>
      </c>
      <c r="I55" s="15">
        <v>10</v>
      </c>
      <c r="J55" s="31"/>
      <c r="K55" s="15"/>
      <c r="L55" s="15">
        <v>22.5</v>
      </c>
      <c r="M55" s="32">
        <v>10</v>
      </c>
      <c r="N55" s="15" cm="1">
        <f t="array" ref="N55">_xlfn.SWITCH($E55, "Low", $O$2, "Medium", $P$2, "High", $Q$2) * $J55</f>
        <v>0</v>
      </c>
      <c r="O55" s="15" cm="1">
        <f t="array" ref="O55">_xlfn.SWITCH($E55, "Low", $O$2, "Medium", $P$2, "High", $Q$2) * $K55</f>
        <v>0</v>
      </c>
      <c r="P55" s="15" cm="1">
        <f t="array" ref="P55">_xlfn.SWITCH($E55, "Low", $O$2, "Medium", $P$2, "High", $Q$2) * $L55</f>
        <v>33.75</v>
      </c>
      <c r="Q55" s="33" cm="1">
        <f t="array" ref="Q55">_xlfn.SWITCH($E55, "Low", $O$2, "Medium", $P$2, "High", $Q$2) * $M55</f>
        <v>15</v>
      </c>
      <c r="R55" s="34" cm="1">
        <f t="array" ref="R55">_xlfn.SWITCH($E55, "Low", $S$2, "Medium", $T$2, "High", $U$2) * $J55</f>
        <v>0</v>
      </c>
      <c r="S55" s="15" cm="1">
        <f t="array" ref="S55">_xlfn.SWITCH($E55, "Low", $S$2, "Medium", $T$2, "High", $U$2) * $K55</f>
        <v>0</v>
      </c>
      <c r="T55" s="15" cm="1">
        <f t="array" ref="T55">_xlfn.SWITCH($E55, "Low", $S$2, "Medium", $T$2, "High", $U$2) * $L55</f>
        <v>56.25</v>
      </c>
      <c r="U55" s="15" cm="1">
        <f t="array" ref="U55">_xlfn.SWITCH($E55, "Low", $S$2, "Medium", $T$2, "High", $U$2) * $M55</f>
        <v>25</v>
      </c>
      <c r="V55" s="30"/>
      <c r="W55" s="30"/>
      <c r="X55" s="30"/>
      <c r="Y55" s="30"/>
    </row>
    <row r="56" spans="1:25" x14ac:dyDescent="0.2">
      <c r="A56" s="15"/>
      <c r="B56" s="15" t="s">
        <v>120</v>
      </c>
      <c r="C56" s="15" t="s">
        <v>121</v>
      </c>
      <c r="D56" s="15" t="s">
        <v>119</v>
      </c>
      <c r="E56" s="15" t="s">
        <v>33</v>
      </c>
      <c r="F56" s="15"/>
      <c r="G56" s="15"/>
      <c r="H56" s="15" cm="1">
        <f t="array" ref="H56">_xlfn.SWITCH(E56, "Low", 1, "Medium", 1.5, "High", 2) * J56</f>
        <v>0</v>
      </c>
      <c r="I56" s="15"/>
      <c r="J56" s="31"/>
      <c r="K56" s="15"/>
      <c r="L56" s="15">
        <v>10</v>
      </c>
      <c r="M56" s="32"/>
      <c r="N56" s="15" cm="1">
        <f t="array" ref="N56">_xlfn.SWITCH($E56, "Low", $O$2, "Medium", $P$2, "High", $Q$2) * $J56</f>
        <v>0</v>
      </c>
      <c r="O56" s="15" cm="1">
        <f t="array" ref="O56">_xlfn.SWITCH($E56, "Low", $O$2, "Medium", $P$2, "High", $Q$2) * $K56</f>
        <v>0</v>
      </c>
      <c r="P56" s="15" cm="1">
        <f t="array" ref="P56">_xlfn.SWITCH($E56, "Low", $O$2, "Medium", $P$2, "High", $Q$2) * $L56</f>
        <v>12</v>
      </c>
      <c r="Q56" s="33" cm="1">
        <f t="array" ref="Q56">_xlfn.SWITCH($E56, "Low", $O$2, "Medium", $P$2, "High", $Q$2) * $M56</f>
        <v>0</v>
      </c>
      <c r="R56" s="34" cm="1">
        <f t="array" ref="R56">_xlfn.SWITCH($E56, "Low", $S$2, "Medium", $T$2, "High", $U$2) * $J56</f>
        <v>0</v>
      </c>
      <c r="S56" s="15" cm="1">
        <f t="array" ref="S56">_xlfn.SWITCH($E56, "Low", $S$2, "Medium", $T$2, "High", $U$2) * $K56</f>
        <v>0</v>
      </c>
      <c r="T56" s="15" cm="1">
        <f t="array" ref="T56">_xlfn.SWITCH($E56, "Low", $S$2, "Medium", $T$2, "High", $U$2) * $L56</f>
        <v>20</v>
      </c>
      <c r="U56" s="15" cm="1">
        <f t="array" ref="U56">_xlfn.SWITCH($E56, "Low", $S$2, "Medium", $T$2, "High", $U$2) * $M56</f>
        <v>0</v>
      </c>
      <c r="V56" s="30"/>
      <c r="W56" s="30"/>
      <c r="X56" s="30"/>
      <c r="Y56" s="30"/>
    </row>
    <row r="57" spans="1:25" x14ac:dyDescent="0.2">
      <c r="A57" s="15"/>
      <c r="B57" s="15" t="s">
        <v>122</v>
      </c>
      <c r="C57" s="15" t="s">
        <v>123</v>
      </c>
      <c r="D57" s="15" t="s">
        <v>119</v>
      </c>
      <c r="E57" s="15" t="s">
        <v>33</v>
      </c>
      <c r="F57" s="15"/>
      <c r="G57" s="15"/>
      <c r="H57" s="15" cm="1">
        <f t="array" ref="H57">_xlfn.SWITCH(E57, "Low", 1, "Medium", 1.5, "High", 2) * J57</f>
        <v>0</v>
      </c>
      <c r="I57" s="15"/>
      <c r="J57" s="31"/>
      <c r="K57" s="15"/>
      <c r="L57" s="15">
        <v>10</v>
      </c>
      <c r="M57" s="32"/>
      <c r="N57" s="15" cm="1">
        <f t="array" ref="N57">_xlfn.SWITCH($E57, "Low", $O$2, "Medium", $P$2, "High", $Q$2) * $J57</f>
        <v>0</v>
      </c>
      <c r="O57" s="15" cm="1">
        <f t="array" ref="O57">_xlfn.SWITCH($E57, "Low", $O$2, "Medium", $P$2, "High", $Q$2) * $K57</f>
        <v>0</v>
      </c>
      <c r="P57" s="15" cm="1">
        <f t="array" ref="P57">_xlfn.SWITCH($E57, "Low", $O$2, "Medium", $P$2, "High", $Q$2) * $L57</f>
        <v>12</v>
      </c>
      <c r="Q57" s="33" cm="1">
        <f t="array" ref="Q57">_xlfn.SWITCH($E57, "Low", $O$2, "Medium", $P$2, "High", $Q$2) * $M57</f>
        <v>0</v>
      </c>
      <c r="R57" s="34" cm="1">
        <f t="array" ref="R57">_xlfn.SWITCH($E57, "Low", $S$2, "Medium", $T$2, "High", $U$2) * $J57</f>
        <v>0</v>
      </c>
      <c r="S57" s="15" cm="1">
        <f t="array" ref="S57">_xlfn.SWITCH($E57, "Low", $S$2, "Medium", $T$2, "High", $U$2) * $K57</f>
        <v>0</v>
      </c>
      <c r="T57" s="15" cm="1">
        <f t="array" ref="T57">_xlfn.SWITCH($E57, "Low", $S$2, "Medium", $T$2, "High", $U$2) * $L57</f>
        <v>20</v>
      </c>
      <c r="U57" s="15" cm="1">
        <f t="array" ref="U57">_xlfn.SWITCH($E57, "Low", $S$2, "Medium", $T$2, "High", $U$2) * $M57</f>
        <v>0</v>
      </c>
      <c r="V57" s="30"/>
      <c r="W57" s="30"/>
      <c r="X57" s="30"/>
      <c r="Y57" s="30"/>
    </row>
    <row r="58" spans="1:25" x14ac:dyDescent="0.2">
      <c r="A58" s="15"/>
      <c r="B58" s="15" t="s">
        <v>124</v>
      </c>
      <c r="C58" s="15" t="s">
        <v>125</v>
      </c>
      <c r="D58" s="15" t="s">
        <v>119</v>
      </c>
      <c r="E58" s="15" t="s">
        <v>33</v>
      </c>
      <c r="F58" s="15"/>
      <c r="G58" s="15"/>
      <c r="H58" s="15" cm="1">
        <f t="array" ref="H58">_xlfn.SWITCH(E58, "Low", 1, "Medium", 1.5, "High", 2) * J58</f>
        <v>0</v>
      </c>
      <c r="I58" s="15"/>
      <c r="J58" s="31"/>
      <c r="K58" s="15"/>
      <c r="L58" s="15">
        <v>10</v>
      </c>
      <c r="M58" s="32"/>
      <c r="N58" s="15" cm="1">
        <f t="array" ref="N58">_xlfn.SWITCH($E58, "Low", $O$2, "Medium", $P$2, "High", $Q$2) * $J58</f>
        <v>0</v>
      </c>
      <c r="O58" s="15" cm="1">
        <f t="array" ref="O58">_xlfn.SWITCH($E58, "Low", $O$2, "Medium", $P$2, "High", $Q$2) * $K58</f>
        <v>0</v>
      </c>
      <c r="P58" s="15" cm="1">
        <f t="array" ref="P58">_xlfn.SWITCH($E58, "Low", $O$2, "Medium", $P$2, "High", $Q$2) * $L58</f>
        <v>12</v>
      </c>
      <c r="Q58" s="33" cm="1">
        <f t="array" ref="Q58">_xlfn.SWITCH($E58, "Low", $O$2, "Medium", $P$2, "High", $Q$2) * $M58</f>
        <v>0</v>
      </c>
      <c r="R58" s="34" cm="1">
        <f t="array" ref="R58">_xlfn.SWITCH($E58, "Low", $S$2, "Medium", $T$2, "High", $U$2) * $J58</f>
        <v>0</v>
      </c>
      <c r="S58" s="15" cm="1">
        <f t="array" ref="S58">_xlfn.SWITCH($E58, "Low", $S$2, "Medium", $T$2, "High", $U$2) * $K58</f>
        <v>0</v>
      </c>
      <c r="T58" s="15" cm="1">
        <f t="array" ref="T58">_xlfn.SWITCH($E58, "Low", $S$2, "Medium", $T$2, "High", $U$2) * $L58</f>
        <v>20</v>
      </c>
      <c r="U58" s="15" cm="1">
        <f t="array" ref="U58">_xlfn.SWITCH($E58, "Low", $S$2, "Medium", $T$2, "High", $U$2) * $M58</f>
        <v>0</v>
      </c>
      <c r="V58" s="30"/>
      <c r="W58" s="30"/>
      <c r="X58" s="30"/>
      <c r="Y58" s="30"/>
    </row>
    <row r="59" spans="1:25" x14ac:dyDescent="0.2">
      <c r="A59" s="15"/>
      <c r="B59" s="15" t="s">
        <v>126</v>
      </c>
      <c r="C59" s="15" t="s">
        <v>127</v>
      </c>
      <c r="D59" s="15" t="s">
        <v>119</v>
      </c>
      <c r="E59" s="15" t="s">
        <v>36</v>
      </c>
      <c r="F59" s="15"/>
      <c r="G59" s="15"/>
      <c r="H59" s="15" cm="1">
        <f t="array" ref="H59">_xlfn.SWITCH(E59, "Low", 1, "Medium", 1.5, "High", 2) * J59</f>
        <v>0</v>
      </c>
      <c r="I59" s="15"/>
      <c r="J59" s="31"/>
      <c r="K59" s="15"/>
      <c r="L59" s="15">
        <v>22.5</v>
      </c>
      <c r="M59" s="32"/>
      <c r="N59" s="15" cm="1">
        <f t="array" ref="N59">_xlfn.SWITCH($E59, "Low", $O$2, "Medium", $P$2, "High", $Q$2) * $J59</f>
        <v>0</v>
      </c>
      <c r="O59" s="15" cm="1">
        <f t="array" ref="O59">_xlfn.SWITCH($E59, "Low", $O$2, "Medium", $P$2, "High", $Q$2) * $K59</f>
        <v>0</v>
      </c>
      <c r="P59" s="15" cm="1">
        <f t="array" ref="P59">_xlfn.SWITCH($E59, "Low", $O$2, "Medium", $P$2, "High", $Q$2) * $L59</f>
        <v>33.75</v>
      </c>
      <c r="Q59" s="33" cm="1">
        <f t="array" ref="Q59">_xlfn.SWITCH($E59, "Low", $O$2, "Medium", $P$2, "High", $Q$2) * $M59</f>
        <v>0</v>
      </c>
      <c r="R59" s="34" cm="1">
        <f t="array" ref="R59">_xlfn.SWITCH($E59, "Low", $S$2, "Medium", $T$2, "High", $U$2) * $J59</f>
        <v>0</v>
      </c>
      <c r="S59" s="15" cm="1">
        <f t="array" ref="S59">_xlfn.SWITCH($E59, "Low", $S$2, "Medium", $T$2, "High", $U$2) * $K59</f>
        <v>0</v>
      </c>
      <c r="T59" s="15" cm="1">
        <f t="array" ref="T59">_xlfn.SWITCH($E59, "Low", $S$2, "Medium", $T$2, "High", $U$2) * $L59</f>
        <v>56.25</v>
      </c>
      <c r="U59" s="15" cm="1">
        <f t="array" ref="U59">_xlfn.SWITCH($E59, "Low", $S$2, "Medium", $T$2, "High", $U$2) * $M59</f>
        <v>0</v>
      </c>
      <c r="V59" s="30"/>
      <c r="W59" s="30"/>
      <c r="X59" s="30"/>
      <c r="Y59" s="30"/>
    </row>
    <row r="60" spans="1:25" x14ac:dyDescent="0.2">
      <c r="A60" s="15"/>
      <c r="B60" s="15" t="s">
        <v>128</v>
      </c>
      <c r="C60" s="15" t="s">
        <v>129</v>
      </c>
      <c r="D60" s="15" t="s">
        <v>119</v>
      </c>
      <c r="E60" s="15" t="s">
        <v>36</v>
      </c>
      <c r="F60" s="15"/>
      <c r="G60" s="15"/>
      <c r="H60" s="15" cm="1">
        <f t="array" ref="H60">_xlfn.SWITCH(E60, "Low", 1, "Medium", 1.5, "High", 2) * J60</f>
        <v>0</v>
      </c>
      <c r="I60" s="15"/>
      <c r="J60" s="31"/>
      <c r="K60" s="15"/>
      <c r="L60" s="15">
        <v>15</v>
      </c>
      <c r="M60" s="32"/>
      <c r="N60" s="15" cm="1">
        <f t="array" ref="N60">_xlfn.SWITCH($E60, "Low", $O$2, "Medium", $P$2, "High", $Q$2) * $J60</f>
        <v>0</v>
      </c>
      <c r="O60" s="15" cm="1">
        <f t="array" ref="O60">_xlfn.SWITCH($E60, "Low", $O$2, "Medium", $P$2, "High", $Q$2) * $K60</f>
        <v>0</v>
      </c>
      <c r="P60" s="15" cm="1">
        <f t="array" ref="P60">_xlfn.SWITCH($E60, "Low", $O$2, "Medium", $P$2, "High", $Q$2) * $L60</f>
        <v>22.5</v>
      </c>
      <c r="Q60" s="33" cm="1">
        <f t="array" ref="Q60">_xlfn.SWITCH($E60, "Low", $O$2, "Medium", $P$2, "High", $Q$2) * $M60</f>
        <v>0</v>
      </c>
      <c r="R60" s="34" cm="1">
        <f t="array" ref="R60">_xlfn.SWITCH($E60, "Low", $S$2, "Medium", $T$2, "High", $U$2) * $J60</f>
        <v>0</v>
      </c>
      <c r="S60" s="15" cm="1">
        <f t="array" ref="S60">_xlfn.SWITCH($E60, "Low", $S$2, "Medium", $T$2, "High", $U$2) * $K60</f>
        <v>0</v>
      </c>
      <c r="T60" s="15" cm="1">
        <f t="array" ref="T60">_xlfn.SWITCH($E60, "Low", $S$2, "Medium", $T$2, "High", $U$2) * $L60</f>
        <v>37.5</v>
      </c>
      <c r="U60" s="15" cm="1">
        <f t="array" ref="U60">_xlfn.SWITCH($E60, "Low", $S$2, "Medium", $T$2, "High", $U$2) * $M60</f>
        <v>0</v>
      </c>
      <c r="V60" s="30"/>
      <c r="W60" s="30"/>
      <c r="X60" s="30"/>
      <c r="Y60" s="30"/>
    </row>
    <row r="61" spans="1:25" x14ac:dyDescent="0.2">
      <c r="A61" s="15"/>
      <c r="B61" s="15" t="s">
        <v>130</v>
      </c>
      <c r="C61" s="15" t="s">
        <v>131</v>
      </c>
      <c r="D61" s="15" t="s">
        <v>119</v>
      </c>
      <c r="E61" s="15" t="s">
        <v>36</v>
      </c>
      <c r="F61" s="15"/>
      <c r="G61" s="15"/>
      <c r="H61" s="15" cm="1">
        <f t="array" ref="H61">_xlfn.SWITCH(E61, "Low", 1, "Medium", 1.5, "High", 2) * J61</f>
        <v>0</v>
      </c>
      <c r="I61" s="15"/>
      <c r="J61" s="31"/>
      <c r="K61" s="15"/>
      <c r="L61" s="15">
        <v>15</v>
      </c>
      <c r="M61" s="32"/>
      <c r="N61" s="15" cm="1">
        <f t="array" ref="N61">_xlfn.SWITCH($E61, "Low", $O$2, "Medium", $P$2, "High", $Q$2) * $J61</f>
        <v>0</v>
      </c>
      <c r="O61" s="15" cm="1">
        <f t="array" ref="O61">_xlfn.SWITCH($E61, "Low", $O$2, "Medium", $P$2, "High", $Q$2) * $K61</f>
        <v>0</v>
      </c>
      <c r="P61" s="15" cm="1">
        <f t="array" ref="P61">_xlfn.SWITCH($E61, "Low", $O$2, "Medium", $P$2, "High", $Q$2) * $L61</f>
        <v>22.5</v>
      </c>
      <c r="Q61" s="33" cm="1">
        <f t="array" ref="Q61">_xlfn.SWITCH($E61, "Low", $O$2, "Medium", $P$2, "High", $Q$2) * $M61</f>
        <v>0</v>
      </c>
      <c r="R61" s="34" cm="1">
        <f t="array" ref="R61">_xlfn.SWITCH($E61, "Low", $S$2, "Medium", $T$2, "High", $U$2) * $J61</f>
        <v>0</v>
      </c>
      <c r="S61" s="15" cm="1">
        <f t="array" ref="S61">_xlfn.SWITCH($E61, "Low", $S$2, "Medium", $T$2, "High", $U$2) * $K61</f>
        <v>0</v>
      </c>
      <c r="T61" s="15" cm="1">
        <f t="array" ref="T61">_xlfn.SWITCH($E61, "Low", $S$2, "Medium", $T$2, "High", $U$2) * $L61</f>
        <v>37.5</v>
      </c>
      <c r="U61" s="15" cm="1">
        <f t="array" ref="U61">_xlfn.SWITCH($E61, "Low", $S$2, "Medium", $T$2, "High", $U$2) * $M61</f>
        <v>0</v>
      </c>
      <c r="V61" s="30"/>
      <c r="W61" s="30"/>
      <c r="X61" s="30"/>
      <c r="Y61" s="30"/>
    </row>
    <row r="62" spans="1:25" x14ac:dyDescent="0.2">
      <c r="A62" s="15"/>
      <c r="B62" s="15" t="s">
        <v>132</v>
      </c>
      <c r="C62" s="15" t="s">
        <v>133</v>
      </c>
      <c r="D62" s="15" t="s">
        <v>119</v>
      </c>
      <c r="E62" s="15" t="s">
        <v>33</v>
      </c>
      <c r="F62" s="15"/>
      <c r="G62" s="15"/>
      <c r="H62" s="15" cm="1">
        <f t="array" ref="H62">_xlfn.SWITCH(E62, "Low", 1, "Medium", 1.5, "High", 2) * J62</f>
        <v>0</v>
      </c>
      <c r="I62" s="15"/>
      <c r="J62" s="31"/>
      <c r="K62" s="15"/>
      <c r="L62" s="15">
        <v>8</v>
      </c>
      <c r="M62" s="32"/>
      <c r="N62" s="15" cm="1">
        <f t="array" ref="N62">_xlfn.SWITCH($E62, "Low", $O$2, "Medium", $P$2, "High", $Q$2) * $J62</f>
        <v>0</v>
      </c>
      <c r="O62" s="15" cm="1">
        <f t="array" ref="O62">_xlfn.SWITCH($E62, "Low", $O$2, "Medium", $P$2, "High", $Q$2) * $K62</f>
        <v>0</v>
      </c>
      <c r="P62" s="15" cm="1">
        <f t="array" ref="P62">_xlfn.SWITCH($E62, "Low", $O$2, "Medium", $P$2, "High", $Q$2) * $L62</f>
        <v>9.6</v>
      </c>
      <c r="Q62" s="33" cm="1">
        <f t="array" ref="Q62">_xlfn.SWITCH($E62, "Low", $O$2, "Medium", $P$2, "High", $Q$2) * $M62</f>
        <v>0</v>
      </c>
      <c r="R62" s="34" cm="1">
        <f t="array" ref="R62">_xlfn.SWITCH($E62, "Low", $S$2, "Medium", $T$2, "High", $U$2) * $J62</f>
        <v>0</v>
      </c>
      <c r="S62" s="15" cm="1">
        <f t="array" ref="S62">_xlfn.SWITCH($E62, "Low", $S$2, "Medium", $T$2, "High", $U$2) * $K62</f>
        <v>0</v>
      </c>
      <c r="T62" s="15" cm="1">
        <f t="array" ref="T62">_xlfn.SWITCH($E62, "Low", $S$2, "Medium", $T$2, "High", $U$2) * $L62</f>
        <v>16</v>
      </c>
      <c r="U62" s="15" cm="1">
        <f t="array" ref="U62">_xlfn.SWITCH($E62, "Low", $S$2, "Medium", $T$2, "High", $U$2) * $M62</f>
        <v>0</v>
      </c>
      <c r="V62" s="30"/>
      <c r="W62" s="30"/>
      <c r="X62" s="30"/>
      <c r="Y62" s="30"/>
    </row>
    <row r="63" spans="1:25" x14ac:dyDescent="0.2">
      <c r="A63" s="15"/>
      <c r="B63" s="15" t="s">
        <v>134</v>
      </c>
      <c r="C63" s="15" t="s">
        <v>135</v>
      </c>
      <c r="D63" s="15" t="s">
        <v>119</v>
      </c>
      <c r="E63" s="15" t="s">
        <v>33</v>
      </c>
      <c r="F63" s="15"/>
      <c r="G63" s="15"/>
      <c r="H63" s="15" cm="1">
        <f t="array" ref="H63">_xlfn.SWITCH(E63, "Low", 1, "Medium", 1.5, "High", 2) * J63</f>
        <v>0</v>
      </c>
      <c r="I63" s="15"/>
      <c r="J63" s="31"/>
      <c r="K63" s="15"/>
      <c r="L63" s="15">
        <v>10</v>
      </c>
      <c r="M63" s="32"/>
      <c r="N63" s="15" cm="1">
        <f t="array" ref="N63">_xlfn.SWITCH($E63, "Low", $O$2, "Medium", $P$2, "High", $Q$2) * $J63</f>
        <v>0</v>
      </c>
      <c r="O63" s="15" cm="1">
        <f t="array" ref="O63">_xlfn.SWITCH($E63, "Low", $O$2, "Medium", $P$2, "High", $Q$2) * $K63</f>
        <v>0</v>
      </c>
      <c r="P63" s="15" cm="1">
        <f t="array" ref="P63">_xlfn.SWITCH($E63, "Low", $O$2, "Medium", $P$2, "High", $Q$2) * $L63</f>
        <v>12</v>
      </c>
      <c r="Q63" s="33" cm="1">
        <f t="array" ref="Q63">_xlfn.SWITCH($E63, "Low", $O$2, "Medium", $P$2, "High", $Q$2) * $M63</f>
        <v>0</v>
      </c>
      <c r="R63" s="34" cm="1">
        <f t="array" ref="R63">_xlfn.SWITCH($E63, "Low", $S$2, "Medium", $T$2, "High", $U$2) * $J63</f>
        <v>0</v>
      </c>
      <c r="S63" s="15" cm="1">
        <f t="array" ref="S63">_xlfn.SWITCH($E63, "Low", $S$2, "Medium", $T$2, "High", $U$2) * $K63</f>
        <v>0</v>
      </c>
      <c r="T63" s="15" cm="1">
        <f t="array" ref="T63">_xlfn.SWITCH($E63, "Low", $S$2, "Medium", $T$2, "High", $U$2) * $L63</f>
        <v>20</v>
      </c>
      <c r="U63" s="15" cm="1">
        <f t="array" ref="U63">_xlfn.SWITCH($E63, "Low", $S$2, "Medium", $T$2, "High", $U$2) * $M63</f>
        <v>0</v>
      </c>
      <c r="V63" s="30"/>
      <c r="W63" s="30"/>
      <c r="X63" s="30"/>
      <c r="Y63" s="30"/>
    </row>
    <row r="64" spans="1:25" x14ac:dyDescent="0.2">
      <c r="A64" s="15"/>
      <c r="B64" s="15" t="s">
        <v>136</v>
      </c>
      <c r="C64" s="15" t="s">
        <v>137</v>
      </c>
      <c r="D64" s="15" t="s">
        <v>119</v>
      </c>
      <c r="E64" s="15" t="s">
        <v>36</v>
      </c>
      <c r="F64" s="15"/>
      <c r="G64" s="15"/>
      <c r="H64" s="15" cm="1">
        <f t="array" ref="H64">_xlfn.SWITCH(E64, "Low", 1, "Medium", 1.5, "High", 2) * J64</f>
        <v>0</v>
      </c>
      <c r="I64" s="15"/>
      <c r="J64" s="31"/>
      <c r="K64" s="15"/>
      <c r="L64" s="15">
        <v>12</v>
      </c>
      <c r="M64" s="32"/>
      <c r="N64" s="15" cm="1">
        <f t="array" ref="N64">_xlfn.SWITCH($E64, "Low", $O$2, "Medium", $P$2, "High", $Q$2) * $J64</f>
        <v>0</v>
      </c>
      <c r="O64" s="15" cm="1">
        <f t="array" ref="O64">_xlfn.SWITCH($E64, "Low", $O$2, "Medium", $P$2, "High", $Q$2) * $K64</f>
        <v>0</v>
      </c>
      <c r="P64" s="15" cm="1">
        <f t="array" ref="P64">_xlfn.SWITCH($E64, "Low", $O$2, "Medium", $P$2, "High", $Q$2) * $L64</f>
        <v>18</v>
      </c>
      <c r="Q64" s="33" cm="1">
        <f t="array" ref="Q64">_xlfn.SWITCH($E64, "Low", $O$2, "Medium", $P$2, "High", $Q$2) * $M64</f>
        <v>0</v>
      </c>
      <c r="R64" s="34" cm="1">
        <f t="array" ref="R64">_xlfn.SWITCH($E64, "Low", $S$2, "Medium", $T$2, "High", $U$2) * $J64</f>
        <v>0</v>
      </c>
      <c r="S64" s="15" cm="1">
        <f t="array" ref="S64">_xlfn.SWITCH($E64, "Low", $S$2, "Medium", $T$2, "High", $U$2) * $K64</f>
        <v>0</v>
      </c>
      <c r="T64" s="15" cm="1">
        <f t="array" ref="T64">_xlfn.SWITCH($E64, "Low", $S$2, "Medium", $T$2, "High", $U$2) * $L64</f>
        <v>30</v>
      </c>
      <c r="U64" s="15" cm="1">
        <f t="array" ref="U64">_xlfn.SWITCH($E64, "Low", $S$2, "Medium", $T$2, "High", $U$2) * $M64</f>
        <v>0</v>
      </c>
      <c r="V64" s="30"/>
      <c r="W64" s="30"/>
      <c r="X64" s="30"/>
      <c r="Y64" s="30"/>
    </row>
    <row r="65" spans="1:25" x14ac:dyDescent="0.2">
      <c r="A65" s="15"/>
      <c r="B65" s="15" t="s">
        <v>138</v>
      </c>
      <c r="C65" s="15" t="s">
        <v>139</v>
      </c>
      <c r="D65" s="15" t="s">
        <v>119</v>
      </c>
      <c r="E65" s="15" t="s">
        <v>33</v>
      </c>
      <c r="F65" s="15"/>
      <c r="G65" s="15"/>
      <c r="H65" s="15" cm="1">
        <f t="array" ref="H65">_xlfn.SWITCH(E65, "Low", 1, "Medium", 1.5, "High", 2) * J65</f>
        <v>0</v>
      </c>
      <c r="I65" s="15"/>
      <c r="J65" s="31"/>
      <c r="K65" s="15"/>
      <c r="L65" s="15">
        <v>8</v>
      </c>
      <c r="M65" s="32"/>
      <c r="N65" s="15" cm="1">
        <f t="array" ref="N65">_xlfn.SWITCH($E65, "Low", $O$2, "Medium", $P$2, "High", $Q$2) * $J65</f>
        <v>0</v>
      </c>
      <c r="O65" s="15" cm="1">
        <f t="array" ref="O65">_xlfn.SWITCH($E65, "Low", $O$2, "Medium", $P$2, "High", $Q$2) * $K65</f>
        <v>0</v>
      </c>
      <c r="P65" s="15" cm="1">
        <f t="array" ref="P65">_xlfn.SWITCH($E65, "Low", $O$2, "Medium", $P$2, "High", $Q$2) * $L65</f>
        <v>9.6</v>
      </c>
      <c r="Q65" s="33" cm="1">
        <f t="array" ref="Q65">_xlfn.SWITCH($E65, "Low", $O$2, "Medium", $P$2, "High", $Q$2) * $M65</f>
        <v>0</v>
      </c>
      <c r="R65" s="34" cm="1">
        <f t="array" ref="R65">_xlfn.SWITCH($E65, "Low", $S$2, "Medium", $T$2, "High", $U$2) * $J65</f>
        <v>0</v>
      </c>
      <c r="S65" s="15" cm="1">
        <f t="array" ref="S65">_xlfn.SWITCH($E65, "Low", $S$2, "Medium", $T$2, "High", $U$2) * $K65</f>
        <v>0</v>
      </c>
      <c r="T65" s="15" cm="1">
        <f t="array" ref="T65">_xlfn.SWITCH($E65, "Low", $S$2, "Medium", $T$2, "High", $U$2) * $L65</f>
        <v>16</v>
      </c>
      <c r="U65" s="15" cm="1">
        <f t="array" ref="U65">_xlfn.SWITCH($E65, "Low", $S$2, "Medium", $T$2, "High", $U$2) * $M65</f>
        <v>0</v>
      </c>
      <c r="V65" s="30"/>
      <c r="W65" s="30"/>
      <c r="X65" s="30"/>
      <c r="Y65" s="30"/>
    </row>
    <row r="66" spans="1:25" x14ac:dyDescent="0.2">
      <c r="A66" s="15"/>
      <c r="B66" s="15" t="s">
        <v>140</v>
      </c>
      <c r="C66" s="15" t="s">
        <v>141</v>
      </c>
      <c r="D66" s="15" t="s">
        <v>119</v>
      </c>
      <c r="E66" s="15" t="s">
        <v>33</v>
      </c>
      <c r="F66" s="15"/>
      <c r="G66" s="15"/>
      <c r="H66" s="15" cm="1">
        <f t="array" ref="H66">_xlfn.SWITCH(E66, "Low", 1, "Medium", 1.5, "High", 2) * J66</f>
        <v>0</v>
      </c>
      <c r="I66" s="15"/>
      <c r="J66" s="31"/>
      <c r="K66" s="15"/>
      <c r="L66" s="15">
        <v>10</v>
      </c>
      <c r="M66" s="32"/>
      <c r="N66" s="15" cm="1">
        <f t="array" ref="N66">_xlfn.SWITCH($E66, "Low", $O$2, "Medium", $P$2, "High", $Q$2) * $J66</f>
        <v>0</v>
      </c>
      <c r="O66" s="15" cm="1">
        <f t="array" ref="O66">_xlfn.SWITCH($E66, "Low", $O$2, "Medium", $P$2, "High", $Q$2) * $K66</f>
        <v>0</v>
      </c>
      <c r="P66" s="15" cm="1">
        <f t="array" ref="P66">_xlfn.SWITCH($E66, "Low", $O$2, "Medium", $P$2, "High", $Q$2) * $L66</f>
        <v>12</v>
      </c>
      <c r="Q66" s="33" cm="1">
        <f t="array" ref="Q66">_xlfn.SWITCH($E66, "Low", $O$2, "Medium", $P$2, "High", $Q$2) * $M66</f>
        <v>0</v>
      </c>
      <c r="R66" s="34" cm="1">
        <f t="array" ref="R66">_xlfn.SWITCH($E66, "Low", $S$2, "Medium", $T$2, "High", $U$2) * $J66</f>
        <v>0</v>
      </c>
      <c r="S66" s="15" cm="1">
        <f t="array" ref="S66">_xlfn.SWITCH($E66, "Low", $S$2, "Medium", $T$2, "High", $U$2) * $K66</f>
        <v>0</v>
      </c>
      <c r="T66" s="15" cm="1">
        <f t="array" ref="T66">_xlfn.SWITCH($E66, "Low", $S$2, "Medium", $T$2, "High", $U$2) * $L66</f>
        <v>20</v>
      </c>
      <c r="U66" s="15" cm="1">
        <f t="array" ref="U66">_xlfn.SWITCH($E66, "Low", $S$2, "Medium", $T$2, "High", $U$2) * $M66</f>
        <v>0</v>
      </c>
      <c r="V66" s="30"/>
      <c r="W66" s="30"/>
      <c r="X66" s="30"/>
      <c r="Y66" s="30"/>
    </row>
    <row r="67" spans="1:25" x14ac:dyDescent="0.2">
      <c r="A67" s="15"/>
      <c r="B67" s="15" t="s">
        <v>142</v>
      </c>
      <c r="C67" s="15" t="s">
        <v>143</v>
      </c>
      <c r="D67" s="15" t="s">
        <v>119</v>
      </c>
      <c r="E67" s="15" t="s">
        <v>33</v>
      </c>
      <c r="F67" s="15"/>
      <c r="G67" s="15"/>
      <c r="H67" s="15" cm="1">
        <f t="array" ref="H67">_xlfn.SWITCH(E67, "Low", 1, "Medium", 1.5, "High", 2) * J67</f>
        <v>0</v>
      </c>
      <c r="I67" s="15"/>
      <c r="J67" s="31"/>
      <c r="K67" s="15"/>
      <c r="L67" s="15">
        <v>5</v>
      </c>
      <c r="M67" s="32"/>
      <c r="N67" s="15" cm="1">
        <f t="array" ref="N67">_xlfn.SWITCH($E67, "Low", $O$2, "Medium", $P$2, "High", $Q$2) * $J67</f>
        <v>0</v>
      </c>
      <c r="O67" s="15" cm="1">
        <f t="array" ref="O67">_xlfn.SWITCH($E67, "Low", $O$2, "Medium", $P$2, "High", $Q$2) * $K67</f>
        <v>0</v>
      </c>
      <c r="P67" s="15" cm="1">
        <f t="array" ref="P67">_xlfn.SWITCH($E67, "Low", $O$2, "Medium", $P$2, "High", $Q$2) * $L67</f>
        <v>6</v>
      </c>
      <c r="Q67" s="33" cm="1">
        <f t="array" ref="Q67">_xlfn.SWITCH($E67, "Low", $O$2, "Medium", $P$2, "High", $Q$2) * $M67</f>
        <v>0</v>
      </c>
      <c r="R67" s="34" cm="1">
        <f t="array" ref="R67">_xlfn.SWITCH($E67, "Low", $S$2, "Medium", $T$2, "High", $U$2) * $J67</f>
        <v>0</v>
      </c>
      <c r="S67" s="15" cm="1">
        <f t="array" ref="S67">_xlfn.SWITCH($E67, "Low", $S$2, "Medium", $T$2, "High", $U$2) * $K67</f>
        <v>0</v>
      </c>
      <c r="T67" s="15" cm="1">
        <f t="array" ref="T67">_xlfn.SWITCH($E67, "Low", $S$2, "Medium", $T$2, "High", $U$2) * $L67</f>
        <v>10</v>
      </c>
      <c r="U67" s="15" cm="1">
        <f t="array" ref="U67">_xlfn.SWITCH($E67, "Low", $S$2, "Medium", $T$2, "High", $U$2) * $M67</f>
        <v>0</v>
      </c>
      <c r="V67" s="30"/>
      <c r="W67" s="30"/>
      <c r="X67" s="30"/>
      <c r="Y67" s="30"/>
    </row>
    <row r="68" spans="1:25" x14ac:dyDescent="0.2">
      <c r="A68" s="15"/>
      <c r="B68" s="15" t="s">
        <v>144</v>
      </c>
      <c r="C68" s="15" t="s">
        <v>145</v>
      </c>
      <c r="D68" s="15" t="s">
        <v>119</v>
      </c>
      <c r="E68" s="15" t="s">
        <v>33</v>
      </c>
      <c r="F68" s="15"/>
      <c r="G68" s="15"/>
      <c r="H68" s="15" cm="1">
        <f t="array" ref="H68">_xlfn.SWITCH(E68, "Low", 1, "Medium", 1.5, "High", 2) * J68</f>
        <v>0</v>
      </c>
      <c r="I68" s="15"/>
      <c r="J68" s="31"/>
      <c r="K68" s="15"/>
      <c r="L68" s="15">
        <v>5</v>
      </c>
      <c r="M68" s="32"/>
      <c r="N68" s="15" cm="1">
        <f t="array" ref="N68">_xlfn.SWITCH($E68, "Low", $O$2, "Medium", $P$2, "High", $Q$2) * $J68</f>
        <v>0</v>
      </c>
      <c r="O68" s="15" cm="1">
        <f t="array" ref="O68">_xlfn.SWITCH($E68, "Low", $O$2, "Medium", $P$2, "High", $Q$2) * $K68</f>
        <v>0</v>
      </c>
      <c r="P68" s="15" cm="1">
        <f t="array" ref="P68">_xlfn.SWITCH($E68, "Low", $O$2, "Medium", $P$2, "High", $Q$2) * $L68</f>
        <v>6</v>
      </c>
      <c r="Q68" s="33" cm="1">
        <f t="array" ref="Q68">_xlfn.SWITCH($E68, "Low", $O$2, "Medium", $P$2, "High", $Q$2) * $M68</f>
        <v>0</v>
      </c>
      <c r="R68" s="34" cm="1">
        <f t="array" ref="R68">_xlfn.SWITCH($E68, "Low", $S$2, "Medium", $T$2, "High", $U$2) * $J68</f>
        <v>0</v>
      </c>
      <c r="S68" s="15" cm="1">
        <f t="array" ref="S68">_xlfn.SWITCH($E68, "Low", $S$2, "Medium", $T$2, "High", $U$2) * $K68</f>
        <v>0</v>
      </c>
      <c r="T68" s="15" cm="1">
        <f t="array" ref="T68">_xlfn.SWITCH($E68, "Low", $S$2, "Medium", $T$2, "High", $U$2) * $L68</f>
        <v>10</v>
      </c>
      <c r="U68" s="15" cm="1">
        <f t="array" ref="U68">_xlfn.SWITCH($E68, "Low", $S$2, "Medium", $T$2, "High", $U$2) * $M68</f>
        <v>0</v>
      </c>
      <c r="V68" s="30"/>
      <c r="W68" s="30"/>
      <c r="X68" s="30"/>
      <c r="Y68" s="30"/>
    </row>
    <row r="69" spans="1:25" x14ac:dyDescent="0.2">
      <c r="A69" s="15"/>
      <c r="B69" s="15" t="s">
        <v>146</v>
      </c>
      <c r="C69" s="15" t="s">
        <v>147</v>
      </c>
      <c r="D69" s="15" t="s">
        <v>119</v>
      </c>
      <c r="E69" s="15" t="s">
        <v>33</v>
      </c>
      <c r="F69" s="15"/>
      <c r="G69" s="15"/>
      <c r="H69" s="15" cm="1">
        <f t="array" ref="H69">_xlfn.SWITCH(E69, "Low", 1, "Medium", 1.5, "High", 2) * J69</f>
        <v>0</v>
      </c>
      <c r="I69" s="15"/>
      <c r="J69" s="31"/>
      <c r="K69" s="15"/>
      <c r="L69" s="15">
        <v>2</v>
      </c>
      <c r="M69" s="32"/>
      <c r="N69" s="15" cm="1">
        <f t="array" ref="N69">_xlfn.SWITCH($E69, "Low", $O$2, "Medium", $P$2, "High", $Q$2) * $J69</f>
        <v>0</v>
      </c>
      <c r="O69" s="15" cm="1">
        <f t="array" ref="O69">_xlfn.SWITCH($E69, "Low", $O$2, "Medium", $P$2, "High", $Q$2) * $K69</f>
        <v>0</v>
      </c>
      <c r="P69" s="15" cm="1">
        <f t="array" ref="P69">_xlfn.SWITCH($E69, "Low", $O$2, "Medium", $P$2, "High", $Q$2) * $L69</f>
        <v>2.4</v>
      </c>
      <c r="Q69" s="33" cm="1">
        <f t="array" ref="Q69">_xlfn.SWITCH($E69, "Low", $O$2, "Medium", $P$2, "High", $Q$2) * $M69</f>
        <v>0</v>
      </c>
      <c r="R69" s="34" cm="1">
        <f t="array" ref="R69">_xlfn.SWITCH($E69, "Low", $S$2, "Medium", $T$2, "High", $U$2) * $J69</f>
        <v>0</v>
      </c>
      <c r="S69" s="15" cm="1">
        <f t="array" ref="S69">_xlfn.SWITCH($E69, "Low", $S$2, "Medium", $T$2, "High", $U$2) * $K69</f>
        <v>0</v>
      </c>
      <c r="T69" s="15" cm="1">
        <f t="array" ref="T69">_xlfn.SWITCH($E69, "Low", $S$2, "Medium", $T$2, "High", $U$2) * $L69</f>
        <v>4</v>
      </c>
      <c r="U69" s="15" cm="1">
        <f t="array" ref="U69">_xlfn.SWITCH($E69, "Low", $S$2, "Medium", $T$2, "High", $U$2) * $M69</f>
        <v>0</v>
      </c>
      <c r="V69" s="30"/>
      <c r="W69" s="30"/>
      <c r="X69" s="30"/>
      <c r="Y69" s="30"/>
    </row>
    <row r="70" spans="1:25" x14ac:dyDescent="0.2">
      <c r="A70" s="15"/>
      <c r="B70" s="15" t="s">
        <v>66</v>
      </c>
      <c r="C70" s="15"/>
      <c r="D70" s="15" t="s">
        <v>32</v>
      </c>
      <c r="E70" s="15" t="s">
        <v>36</v>
      </c>
      <c r="F70" s="15"/>
      <c r="G70" s="15"/>
      <c r="H70" s="15" cm="1">
        <f t="array" ref="H70">_xlfn.SWITCH(E70, "Low", 1, "Medium", 1.5, "High", 2) * J70</f>
        <v>0</v>
      </c>
      <c r="I70" s="15"/>
      <c r="J70" s="31"/>
      <c r="K70" s="15"/>
      <c r="L70" s="15">
        <v>15</v>
      </c>
      <c r="M70" s="32"/>
      <c r="N70" s="15" cm="1">
        <f t="array" ref="N70">_xlfn.SWITCH($E70, "Low", $O$2, "Medium", $P$2, "High", $Q$2) * $J70</f>
        <v>0</v>
      </c>
      <c r="O70" s="15" cm="1">
        <f t="array" ref="O70">_xlfn.SWITCH($E70, "Low", $O$2, "Medium", $P$2, "High", $Q$2) * $K70</f>
        <v>0</v>
      </c>
      <c r="P70" s="15" cm="1">
        <f t="array" ref="P70">_xlfn.SWITCH($E70, "Low", $O$2, "Medium", $P$2, "High", $Q$2) * $L70</f>
        <v>22.5</v>
      </c>
      <c r="Q70" s="33" cm="1">
        <f t="array" ref="Q70">_xlfn.SWITCH($E70, "Low", $O$2, "Medium", $P$2, "High", $Q$2) * $M70</f>
        <v>0</v>
      </c>
      <c r="R70" s="34" cm="1">
        <f t="array" ref="R70">_xlfn.SWITCH($E70, "Low", $S$2, "Medium", $T$2, "High", $U$2) * $J70</f>
        <v>0</v>
      </c>
      <c r="S70" s="15" cm="1">
        <f t="array" ref="S70">_xlfn.SWITCH($E70, "Low", $S$2, "Medium", $T$2, "High", $U$2) * $K70</f>
        <v>0</v>
      </c>
      <c r="T70" s="15" cm="1">
        <f t="array" ref="T70">_xlfn.SWITCH($E70, "Low", $S$2, "Medium", $T$2, "High", $U$2) * $L70</f>
        <v>37.5</v>
      </c>
      <c r="U70" s="15" cm="1">
        <f t="array" ref="U70">_xlfn.SWITCH($E70, "Low", $S$2, "Medium", $T$2, "High", $U$2) * $M70</f>
        <v>0</v>
      </c>
      <c r="V70" s="30"/>
      <c r="W70" s="30"/>
      <c r="X70" s="30"/>
      <c r="Y70" s="30"/>
    </row>
    <row r="71" spans="1:25" ht="16" thickBot="1" x14ac:dyDescent="0.25">
      <c r="A71" s="15"/>
      <c r="B71" s="15" t="s">
        <v>67</v>
      </c>
      <c r="C71" s="15"/>
      <c r="D71" s="15" t="s">
        <v>32</v>
      </c>
      <c r="E71" s="15" t="s">
        <v>41</v>
      </c>
      <c r="F71" s="15"/>
      <c r="G71" s="15"/>
      <c r="H71" s="15" cm="1">
        <f t="array" ref="H71">_xlfn.SWITCH(E71, "Low", 1, "Medium", 1.5, "High", 2) * J71</f>
        <v>0</v>
      </c>
      <c r="I71" s="15"/>
      <c r="J71" s="31"/>
      <c r="K71" s="15"/>
      <c r="L71" s="15">
        <v>30</v>
      </c>
      <c r="M71" s="32"/>
      <c r="N71" s="15" cm="1">
        <f t="array" ref="N71">_xlfn.SWITCH($E71, "Low", $O$2, "Medium", $P$2, "High", $Q$2) * $J71</f>
        <v>0</v>
      </c>
      <c r="O71" s="15" cm="1">
        <f t="array" ref="O71">_xlfn.SWITCH($E71, "Low", $O$2, "Medium", $P$2, "High", $Q$2) * $K71</f>
        <v>0</v>
      </c>
      <c r="P71" s="15" cm="1">
        <f t="array" ref="P71">_xlfn.SWITCH($E71, "Low", $O$2, "Medium", $P$2, "High", $Q$2) * $L71</f>
        <v>60</v>
      </c>
      <c r="Q71" s="33" cm="1">
        <f t="array" ref="Q71">_xlfn.SWITCH($E71, "Low", $O$2, "Medium", $P$2, "High", $Q$2) * $M71</f>
        <v>0</v>
      </c>
      <c r="R71" s="34" cm="1">
        <f t="array" ref="R71">_xlfn.SWITCH($E71, "Low", $S$2, "Medium", $T$2, "High", $U$2) * $J71</f>
        <v>0</v>
      </c>
      <c r="S71" s="15" cm="1">
        <f t="array" ref="S71">_xlfn.SWITCH($E71, "Low", $S$2, "Medium", $T$2, "High", $U$2) * $K71</f>
        <v>0</v>
      </c>
      <c r="T71" s="15" cm="1">
        <f t="array" ref="T71">_xlfn.SWITCH($E71, "Low", $S$2, "Medium", $T$2, "High", $U$2) * $L71</f>
        <v>90</v>
      </c>
      <c r="U71" s="15" cm="1">
        <f t="array" ref="U71">_xlfn.SWITCH($E71, "Low", $S$2, "Medium", $T$2, "High", $U$2) * $M71</f>
        <v>0</v>
      </c>
      <c r="V71" s="30"/>
      <c r="W71" s="30"/>
      <c r="X71" s="30"/>
      <c r="Y71" s="30"/>
    </row>
    <row r="72" spans="1:25" ht="16" thickBot="1" x14ac:dyDescent="0.25">
      <c r="A72" s="35"/>
      <c r="B72" s="36" t="s">
        <v>68</v>
      </c>
      <c r="C72" s="36"/>
      <c r="D72" s="36"/>
      <c r="E72" s="36"/>
      <c r="F72" s="36">
        <f>SUM(F55:F71)</f>
        <v>0</v>
      </c>
      <c r="G72" s="36">
        <f t="shared" ref="G72:Q72" si="15">SUM(G55:G71)</f>
        <v>0</v>
      </c>
      <c r="H72" s="36">
        <f t="shared" si="15"/>
        <v>0</v>
      </c>
      <c r="I72" s="36">
        <f t="shared" si="15"/>
        <v>10</v>
      </c>
      <c r="J72" s="37">
        <f t="shared" si="15"/>
        <v>0</v>
      </c>
      <c r="K72" s="36">
        <f t="shared" si="15"/>
        <v>0</v>
      </c>
      <c r="L72" s="36">
        <f t="shared" si="15"/>
        <v>210</v>
      </c>
      <c r="M72" s="38">
        <f t="shared" si="15"/>
        <v>10</v>
      </c>
      <c r="N72" s="36">
        <f t="shared" si="15"/>
        <v>0</v>
      </c>
      <c r="O72" s="36">
        <f t="shared" si="15"/>
        <v>0</v>
      </c>
      <c r="P72" s="36">
        <f t="shared" si="15"/>
        <v>306.60000000000002</v>
      </c>
      <c r="Q72" s="39">
        <f t="shared" si="15"/>
        <v>15</v>
      </c>
      <c r="R72" s="35">
        <f t="shared" ref="R72" si="16">SUM(R55:R71)</f>
        <v>0</v>
      </c>
      <c r="S72" s="36">
        <f t="shared" ref="S72" si="17">SUM(S55:S71)</f>
        <v>0</v>
      </c>
      <c r="T72" s="36">
        <f t="shared" ref="T72" si="18">SUM(T55:T71)</f>
        <v>501</v>
      </c>
      <c r="U72" s="39">
        <f t="shared" ref="U72" si="19">SUM(U55:U71)</f>
        <v>25</v>
      </c>
      <c r="V72" s="40">
        <f>(Table2[[#This Row],[BE O]]+(4*Table2[[#This Row],[BE ML]])+Table2[[#This Row],[BE P]])/6</f>
        <v>0</v>
      </c>
      <c r="W72" s="40">
        <f>(Table2[[#This Row],[DBA O]]+(4*Table2[[#This Row],[DBA ML]])+Table2[[#This Row],[DBA P]])/6</f>
        <v>0</v>
      </c>
      <c r="X72" s="40">
        <f>(Table2[[#This Row],[FE O]]+(4*Table2[[#This Row],[FE ML]])+Table2[[#This Row],[FE P]])/6</f>
        <v>322.90000000000003</v>
      </c>
      <c r="Y72" s="40">
        <f>(Table2[[#This Row],[DEVOPS O]]+(4*Table2[[#This Row],[DEVOPS ML]])+Table2[[#This Row],[DEVOPS P]])/6</f>
        <v>15.833333333333334</v>
      </c>
    </row>
    <row r="73" spans="1:25" x14ac:dyDescent="0.2">
      <c r="A73" s="15">
        <v>5</v>
      </c>
      <c r="B73" s="16" t="s">
        <v>148</v>
      </c>
      <c r="C73" s="15"/>
      <c r="D73" s="15"/>
      <c r="E73" s="15"/>
      <c r="F73" s="15"/>
      <c r="G73" s="15"/>
      <c r="H73" s="15"/>
      <c r="I73" s="15"/>
      <c r="J73" s="31"/>
      <c r="K73" s="15"/>
      <c r="L73" s="15"/>
      <c r="M73" s="32"/>
      <c r="N73" s="15"/>
      <c r="O73" s="15"/>
      <c r="P73" s="15"/>
      <c r="Q73" s="33"/>
      <c r="R73" s="34"/>
      <c r="S73" s="15"/>
      <c r="T73" s="15"/>
      <c r="U73" s="33"/>
      <c r="V73" s="30"/>
      <c r="W73" s="30"/>
      <c r="X73" s="30"/>
      <c r="Y73" s="30"/>
    </row>
    <row r="74" spans="1:25" x14ac:dyDescent="0.2">
      <c r="A74" s="15"/>
      <c r="B74" s="15" t="s">
        <v>30</v>
      </c>
      <c r="C74" s="15" t="s">
        <v>149</v>
      </c>
      <c r="D74" s="15" t="s">
        <v>32</v>
      </c>
      <c r="E74" s="15" t="s">
        <v>33</v>
      </c>
      <c r="F74" s="15" cm="1">
        <f t="array" ref="F74">_xlfn.SWITCH(E74, "Low", 1, "Medium", 1.5, "High", 2) * J74</f>
        <v>10</v>
      </c>
      <c r="G74" s="15"/>
      <c r="H74" s="15"/>
      <c r="I74" s="15">
        <v>10</v>
      </c>
      <c r="J74" s="31">
        <v>10</v>
      </c>
      <c r="K74" s="15"/>
      <c r="L74" s="15"/>
      <c r="M74" s="32">
        <v>10</v>
      </c>
      <c r="N74" s="15" cm="1">
        <f t="array" ref="N74">_xlfn.SWITCH($E74, "Low", $O$2, "Medium", $P$2, "High", $Q$2) * $J74</f>
        <v>12</v>
      </c>
      <c r="O74" s="15" cm="1">
        <f t="array" ref="O74">_xlfn.SWITCH($E74, "Low", $O$2, "Medium", $P$2, "High", $Q$2) * $K74</f>
        <v>0</v>
      </c>
      <c r="P74" s="15" cm="1">
        <f t="array" ref="P74">_xlfn.SWITCH($E74, "Low", $O$2, "Medium", $P$2, "High", $Q$2) * $L74</f>
        <v>0</v>
      </c>
      <c r="Q74" s="33" cm="1">
        <f t="array" ref="Q74">_xlfn.SWITCH($E74, "Low", $O$2, "Medium", $P$2, "High", $Q$2) * $M74</f>
        <v>12</v>
      </c>
      <c r="R74" s="34" cm="1">
        <f t="array" ref="R74">_xlfn.SWITCH($E74, "Low", $S$2, "Medium", $T$2, "High", $U$2) * $J74</f>
        <v>20</v>
      </c>
      <c r="S74" s="15" cm="1">
        <f t="array" ref="S74">_xlfn.SWITCH($E74, "Low", $S$2, "Medium", $T$2, "High", $U$2) * $K74</f>
        <v>0</v>
      </c>
      <c r="T74" s="15" cm="1">
        <f t="array" ref="T74">_xlfn.SWITCH($E74, "Low", $S$2, "Medium", $T$2, "High", $U$2) * $L74</f>
        <v>0</v>
      </c>
      <c r="U74" s="15" cm="1">
        <f t="array" ref="U74">_xlfn.SWITCH($E74, "Low", $S$2, "Medium", $T$2, "High", $U$2) * $M74</f>
        <v>20</v>
      </c>
      <c r="V74" s="30"/>
      <c r="W74" s="30"/>
      <c r="X74" s="30"/>
      <c r="Y74" s="30"/>
    </row>
    <row r="75" spans="1:25" x14ac:dyDescent="0.2">
      <c r="A75" s="15"/>
      <c r="B75" s="15" t="s">
        <v>150</v>
      </c>
      <c r="C75" s="15" t="s">
        <v>151</v>
      </c>
      <c r="D75" s="15" t="s">
        <v>32</v>
      </c>
      <c r="E75" s="15" t="s">
        <v>36</v>
      </c>
      <c r="F75" s="15" cm="1">
        <f t="array" ref="F75">_xlfn.SWITCH(E75, "Low", 1, "Medium", 1.5, "High", 2) * J75</f>
        <v>9</v>
      </c>
      <c r="G75" s="15"/>
      <c r="H75" s="15"/>
      <c r="I75" s="15"/>
      <c r="J75" s="31">
        <v>6</v>
      </c>
      <c r="K75" s="15"/>
      <c r="L75" s="15"/>
      <c r="M75" s="32"/>
      <c r="N75" s="15" cm="1">
        <f t="array" ref="N75">_xlfn.SWITCH($E75, "Low", $O$2, "Medium", $P$2, "High", $Q$2) * $J75</f>
        <v>9</v>
      </c>
      <c r="O75" s="15" cm="1">
        <f t="array" ref="O75">_xlfn.SWITCH($E75, "Low", $O$2, "Medium", $P$2, "High", $Q$2) * $K75</f>
        <v>0</v>
      </c>
      <c r="P75" s="15" cm="1">
        <f t="array" ref="P75">_xlfn.SWITCH($E75, "Low", $O$2, "Medium", $P$2, "High", $Q$2) * $L75</f>
        <v>0</v>
      </c>
      <c r="Q75" s="33" cm="1">
        <f t="array" ref="Q75">_xlfn.SWITCH($E75, "Low", $O$2, "Medium", $P$2, "High", $Q$2) * $M75</f>
        <v>0</v>
      </c>
      <c r="R75" s="34" cm="1">
        <f t="array" ref="R75">_xlfn.SWITCH($E75, "Low", $S$2, "Medium", $T$2, "High", $U$2) * $J75</f>
        <v>15</v>
      </c>
      <c r="S75" s="15" cm="1">
        <f t="array" ref="S75">_xlfn.SWITCH($E75, "Low", $S$2, "Medium", $T$2, "High", $U$2) * $K75</f>
        <v>0</v>
      </c>
      <c r="T75" s="15" cm="1">
        <f t="array" ref="T75">_xlfn.SWITCH($E75, "Low", $S$2, "Medium", $T$2, "High", $U$2) * $L75</f>
        <v>0</v>
      </c>
      <c r="U75" s="15" cm="1">
        <f t="array" ref="U75">_xlfn.SWITCH($E75, "Low", $S$2, "Medium", $T$2, "High", $U$2) * $M75</f>
        <v>0</v>
      </c>
      <c r="V75" s="30"/>
      <c r="W75" s="30"/>
      <c r="X75" s="30"/>
      <c r="Y75" s="30"/>
    </row>
    <row r="76" spans="1:25" x14ac:dyDescent="0.2">
      <c r="A76" s="15"/>
      <c r="B76" s="15" t="s">
        <v>37</v>
      </c>
      <c r="C76" s="15" t="s">
        <v>152</v>
      </c>
      <c r="D76" s="15" t="s">
        <v>32</v>
      </c>
      <c r="E76" s="15" t="s">
        <v>36</v>
      </c>
      <c r="F76" s="15" cm="1">
        <f t="array" ref="F76">_xlfn.SWITCH(E76, "Low", 1, "Medium", 1.5, "High", 2) * J76</f>
        <v>9</v>
      </c>
      <c r="G76" s="15"/>
      <c r="H76" s="15"/>
      <c r="I76" s="15"/>
      <c r="J76" s="31">
        <v>6</v>
      </c>
      <c r="K76" s="15"/>
      <c r="L76" s="15"/>
      <c r="M76" s="32"/>
      <c r="N76" s="15" cm="1">
        <f t="array" ref="N76">_xlfn.SWITCH($E76, "Low", $O$2, "Medium", $P$2, "High", $Q$2) * $J76</f>
        <v>9</v>
      </c>
      <c r="O76" s="15" cm="1">
        <f t="array" ref="O76">_xlfn.SWITCH($E76, "Low", $O$2, "Medium", $P$2, "High", $Q$2) * $K76</f>
        <v>0</v>
      </c>
      <c r="P76" s="15" cm="1">
        <f t="array" ref="P76">_xlfn.SWITCH($E76, "Low", $O$2, "Medium", $P$2, "High", $Q$2) * $L76</f>
        <v>0</v>
      </c>
      <c r="Q76" s="33" cm="1">
        <f t="array" ref="Q76">_xlfn.SWITCH($E76, "Low", $O$2, "Medium", $P$2, "High", $Q$2) * $M76</f>
        <v>0</v>
      </c>
      <c r="R76" s="34" cm="1">
        <f t="array" ref="R76">_xlfn.SWITCH($E76, "Low", $S$2, "Medium", $T$2, "High", $U$2) * $J76</f>
        <v>15</v>
      </c>
      <c r="S76" s="15" cm="1">
        <f t="array" ref="S76">_xlfn.SWITCH($E76, "Low", $S$2, "Medium", $T$2, "High", $U$2) * $K76</f>
        <v>0</v>
      </c>
      <c r="T76" s="15" cm="1">
        <f t="array" ref="T76">_xlfn.SWITCH($E76, "Low", $S$2, "Medium", $T$2, "High", $U$2) * $L76</f>
        <v>0</v>
      </c>
      <c r="U76" s="15" cm="1">
        <f t="array" ref="U76">_xlfn.SWITCH($E76, "Low", $S$2, "Medium", $T$2, "High", $U$2) * $M76</f>
        <v>0</v>
      </c>
      <c r="V76" s="30"/>
      <c r="W76" s="30"/>
      <c r="X76" s="30"/>
      <c r="Y76" s="30"/>
    </row>
    <row r="77" spans="1:25" x14ac:dyDescent="0.2">
      <c r="A77" s="15"/>
      <c r="B77" s="15" t="s">
        <v>153</v>
      </c>
      <c r="C77" s="15" t="s">
        <v>154</v>
      </c>
      <c r="D77" s="15" t="s">
        <v>32</v>
      </c>
      <c r="E77" s="15" t="s">
        <v>41</v>
      </c>
      <c r="F77" s="15" cm="1">
        <f t="array" ref="F77">_xlfn.SWITCH(E77, "Low", 1, "Medium", 1.5, "High", 2) * J77</f>
        <v>16</v>
      </c>
      <c r="G77" s="15"/>
      <c r="H77" s="15"/>
      <c r="I77" s="15"/>
      <c r="J77" s="31">
        <v>8</v>
      </c>
      <c r="K77" s="15"/>
      <c r="L77" s="15"/>
      <c r="M77" s="32"/>
      <c r="N77" s="15" cm="1">
        <f t="array" ref="N77">_xlfn.SWITCH($E77, "Low", $O$2, "Medium", $P$2, "High", $Q$2) * $J77</f>
        <v>16</v>
      </c>
      <c r="O77" s="15" cm="1">
        <f t="array" ref="O77">_xlfn.SWITCH($E77, "Low", $O$2, "Medium", $P$2, "High", $Q$2) * $K77</f>
        <v>0</v>
      </c>
      <c r="P77" s="15" cm="1">
        <f t="array" ref="P77">_xlfn.SWITCH($E77, "Low", $O$2, "Medium", $P$2, "High", $Q$2) * $L77</f>
        <v>0</v>
      </c>
      <c r="Q77" s="33" cm="1">
        <f t="array" ref="Q77">_xlfn.SWITCH($E77, "Low", $O$2, "Medium", $P$2, "High", $Q$2) * $M77</f>
        <v>0</v>
      </c>
      <c r="R77" s="34" cm="1">
        <f t="array" ref="R77">_xlfn.SWITCH($E77, "Low", $S$2, "Medium", $T$2, "High", $U$2) * $J77</f>
        <v>24</v>
      </c>
      <c r="S77" s="15" cm="1">
        <f t="array" ref="S77">_xlfn.SWITCH($E77, "Low", $S$2, "Medium", $T$2, "High", $U$2) * $K77</f>
        <v>0</v>
      </c>
      <c r="T77" s="15" cm="1">
        <f t="array" ref="T77">_xlfn.SWITCH($E77, "Low", $S$2, "Medium", $T$2, "High", $U$2) * $L77</f>
        <v>0</v>
      </c>
      <c r="U77" s="15" cm="1">
        <f t="array" ref="U77">_xlfn.SWITCH($E77, "Low", $S$2, "Medium", $T$2, "High", $U$2) * $M77</f>
        <v>0</v>
      </c>
      <c r="V77" s="30"/>
      <c r="W77" s="30"/>
      <c r="X77" s="30"/>
      <c r="Y77" s="30"/>
    </row>
    <row r="78" spans="1:25" x14ac:dyDescent="0.2">
      <c r="A78" s="15"/>
      <c r="B78" s="15" t="s">
        <v>155</v>
      </c>
      <c r="C78" s="15" t="s">
        <v>156</v>
      </c>
      <c r="D78" s="15" t="s">
        <v>103</v>
      </c>
      <c r="E78" s="15" t="s">
        <v>36</v>
      </c>
      <c r="F78" s="15" cm="1">
        <f t="array" ref="F78">_xlfn.SWITCH(E78, "Low", 1, "Medium", 1.5, "High", 2) * J78</f>
        <v>9</v>
      </c>
      <c r="G78" s="15">
        <v>10</v>
      </c>
      <c r="H78" s="15"/>
      <c r="I78" s="15"/>
      <c r="J78" s="31">
        <v>6</v>
      </c>
      <c r="K78" s="15">
        <v>10</v>
      </c>
      <c r="L78" s="15"/>
      <c r="M78" s="32"/>
      <c r="N78" s="15" cm="1">
        <f t="array" ref="N78">_xlfn.SWITCH($E78, "Low", $O$2, "Medium", $P$2, "High", $Q$2) * $J78</f>
        <v>9</v>
      </c>
      <c r="O78" s="15" cm="1">
        <f t="array" ref="O78">_xlfn.SWITCH($E78, "Low", $O$2, "Medium", $P$2, "High", $Q$2) * $K78</f>
        <v>15</v>
      </c>
      <c r="P78" s="15" cm="1">
        <f t="array" ref="P78">_xlfn.SWITCH($E78, "Low", $O$2, "Medium", $P$2, "High", $Q$2) * $L78</f>
        <v>0</v>
      </c>
      <c r="Q78" s="33" cm="1">
        <f t="array" ref="Q78">_xlfn.SWITCH($E78, "Low", $O$2, "Medium", $P$2, "High", $Q$2) * $M78</f>
        <v>0</v>
      </c>
      <c r="R78" s="34" cm="1">
        <f t="array" ref="R78">_xlfn.SWITCH($E78, "Low", $S$2, "Medium", $T$2, "High", $U$2) * $J78</f>
        <v>15</v>
      </c>
      <c r="S78" s="15" cm="1">
        <f t="array" ref="S78">_xlfn.SWITCH($E78, "Low", $S$2, "Medium", $T$2, "High", $U$2) * $K78</f>
        <v>25</v>
      </c>
      <c r="T78" s="15" cm="1">
        <f t="array" ref="T78">_xlfn.SWITCH($E78, "Low", $S$2, "Medium", $T$2, "High", $U$2) * $L78</f>
        <v>0</v>
      </c>
      <c r="U78" s="15" cm="1">
        <f t="array" ref="U78">_xlfn.SWITCH($E78, "Low", $S$2, "Medium", $T$2, "High", $U$2) * $M78</f>
        <v>0</v>
      </c>
      <c r="V78" s="30"/>
      <c r="W78" s="30"/>
      <c r="X78" s="30"/>
      <c r="Y78" s="30"/>
    </row>
    <row r="79" spans="1:25" x14ac:dyDescent="0.2">
      <c r="A79" s="15"/>
      <c r="B79" s="15" t="s">
        <v>157</v>
      </c>
      <c r="C79" s="15" t="s">
        <v>158</v>
      </c>
      <c r="D79" s="15" t="s">
        <v>32</v>
      </c>
      <c r="E79" s="15" t="s">
        <v>41</v>
      </c>
      <c r="F79" s="15" cm="1">
        <f t="array" ref="F79">_xlfn.SWITCH(E79, "Low", 1, "Medium", 1.5, "High", 2) * J79</f>
        <v>14</v>
      </c>
      <c r="G79" s="15"/>
      <c r="H79" s="15"/>
      <c r="I79" s="15"/>
      <c r="J79" s="31">
        <v>7</v>
      </c>
      <c r="K79" s="15"/>
      <c r="L79" s="15"/>
      <c r="M79" s="32"/>
      <c r="N79" s="15" cm="1">
        <f t="array" ref="N79">_xlfn.SWITCH($E79, "Low", $O$2, "Medium", $P$2, "High", $Q$2) * $J79</f>
        <v>14</v>
      </c>
      <c r="O79" s="15" cm="1">
        <f t="array" ref="O79">_xlfn.SWITCH($E79, "Low", $O$2, "Medium", $P$2, "High", $Q$2) * $K79</f>
        <v>0</v>
      </c>
      <c r="P79" s="15" cm="1">
        <f t="array" ref="P79">_xlfn.SWITCH($E79, "Low", $O$2, "Medium", $P$2, "High", $Q$2) * $L79</f>
        <v>0</v>
      </c>
      <c r="Q79" s="33" cm="1">
        <f t="array" ref="Q79">_xlfn.SWITCH($E79, "Low", $O$2, "Medium", $P$2, "High", $Q$2) * $M79</f>
        <v>0</v>
      </c>
      <c r="R79" s="34" cm="1">
        <f t="array" ref="R79">_xlfn.SWITCH($E79, "Low", $S$2, "Medium", $T$2, "High", $U$2) * $J79</f>
        <v>21</v>
      </c>
      <c r="S79" s="15" cm="1">
        <f t="array" ref="S79">_xlfn.SWITCH($E79, "Low", $S$2, "Medium", $T$2, "High", $U$2) * $K79</f>
        <v>0</v>
      </c>
      <c r="T79" s="15" cm="1">
        <f t="array" ref="T79">_xlfn.SWITCH($E79, "Low", $S$2, "Medium", $T$2, "High", $U$2) * $L79</f>
        <v>0</v>
      </c>
      <c r="U79" s="15" cm="1">
        <f t="array" ref="U79">_xlfn.SWITCH($E79, "Low", $S$2, "Medium", $T$2, "High", $U$2) * $M79</f>
        <v>0</v>
      </c>
      <c r="V79" s="30"/>
      <c r="W79" s="30"/>
      <c r="X79" s="30"/>
      <c r="Y79" s="30"/>
    </row>
    <row r="80" spans="1:25" x14ac:dyDescent="0.2">
      <c r="A80" s="15"/>
      <c r="B80" s="15" t="s">
        <v>159</v>
      </c>
      <c r="C80" s="15" t="s">
        <v>160</v>
      </c>
      <c r="D80" s="15" t="s">
        <v>32</v>
      </c>
      <c r="E80" s="15" t="s">
        <v>36</v>
      </c>
      <c r="F80" s="15" cm="1">
        <f t="array" ref="F80">_xlfn.SWITCH(E80, "Low", 1, "Medium", 1.5, "High", 2) * J80</f>
        <v>6</v>
      </c>
      <c r="G80" s="15"/>
      <c r="H80" s="15"/>
      <c r="I80" s="15"/>
      <c r="J80" s="31">
        <v>4</v>
      </c>
      <c r="K80" s="15"/>
      <c r="L80" s="15"/>
      <c r="M80" s="32"/>
      <c r="N80" s="15" cm="1">
        <f t="array" ref="N80">_xlfn.SWITCH($E80, "Low", $O$2, "Medium", $P$2, "High", $Q$2) * $J80</f>
        <v>6</v>
      </c>
      <c r="O80" s="15" cm="1">
        <f t="array" ref="O80">_xlfn.SWITCH($E80, "Low", $O$2, "Medium", $P$2, "High", $Q$2) * $K80</f>
        <v>0</v>
      </c>
      <c r="P80" s="15" cm="1">
        <f t="array" ref="P80">_xlfn.SWITCH($E80, "Low", $O$2, "Medium", $P$2, "High", $Q$2) * $L80</f>
        <v>0</v>
      </c>
      <c r="Q80" s="33" cm="1">
        <f t="array" ref="Q80">_xlfn.SWITCH($E80, "Low", $O$2, "Medium", $P$2, "High", $Q$2) * $M80</f>
        <v>0</v>
      </c>
      <c r="R80" s="34" cm="1">
        <f t="array" ref="R80">_xlfn.SWITCH($E80, "Low", $S$2, "Medium", $T$2, "High", $U$2) * $J80</f>
        <v>10</v>
      </c>
      <c r="S80" s="15" cm="1">
        <f t="array" ref="S80">_xlfn.SWITCH($E80, "Low", $S$2, "Medium", $T$2, "High", $U$2) * $K80</f>
        <v>0</v>
      </c>
      <c r="T80" s="15" cm="1">
        <f t="array" ref="T80">_xlfn.SWITCH($E80, "Low", $S$2, "Medium", $T$2, "High", $U$2) * $L80</f>
        <v>0</v>
      </c>
      <c r="U80" s="15" cm="1">
        <f t="array" ref="U80">_xlfn.SWITCH($E80, "Low", $S$2, "Medium", $T$2, "High", $U$2) * $M80</f>
        <v>0</v>
      </c>
      <c r="V80" s="30"/>
      <c r="W80" s="30"/>
      <c r="X80" s="30"/>
      <c r="Y80" s="30"/>
    </row>
    <row r="81" spans="1:25" x14ac:dyDescent="0.2">
      <c r="A81" s="15"/>
      <c r="B81" s="15" t="s">
        <v>161</v>
      </c>
      <c r="C81" s="15" t="s">
        <v>162</v>
      </c>
      <c r="D81" s="15" t="s">
        <v>32</v>
      </c>
      <c r="E81" s="15" t="s">
        <v>33</v>
      </c>
      <c r="F81" s="15" cm="1">
        <f t="array" ref="F81">_xlfn.SWITCH(E81, "Low", 1, "Medium", 1.5, "High", 2) * J81</f>
        <v>4</v>
      </c>
      <c r="G81" s="15"/>
      <c r="H81" s="15"/>
      <c r="I81" s="15"/>
      <c r="J81" s="31">
        <v>4</v>
      </c>
      <c r="K81" s="15"/>
      <c r="L81" s="15"/>
      <c r="M81" s="32"/>
      <c r="N81" s="15" cm="1">
        <f t="array" ref="N81">_xlfn.SWITCH($E81, "Low", $O$2, "Medium", $P$2, "High", $Q$2) * $J81</f>
        <v>4.8</v>
      </c>
      <c r="O81" s="15" cm="1">
        <f t="array" ref="O81">_xlfn.SWITCH($E81, "Low", $O$2, "Medium", $P$2, "High", $Q$2) * $K81</f>
        <v>0</v>
      </c>
      <c r="P81" s="15" cm="1">
        <f t="array" ref="P81">_xlfn.SWITCH($E81, "Low", $O$2, "Medium", $P$2, "High", $Q$2) * $L81</f>
        <v>0</v>
      </c>
      <c r="Q81" s="33" cm="1">
        <f t="array" ref="Q81">_xlfn.SWITCH($E81, "Low", $O$2, "Medium", $P$2, "High", $Q$2) * $M81</f>
        <v>0</v>
      </c>
      <c r="R81" s="34" cm="1">
        <f t="array" ref="R81">_xlfn.SWITCH($E81, "Low", $S$2, "Medium", $T$2, "High", $U$2) * $J81</f>
        <v>8</v>
      </c>
      <c r="S81" s="15" cm="1">
        <f t="array" ref="S81">_xlfn.SWITCH($E81, "Low", $S$2, "Medium", $T$2, "High", $U$2) * $K81</f>
        <v>0</v>
      </c>
      <c r="T81" s="15" cm="1">
        <f t="array" ref="T81">_xlfn.SWITCH($E81, "Low", $S$2, "Medium", $T$2, "High", $U$2) * $L81</f>
        <v>0</v>
      </c>
      <c r="U81" s="15" cm="1">
        <f t="array" ref="U81">_xlfn.SWITCH($E81, "Low", $S$2, "Medium", $T$2, "High", $U$2) * $M81</f>
        <v>0</v>
      </c>
      <c r="V81" s="30"/>
      <c r="W81" s="30"/>
      <c r="X81" s="30"/>
      <c r="Y81" s="30"/>
    </row>
    <row r="82" spans="1:25" x14ac:dyDescent="0.2">
      <c r="A82" s="15"/>
      <c r="B82" s="15" t="s">
        <v>163</v>
      </c>
      <c r="C82" s="15" t="s">
        <v>164</v>
      </c>
      <c r="D82" s="15" t="s">
        <v>32</v>
      </c>
      <c r="E82" s="15" t="s">
        <v>36</v>
      </c>
      <c r="F82" s="15" cm="1">
        <f t="array" ref="F82">_xlfn.SWITCH(E82, "Low", 1, "Medium", 1.5, "High", 2) * J82</f>
        <v>7.5</v>
      </c>
      <c r="G82" s="15"/>
      <c r="H82" s="15"/>
      <c r="I82" s="15"/>
      <c r="J82" s="31">
        <v>5</v>
      </c>
      <c r="K82" s="15"/>
      <c r="L82" s="15"/>
      <c r="M82" s="32"/>
      <c r="N82" s="15" cm="1">
        <f t="array" ref="N82">_xlfn.SWITCH($E82, "Low", $O$2, "Medium", $P$2, "High", $Q$2) * $J82</f>
        <v>7.5</v>
      </c>
      <c r="O82" s="15" cm="1">
        <f t="array" ref="O82">_xlfn.SWITCH($E82, "Low", $O$2, "Medium", $P$2, "High", $Q$2) * $K82</f>
        <v>0</v>
      </c>
      <c r="P82" s="15" cm="1">
        <f t="array" ref="P82">_xlfn.SWITCH($E82, "Low", $O$2, "Medium", $P$2, "High", $Q$2) * $L82</f>
        <v>0</v>
      </c>
      <c r="Q82" s="33" cm="1">
        <f t="array" ref="Q82">_xlfn.SWITCH($E82, "Low", $O$2, "Medium", $P$2, "High", $Q$2) * $M82</f>
        <v>0</v>
      </c>
      <c r="R82" s="34" cm="1">
        <f t="array" ref="R82">_xlfn.SWITCH($E82, "Low", $S$2, "Medium", $T$2, "High", $U$2) * $J82</f>
        <v>12.5</v>
      </c>
      <c r="S82" s="15" cm="1">
        <f t="array" ref="S82">_xlfn.SWITCH($E82, "Low", $S$2, "Medium", $T$2, "High", $U$2) * $K82</f>
        <v>0</v>
      </c>
      <c r="T82" s="15" cm="1">
        <f t="array" ref="T82">_xlfn.SWITCH($E82, "Low", $S$2, "Medium", $T$2, "High", $U$2) * $L82</f>
        <v>0</v>
      </c>
      <c r="U82" s="15" cm="1">
        <f t="array" ref="U82">_xlfn.SWITCH($E82, "Low", $S$2, "Medium", $T$2, "High", $U$2) * $M82</f>
        <v>0</v>
      </c>
      <c r="V82" s="30"/>
      <c r="W82" s="30"/>
      <c r="X82" s="30"/>
      <c r="Y82" s="30"/>
    </row>
    <row r="83" spans="1:25" x14ac:dyDescent="0.2">
      <c r="A83" s="15"/>
      <c r="B83" s="15" t="s">
        <v>114</v>
      </c>
      <c r="C83" s="15" t="s">
        <v>165</v>
      </c>
      <c r="D83" s="15" t="s">
        <v>89</v>
      </c>
      <c r="E83" s="15" t="s">
        <v>33</v>
      </c>
      <c r="F83" s="15" cm="1">
        <f t="array" ref="F83">_xlfn.SWITCH(E83, "Low", 1, "Medium", 1.5, "High", 2) * J83</f>
        <v>3</v>
      </c>
      <c r="G83" s="15"/>
      <c r="H83" s="15"/>
      <c r="I83" s="15">
        <v>3</v>
      </c>
      <c r="J83" s="31">
        <v>3</v>
      </c>
      <c r="K83" s="15"/>
      <c r="L83" s="15"/>
      <c r="M83" s="32">
        <v>3</v>
      </c>
      <c r="N83" s="15" cm="1">
        <f t="array" ref="N83">_xlfn.SWITCH($E83, "Low", $O$2, "Medium", $P$2, "High", $Q$2) * $J83</f>
        <v>3.5999999999999996</v>
      </c>
      <c r="O83" s="15" cm="1">
        <f t="array" ref="O83">_xlfn.SWITCH($E83, "Low", $O$2, "Medium", $P$2, "High", $Q$2) * $K83</f>
        <v>0</v>
      </c>
      <c r="P83" s="15" cm="1">
        <f t="array" ref="P83">_xlfn.SWITCH($E83, "Low", $O$2, "Medium", $P$2, "High", $Q$2) * $L83</f>
        <v>0</v>
      </c>
      <c r="Q83" s="33" cm="1">
        <f t="array" ref="Q83">_xlfn.SWITCH($E83, "Low", $O$2, "Medium", $P$2, "High", $Q$2) * $M83</f>
        <v>3.5999999999999996</v>
      </c>
      <c r="R83" s="34" cm="1">
        <f t="array" ref="R83">_xlfn.SWITCH($E83, "Low", $S$2, "Medium", $T$2, "High", $U$2) * $J83</f>
        <v>6</v>
      </c>
      <c r="S83" s="15" cm="1">
        <f t="array" ref="S83">_xlfn.SWITCH($E83, "Low", $S$2, "Medium", $T$2, "High", $U$2) * $K83</f>
        <v>0</v>
      </c>
      <c r="T83" s="15" cm="1">
        <f t="array" ref="T83">_xlfn.SWITCH($E83, "Low", $S$2, "Medium", $T$2, "High", $U$2) * $L83</f>
        <v>0</v>
      </c>
      <c r="U83" s="15" cm="1">
        <f t="array" ref="U83">_xlfn.SWITCH($E83, "Low", $S$2, "Medium", $T$2, "High", $U$2) * $M83</f>
        <v>6</v>
      </c>
      <c r="V83" s="30"/>
      <c r="W83" s="30"/>
      <c r="X83" s="30"/>
      <c r="Y83" s="30"/>
    </row>
    <row r="84" spans="1:25" x14ac:dyDescent="0.2">
      <c r="A84" s="15"/>
      <c r="B84" s="15" t="s">
        <v>166</v>
      </c>
      <c r="C84" s="15" t="s">
        <v>167</v>
      </c>
      <c r="D84" s="15" t="s">
        <v>32</v>
      </c>
      <c r="E84" s="15" t="s">
        <v>33</v>
      </c>
      <c r="F84" s="15" cm="1">
        <f t="array" ref="F84">_xlfn.SWITCH(E84, "Low", 1, "Medium", 1.5, "High", 2) * J84</f>
        <v>4</v>
      </c>
      <c r="G84" s="15"/>
      <c r="H84" s="15"/>
      <c r="I84" s="15"/>
      <c r="J84" s="31">
        <v>4</v>
      </c>
      <c r="K84" s="15"/>
      <c r="L84" s="15"/>
      <c r="M84" s="32"/>
      <c r="N84" s="15" cm="1">
        <f t="array" ref="N84">_xlfn.SWITCH($E84, "Low", $O$2, "Medium", $P$2, "High", $Q$2) * $J84</f>
        <v>4.8</v>
      </c>
      <c r="O84" s="15" cm="1">
        <f t="array" ref="O84">_xlfn.SWITCH($E84, "Low", $O$2, "Medium", $P$2, "High", $Q$2) * $K84</f>
        <v>0</v>
      </c>
      <c r="P84" s="15" cm="1">
        <f t="array" ref="P84">_xlfn.SWITCH($E84, "Low", $O$2, "Medium", $P$2, "High", $Q$2) * $L84</f>
        <v>0</v>
      </c>
      <c r="Q84" s="33" cm="1">
        <f t="array" ref="Q84">_xlfn.SWITCH($E84, "Low", $O$2, "Medium", $P$2, "High", $Q$2) * $M84</f>
        <v>0</v>
      </c>
      <c r="R84" s="34" cm="1">
        <f t="array" ref="R84">_xlfn.SWITCH($E84, "Low", $S$2, "Medium", $T$2, "High", $U$2) * $J84</f>
        <v>8</v>
      </c>
      <c r="S84" s="15" cm="1">
        <f t="array" ref="S84">_xlfn.SWITCH($E84, "Low", $S$2, "Medium", $T$2, "High", $U$2) * $K84</f>
        <v>0</v>
      </c>
      <c r="T84" s="15" cm="1">
        <f t="array" ref="T84">_xlfn.SWITCH($E84, "Low", $S$2, "Medium", $T$2, "High", $U$2) * $L84</f>
        <v>0</v>
      </c>
      <c r="U84" s="15" cm="1">
        <f t="array" ref="U84">_xlfn.SWITCH($E84, "Low", $S$2, "Medium", $T$2, "High", $U$2) * $M84</f>
        <v>0</v>
      </c>
      <c r="V84" s="30"/>
      <c r="W84" s="30"/>
      <c r="X84" s="30"/>
      <c r="Y84" s="30"/>
    </row>
    <row r="85" spans="1:25" x14ac:dyDescent="0.2">
      <c r="A85" s="15"/>
      <c r="B85" s="15" t="s">
        <v>66</v>
      </c>
      <c r="C85" s="15"/>
      <c r="D85" s="15" t="s">
        <v>32</v>
      </c>
      <c r="E85" s="15" t="s">
        <v>36</v>
      </c>
      <c r="F85" s="15" cm="1">
        <f t="array" ref="F85">_xlfn.SWITCH(E85, "Low", 1, "Medium", 1.5, "High", 2) * J85</f>
        <v>10.5</v>
      </c>
      <c r="G85" s="15"/>
      <c r="H85" s="15"/>
      <c r="I85" s="15"/>
      <c r="J85" s="31">
        <v>7</v>
      </c>
      <c r="K85" s="15"/>
      <c r="L85" s="15"/>
      <c r="M85" s="32"/>
      <c r="N85" s="15" cm="1">
        <f t="array" ref="N85">_xlfn.SWITCH($E85, "Low", $O$2, "Medium", $P$2, "High", $Q$2) * $J85</f>
        <v>10.5</v>
      </c>
      <c r="O85" s="15" cm="1">
        <f t="array" ref="O85">_xlfn.SWITCH($E85, "Low", $O$2, "Medium", $P$2, "High", $Q$2) * $K85</f>
        <v>0</v>
      </c>
      <c r="P85" s="15" cm="1">
        <f t="array" ref="P85">_xlfn.SWITCH($E85, "Low", $O$2, "Medium", $P$2, "High", $Q$2) * $L85</f>
        <v>0</v>
      </c>
      <c r="Q85" s="33" cm="1">
        <f t="array" ref="Q85">_xlfn.SWITCH($E85, "Low", $O$2, "Medium", $P$2, "High", $Q$2) * $M85</f>
        <v>0</v>
      </c>
      <c r="R85" s="34" cm="1">
        <f t="array" ref="R85">_xlfn.SWITCH($E85, "Low", $S$2, "Medium", $T$2, "High", $U$2) * $J85</f>
        <v>17.5</v>
      </c>
      <c r="S85" s="15" cm="1">
        <f t="array" ref="S85">_xlfn.SWITCH($E85, "Low", $S$2, "Medium", $T$2, "High", $U$2) * $K85</f>
        <v>0</v>
      </c>
      <c r="T85" s="15" cm="1">
        <f t="array" ref="T85">_xlfn.SWITCH($E85, "Low", $S$2, "Medium", $T$2, "High", $U$2) * $L85</f>
        <v>0</v>
      </c>
      <c r="U85" s="15" cm="1">
        <f t="array" ref="U85">_xlfn.SWITCH($E85, "Low", $S$2, "Medium", $T$2, "High", $U$2) * $M85</f>
        <v>0</v>
      </c>
      <c r="V85" s="30"/>
      <c r="W85" s="30"/>
      <c r="X85" s="30"/>
      <c r="Y85" s="30"/>
    </row>
    <row r="86" spans="1:25" ht="16" thickBot="1" x14ac:dyDescent="0.25">
      <c r="A86" s="15"/>
      <c r="B86" s="15" t="s">
        <v>67</v>
      </c>
      <c r="C86" s="15"/>
      <c r="D86" s="15" t="s">
        <v>32</v>
      </c>
      <c r="E86" s="15" t="s">
        <v>41</v>
      </c>
      <c r="F86" s="15" cm="1">
        <f t="array" ref="F86">_xlfn.SWITCH(E86, "Low", 1, "Medium", 1.5, "High", 2) * J86</f>
        <v>12</v>
      </c>
      <c r="G86" s="15"/>
      <c r="H86" s="15"/>
      <c r="I86" s="15"/>
      <c r="J86" s="31">
        <v>6</v>
      </c>
      <c r="K86" s="15"/>
      <c r="L86" s="15"/>
      <c r="M86" s="32"/>
      <c r="N86" s="15" cm="1">
        <f t="array" ref="N86">_xlfn.SWITCH($E86, "Low", $O$2, "Medium", $P$2, "High", $Q$2) * $J86</f>
        <v>12</v>
      </c>
      <c r="O86" s="15" cm="1">
        <f t="array" ref="O86">_xlfn.SWITCH($E86, "Low", $O$2, "Medium", $P$2, "High", $Q$2) * $K86</f>
        <v>0</v>
      </c>
      <c r="P86" s="15" cm="1">
        <f t="array" ref="P86">_xlfn.SWITCH($E86, "Low", $O$2, "Medium", $P$2, "High", $Q$2) * $L86</f>
        <v>0</v>
      </c>
      <c r="Q86" s="33" cm="1">
        <f t="array" ref="Q86">_xlfn.SWITCH($E86, "Low", $O$2, "Medium", $P$2, "High", $Q$2) * $M86</f>
        <v>0</v>
      </c>
      <c r="R86" s="34" cm="1">
        <f t="array" ref="R86">_xlfn.SWITCH($E86, "Low", $S$2, "Medium", $T$2, "High", $U$2) * $J86</f>
        <v>18</v>
      </c>
      <c r="S86" s="15" cm="1">
        <f t="array" ref="S86">_xlfn.SWITCH($E86, "Low", $S$2, "Medium", $T$2, "High", $U$2) * $K86</f>
        <v>0</v>
      </c>
      <c r="T86" s="15" cm="1">
        <f t="array" ref="T86">_xlfn.SWITCH($E86, "Low", $S$2, "Medium", $T$2, "High", $U$2) * $L86</f>
        <v>0</v>
      </c>
      <c r="U86" s="15" cm="1">
        <f t="array" ref="U86">_xlfn.SWITCH($E86, "Low", $S$2, "Medium", $T$2, "High", $U$2) * $M86</f>
        <v>0</v>
      </c>
      <c r="V86" s="30"/>
      <c r="W86" s="30"/>
      <c r="X86" s="30"/>
      <c r="Y86" s="30"/>
    </row>
    <row r="87" spans="1:25" ht="16" thickBot="1" x14ac:dyDescent="0.25">
      <c r="A87" s="35"/>
      <c r="B87" s="36" t="s">
        <v>68</v>
      </c>
      <c r="C87" s="36"/>
      <c r="D87" s="36"/>
      <c r="E87" s="36"/>
      <c r="F87" s="36">
        <f>SUM(F74:F86)</f>
        <v>114</v>
      </c>
      <c r="G87" s="36">
        <f t="shared" ref="G87:Q87" si="20">SUM(G74:G86)</f>
        <v>10</v>
      </c>
      <c r="H87" s="36">
        <f t="shared" si="20"/>
        <v>0</v>
      </c>
      <c r="I87" s="36">
        <f t="shared" si="20"/>
        <v>13</v>
      </c>
      <c r="J87" s="37">
        <f t="shared" si="20"/>
        <v>76</v>
      </c>
      <c r="K87" s="36">
        <f t="shared" si="20"/>
        <v>10</v>
      </c>
      <c r="L87" s="36">
        <f t="shared" si="20"/>
        <v>0</v>
      </c>
      <c r="M87" s="38">
        <f t="shared" si="20"/>
        <v>13</v>
      </c>
      <c r="N87" s="36">
        <f t="shared" si="20"/>
        <v>118.19999999999999</v>
      </c>
      <c r="O87" s="36">
        <f t="shared" si="20"/>
        <v>15</v>
      </c>
      <c r="P87" s="36">
        <f t="shared" si="20"/>
        <v>0</v>
      </c>
      <c r="Q87" s="39">
        <f t="shared" si="20"/>
        <v>15.6</v>
      </c>
      <c r="R87" s="35">
        <f t="shared" ref="R87" si="21">SUM(R74:R86)</f>
        <v>190</v>
      </c>
      <c r="S87" s="36">
        <f t="shared" ref="S87" si="22">SUM(S74:S86)</f>
        <v>25</v>
      </c>
      <c r="T87" s="36">
        <f t="shared" ref="T87" si="23">SUM(T74:T86)</f>
        <v>0</v>
      </c>
      <c r="U87" s="39">
        <f t="shared" ref="U87" si="24">SUM(U74:U86)</f>
        <v>26</v>
      </c>
      <c r="V87" s="40">
        <f>(Table2[[#This Row],[BE O]]+(4*Table2[[#This Row],[BE ML]])+Table2[[#This Row],[BE P]])/6</f>
        <v>123.13333333333333</v>
      </c>
      <c r="W87" s="40">
        <f>(Table2[[#This Row],[DBA O]]+(4*Table2[[#This Row],[DBA ML]])+Table2[[#This Row],[DBA P]])/6</f>
        <v>15.833333333333334</v>
      </c>
      <c r="X87" s="40">
        <f>(Table2[[#This Row],[FE O]]+(4*Table2[[#This Row],[FE ML]])+Table2[[#This Row],[FE P]])/6</f>
        <v>0</v>
      </c>
      <c r="Y87" s="40">
        <f>(Table2[[#This Row],[DEVOPS O]]+(4*Table2[[#This Row],[DEVOPS ML]])+Table2[[#This Row],[DEVOPS P]])/6</f>
        <v>16.900000000000002</v>
      </c>
    </row>
    <row r="88" spans="1:25" x14ac:dyDescent="0.2">
      <c r="A88" s="15">
        <v>6</v>
      </c>
      <c r="B88" s="16" t="s">
        <v>168</v>
      </c>
      <c r="C88" s="15"/>
      <c r="D88" s="15"/>
      <c r="E88" s="15"/>
      <c r="F88" s="15"/>
      <c r="G88" s="15"/>
      <c r="H88" s="15"/>
      <c r="I88" s="15"/>
      <c r="J88" s="31"/>
      <c r="K88" s="15"/>
      <c r="L88" s="15"/>
      <c r="M88" s="32"/>
      <c r="N88" s="15"/>
      <c r="O88" s="15"/>
      <c r="P88" s="15"/>
      <c r="Q88" s="33"/>
      <c r="R88" s="34"/>
      <c r="S88" s="15"/>
      <c r="T88" s="15"/>
      <c r="U88" s="33"/>
      <c r="V88" s="30"/>
      <c r="W88" s="30"/>
      <c r="X88" s="30"/>
      <c r="Y88" s="30"/>
    </row>
    <row r="89" spans="1:25" x14ac:dyDescent="0.2">
      <c r="A89" s="15"/>
      <c r="B89" s="15" t="s">
        <v>30</v>
      </c>
      <c r="C89" s="15" t="s">
        <v>169</v>
      </c>
      <c r="D89" s="15" t="s">
        <v>32</v>
      </c>
      <c r="E89" s="15" t="s">
        <v>33</v>
      </c>
      <c r="F89" s="15" cm="1">
        <f t="array" ref="F89">_xlfn.SWITCH(E89, "Low", 1, "Medium", 1.5, "High", 2) * J89</f>
        <v>10</v>
      </c>
      <c r="G89" s="15"/>
      <c r="H89" s="15"/>
      <c r="I89" s="15">
        <v>10</v>
      </c>
      <c r="J89" s="31">
        <v>10</v>
      </c>
      <c r="K89" s="15"/>
      <c r="L89" s="15"/>
      <c r="M89" s="32">
        <v>10</v>
      </c>
      <c r="N89" s="15" cm="1">
        <f t="array" ref="N89">_xlfn.SWITCH($E89, "Low", $O$2, "Medium", $P$2, "High", $Q$2) * $J89</f>
        <v>12</v>
      </c>
      <c r="O89" s="15" cm="1">
        <f t="array" ref="O89">_xlfn.SWITCH($E89, "Low", $O$2, "Medium", $P$2, "High", $Q$2) * $K89</f>
        <v>0</v>
      </c>
      <c r="P89" s="15" cm="1">
        <f t="array" ref="P89">_xlfn.SWITCH($E89, "Low", $O$2, "Medium", $P$2, "High", $Q$2) * $L89</f>
        <v>0</v>
      </c>
      <c r="Q89" s="33" cm="1">
        <f t="array" ref="Q89">_xlfn.SWITCH($E89, "Low", $O$2, "Medium", $P$2, "High", $Q$2) * $M89</f>
        <v>12</v>
      </c>
      <c r="R89" s="34" cm="1">
        <f t="array" ref="R89">_xlfn.SWITCH($E89, "Low", $S$2, "Medium", $T$2, "High", $U$2) * $J89</f>
        <v>20</v>
      </c>
      <c r="S89" s="15" cm="1">
        <f t="array" ref="S89">_xlfn.SWITCH($E89, "Low", $S$2, "Medium", $T$2, "High", $U$2) * $K89</f>
        <v>0</v>
      </c>
      <c r="T89" s="15" cm="1">
        <f t="array" ref="T89">_xlfn.SWITCH($E89, "Low", $S$2, "Medium", $T$2, "High", $U$2) * $L89</f>
        <v>0</v>
      </c>
      <c r="U89" s="15" cm="1">
        <f t="array" ref="U89">_xlfn.SWITCH($E89, "Low", $S$2, "Medium", $T$2, "High", $U$2) * $M89</f>
        <v>20</v>
      </c>
      <c r="V89" s="30"/>
      <c r="W89" s="30"/>
      <c r="X89" s="30"/>
      <c r="Y89" s="30"/>
    </row>
    <row r="90" spans="1:25" x14ac:dyDescent="0.2">
      <c r="A90" s="15"/>
      <c r="B90" s="15" t="s">
        <v>34</v>
      </c>
      <c r="C90" s="15" t="s">
        <v>170</v>
      </c>
      <c r="D90" s="15" t="s">
        <v>32</v>
      </c>
      <c r="E90" s="15" t="s">
        <v>36</v>
      </c>
      <c r="F90" s="15" cm="1">
        <f t="array" ref="F90">_xlfn.SWITCH(E90, "Low", 1, "Medium", 1.5, "High", 2) * J90</f>
        <v>9</v>
      </c>
      <c r="G90" s="15"/>
      <c r="H90" s="15"/>
      <c r="I90" s="15"/>
      <c r="J90" s="31">
        <v>6</v>
      </c>
      <c r="K90" s="15"/>
      <c r="L90" s="15"/>
      <c r="M90" s="32"/>
      <c r="N90" s="15" cm="1">
        <f t="array" ref="N90">_xlfn.SWITCH($E90, "Low", $O$2, "Medium", $P$2, "High", $Q$2) * $J90</f>
        <v>9</v>
      </c>
      <c r="O90" s="15" cm="1">
        <f t="array" ref="O90">_xlfn.SWITCH($E90, "Low", $O$2, "Medium", $P$2, "High", $Q$2) * $K90</f>
        <v>0</v>
      </c>
      <c r="P90" s="15" cm="1">
        <f t="array" ref="P90">_xlfn.SWITCH($E90, "Low", $O$2, "Medium", $P$2, "High", $Q$2) * $L90</f>
        <v>0</v>
      </c>
      <c r="Q90" s="33" cm="1">
        <f t="array" ref="Q90">_xlfn.SWITCH($E90, "Low", $O$2, "Medium", $P$2, "High", $Q$2) * $M90</f>
        <v>0</v>
      </c>
      <c r="R90" s="34" cm="1">
        <f t="array" ref="R90">_xlfn.SWITCH($E90, "Low", $S$2, "Medium", $T$2, "High", $U$2) * $J90</f>
        <v>15</v>
      </c>
      <c r="S90" s="15" cm="1">
        <f t="array" ref="S90">_xlfn.SWITCH($E90, "Low", $S$2, "Medium", $T$2, "High", $U$2) * $K90</f>
        <v>0</v>
      </c>
      <c r="T90" s="15" cm="1">
        <f t="array" ref="T90">_xlfn.SWITCH($E90, "Low", $S$2, "Medium", $T$2, "High", $U$2) * $L90</f>
        <v>0</v>
      </c>
      <c r="U90" s="15" cm="1">
        <f t="array" ref="U90">_xlfn.SWITCH($E90, "Low", $S$2, "Medium", $T$2, "High", $U$2) * $M90</f>
        <v>0</v>
      </c>
      <c r="V90" s="30"/>
      <c r="W90" s="30"/>
      <c r="X90" s="30"/>
      <c r="Y90" s="30"/>
    </row>
    <row r="91" spans="1:25" x14ac:dyDescent="0.2">
      <c r="A91" s="15"/>
      <c r="B91" s="15" t="s">
        <v>37</v>
      </c>
      <c r="C91" s="15" t="s">
        <v>171</v>
      </c>
      <c r="D91" s="15" t="s">
        <v>32</v>
      </c>
      <c r="E91" s="15" t="s">
        <v>36</v>
      </c>
      <c r="F91" s="15" cm="1">
        <f t="array" ref="F91">_xlfn.SWITCH(E91, "Low", 1, "Medium", 1.5, "High", 2) * J91</f>
        <v>9</v>
      </c>
      <c r="G91" s="15"/>
      <c r="H91" s="15"/>
      <c r="I91" s="15"/>
      <c r="J91" s="31">
        <v>6</v>
      </c>
      <c r="K91" s="15"/>
      <c r="L91" s="15"/>
      <c r="M91" s="32"/>
      <c r="N91" s="15" cm="1">
        <f t="array" ref="N91">_xlfn.SWITCH($E91, "Low", $O$2, "Medium", $P$2, "High", $Q$2) * $J91</f>
        <v>9</v>
      </c>
      <c r="O91" s="15" cm="1">
        <f t="array" ref="O91">_xlfn.SWITCH($E91, "Low", $O$2, "Medium", $P$2, "High", $Q$2) * $K91</f>
        <v>0</v>
      </c>
      <c r="P91" s="15" cm="1">
        <f t="array" ref="P91">_xlfn.SWITCH($E91, "Low", $O$2, "Medium", $P$2, "High", $Q$2) * $L91</f>
        <v>0</v>
      </c>
      <c r="Q91" s="33" cm="1">
        <f t="array" ref="Q91">_xlfn.SWITCH($E91, "Low", $O$2, "Medium", $P$2, "High", $Q$2) * $M91</f>
        <v>0</v>
      </c>
      <c r="R91" s="34" cm="1">
        <f t="array" ref="R91">_xlfn.SWITCH($E91, "Low", $S$2, "Medium", $T$2, "High", $U$2) * $J91</f>
        <v>15</v>
      </c>
      <c r="S91" s="15" cm="1">
        <f t="array" ref="S91">_xlfn.SWITCH($E91, "Low", $S$2, "Medium", $T$2, "High", $U$2) * $K91</f>
        <v>0</v>
      </c>
      <c r="T91" s="15" cm="1">
        <f t="array" ref="T91">_xlfn.SWITCH($E91, "Low", $S$2, "Medium", $T$2, "High", $U$2) * $L91</f>
        <v>0</v>
      </c>
      <c r="U91" s="15" cm="1">
        <f t="array" ref="U91">_xlfn.SWITCH($E91, "Low", $S$2, "Medium", $T$2, "High", $U$2) * $M91</f>
        <v>0</v>
      </c>
      <c r="V91" s="30"/>
      <c r="W91" s="30"/>
      <c r="X91" s="30"/>
      <c r="Y91" s="30"/>
    </row>
    <row r="92" spans="1:25" x14ac:dyDescent="0.2">
      <c r="A92" s="15"/>
      <c r="B92" s="15" t="s">
        <v>172</v>
      </c>
      <c r="C92" s="15" t="s">
        <v>173</v>
      </c>
      <c r="D92" s="15" t="s">
        <v>32</v>
      </c>
      <c r="E92" s="15" t="s">
        <v>41</v>
      </c>
      <c r="F92" s="15" cm="1">
        <f t="array" ref="F92">_xlfn.SWITCH(E92, "Low", 1, "Medium", 1.5, "High", 2) * J92</f>
        <v>16</v>
      </c>
      <c r="G92" s="15"/>
      <c r="H92" s="15"/>
      <c r="I92" s="15"/>
      <c r="J92" s="31">
        <v>8</v>
      </c>
      <c r="K92" s="15"/>
      <c r="L92" s="15"/>
      <c r="M92" s="32"/>
      <c r="N92" s="15" cm="1">
        <f t="array" ref="N92">_xlfn.SWITCH($E92, "Low", $O$2, "Medium", $P$2, "High", $Q$2) * $J92</f>
        <v>16</v>
      </c>
      <c r="O92" s="15" cm="1">
        <f t="array" ref="O92">_xlfn.SWITCH($E92, "Low", $O$2, "Medium", $P$2, "High", $Q$2) * $K92</f>
        <v>0</v>
      </c>
      <c r="P92" s="15" cm="1">
        <f t="array" ref="P92">_xlfn.SWITCH($E92, "Low", $O$2, "Medium", $P$2, "High", $Q$2) * $L92</f>
        <v>0</v>
      </c>
      <c r="Q92" s="33" cm="1">
        <f t="array" ref="Q92">_xlfn.SWITCH($E92, "Low", $O$2, "Medium", $P$2, "High", $Q$2) * $M92</f>
        <v>0</v>
      </c>
      <c r="R92" s="34" cm="1">
        <f t="array" ref="R92">_xlfn.SWITCH($E92, "Low", $S$2, "Medium", $T$2, "High", $U$2) * $J92</f>
        <v>24</v>
      </c>
      <c r="S92" s="15" cm="1">
        <f t="array" ref="S92">_xlfn.SWITCH($E92, "Low", $S$2, "Medium", $T$2, "High", $U$2) * $K92</f>
        <v>0</v>
      </c>
      <c r="T92" s="15" cm="1">
        <f t="array" ref="T92">_xlfn.SWITCH($E92, "Low", $S$2, "Medium", $T$2, "High", $U$2) * $L92</f>
        <v>0</v>
      </c>
      <c r="U92" s="15" cm="1">
        <f t="array" ref="U92">_xlfn.SWITCH($E92, "Low", $S$2, "Medium", $T$2, "High", $U$2) * $M92</f>
        <v>0</v>
      </c>
      <c r="V92" s="30"/>
      <c r="W92" s="30"/>
      <c r="X92" s="30"/>
      <c r="Y92" s="30"/>
    </row>
    <row r="93" spans="1:25" x14ac:dyDescent="0.2">
      <c r="A93" s="15"/>
      <c r="B93" s="15" t="s">
        <v>174</v>
      </c>
      <c r="C93" s="15" t="s">
        <v>175</v>
      </c>
      <c r="D93" s="15" t="s">
        <v>103</v>
      </c>
      <c r="E93" s="15" t="s">
        <v>36</v>
      </c>
      <c r="F93" s="15" cm="1">
        <f t="array" ref="F93">_xlfn.SWITCH(E93, "Low", 1, "Medium", 1.5, "High", 2) * J93</f>
        <v>7.5</v>
      </c>
      <c r="G93" s="15">
        <v>10</v>
      </c>
      <c r="H93" s="15"/>
      <c r="I93" s="15"/>
      <c r="J93" s="31">
        <v>5</v>
      </c>
      <c r="K93" s="15">
        <v>10</v>
      </c>
      <c r="L93" s="15"/>
      <c r="M93" s="32"/>
      <c r="N93" s="15" cm="1">
        <f t="array" ref="N93">_xlfn.SWITCH($E93, "Low", $O$2, "Medium", $P$2, "High", $Q$2) * $J93</f>
        <v>7.5</v>
      </c>
      <c r="O93" s="15" cm="1">
        <f t="array" ref="O93">_xlfn.SWITCH($E93, "Low", $O$2, "Medium", $P$2, "High", $Q$2) * $K93</f>
        <v>15</v>
      </c>
      <c r="P93" s="15" cm="1">
        <f t="array" ref="P93">_xlfn.SWITCH($E93, "Low", $O$2, "Medium", $P$2, "High", $Q$2) * $L93</f>
        <v>0</v>
      </c>
      <c r="Q93" s="33" cm="1">
        <f t="array" ref="Q93">_xlfn.SWITCH($E93, "Low", $O$2, "Medium", $P$2, "High", $Q$2) * $M93</f>
        <v>0</v>
      </c>
      <c r="R93" s="34" cm="1">
        <f t="array" ref="R93">_xlfn.SWITCH($E93, "Low", $S$2, "Medium", $T$2, "High", $U$2) * $J93</f>
        <v>12.5</v>
      </c>
      <c r="S93" s="15" cm="1">
        <f t="array" ref="S93">_xlfn.SWITCH($E93, "Low", $S$2, "Medium", $T$2, "High", $U$2) * $K93</f>
        <v>25</v>
      </c>
      <c r="T93" s="15" cm="1">
        <f t="array" ref="T93">_xlfn.SWITCH($E93, "Low", $S$2, "Medium", $T$2, "High", $U$2) * $L93</f>
        <v>0</v>
      </c>
      <c r="U93" s="15" cm="1">
        <f t="array" ref="U93">_xlfn.SWITCH($E93, "Low", $S$2, "Medium", $T$2, "High", $U$2) * $M93</f>
        <v>0</v>
      </c>
      <c r="V93" s="30"/>
      <c r="W93" s="30"/>
      <c r="X93" s="30"/>
      <c r="Y93" s="30"/>
    </row>
    <row r="94" spans="1:25" x14ac:dyDescent="0.2">
      <c r="A94" s="15"/>
      <c r="B94" s="15" t="s">
        <v>176</v>
      </c>
      <c r="C94" s="15" t="s">
        <v>177</v>
      </c>
      <c r="D94" s="15" t="s">
        <v>32</v>
      </c>
      <c r="E94" s="15" t="s">
        <v>33</v>
      </c>
      <c r="F94" s="15" cm="1">
        <f t="array" ref="F94">_xlfn.SWITCH(E94, "Low", 1, "Medium", 1.5, "High", 2) * J94</f>
        <v>4</v>
      </c>
      <c r="G94" s="15"/>
      <c r="H94" s="15"/>
      <c r="I94" s="15"/>
      <c r="J94" s="31">
        <v>4</v>
      </c>
      <c r="K94" s="15"/>
      <c r="L94" s="15"/>
      <c r="M94" s="32"/>
      <c r="N94" s="15" cm="1">
        <f t="array" ref="N94">_xlfn.SWITCH($E94, "Low", $O$2, "Medium", $P$2, "High", $Q$2) * $J94</f>
        <v>4.8</v>
      </c>
      <c r="O94" s="15" cm="1">
        <f t="array" ref="O94">_xlfn.SWITCH($E94, "Low", $O$2, "Medium", $P$2, "High", $Q$2) * $K94</f>
        <v>0</v>
      </c>
      <c r="P94" s="15" cm="1">
        <f t="array" ref="P94">_xlfn.SWITCH($E94, "Low", $O$2, "Medium", $P$2, "High", $Q$2) * $L94</f>
        <v>0</v>
      </c>
      <c r="Q94" s="33" cm="1">
        <f t="array" ref="Q94">_xlfn.SWITCH($E94, "Low", $O$2, "Medium", $P$2, "High", $Q$2) * $M94</f>
        <v>0</v>
      </c>
      <c r="R94" s="34" cm="1">
        <f t="array" ref="R94">_xlfn.SWITCH($E94, "Low", $S$2, "Medium", $T$2, "High", $U$2) * $J94</f>
        <v>8</v>
      </c>
      <c r="S94" s="15" cm="1">
        <f t="array" ref="S94">_xlfn.SWITCH($E94, "Low", $S$2, "Medium", $T$2, "High", $U$2) * $K94</f>
        <v>0</v>
      </c>
      <c r="T94" s="15" cm="1">
        <f t="array" ref="T94">_xlfn.SWITCH($E94, "Low", $S$2, "Medium", $T$2, "High", $U$2) * $L94</f>
        <v>0</v>
      </c>
      <c r="U94" s="15" cm="1">
        <f t="array" ref="U94">_xlfn.SWITCH($E94, "Low", $S$2, "Medium", $T$2, "High", $U$2) * $M94</f>
        <v>0</v>
      </c>
      <c r="V94" s="30"/>
      <c r="W94" s="30"/>
      <c r="X94" s="30"/>
      <c r="Y94" s="30"/>
    </row>
    <row r="95" spans="1:25" x14ac:dyDescent="0.2">
      <c r="A95" s="15"/>
      <c r="B95" s="15" t="s">
        <v>178</v>
      </c>
      <c r="C95" s="15" t="s">
        <v>179</v>
      </c>
      <c r="D95" s="15" t="s">
        <v>32</v>
      </c>
      <c r="E95" s="15" t="s">
        <v>41</v>
      </c>
      <c r="F95" s="15" cm="1">
        <f t="array" ref="F95">_xlfn.SWITCH(E95, "Low", 1, "Medium", 1.5, "High", 2) * J95</f>
        <v>12</v>
      </c>
      <c r="G95" s="15"/>
      <c r="H95" s="15"/>
      <c r="I95" s="15"/>
      <c r="J95" s="31">
        <v>6</v>
      </c>
      <c r="K95" s="15"/>
      <c r="L95" s="15"/>
      <c r="M95" s="32"/>
      <c r="N95" s="15" cm="1">
        <f t="array" ref="N95">_xlfn.SWITCH($E95, "Low", $O$2, "Medium", $P$2, "High", $Q$2) * $J95</f>
        <v>12</v>
      </c>
      <c r="O95" s="15" cm="1">
        <f t="array" ref="O95">_xlfn.SWITCH($E95, "Low", $O$2, "Medium", $P$2, "High", $Q$2) * $K95</f>
        <v>0</v>
      </c>
      <c r="P95" s="15" cm="1">
        <f t="array" ref="P95">_xlfn.SWITCH($E95, "Low", $O$2, "Medium", $P$2, "High", $Q$2) * $L95</f>
        <v>0</v>
      </c>
      <c r="Q95" s="33" cm="1">
        <f t="array" ref="Q95">_xlfn.SWITCH($E95, "Low", $O$2, "Medium", $P$2, "High", $Q$2) * $M95</f>
        <v>0</v>
      </c>
      <c r="R95" s="34" cm="1">
        <f t="array" ref="R95">_xlfn.SWITCH($E95, "Low", $S$2, "Medium", $T$2, "High", $U$2) * $J95</f>
        <v>18</v>
      </c>
      <c r="S95" s="15" cm="1">
        <f t="array" ref="S95">_xlfn.SWITCH($E95, "Low", $S$2, "Medium", $T$2, "High", $U$2) * $K95</f>
        <v>0</v>
      </c>
      <c r="T95" s="15" cm="1">
        <f t="array" ref="T95">_xlfn.SWITCH($E95, "Low", $S$2, "Medium", $T$2, "High", $U$2) * $L95</f>
        <v>0</v>
      </c>
      <c r="U95" s="15" cm="1">
        <f t="array" ref="U95">_xlfn.SWITCH($E95, "Low", $S$2, "Medium", $T$2, "High", $U$2) * $M95</f>
        <v>0</v>
      </c>
      <c r="V95" s="30"/>
      <c r="W95" s="30"/>
      <c r="X95" s="30"/>
      <c r="Y95" s="30"/>
    </row>
    <row r="96" spans="1:25" x14ac:dyDescent="0.2">
      <c r="A96" s="15"/>
      <c r="B96" s="15" t="s">
        <v>90</v>
      </c>
      <c r="C96" s="15" t="s">
        <v>180</v>
      </c>
      <c r="D96" s="15" t="s">
        <v>32</v>
      </c>
      <c r="E96" s="15" t="s">
        <v>41</v>
      </c>
      <c r="F96" s="15" cm="1">
        <f t="array" ref="F96">_xlfn.SWITCH(E96, "Low", 1, "Medium", 1.5, "High", 2) * J96</f>
        <v>14</v>
      </c>
      <c r="G96" s="15"/>
      <c r="H96" s="15"/>
      <c r="I96" s="15"/>
      <c r="J96" s="31">
        <v>7</v>
      </c>
      <c r="K96" s="15"/>
      <c r="L96" s="15"/>
      <c r="M96" s="32"/>
      <c r="N96" s="15" cm="1">
        <f t="array" ref="N96">_xlfn.SWITCH($E96, "Low", $O$2, "Medium", $P$2, "High", $Q$2) * $J96</f>
        <v>14</v>
      </c>
      <c r="O96" s="15" cm="1">
        <f t="array" ref="O96">_xlfn.SWITCH($E96, "Low", $O$2, "Medium", $P$2, "High", $Q$2) * $K96</f>
        <v>0</v>
      </c>
      <c r="P96" s="15" cm="1">
        <f t="array" ref="P96">_xlfn.SWITCH($E96, "Low", $O$2, "Medium", $P$2, "High", $Q$2) * $L96</f>
        <v>0</v>
      </c>
      <c r="Q96" s="33" cm="1">
        <f t="array" ref="Q96">_xlfn.SWITCH($E96, "Low", $O$2, "Medium", $P$2, "High", $Q$2) * $M96</f>
        <v>0</v>
      </c>
      <c r="R96" s="34" cm="1">
        <f t="array" ref="R96">_xlfn.SWITCH($E96, "Low", $S$2, "Medium", $T$2, "High", $U$2) * $J96</f>
        <v>21</v>
      </c>
      <c r="S96" s="15" cm="1">
        <f t="array" ref="S96">_xlfn.SWITCH($E96, "Low", $S$2, "Medium", $T$2, "High", $U$2) * $K96</f>
        <v>0</v>
      </c>
      <c r="T96" s="15" cm="1">
        <f t="array" ref="T96">_xlfn.SWITCH($E96, "Low", $S$2, "Medium", $T$2, "High", $U$2) * $L96</f>
        <v>0</v>
      </c>
      <c r="U96" s="15" cm="1">
        <f t="array" ref="U96">_xlfn.SWITCH($E96, "Low", $S$2, "Medium", $T$2, "High", $U$2) * $M96</f>
        <v>0</v>
      </c>
      <c r="V96" s="30"/>
      <c r="W96" s="30"/>
      <c r="X96" s="30"/>
      <c r="Y96" s="30"/>
    </row>
    <row r="97" spans="1:25" x14ac:dyDescent="0.2">
      <c r="A97" s="15"/>
      <c r="B97" s="15" t="s">
        <v>46</v>
      </c>
      <c r="C97" s="15" t="s">
        <v>181</v>
      </c>
      <c r="D97" s="15" t="s">
        <v>32</v>
      </c>
      <c r="E97" s="15" t="s">
        <v>36</v>
      </c>
      <c r="F97" s="15" cm="1">
        <f t="array" ref="F97">_xlfn.SWITCH(E97, "Low", 1, "Medium", 1.5, "High", 2) * J97</f>
        <v>6</v>
      </c>
      <c r="G97" s="15"/>
      <c r="H97" s="15"/>
      <c r="I97" s="15"/>
      <c r="J97" s="31">
        <v>4</v>
      </c>
      <c r="K97" s="15"/>
      <c r="L97" s="15"/>
      <c r="M97" s="32"/>
      <c r="N97" s="15" cm="1">
        <f t="array" ref="N97">_xlfn.SWITCH($E97, "Low", $O$2, "Medium", $P$2, "High", $Q$2) * $J97</f>
        <v>6</v>
      </c>
      <c r="O97" s="15" cm="1">
        <f t="array" ref="O97">_xlfn.SWITCH($E97, "Low", $O$2, "Medium", $P$2, "High", $Q$2) * $K97</f>
        <v>0</v>
      </c>
      <c r="P97" s="15" cm="1">
        <f t="array" ref="P97">_xlfn.SWITCH($E97, "Low", $O$2, "Medium", $P$2, "High", $Q$2) * $L97</f>
        <v>0</v>
      </c>
      <c r="Q97" s="33" cm="1">
        <f t="array" ref="Q97">_xlfn.SWITCH($E97, "Low", $O$2, "Medium", $P$2, "High", $Q$2) * $M97</f>
        <v>0</v>
      </c>
      <c r="R97" s="34" cm="1">
        <f t="array" ref="R97">_xlfn.SWITCH($E97, "Low", $S$2, "Medium", $T$2, "High", $U$2) * $J97</f>
        <v>10</v>
      </c>
      <c r="S97" s="15" cm="1">
        <f t="array" ref="S97">_xlfn.SWITCH($E97, "Low", $S$2, "Medium", $T$2, "High", $U$2) * $K97</f>
        <v>0</v>
      </c>
      <c r="T97" s="15" cm="1">
        <f t="array" ref="T97">_xlfn.SWITCH($E97, "Low", $S$2, "Medium", $T$2, "High", $U$2) * $L97</f>
        <v>0</v>
      </c>
      <c r="U97" s="15" cm="1">
        <f t="array" ref="U97">_xlfn.SWITCH($E97, "Low", $S$2, "Medium", $T$2, "High", $U$2) * $M97</f>
        <v>0</v>
      </c>
      <c r="V97" s="30"/>
      <c r="W97" s="30"/>
      <c r="X97" s="30"/>
      <c r="Y97" s="30"/>
    </row>
    <row r="98" spans="1:25" x14ac:dyDescent="0.2">
      <c r="A98" s="15"/>
      <c r="B98" s="15" t="s">
        <v>182</v>
      </c>
      <c r="C98" s="15" t="s">
        <v>183</v>
      </c>
      <c r="D98" s="15" t="s">
        <v>32</v>
      </c>
      <c r="E98" s="15" t="s">
        <v>33</v>
      </c>
      <c r="F98" s="15" cm="1">
        <f t="array" ref="F98">_xlfn.SWITCH(E98, "Low", 1, "Medium", 1.5, "High", 2) * J98</f>
        <v>3</v>
      </c>
      <c r="G98" s="15"/>
      <c r="H98" s="15"/>
      <c r="I98" s="15"/>
      <c r="J98" s="31">
        <v>3</v>
      </c>
      <c r="K98" s="15"/>
      <c r="L98" s="15"/>
      <c r="M98" s="32"/>
      <c r="N98" s="15" cm="1">
        <f t="array" ref="N98">_xlfn.SWITCH($E98, "Low", $O$2, "Medium", $P$2, "High", $Q$2) * $J98</f>
        <v>3.5999999999999996</v>
      </c>
      <c r="O98" s="15" cm="1">
        <f t="array" ref="O98">_xlfn.SWITCH($E98, "Low", $O$2, "Medium", $P$2, "High", $Q$2) * $K98</f>
        <v>0</v>
      </c>
      <c r="P98" s="15" cm="1">
        <f t="array" ref="P98">_xlfn.SWITCH($E98, "Low", $O$2, "Medium", $P$2, "High", $Q$2) * $L98</f>
        <v>0</v>
      </c>
      <c r="Q98" s="33" cm="1">
        <f t="array" ref="Q98">_xlfn.SWITCH($E98, "Low", $O$2, "Medium", $P$2, "High", $Q$2) * $M98</f>
        <v>0</v>
      </c>
      <c r="R98" s="34" cm="1">
        <f t="array" ref="R98">_xlfn.SWITCH($E98, "Low", $S$2, "Medium", $T$2, "High", $U$2) * $J98</f>
        <v>6</v>
      </c>
      <c r="S98" s="15" cm="1">
        <f t="array" ref="S98">_xlfn.SWITCH($E98, "Low", $S$2, "Medium", $T$2, "High", $U$2) * $K98</f>
        <v>0</v>
      </c>
      <c r="T98" s="15" cm="1">
        <f t="array" ref="T98">_xlfn.SWITCH($E98, "Low", $S$2, "Medium", $T$2, "High", $U$2) * $L98</f>
        <v>0</v>
      </c>
      <c r="U98" s="15" cm="1">
        <f t="array" ref="U98">_xlfn.SWITCH($E98, "Low", $S$2, "Medium", $T$2, "High", $U$2) * $M98</f>
        <v>0</v>
      </c>
      <c r="V98" s="30"/>
      <c r="W98" s="30"/>
      <c r="X98" s="30"/>
      <c r="Y98" s="30"/>
    </row>
    <row r="99" spans="1:25" x14ac:dyDescent="0.2">
      <c r="A99" s="15"/>
      <c r="B99" s="15" t="s">
        <v>114</v>
      </c>
      <c r="C99" s="15" t="s">
        <v>184</v>
      </c>
      <c r="D99" s="15" t="s">
        <v>89</v>
      </c>
      <c r="E99" s="15" t="s">
        <v>33</v>
      </c>
      <c r="F99" s="15" cm="1">
        <f t="array" ref="F99">_xlfn.SWITCH(E99, "Low", 1, "Medium", 1.5, "High", 2) * J99</f>
        <v>3</v>
      </c>
      <c r="G99" s="15"/>
      <c r="H99" s="15"/>
      <c r="I99" s="15">
        <v>1</v>
      </c>
      <c r="J99" s="31">
        <v>3</v>
      </c>
      <c r="K99" s="15"/>
      <c r="L99" s="15"/>
      <c r="M99" s="32">
        <v>1</v>
      </c>
      <c r="N99" s="15" cm="1">
        <f t="array" ref="N99">_xlfn.SWITCH($E99, "Low", $O$2, "Medium", $P$2, "High", $Q$2) * $J99</f>
        <v>3.5999999999999996</v>
      </c>
      <c r="O99" s="15" cm="1">
        <f t="array" ref="O99">_xlfn.SWITCH($E99, "Low", $O$2, "Medium", $P$2, "High", $Q$2) * $K99</f>
        <v>0</v>
      </c>
      <c r="P99" s="15" cm="1">
        <f t="array" ref="P99">_xlfn.SWITCH($E99, "Low", $O$2, "Medium", $P$2, "High", $Q$2) * $L99</f>
        <v>0</v>
      </c>
      <c r="Q99" s="33" cm="1">
        <f t="array" ref="Q99">_xlfn.SWITCH($E99, "Low", $O$2, "Medium", $P$2, "High", $Q$2) * $M99</f>
        <v>1.2</v>
      </c>
      <c r="R99" s="34" cm="1">
        <f t="array" ref="R99">_xlfn.SWITCH($E99, "Low", $S$2, "Medium", $T$2, "High", $U$2) * $J99</f>
        <v>6</v>
      </c>
      <c r="S99" s="15" cm="1">
        <f t="array" ref="S99">_xlfn.SWITCH($E99, "Low", $S$2, "Medium", $T$2, "High", $U$2) * $K99</f>
        <v>0</v>
      </c>
      <c r="T99" s="15" cm="1">
        <f t="array" ref="T99">_xlfn.SWITCH($E99, "Low", $S$2, "Medium", $T$2, "High", $U$2) * $L99</f>
        <v>0</v>
      </c>
      <c r="U99" s="15" cm="1">
        <f t="array" ref="U99">_xlfn.SWITCH($E99, "Low", $S$2, "Medium", $T$2, "High", $U$2) * $M99</f>
        <v>2</v>
      </c>
      <c r="V99" s="30"/>
      <c r="W99" s="30"/>
      <c r="X99" s="30"/>
      <c r="Y99" s="30"/>
    </row>
    <row r="100" spans="1:25" x14ac:dyDescent="0.2">
      <c r="A100" s="15"/>
      <c r="B100" s="15" t="s">
        <v>66</v>
      </c>
      <c r="C100" s="15"/>
      <c r="D100" s="15" t="s">
        <v>32</v>
      </c>
      <c r="E100" s="15" t="s">
        <v>36</v>
      </c>
      <c r="F100" s="15" cm="1">
        <f t="array" ref="F100">_xlfn.SWITCH(E100, "Low", 1, "Medium", 1.5, "High", 2) * J100</f>
        <v>12</v>
      </c>
      <c r="G100" s="15"/>
      <c r="H100" s="15"/>
      <c r="I100" s="15"/>
      <c r="J100" s="31">
        <v>8</v>
      </c>
      <c r="K100" s="15"/>
      <c r="L100" s="15"/>
      <c r="M100" s="32"/>
      <c r="N100" s="15" cm="1">
        <f t="array" ref="N100">_xlfn.SWITCH($E100, "Low", $O$2, "Medium", $P$2, "High", $Q$2) * $J100</f>
        <v>12</v>
      </c>
      <c r="O100" s="15" cm="1">
        <f t="array" ref="O100">_xlfn.SWITCH($E100, "Low", $O$2, "Medium", $P$2, "High", $Q$2) * $K100</f>
        <v>0</v>
      </c>
      <c r="P100" s="15" cm="1">
        <f t="array" ref="P100">_xlfn.SWITCH($E100, "Low", $O$2, "Medium", $P$2, "High", $Q$2) * $L100</f>
        <v>0</v>
      </c>
      <c r="Q100" s="33" cm="1">
        <f t="array" ref="Q100">_xlfn.SWITCH($E100, "Low", $O$2, "Medium", $P$2, "High", $Q$2) * $M100</f>
        <v>0</v>
      </c>
      <c r="R100" s="34" cm="1">
        <f t="array" ref="R100">_xlfn.SWITCH($E100, "Low", $S$2, "Medium", $T$2, "High", $U$2) * $J100</f>
        <v>20</v>
      </c>
      <c r="S100" s="15" cm="1">
        <f t="array" ref="S100">_xlfn.SWITCH($E100, "Low", $S$2, "Medium", $T$2, "High", $U$2) * $K100</f>
        <v>0</v>
      </c>
      <c r="T100" s="15" cm="1">
        <f t="array" ref="T100">_xlfn.SWITCH($E100, "Low", $S$2, "Medium", $T$2, "High", $U$2) * $L100</f>
        <v>0</v>
      </c>
      <c r="U100" s="15" cm="1">
        <f t="array" ref="U100">_xlfn.SWITCH($E100, "Low", $S$2, "Medium", $T$2, "High", $U$2) * $M100</f>
        <v>0</v>
      </c>
      <c r="V100" s="30"/>
      <c r="W100" s="30"/>
      <c r="X100" s="30"/>
      <c r="Y100" s="30"/>
    </row>
    <row r="101" spans="1:25" ht="16" thickBot="1" x14ac:dyDescent="0.25">
      <c r="A101" s="15"/>
      <c r="B101" s="15" t="s">
        <v>67</v>
      </c>
      <c r="C101" s="15"/>
      <c r="D101" s="15" t="s">
        <v>32</v>
      </c>
      <c r="E101" s="15" t="s">
        <v>41</v>
      </c>
      <c r="F101" s="15" cm="1">
        <f t="array" ref="F101">_xlfn.SWITCH(E101, "Low", 1, "Medium", 1.5, "High", 2) * J101</f>
        <v>14</v>
      </c>
      <c r="G101" s="15"/>
      <c r="H101" s="15"/>
      <c r="I101" s="15"/>
      <c r="J101" s="31">
        <v>7</v>
      </c>
      <c r="K101" s="15"/>
      <c r="L101" s="15"/>
      <c r="M101" s="32"/>
      <c r="N101" s="15" cm="1">
        <f t="array" ref="N101">_xlfn.SWITCH($E101, "Low", $O$2, "Medium", $P$2, "High", $Q$2) * $J101</f>
        <v>14</v>
      </c>
      <c r="O101" s="15" cm="1">
        <f t="array" ref="O101">_xlfn.SWITCH($E101, "Low", $O$2, "Medium", $P$2, "High", $Q$2) * $K101</f>
        <v>0</v>
      </c>
      <c r="P101" s="15" cm="1">
        <f t="array" ref="P101">_xlfn.SWITCH($E101, "Low", $O$2, "Medium", $P$2, "High", $Q$2) * $L101</f>
        <v>0</v>
      </c>
      <c r="Q101" s="33" cm="1">
        <f t="array" ref="Q101">_xlfn.SWITCH($E101, "Low", $O$2, "Medium", $P$2, "High", $Q$2) * $M101</f>
        <v>0</v>
      </c>
      <c r="R101" s="34" cm="1">
        <f t="array" ref="R101">_xlfn.SWITCH($E101, "Low", $S$2, "Medium", $T$2, "High", $U$2) * $J101</f>
        <v>21</v>
      </c>
      <c r="S101" s="15" cm="1">
        <f t="array" ref="S101">_xlfn.SWITCH($E101, "Low", $S$2, "Medium", $T$2, "High", $U$2) * $K101</f>
        <v>0</v>
      </c>
      <c r="T101" s="15" cm="1">
        <f t="array" ref="T101">_xlfn.SWITCH($E101, "Low", $S$2, "Medium", $T$2, "High", $U$2) * $L101</f>
        <v>0</v>
      </c>
      <c r="U101" s="15" cm="1">
        <f t="array" ref="U101">_xlfn.SWITCH($E101, "Low", $S$2, "Medium", $T$2, "High", $U$2) * $M101</f>
        <v>0</v>
      </c>
      <c r="V101" s="30"/>
      <c r="W101" s="30"/>
      <c r="X101" s="30"/>
      <c r="Y101" s="30"/>
    </row>
    <row r="102" spans="1:25" ht="16" thickBot="1" x14ac:dyDescent="0.25">
      <c r="A102" s="35"/>
      <c r="B102" s="36" t="s">
        <v>68</v>
      </c>
      <c r="C102" s="36"/>
      <c r="D102" s="36"/>
      <c r="E102" s="36"/>
      <c r="F102" s="36">
        <f>SUM(F89:F101)</f>
        <v>119.5</v>
      </c>
      <c r="G102" s="36">
        <f t="shared" ref="G102:Q102" si="25">SUM(G89:G101)</f>
        <v>10</v>
      </c>
      <c r="H102" s="36">
        <f t="shared" si="25"/>
        <v>0</v>
      </c>
      <c r="I102" s="36">
        <f t="shared" si="25"/>
        <v>11</v>
      </c>
      <c r="J102" s="37">
        <f t="shared" si="25"/>
        <v>77</v>
      </c>
      <c r="K102" s="36">
        <f t="shared" si="25"/>
        <v>10</v>
      </c>
      <c r="L102" s="36">
        <f t="shared" si="25"/>
        <v>0</v>
      </c>
      <c r="M102" s="38">
        <f t="shared" si="25"/>
        <v>11</v>
      </c>
      <c r="N102" s="36">
        <f t="shared" si="25"/>
        <v>123.49999999999999</v>
      </c>
      <c r="O102" s="36">
        <f t="shared" si="25"/>
        <v>15</v>
      </c>
      <c r="P102" s="36">
        <f t="shared" si="25"/>
        <v>0</v>
      </c>
      <c r="Q102" s="39">
        <f t="shared" si="25"/>
        <v>13.2</v>
      </c>
      <c r="R102" s="35">
        <f t="shared" ref="R102" si="26">SUM(R89:R101)</f>
        <v>196.5</v>
      </c>
      <c r="S102" s="36">
        <f t="shared" ref="S102" si="27">SUM(S89:S101)</f>
        <v>25</v>
      </c>
      <c r="T102" s="36">
        <f t="shared" ref="T102" si="28">SUM(T89:T101)</f>
        <v>0</v>
      </c>
      <c r="U102" s="39">
        <f t="shared" ref="U102" si="29">SUM(U89:U101)</f>
        <v>22</v>
      </c>
      <c r="V102" s="40">
        <f>(Table2[[#This Row],[BE O]]+(4*Table2[[#This Row],[BE ML]])+Table2[[#This Row],[BE P]])/6</f>
        <v>127.91666666666667</v>
      </c>
      <c r="W102" s="40">
        <f>(Table2[[#This Row],[DBA O]]+(4*Table2[[#This Row],[DBA ML]])+Table2[[#This Row],[DBA P]])/6</f>
        <v>15.833333333333334</v>
      </c>
      <c r="X102" s="40">
        <f>(Table2[[#This Row],[FE O]]+(4*Table2[[#This Row],[FE ML]])+Table2[[#This Row],[FE P]])/6</f>
        <v>0</v>
      </c>
      <c r="Y102" s="40">
        <f>(Table2[[#This Row],[DEVOPS O]]+(4*Table2[[#This Row],[DEVOPS ML]])+Table2[[#This Row],[DEVOPS P]])/6</f>
        <v>14.299999999999999</v>
      </c>
    </row>
    <row r="103" spans="1:25" x14ac:dyDescent="0.2">
      <c r="A103" s="15">
        <v>7</v>
      </c>
      <c r="B103" s="16" t="s">
        <v>185</v>
      </c>
      <c r="C103" s="15"/>
      <c r="D103" s="15"/>
      <c r="E103" s="15"/>
      <c r="F103" s="15"/>
      <c r="G103" s="15"/>
      <c r="H103" s="15"/>
      <c r="I103" s="15"/>
      <c r="J103" s="31"/>
      <c r="K103" s="15"/>
      <c r="L103" s="15"/>
      <c r="M103" s="32"/>
      <c r="N103" s="15"/>
      <c r="O103" s="15"/>
      <c r="P103" s="15"/>
      <c r="Q103" s="33"/>
      <c r="R103" s="34"/>
      <c r="S103" s="15"/>
      <c r="T103" s="15"/>
      <c r="U103" s="33"/>
      <c r="V103" s="30"/>
      <c r="W103" s="30"/>
      <c r="X103" s="30"/>
      <c r="Y103" s="30"/>
    </row>
    <row r="104" spans="1:25" x14ac:dyDescent="0.2">
      <c r="A104" s="15"/>
      <c r="B104" s="15" t="s">
        <v>30</v>
      </c>
      <c r="C104" s="15" t="s">
        <v>186</v>
      </c>
      <c r="D104" s="15" t="s">
        <v>32</v>
      </c>
      <c r="E104" s="15" t="s">
        <v>33</v>
      </c>
      <c r="F104" s="15" cm="1">
        <f t="array" ref="F104">_xlfn.SWITCH(E104, "Low", 1, "Medium", 1.5, "High", 2) * J104</f>
        <v>10</v>
      </c>
      <c r="G104" s="15"/>
      <c r="H104" s="15"/>
      <c r="I104" s="15">
        <v>10</v>
      </c>
      <c r="J104" s="31">
        <v>10</v>
      </c>
      <c r="K104" s="15"/>
      <c r="L104" s="15"/>
      <c r="M104" s="32">
        <v>10</v>
      </c>
      <c r="N104" s="15" cm="1">
        <f t="array" ref="N104">_xlfn.SWITCH($E104, "Low", $O$2, "Medium", $P$2, "High", $Q$2) * $J104</f>
        <v>12</v>
      </c>
      <c r="O104" s="15" cm="1">
        <f t="array" ref="O104">_xlfn.SWITCH($E104, "Low", $O$2, "Medium", $P$2, "High", $Q$2) * $K104</f>
        <v>0</v>
      </c>
      <c r="P104" s="15" cm="1">
        <f t="array" ref="P104">_xlfn.SWITCH($E104, "Low", $O$2, "Medium", $P$2, "High", $Q$2) * $L104</f>
        <v>0</v>
      </c>
      <c r="Q104" s="33" cm="1">
        <f t="array" ref="Q104">_xlfn.SWITCH($E104, "Low", $O$2, "Medium", $P$2, "High", $Q$2) * $M104</f>
        <v>12</v>
      </c>
      <c r="R104" s="34" cm="1">
        <f t="array" ref="R104">_xlfn.SWITCH($E104, "Low", $S$2, "Medium", $T$2, "High", $U$2) * $J104</f>
        <v>20</v>
      </c>
      <c r="S104" s="15" cm="1">
        <f t="array" ref="S104">_xlfn.SWITCH($E104, "Low", $S$2, "Medium", $T$2, "High", $U$2) * $K104</f>
        <v>0</v>
      </c>
      <c r="T104" s="15" cm="1">
        <f t="array" ref="T104">_xlfn.SWITCH($E104, "Low", $S$2, "Medium", $T$2, "High", $U$2) * $L104</f>
        <v>0</v>
      </c>
      <c r="U104" s="15" cm="1">
        <f t="array" ref="U104">_xlfn.SWITCH($E104, "Low", $S$2, "Medium", $T$2, "High", $U$2) * $M104</f>
        <v>20</v>
      </c>
      <c r="V104" s="30"/>
      <c r="W104" s="30"/>
      <c r="X104" s="30"/>
      <c r="Y104" s="30"/>
    </row>
    <row r="105" spans="1:25" x14ac:dyDescent="0.2">
      <c r="A105" s="15"/>
      <c r="B105" s="15" t="s">
        <v>187</v>
      </c>
      <c r="C105" s="15" t="s">
        <v>188</v>
      </c>
      <c r="D105" s="15" t="s">
        <v>32</v>
      </c>
      <c r="E105" s="15" t="s">
        <v>36</v>
      </c>
      <c r="F105" s="15" cm="1">
        <f t="array" ref="F105">_xlfn.SWITCH(E105, "Low", 1, "Medium", 1.5, "High", 2) * J105</f>
        <v>9</v>
      </c>
      <c r="G105" s="15"/>
      <c r="H105" s="15"/>
      <c r="I105" s="15"/>
      <c r="J105" s="31">
        <v>6</v>
      </c>
      <c r="K105" s="15"/>
      <c r="L105" s="15"/>
      <c r="M105" s="32"/>
      <c r="N105" s="15" cm="1">
        <f t="array" ref="N105">_xlfn.SWITCH($E105, "Low", $O$2, "Medium", $P$2, "High", $Q$2) * $J105</f>
        <v>9</v>
      </c>
      <c r="O105" s="15" cm="1">
        <f t="array" ref="O105">_xlfn.SWITCH($E105, "Low", $O$2, "Medium", $P$2, "High", $Q$2) * $K105</f>
        <v>0</v>
      </c>
      <c r="P105" s="15" cm="1">
        <f t="array" ref="P105">_xlfn.SWITCH($E105, "Low", $O$2, "Medium", $P$2, "High", $Q$2) * $L105</f>
        <v>0</v>
      </c>
      <c r="Q105" s="33" cm="1">
        <f t="array" ref="Q105">_xlfn.SWITCH($E105, "Low", $O$2, "Medium", $P$2, "High", $Q$2) * $M105</f>
        <v>0</v>
      </c>
      <c r="R105" s="34" cm="1">
        <f t="array" ref="R105">_xlfn.SWITCH($E105, "Low", $S$2, "Medium", $T$2, "High", $U$2) * $J105</f>
        <v>15</v>
      </c>
      <c r="S105" s="15" cm="1">
        <f t="array" ref="S105">_xlfn.SWITCH($E105, "Low", $S$2, "Medium", $T$2, "High", $U$2) * $K105</f>
        <v>0</v>
      </c>
      <c r="T105" s="15" cm="1">
        <f t="array" ref="T105">_xlfn.SWITCH($E105, "Low", $S$2, "Medium", $T$2, "High", $U$2) * $L105</f>
        <v>0</v>
      </c>
      <c r="U105" s="15" cm="1">
        <f t="array" ref="U105">_xlfn.SWITCH($E105, "Low", $S$2, "Medium", $T$2, "High", $U$2) * $M105</f>
        <v>0</v>
      </c>
      <c r="V105" s="30"/>
      <c r="W105" s="30"/>
      <c r="X105" s="30"/>
      <c r="Y105" s="30"/>
    </row>
    <row r="106" spans="1:25" x14ac:dyDescent="0.2">
      <c r="A106" s="15"/>
      <c r="B106" s="15" t="s">
        <v>189</v>
      </c>
      <c r="C106" s="15" t="s">
        <v>190</v>
      </c>
      <c r="D106" s="15" t="s">
        <v>103</v>
      </c>
      <c r="E106" s="15" t="s">
        <v>36</v>
      </c>
      <c r="F106" s="15" cm="1">
        <f t="array" ref="F106">_xlfn.SWITCH(E106, "Low", 1, "Medium", 1.5, "High", 2) * J106</f>
        <v>7.5</v>
      </c>
      <c r="G106" s="15">
        <v>10</v>
      </c>
      <c r="H106" s="15"/>
      <c r="I106" s="15"/>
      <c r="J106" s="31">
        <v>5</v>
      </c>
      <c r="K106" s="15">
        <v>10</v>
      </c>
      <c r="L106" s="15"/>
      <c r="M106" s="32"/>
      <c r="N106" s="15" cm="1">
        <f t="array" ref="N106">_xlfn.SWITCH($E106, "Low", $O$2, "Medium", $P$2, "High", $Q$2) * $J106</f>
        <v>7.5</v>
      </c>
      <c r="O106" s="15" cm="1">
        <f t="array" ref="O106">_xlfn.SWITCH($E106, "Low", $O$2, "Medium", $P$2, "High", $Q$2) * $K106</f>
        <v>15</v>
      </c>
      <c r="P106" s="15" cm="1">
        <f t="array" ref="P106">_xlfn.SWITCH($E106, "Low", $O$2, "Medium", $P$2, "High", $Q$2) * $L106</f>
        <v>0</v>
      </c>
      <c r="Q106" s="33" cm="1">
        <f t="array" ref="Q106">_xlfn.SWITCH($E106, "Low", $O$2, "Medium", $P$2, "High", $Q$2) * $M106</f>
        <v>0</v>
      </c>
      <c r="R106" s="34" cm="1">
        <f t="array" ref="R106">_xlfn.SWITCH($E106, "Low", $S$2, "Medium", $T$2, "High", $U$2) * $J106</f>
        <v>12.5</v>
      </c>
      <c r="S106" s="15" cm="1">
        <f t="array" ref="S106">_xlfn.SWITCH($E106, "Low", $S$2, "Medium", $T$2, "High", $U$2) * $K106</f>
        <v>25</v>
      </c>
      <c r="T106" s="15" cm="1">
        <f t="array" ref="T106">_xlfn.SWITCH($E106, "Low", $S$2, "Medium", $T$2, "High", $U$2) * $L106</f>
        <v>0</v>
      </c>
      <c r="U106" s="15" cm="1">
        <f t="array" ref="U106">_xlfn.SWITCH($E106, "Low", $S$2, "Medium", $T$2, "High", $U$2) * $M106</f>
        <v>0</v>
      </c>
      <c r="V106" s="30"/>
      <c r="W106" s="30"/>
      <c r="X106" s="30"/>
      <c r="Y106" s="30"/>
    </row>
    <row r="107" spans="1:25" x14ac:dyDescent="0.2">
      <c r="A107" s="15"/>
      <c r="B107" s="15" t="s">
        <v>191</v>
      </c>
      <c r="C107" s="15" t="s">
        <v>192</v>
      </c>
      <c r="D107" s="15" t="s">
        <v>103</v>
      </c>
      <c r="E107" s="15" t="s">
        <v>36</v>
      </c>
      <c r="F107" s="15" cm="1">
        <f t="array" ref="F107">_xlfn.SWITCH(E107, "Low", 1, "Medium", 1.5, "High", 2) * J107</f>
        <v>7.5</v>
      </c>
      <c r="G107" s="15">
        <v>10</v>
      </c>
      <c r="H107" s="15"/>
      <c r="I107" s="15"/>
      <c r="J107" s="31">
        <v>5</v>
      </c>
      <c r="K107" s="15">
        <v>10</v>
      </c>
      <c r="L107" s="15"/>
      <c r="M107" s="32"/>
      <c r="N107" s="15" cm="1">
        <f t="array" ref="N107">_xlfn.SWITCH($E107, "Low", $O$2, "Medium", $P$2, "High", $Q$2) * $J107</f>
        <v>7.5</v>
      </c>
      <c r="O107" s="15" cm="1">
        <f t="array" ref="O107">_xlfn.SWITCH($E107, "Low", $O$2, "Medium", $P$2, "High", $Q$2) * $K107</f>
        <v>15</v>
      </c>
      <c r="P107" s="15" cm="1">
        <f t="array" ref="P107">_xlfn.SWITCH($E107, "Low", $O$2, "Medium", $P$2, "High", $Q$2) * $L107</f>
        <v>0</v>
      </c>
      <c r="Q107" s="33" cm="1">
        <f t="array" ref="Q107">_xlfn.SWITCH($E107, "Low", $O$2, "Medium", $P$2, "High", $Q$2) * $M107</f>
        <v>0</v>
      </c>
      <c r="R107" s="34" cm="1">
        <f t="array" ref="R107">_xlfn.SWITCH($E107, "Low", $S$2, "Medium", $T$2, "High", $U$2) * $J107</f>
        <v>12.5</v>
      </c>
      <c r="S107" s="15" cm="1">
        <f t="array" ref="S107">_xlfn.SWITCH($E107, "Low", $S$2, "Medium", $T$2, "High", $U$2) * $K107</f>
        <v>25</v>
      </c>
      <c r="T107" s="15" cm="1">
        <f t="array" ref="T107">_xlfn.SWITCH($E107, "Low", $S$2, "Medium", $T$2, "High", $U$2) * $L107</f>
        <v>0</v>
      </c>
      <c r="U107" s="15" cm="1">
        <f t="array" ref="U107">_xlfn.SWITCH($E107, "Low", $S$2, "Medium", $T$2, "High", $U$2) * $M107</f>
        <v>0</v>
      </c>
      <c r="V107" s="30"/>
      <c r="W107" s="30"/>
      <c r="X107" s="30"/>
      <c r="Y107" s="30"/>
    </row>
    <row r="108" spans="1:25" x14ac:dyDescent="0.2">
      <c r="A108" s="15"/>
      <c r="B108" s="15" t="s">
        <v>77</v>
      </c>
      <c r="C108" s="15" t="s">
        <v>193</v>
      </c>
      <c r="D108" s="15" t="s">
        <v>32</v>
      </c>
      <c r="E108" s="15" t="s">
        <v>33</v>
      </c>
      <c r="F108" s="15" cm="1">
        <f t="array" ref="F108">_xlfn.SWITCH(E108, "Low", 1, "Medium", 1.5, "High", 2) * J108</f>
        <v>4</v>
      </c>
      <c r="G108" s="15"/>
      <c r="H108" s="15"/>
      <c r="I108" s="15"/>
      <c r="J108" s="31">
        <v>4</v>
      </c>
      <c r="K108" s="15"/>
      <c r="L108" s="15"/>
      <c r="M108" s="32"/>
      <c r="N108" s="15" cm="1">
        <f t="array" ref="N108">_xlfn.SWITCH($E108, "Low", $O$2, "Medium", $P$2, "High", $Q$2) * $J108</f>
        <v>4.8</v>
      </c>
      <c r="O108" s="15" cm="1">
        <f t="array" ref="O108">_xlfn.SWITCH($E108, "Low", $O$2, "Medium", $P$2, "High", $Q$2) * $K108</f>
        <v>0</v>
      </c>
      <c r="P108" s="15" cm="1">
        <f t="array" ref="P108">_xlfn.SWITCH($E108, "Low", $O$2, "Medium", $P$2, "High", $Q$2) * $L108</f>
        <v>0</v>
      </c>
      <c r="Q108" s="33" cm="1">
        <f t="array" ref="Q108">_xlfn.SWITCH($E108, "Low", $O$2, "Medium", $P$2, "High", $Q$2) * $M108</f>
        <v>0</v>
      </c>
      <c r="R108" s="34" cm="1">
        <f t="array" ref="R108">_xlfn.SWITCH($E108, "Low", $S$2, "Medium", $T$2, "High", $U$2) * $J108</f>
        <v>8</v>
      </c>
      <c r="S108" s="15" cm="1">
        <f t="array" ref="S108">_xlfn.SWITCH($E108, "Low", $S$2, "Medium", $T$2, "High", $U$2) * $K108</f>
        <v>0</v>
      </c>
      <c r="T108" s="15" cm="1">
        <f t="array" ref="T108">_xlfn.SWITCH($E108, "Low", $S$2, "Medium", $T$2, "High", $U$2) * $L108</f>
        <v>0</v>
      </c>
      <c r="U108" s="15" cm="1">
        <f t="array" ref="U108">_xlfn.SWITCH($E108, "Low", $S$2, "Medium", $T$2, "High", $U$2) * $M108</f>
        <v>0</v>
      </c>
      <c r="V108" s="30"/>
      <c r="W108" s="30"/>
      <c r="X108" s="30"/>
      <c r="Y108" s="30"/>
    </row>
    <row r="109" spans="1:25" x14ac:dyDescent="0.2">
      <c r="A109" s="15"/>
      <c r="B109" s="15" t="s">
        <v>194</v>
      </c>
      <c r="C109" s="15" t="s">
        <v>195</v>
      </c>
      <c r="D109" s="15" t="s">
        <v>32</v>
      </c>
      <c r="E109" s="15" t="s">
        <v>36</v>
      </c>
      <c r="F109" s="15" cm="1">
        <f t="array" ref="F109">_xlfn.SWITCH(E109, "Low", 1, "Medium", 1.5, "High", 2) * J109</f>
        <v>9</v>
      </c>
      <c r="G109" s="15"/>
      <c r="H109" s="15"/>
      <c r="I109" s="15"/>
      <c r="J109" s="31">
        <v>6</v>
      </c>
      <c r="K109" s="15"/>
      <c r="L109" s="15"/>
      <c r="M109" s="32"/>
      <c r="N109" s="15" cm="1">
        <f t="array" ref="N109">_xlfn.SWITCH($E109, "Low", $O$2, "Medium", $P$2, "High", $Q$2) * $J109</f>
        <v>9</v>
      </c>
      <c r="O109" s="15" cm="1">
        <f t="array" ref="O109">_xlfn.SWITCH($E109, "Low", $O$2, "Medium", $P$2, "High", $Q$2) * $K109</f>
        <v>0</v>
      </c>
      <c r="P109" s="15" cm="1">
        <f t="array" ref="P109">_xlfn.SWITCH($E109, "Low", $O$2, "Medium", $P$2, "High", $Q$2) * $L109</f>
        <v>0</v>
      </c>
      <c r="Q109" s="33" cm="1">
        <f t="array" ref="Q109">_xlfn.SWITCH($E109, "Low", $O$2, "Medium", $P$2, "High", $Q$2) * $M109</f>
        <v>0</v>
      </c>
      <c r="R109" s="34" cm="1">
        <f t="array" ref="R109">_xlfn.SWITCH($E109, "Low", $S$2, "Medium", $T$2, "High", $U$2) * $J109</f>
        <v>15</v>
      </c>
      <c r="S109" s="15" cm="1">
        <f t="array" ref="S109">_xlfn.SWITCH($E109, "Low", $S$2, "Medium", $T$2, "High", $U$2) * $K109</f>
        <v>0</v>
      </c>
      <c r="T109" s="15" cm="1">
        <f t="array" ref="T109">_xlfn.SWITCH($E109, "Low", $S$2, "Medium", $T$2, "High", $U$2) * $L109</f>
        <v>0</v>
      </c>
      <c r="U109" s="15" cm="1">
        <f t="array" ref="U109">_xlfn.SWITCH($E109, "Low", $S$2, "Medium", $T$2, "High", $U$2) * $M109</f>
        <v>0</v>
      </c>
      <c r="V109" s="30"/>
      <c r="W109" s="30"/>
      <c r="X109" s="30"/>
      <c r="Y109" s="30"/>
    </row>
    <row r="110" spans="1:25" x14ac:dyDescent="0.2">
      <c r="A110" s="15"/>
      <c r="B110" s="15" t="s">
        <v>196</v>
      </c>
      <c r="C110" s="15" t="s">
        <v>197</v>
      </c>
      <c r="D110" s="15" t="s">
        <v>32</v>
      </c>
      <c r="E110" s="15" t="s">
        <v>33</v>
      </c>
      <c r="F110" s="15" cm="1">
        <f t="array" ref="F110">_xlfn.SWITCH(E110, "Low", 1, "Medium", 1.5, "High", 2) * J110</f>
        <v>3</v>
      </c>
      <c r="G110" s="15"/>
      <c r="H110" s="15"/>
      <c r="I110" s="15"/>
      <c r="J110" s="31">
        <v>3</v>
      </c>
      <c r="K110" s="15"/>
      <c r="L110" s="15"/>
      <c r="M110" s="32"/>
      <c r="N110" s="15" cm="1">
        <f t="array" ref="N110">_xlfn.SWITCH($E110, "Low", $O$2, "Medium", $P$2, "High", $Q$2) * $J110</f>
        <v>3.5999999999999996</v>
      </c>
      <c r="O110" s="15" cm="1">
        <f t="array" ref="O110">_xlfn.SWITCH($E110, "Low", $O$2, "Medium", $P$2, "High", $Q$2) * $K110</f>
        <v>0</v>
      </c>
      <c r="P110" s="15" cm="1">
        <f t="array" ref="P110">_xlfn.SWITCH($E110, "Low", $O$2, "Medium", $P$2, "High", $Q$2) * $L110</f>
        <v>0</v>
      </c>
      <c r="Q110" s="33" cm="1">
        <f t="array" ref="Q110">_xlfn.SWITCH($E110, "Low", $O$2, "Medium", $P$2, "High", $Q$2) * $M110</f>
        <v>0</v>
      </c>
      <c r="R110" s="34" cm="1">
        <f t="array" ref="R110">_xlfn.SWITCH($E110, "Low", $S$2, "Medium", $T$2, "High", $U$2) * $J110</f>
        <v>6</v>
      </c>
      <c r="S110" s="15" cm="1">
        <f t="array" ref="S110">_xlfn.SWITCH($E110, "Low", $S$2, "Medium", $T$2, "High", $U$2) * $K110</f>
        <v>0</v>
      </c>
      <c r="T110" s="15" cm="1">
        <f t="array" ref="T110">_xlfn.SWITCH($E110, "Low", $S$2, "Medium", $T$2, "High", $U$2) * $L110</f>
        <v>0</v>
      </c>
      <c r="U110" s="15" cm="1">
        <f t="array" ref="U110">_xlfn.SWITCH($E110, "Low", $S$2, "Medium", $T$2, "High", $U$2) * $M110</f>
        <v>0</v>
      </c>
      <c r="V110" s="30"/>
      <c r="W110" s="30"/>
      <c r="X110" s="30"/>
      <c r="Y110" s="30"/>
    </row>
    <row r="111" spans="1:25" x14ac:dyDescent="0.2">
      <c r="A111" s="15"/>
      <c r="B111" s="15" t="s">
        <v>110</v>
      </c>
      <c r="C111" s="15" t="s">
        <v>198</v>
      </c>
      <c r="D111" s="15" t="s">
        <v>32</v>
      </c>
      <c r="E111" s="15" t="s">
        <v>33</v>
      </c>
      <c r="F111" s="15" cm="1">
        <f t="array" ref="F111">_xlfn.SWITCH(E111, "Low", 1, "Medium", 1.5, "High", 2) * J111</f>
        <v>4</v>
      </c>
      <c r="G111" s="15"/>
      <c r="H111" s="15"/>
      <c r="I111" s="15"/>
      <c r="J111" s="31">
        <v>4</v>
      </c>
      <c r="K111" s="15"/>
      <c r="L111" s="15"/>
      <c r="M111" s="32"/>
      <c r="N111" s="15" cm="1">
        <f t="array" ref="N111">_xlfn.SWITCH($E111, "Low", $O$2, "Medium", $P$2, "High", $Q$2) * $J111</f>
        <v>4.8</v>
      </c>
      <c r="O111" s="15" cm="1">
        <f t="array" ref="O111">_xlfn.SWITCH($E111, "Low", $O$2, "Medium", $P$2, "High", $Q$2) * $K111</f>
        <v>0</v>
      </c>
      <c r="P111" s="15" cm="1">
        <f t="array" ref="P111">_xlfn.SWITCH($E111, "Low", $O$2, "Medium", $P$2, "High", $Q$2) * $L111</f>
        <v>0</v>
      </c>
      <c r="Q111" s="33" cm="1">
        <f t="array" ref="Q111">_xlfn.SWITCH($E111, "Low", $O$2, "Medium", $P$2, "High", $Q$2) * $M111</f>
        <v>0</v>
      </c>
      <c r="R111" s="34" cm="1">
        <f t="array" ref="R111">_xlfn.SWITCH($E111, "Low", $S$2, "Medium", $T$2, "High", $U$2) * $J111</f>
        <v>8</v>
      </c>
      <c r="S111" s="15" cm="1">
        <f t="array" ref="S111">_xlfn.SWITCH($E111, "Low", $S$2, "Medium", $T$2, "High", $U$2) * $K111</f>
        <v>0</v>
      </c>
      <c r="T111" s="15" cm="1">
        <f t="array" ref="T111">_xlfn.SWITCH($E111, "Low", $S$2, "Medium", $T$2, "High", $U$2) * $L111</f>
        <v>0</v>
      </c>
      <c r="U111" s="15" cm="1">
        <f t="array" ref="U111">_xlfn.SWITCH($E111, "Low", $S$2, "Medium", $T$2, "High", $U$2) * $M111</f>
        <v>0</v>
      </c>
      <c r="V111" s="30"/>
      <c r="W111" s="30"/>
      <c r="X111" s="30"/>
      <c r="Y111" s="30"/>
    </row>
    <row r="112" spans="1:25" x14ac:dyDescent="0.2">
      <c r="A112" s="15"/>
      <c r="B112" s="15" t="s">
        <v>114</v>
      </c>
      <c r="C112" s="15" t="s">
        <v>199</v>
      </c>
      <c r="D112" s="15" t="s">
        <v>89</v>
      </c>
      <c r="E112" s="15" t="s">
        <v>33</v>
      </c>
      <c r="F112" s="15" cm="1">
        <f t="array" ref="F112">_xlfn.SWITCH(E112, "Low", 1, "Medium", 1.5, "High", 2) * J112</f>
        <v>3</v>
      </c>
      <c r="G112" s="15"/>
      <c r="H112" s="15"/>
      <c r="I112" s="15">
        <v>1</v>
      </c>
      <c r="J112" s="31">
        <v>3</v>
      </c>
      <c r="K112" s="15"/>
      <c r="L112" s="15"/>
      <c r="M112" s="32">
        <v>1</v>
      </c>
      <c r="N112" s="15" cm="1">
        <f t="array" ref="N112">_xlfn.SWITCH($E112, "Low", $O$2, "Medium", $P$2, "High", $Q$2) * $J112</f>
        <v>3.5999999999999996</v>
      </c>
      <c r="O112" s="15" cm="1">
        <f t="array" ref="O112">_xlfn.SWITCH($E112, "Low", $O$2, "Medium", $P$2, "High", $Q$2) * $K112</f>
        <v>0</v>
      </c>
      <c r="P112" s="15" cm="1">
        <f t="array" ref="P112">_xlfn.SWITCH($E112, "Low", $O$2, "Medium", $P$2, "High", $Q$2) * $L112</f>
        <v>0</v>
      </c>
      <c r="Q112" s="33" cm="1">
        <f t="array" ref="Q112">_xlfn.SWITCH($E112, "Low", $O$2, "Medium", $P$2, "High", $Q$2) * $M112</f>
        <v>1.2</v>
      </c>
      <c r="R112" s="34" cm="1">
        <f t="array" ref="R112">_xlfn.SWITCH($E112, "Low", $S$2, "Medium", $T$2, "High", $U$2) * $J112</f>
        <v>6</v>
      </c>
      <c r="S112" s="15" cm="1">
        <f t="array" ref="S112">_xlfn.SWITCH($E112, "Low", $S$2, "Medium", $T$2, "High", $U$2) * $K112</f>
        <v>0</v>
      </c>
      <c r="T112" s="15" cm="1">
        <f t="array" ref="T112">_xlfn.SWITCH($E112, "Low", $S$2, "Medium", $T$2, "High", $U$2) * $L112</f>
        <v>0</v>
      </c>
      <c r="U112" s="15" cm="1">
        <f t="array" ref="U112">_xlfn.SWITCH($E112, "Low", $S$2, "Medium", $T$2, "High", $U$2) * $M112</f>
        <v>2</v>
      </c>
      <c r="V112" s="30"/>
      <c r="W112" s="30"/>
      <c r="X112" s="30"/>
      <c r="Y112" s="30"/>
    </row>
    <row r="113" spans="1:25" x14ac:dyDescent="0.2">
      <c r="A113" s="15"/>
      <c r="B113" s="15" t="s">
        <v>200</v>
      </c>
      <c r="C113" s="15" t="s">
        <v>201</v>
      </c>
      <c r="D113" s="15" t="s">
        <v>58</v>
      </c>
      <c r="E113" s="15" t="s">
        <v>33</v>
      </c>
      <c r="F113" s="15" cm="1">
        <f t="array" ref="F113">_xlfn.SWITCH(E113, "Low", 1, "Medium", 1.5, "High", 2) * J113</f>
        <v>3</v>
      </c>
      <c r="G113" s="15"/>
      <c r="H113" s="15"/>
      <c r="I113" s="15">
        <v>3</v>
      </c>
      <c r="J113" s="31">
        <v>3</v>
      </c>
      <c r="K113" s="15"/>
      <c r="L113" s="15"/>
      <c r="M113" s="32">
        <v>3</v>
      </c>
      <c r="N113" s="15" cm="1">
        <f t="array" ref="N113">_xlfn.SWITCH($E113, "Low", $O$2, "Medium", $P$2, "High", $Q$2) * $J113</f>
        <v>3.5999999999999996</v>
      </c>
      <c r="O113" s="15" cm="1">
        <f t="array" ref="O113">_xlfn.SWITCH($E113, "Low", $O$2, "Medium", $P$2, "High", $Q$2) * $K113</f>
        <v>0</v>
      </c>
      <c r="P113" s="15" cm="1">
        <f t="array" ref="P113">_xlfn.SWITCH($E113, "Low", $O$2, "Medium", $P$2, "High", $Q$2) * $L113</f>
        <v>0</v>
      </c>
      <c r="Q113" s="33" cm="1">
        <f t="array" ref="Q113">_xlfn.SWITCH($E113, "Low", $O$2, "Medium", $P$2, "High", $Q$2) * $M113</f>
        <v>3.5999999999999996</v>
      </c>
      <c r="R113" s="34" cm="1">
        <f t="array" ref="R113">_xlfn.SWITCH($E113, "Low", $S$2, "Medium", $T$2, "High", $U$2) * $J113</f>
        <v>6</v>
      </c>
      <c r="S113" s="15" cm="1">
        <f t="array" ref="S113">_xlfn.SWITCH($E113, "Low", $S$2, "Medium", $T$2, "High", $U$2) * $K113</f>
        <v>0</v>
      </c>
      <c r="T113" s="15" cm="1">
        <f t="array" ref="T113">_xlfn.SWITCH($E113, "Low", $S$2, "Medium", $T$2, "High", $U$2) * $L113</f>
        <v>0</v>
      </c>
      <c r="U113" s="15" cm="1">
        <f t="array" ref="U113">_xlfn.SWITCH($E113, "Low", $S$2, "Medium", $T$2, "High", $U$2) * $M113</f>
        <v>6</v>
      </c>
      <c r="V113" s="30"/>
      <c r="W113" s="30"/>
      <c r="X113" s="30"/>
      <c r="Y113" s="30"/>
    </row>
    <row r="114" spans="1:25" x14ac:dyDescent="0.2">
      <c r="A114" s="15"/>
      <c r="B114" s="15" t="s">
        <v>66</v>
      </c>
      <c r="C114" s="15"/>
      <c r="D114" s="15" t="s">
        <v>32</v>
      </c>
      <c r="E114" s="15" t="s">
        <v>36</v>
      </c>
      <c r="F114" s="15" cm="1">
        <f t="array" ref="F114">_xlfn.SWITCH(E114, "Low", 1, "Medium", 1.5, "High", 2) * J114</f>
        <v>10.5</v>
      </c>
      <c r="G114" s="15"/>
      <c r="H114" s="15"/>
      <c r="I114" s="15"/>
      <c r="J114" s="31">
        <v>7</v>
      </c>
      <c r="K114" s="15"/>
      <c r="L114" s="15"/>
      <c r="M114" s="32"/>
      <c r="N114" s="15" cm="1">
        <f t="array" ref="N114">_xlfn.SWITCH($E114, "Low", $O$2, "Medium", $P$2, "High", $Q$2) * $J114</f>
        <v>10.5</v>
      </c>
      <c r="O114" s="15" cm="1">
        <f t="array" ref="O114">_xlfn.SWITCH($E114, "Low", $O$2, "Medium", $P$2, "High", $Q$2) * $K114</f>
        <v>0</v>
      </c>
      <c r="P114" s="15" cm="1">
        <f t="array" ref="P114">_xlfn.SWITCH($E114, "Low", $O$2, "Medium", $P$2, "High", $Q$2) * $L114</f>
        <v>0</v>
      </c>
      <c r="Q114" s="33" cm="1">
        <f t="array" ref="Q114">_xlfn.SWITCH($E114, "Low", $O$2, "Medium", $P$2, "High", $Q$2) * $M114</f>
        <v>0</v>
      </c>
      <c r="R114" s="34" cm="1">
        <f t="array" ref="R114">_xlfn.SWITCH($E114, "Low", $S$2, "Medium", $T$2, "High", $U$2) * $J114</f>
        <v>17.5</v>
      </c>
      <c r="S114" s="15" cm="1">
        <f t="array" ref="S114">_xlfn.SWITCH($E114, "Low", $S$2, "Medium", $T$2, "High", $U$2) * $K114</f>
        <v>0</v>
      </c>
      <c r="T114" s="15" cm="1">
        <f t="array" ref="T114">_xlfn.SWITCH($E114, "Low", $S$2, "Medium", $T$2, "High", $U$2) * $L114</f>
        <v>0</v>
      </c>
      <c r="U114" s="15" cm="1">
        <f t="array" ref="U114">_xlfn.SWITCH($E114, "Low", $S$2, "Medium", $T$2, "High", $U$2) * $M114</f>
        <v>0</v>
      </c>
      <c r="V114" s="30"/>
      <c r="W114" s="30"/>
      <c r="X114" s="30"/>
      <c r="Y114" s="30"/>
    </row>
    <row r="115" spans="1:25" ht="16" thickBot="1" x14ac:dyDescent="0.25">
      <c r="A115" s="15"/>
      <c r="B115" s="15" t="s">
        <v>67</v>
      </c>
      <c r="C115" s="15"/>
      <c r="D115" s="15" t="s">
        <v>32</v>
      </c>
      <c r="E115" s="15" t="s">
        <v>41</v>
      </c>
      <c r="F115" s="15" cm="1">
        <f t="array" ref="F115">_xlfn.SWITCH(E115, "Low", 1, "Medium", 1.5, "High", 2) * J115</f>
        <v>12</v>
      </c>
      <c r="G115" s="15"/>
      <c r="H115" s="15"/>
      <c r="I115" s="15"/>
      <c r="J115" s="31">
        <v>6</v>
      </c>
      <c r="K115" s="15"/>
      <c r="L115" s="15"/>
      <c r="M115" s="32"/>
      <c r="N115" s="15" cm="1">
        <f t="array" ref="N115">_xlfn.SWITCH($E115, "Low", $O$2, "Medium", $P$2, "High", $Q$2) * $J115</f>
        <v>12</v>
      </c>
      <c r="O115" s="15" cm="1">
        <f t="array" ref="O115">_xlfn.SWITCH($E115, "Low", $O$2, "Medium", $P$2, "High", $Q$2) * $K115</f>
        <v>0</v>
      </c>
      <c r="P115" s="15" cm="1">
        <f t="array" ref="P115">_xlfn.SWITCH($E115, "Low", $O$2, "Medium", $P$2, "High", $Q$2) * $L115</f>
        <v>0</v>
      </c>
      <c r="Q115" s="33" cm="1">
        <f t="array" ref="Q115">_xlfn.SWITCH($E115, "Low", $O$2, "Medium", $P$2, "High", $Q$2) * $M115</f>
        <v>0</v>
      </c>
      <c r="R115" s="34" cm="1">
        <f t="array" ref="R115">_xlfn.SWITCH($E115, "Low", $S$2, "Medium", $T$2, "High", $U$2) * $J115</f>
        <v>18</v>
      </c>
      <c r="S115" s="15" cm="1">
        <f t="array" ref="S115">_xlfn.SWITCH($E115, "Low", $S$2, "Medium", $T$2, "High", $U$2) * $K115</f>
        <v>0</v>
      </c>
      <c r="T115" s="15" cm="1">
        <f t="array" ref="T115">_xlfn.SWITCH($E115, "Low", $S$2, "Medium", $T$2, "High", $U$2) * $L115</f>
        <v>0</v>
      </c>
      <c r="U115" s="15" cm="1">
        <f t="array" ref="U115">_xlfn.SWITCH($E115, "Low", $S$2, "Medium", $T$2, "High", $U$2) * $M115</f>
        <v>0</v>
      </c>
      <c r="V115" s="30"/>
      <c r="W115" s="30"/>
      <c r="X115" s="30"/>
      <c r="Y115" s="30"/>
    </row>
    <row r="116" spans="1:25" ht="16" thickBot="1" x14ac:dyDescent="0.25">
      <c r="A116" s="35"/>
      <c r="B116" s="36" t="s">
        <v>68</v>
      </c>
      <c r="C116" s="36"/>
      <c r="D116" s="36"/>
      <c r="E116" s="36"/>
      <c r="F116" s="36">
        <f>SUM(F104:F115)</f>
        <v>82.5</v>
      </c>
      <c r="G116" s="36">
        <f t="shared" ref="G116:Q116" si="30">SUM(G104:G115)</f>
        <v>20</v>
      </c>
      <c r="H116" s="36">
        <f t="shared" si="30"/>
        <v>0</v>
      </c>
      <c r="I116" s="36">
        <f t="shared" si="30"/>
        <v>14</v>
      </c>
      <c r="J116" s="37">
        <f t="shared" si="30"/>
        <v>62</v>
      </c>
      <c r="K116" s="36">
        <f t="shared" si="30"/>
        <v>20</v>
      </c>
      <c r="L116" s="36">
        <f t="shared" si="30"/>
        <v>0</v>
      </c>
      <c r="M116" s="38">
        <f t="shared" si="30"/>
        <v>14</v>
      </c>
      <c r="N116" s="36">
        <f t="shared" si="30"/>
        <v>87.899999999999991</v>
      </c>
      <c r="O116" s="36">
        <f t="shared" si="30"/>
        <v>30</v>
      </c>
      <c r="P116" s="36">
        <f t="shared" si="30"/>
        <v>0</v>
      </c>
      <c r="Q116" s="39">
        <f t="shared" si="30"/>
        <v>16.799999999999997</v>
      </c>
      <c r="R116" s="35">
        <f t="shared" ref="R116" si="31">SUM(R104:R115)</f>
        <v>144.5</v>
      </c>
      <c r="S116" s="36">
        <f t="shared" ref="S116" si="32">SUM(S104:S115)</f>
        <v>50</v>
      </c>
      <c r="T116" s="36">
        <f t="shared" ref="T116" si="33">SUM(T104:T115)</f>
        <v>0</v>
      </c>
      <c r="U116" s="39">
        <f t="shared" ref="U116" si="34">SUM(U104:U115)</f>
        <v>28</v>
      </c>
      <c r="V116" s="40">
        <f>(Table2[[#This Row],[BE O]]+(4*Table2[[#This Row],[BE ML]])+Table2[[#This Row],[BE P]])/6</f>
        <v>93.016666666666652</v>
      </c>
      <c r="W116" s="40">
        <f>(Table2[[#This Row],[DBA O]]+(4*Table2[[#This Row],[DBA ML]])+Table2[[#This Row],[DBA P]])/6</f>
        <v>31.666666666666668</v>
      </c>
      <c r="X116" s="40">
        <f>(Table2[[#This Row],[FE O]]+(4*Table2[[#This Row],[FE ML]])+Table2[[#This Row],[FE P]])/6</f>
        <v>0</v>
      </c>
      <c r="Y116" s="40">
        <f>(Table2[[#This Row],[DEVOPS O]]+(4*Table2[[#This Row],[DEVOPS ML]])+Table2[[#This Row],[DEVOPS P]])/6</f>
        <v>18.2</v>
      </c>
    </row>
    <row r="117" spans="1:25" x14ac:dyDescent="0.2">
      <c r="A117" s="15">
        <v>8</v>
      </c>
      <c r="B117" s="16" t="s">
        <v>202</v>
      </c>
      <c r="C117" s="15"/>
      <c r="D117" s="15"/>
      <c r="E117" s="15"/>
      <c r="F117" s="15"/>
      <c r="G117" s="15"/>
      <c r="H117" s="15"/>
      <c r="I117" s="15"/>
      <c r="J117" s="31"/>
      <c r="K117" s="15"/>
      <c r="L117" s="15"/>
      <c r="M117" s="32"/>
      <c r="N117" s="15"/>
      <c r="O117" s="15"/>
      <c r="P117" s="15"/>
      <c r="Q117" s="33"/>
      <c r="R117" s="34"/>
      <c r="S117" s="15"/>
      <c r="T117" s="15"/>
      <c r="U117" s="33"/>
      <c r="V117" s="30"/>
      <c r="W117" s="30"/>
      <c r="X117" s="30"/>
      <c r="Y117" s="30"/>
    </row>
    <row r="118" spans="1:25" x14ac:dyDescent="0.2">
      <c r="A118" s="15"/>
      <c r="B118" s="15" t="s">
        <v>30</v>
      </c>
      <c r="C118" s="15" t="s">
        <v>203</v>
      </c>
      <c r="D118" s="15" t="s">
        <v>32</v>
      </c>
      <c r="E118" s="15" t="s">
        <v>33</v>
      </c>
      <c r="F118" s="15" cm="1">
        <f t="array" ref="F118">_xlfn.SWITCH(E118, "Low", 1, "Medium", 1.5, "High", 2) * J118</f>
        <v>10</v>
      </c>
      <c r="G118" s="15"/>
      <c r="H118" s="15"/>
      <c r="I118" s="15">
        <v>10</v>
      </c>
      <c r="J118" s="31">
        <v>10</v>
      </c>
      <c r="K118" s="15"/>
      <c r="L118" s="15"/>
      <c r="M118" s="32">
        <v>10</v>
      </c>
      <c r="N118" s="15" cm="1">
        <f t="array" ref="N118">_xlfn.SWITCH($E118, "Low", $O$2, "Medium", $P$2, "High", $Q$2) * $J118</f>
        <v>12</v>
      </c>
      <c r="O118" s="15" cm="1">
        <f t="array" ref="O118">_xlfn.SWITCH($E118, "Low", $O$2, "Medium", $P$2, "High", $Q$2) * $K118</f>
        <v>0</v>
      </c>
      <c r="P118" s="15" cm="1">
        <f t="array" ref="P118">_xlfn.SWITCH($E118, "Low", $O$2, "Medium", $P$2, "High", $Q$2) * $L118</f>
        <v>0</v>
      </c>
      <c r="Q118" s="33" cm="1">
        <f t="array" ref="Q118">_xlfn.SWITCH($E118, "Low", $O$2, "Medium", $P$2, "High", $Q$2) * $M118</f>
        <v>12</v>
      </c>
      <c r="R118" s="34" cm="1">
        <f t="array" ref="R118">_xlfn.SWITCH($E118, "Low", $S$2, "Medium", $T$2, "High", $U$2) * $J118</f>
        <v>20</v>
      </c>
      <c r="S118" s="15" cm="1">
        <f t="array" ref="S118">_xlfn.SWITCH($E118, "Low", $S$2, "Medium", $T$2, "High", $U$2) * $K118</f>
        <v>0</v>
      </c>
      <c r="T118" s="15" cm="1">
        <f t="array" ref="T118">_xlfn.SWITCH($E118, "Low", $S$2, "Medium", $T$2, "High", $U$2) * $L118</f>
        <v>0</v>
      </c>
      <c r="U118" s="15" cm="1">
        <f t="array" ref="U118">_xlfn.SWITCH($E118, "Low", $S$2, "Medium", $T$2, "High", $U$2) * $M118</f>
        <v>20</v>
      </c>
      <c r="V118" s="30"/>
      <c r="W118" s="30"/>
      <c r="X118" s="30"/>
      <c r="Y118" s="30"/>
    </row>
    <row r="119" spans="1:25" x14ac:dyDescent="0.2">
      <c r="A119" s="15"/>
      <c r="B119" s="15" t="s">
        <v>204</v>
      </c>
      <c r="C119" s="15" t="s">
        <v>205</v>
      </c>
      <c r="D119" s="15" t="s">
        <v>32</v>
      </c>
      <c r="E119" s="15" t="s">
        <v>36</v>
      </c>
      <c r="F119" s="15" cm="1">
        <f t="array" ref="F119">_xlfn.SWITCH(E119, "Low", 1, "Medium", 1.5, "High", 2) * J119</f>
        <v>9</v>
      </c>
      <c r="G119" s="15"/>
      <c r="H119" s="15"/>
      <c r="I119" s="15"/>
      <c r="J119" s="31">
        <v>6</v>
      </c>
      <c r="K119" s="15"/>
      <c r="L119" s="15"/>
      <c r="M119" s="32"/>
      <c r="N119" s="15" cm="1">
        <f t="array" ref="N119">_xlfn.SWITCH($E119, "Low", $O$2, "Medium", $P$2, "High", $Q$2) * $J119</f>
        <v>9</v>
      </c>
      <c r="O119" s="15" cm="1">
        <f t="array" ref="O119">_xlfn.SWITCH($E119, "Low", $O$2, "Medium", $P$2, "High", $Q$2) * $K119</f>
        <v>0</v>
      </c>
      <c r="P119" s="15" cm="1">
        <f t="array" ref="P119">_xlfn.SWITCH($E119, "Low", $O$2, "Medium", $P$2, "High", $Q$2) * $L119</f>
        <v>0</v>
      </c>
      <c r="Q119" s="33" cm="1">
        <f t="array" ref="Q119">_xlfn.SWITCH($E119, "Low", $O$2, "Medium", $P$2, "High", $Q$2) * $M119</f>
        <v>0</v>
      </c>
      <c r="R119" s="34" cm="1">
        <f t="array" ref="R119">_xlfn.SWITCH($E119, "Low", $S$2, "Medium", $T$2, "High", $U$2) * $J119</f>
        <v>15</v>
      </c>
      <c r="S119" s="15" cm="1">
        <f t="array" ref="S119">_xlfn.SWITCH($E119, "Low", $S$2, "Medium", $T$2, "High", $U$2) * $K119</f>
        <v>0</v>
      </c>
      <c r="T119" s="15" cm="1">
        <f t="array" ref="T119">_xlfn.SWITCH($E119, "Low", $S$2, "Medium", $T$2, "High", $U$2) * $L119</f>
        <v>0</v>
      </c>
      <c r="U119" s="15" cm="1">
        <f t="array" ref="U119">_xlfn.SWITCH($E119, "Low", $S$2, "Medium", $T$2, "High", $U$2) * $M119</f>
        <v>0</v>
      </c>
      <c r="V119" s="30"/>
      <c r="W119" s="30"/>
      <c r="X119" s="30"/>
      <c r="Y119" s="30"/>
    </row>
    <row r="120" spans="1:25" x14ac:dyDescent="0.2">
      <c r="A120" s="15"/>
      <c r="B120" s="15" t="s">
        <v>206</v>
      </c>
      <c r="C120" s="15" t="s">
        <v>207</v>
      </c>
      <c r="D120" s="15" t="s">
        <v>32</v>
      </c>
      <c r="E120" s="15" t="s">
        <v>36</v>
      </c>
      <c r="F120" s="15" cm="1">
        <f t="array" ref="F120">_xlfn.SWITCH(E120, "Low", 1, "Medium", 1.5, "High", 2) * J120</f>
        <v>7.5</v>
      </c>
      <c r="G120" s="15"/>
      <c r="H120" s="15"/>
      <c r="I120" s="15"/>
      <c r="J120" s="31">
        <v>5</v>
      </c>
      <c r="K120" s="15"/>
      <c r="L120" s="15"/>
      <c r="M120" s="32"/>
      <c r="N120" s="15" cm="1">
        <f t="array" ref="N120">_xlfn.SWITCH($E120, "Low", $O$2, "Medium", $P$2, "High", $Q$2) * $J120</f>
        <v>7.5</v>
      </c>
      <c r="O120" s="15" cm="1">
        <f t="array" ref="O120">_xlfn.SWITCH($E120, "Low", $O$2, "Medium", $P$2, "High", $Q$2) * $K120</f>
        <v>0</v>
      </c>
      <c r="P120" s="15" cm="1">
        <f t="array" ref="P120">_xlfn.SWITCH($E120, "Low", $O$2, "Medium", $P$2, "High", $Q$2) * $L120</f>
        <v>0</v>
      </c>
      <c r="Q120" s="33" cm="1">
        <f t="array" ref="Q120">_xlfn.SWITCH($E120, "Low", $O$2, "Medium", $P$2, "High", $Q$2) * $M120</f>
        <v>0</v>
      </c>
      <c r="R120" s="34" cm="1">
        <f t="array" ref="R120">_xlfn.SWITCH($E120, "Low", $S$2, "Medium", $T$2, "High", $U$2) * $J120</f>
        <v>12.5</v>
      </c>
      <c r="S120" s="15" cm="1">
        <f t="array" ref="S120">_xlfn.SWITCH($E120, "Low", $S$2, "Medium", $T$2, "High", $U$2) * $K120</f>
        <v>0</v>
      </c>
      <c r="T120" s="15" cm="1">
        <f t="array" ref="T120">_xlfn.SWITCH($E120, "Low", $S$2, "Medium", $T$2, "High", $U$2) * $L120</f>
        <v>0</v>
      </c>
      <c r="U120" s="15" cm="1">
        <f t="array" ref="U120">_xlfn.SWITCH($E120, "Low", $S$2, "Medium", $T$2, "High", $U$2) * $M120</f>
        <v>0</v>
      </c>
      <c r="V120" s="30"/>
      <c r="W120" s="30"/>
      <c r="X120" s="30"/>
      <c r="Y120" s="30"/>
    </row>
    <row r="121" spans="1:25" x14ac:dyDescent="0.2">
      <c r="A121" s="15"/>
      <c r="B121" s="15" t="s">
        <v>208</v>
      </c>
      <c r="C121" s="15" t="s">
        <v>209</v>
      </c>
      <c r="D121" s="15" t="s">
        <v>32</v>
      </c>
      <c r="E121" s="15" t="s">
        <v>36</v>
      </c>
      <c r="F121" s="15" cm="1">
        <f t="array" ref="F121">_xlfn.SWITCH(E121, "Low", 1, "Medium", 1.5, "High", 2) * J121</f>
        <v>9</v>
      </c>
      <c r="G121" s="15"/>
      <c r="H121" s="15"/>
      <c r="I121" s="15"/>
      <c r="J121" s="31">
        <v>6</v>
      </c>
      <c r="K121" s="15"/>
      <c r="L121" s="15"/>
      <c r="M121" s="32"/>
      <c r="N121" s="15" cm="1">
        <f t="array" ref="N121">_xlfn.SWITCH($E121, "Low", $O$2, "Medium", $P$2, "High", $Q$2) * $J121</f>
        <v>9</v>
      </c>
      <c r="O121" s="15" cm="1">
        <f t="array" ref="O121">_xlfn.SWITCH($E121, "Low", $O$2, "Medium", $P$2, "High", $Q$2) * $K121</f>
        <v>0</v>
      </c>
      <c r="P121" s="15" cm="1">
        <f t="array" ref="P121">_xlfn.SWITCH($E121, "Low", $O$2, "Medium", $P$2, "High", $Q$2) * $L121</f>
        <v>0</v>
      </c>
      <c r="Q121" s="33" cm="1">
        <f t="array" ref="Q121">_xlfn.SWITCH($E121, "Low", $O$2, "Medium", $P$2, "High", $Q$2) * $M121</f>
        <v>0</v>
      </c>
      <c r="R121" s="34" cm="1">
        <f t="array" ref="R121">_xlfn.SWITCH($E121, "Low", $S$2, "Medium", $T$2, "High", $U$2) * $J121</f>
        <v>15</v>
      </c>
      <c r="S121" s="15" cm="1">
        <f t="array" ref="S121">_xlfn.SWITCH($E121, "Low", $S$2, "Medium", $T$2, "High", $U$2) * $K121</f>
        <v>0</v>
      </c>
      <c r="T121" s="15" cm="1">
        <f t="array" ref="T121">_xlfn.SWITCH($E121, "Low", $S$2, "Medium", $T$2, "High", $U$2) * $L121</f>
        <v>0</v>
      </c>
      <c r="U121" s="15" cm="1">
        <f t="array" ref="U121">_xlfn.SWITCH($E121, "Low", $S$2, "Medium", $T$2, "High", $U$2) * $M121</f>
        <v>0</v>
      </c>
      <c r="V121" s="30"/>
      <c r="W121" s="30"/>
      <c r="X121" s="30"/>
      <c r="Y121" s="30"/>
    </row>
    <row r="122" spans="1:25" x14ac:dyDescent="0.2">
      <c r="A122" s="15"/>
      <c r="B122" s="15" t="s">
        <v>210</v>
      </c>
      <c r="C122" s="15" t="s">
        <v>211</v>
      </c>
      <c r="D122" s="15" t="s">
        <v>32</v>
      </c>
      <c r="E122" s="15" t="s">
        <v>33</v>
      </c>
      <c r="F122" s="15" cm="1">
        <f t="array" ref="F122">_xlfn.SWITCH(E122, "Low", 1, "Medium", 1.5, "High", 2) * J122</f>
        <v>4</v>
      </c>
      <c r="G122" s="15"/>
      <c r="H122" s="15"/>
      <c r="I122" s="15"/>
      <c r="J122" s="31">
        <v>4</v>
      </c>
      <c r="K122" s="15"/>
      <c r="L122" s="15"/>
      <c r="M122" s="32"/>
      <c r="N122" s="15" cm="1">
        <f t="array" ref="N122">_xlfn.SWITCH($E122, "Low", $O$2, "Medium", $P$2, "High", $Q$2) * $J122</f>
        <v>4.8</v>
      </c>
      <c r="O122" s="15" cm="1">
        <f t="array" ref="O122">_xlfn.SWITCH($E122, "Low", $O$2, "Medium", $P$2, "High", $Q$2) * $K122</f>
        <v>0</v>
      </c>
      <c r="P122" s="15" cm="1">
        <f t="array" ref="P122">_xlfn.SWITCH($E122, "Low", $O$2, "Medium", $P$2, "High", $Q$2) * $L122</f>
        <v>0</v>
      </c>
      <c r="Q122" s="33" cm="1">
        <f t="array" ref="Q122">_xlfn.SWITCH($E122, "Low", $O$2, "Medium", $P$2, "High", $Q$2) * $M122</f>
        <v>0</v>
      </c>
      <c r="R122" s="34" cm="1">
        <f t="array" ref="R122">_xlfn.SWITCH($E122, "Low", $S$2, "Medium", $T$2, "High", $U$2) * $J122</f>
        <v>8</v>
      </c>
      <c r="S122" s="15" cm="1">
        <f t="array" ref="S122">_xlfn.SWITCH($E122, "Low", $S$2, "Medium", $T$2, "High", $U$2) * $K122</f>
        <v>0</v>
      </c>
      <c r="T122" s="15" cm="1">
        <f t="array" ref="T122">_xlfn.SWITCH($E122, "Low", $S$2, "Medium", $T$2, "High", $U$2) * $L122</f>
        <v>0</v>
      </c>
      <c r="U122" s="15" cm="1">
        <f t="array" ref="U122">_xlfn.SWITCH($E122, "Low", $S$2, "Medium", $T$2, "High", $U$2) * $M122</f>
        <v>0</v>
      </c>
      <c r="V122" s="30"/>
      <c r="W122" s="30"/>
      <c r="X122" s="30"/>
      <c r="Y122" s="30"/>
    </row>
    <row r="123" spans="1:25" x14ac:dyDescent="0.2">
      <c r="A123" s="15"/>
      <c r="B123" s="15" t="s">
        <v>212</v>
      </c>
      <c r="C123" s="15" t="s">
        <v>213</v>
      </c>
      <c r="D123" s="15" t="s">
        <v>32</v>
      </c>
      <c r="E123" s="15" t="s">
        <v>33</v>
      </c>
      <c r="F123" s="15" cm="1">
        <f t="array" ref="F123">_xlfn.SWITCH(E123, "Low", 1, "Medium", 1.5, "High", 2) * J123</f>
        <v>3</v>
      </c>
      <c r="G123" s="15"/>
      <c r="H123" s="15"/>
      <c r="I123" s="15"/>
      <c r="J123" s="31">
        <v>3</v>
      </c>
      <c r="K123" s="15"/>
      <c r="L123" s="15"/>
      <c r="M123" s="32"/>
      <c r="N123" s="15" cm="1">
        <f t="array" ref="N123">_xlfn.SWITCH($E123, "Low", $O$2, "Medium", $P$2, "High", $Q$2) * $J123</f>
        <v>3.5999999999999996</v>
      </c>
      <c r="O123" s="15" cm="1">
        <f t="array" ref="O123">_xlfn.SWITCH($E123, "Low", $O$2, "Medium", $P$2, "High", $Q$2) * $K123</f>
        <v>0</v>
      </c>
      <c r="P123" s="15" cm="1">
        <f t="array" ref="P123">_xlfn.SWITCH($E123, "Low", $O$2, "Medium", $P$2, "High", $Q$2) * $L123</f>
        <v>0</v>
      </c>
      <c r="Q123" s="33" cm="1">
        <f t="array" ref="Q123">_xlfn.SWITCH($E123, "Low", $O$2, "Medium", $P$2, "High", $Q$2) * $M123</f>
        <v>0</v>
      </c>
      <c r="R123" s="34" cm="1">
        <f t="array" ref="R123">_xlfn.SWITCH($E123, "Low", $S$2, "Medium", $T$2, "High", $U$2) * $J123</f>
        <v>6</v>
      </c>
      <c r="S123" s="15" cm="1">
        <f t="array" ref="S123">_xlfn.SWITCH($E123, "Low", $S$2, "Medium", $T$2, "High", $U$2) * $K123</f>
        <v>0</v>
      </c>
      <c r="T123" s="15" cm="1">
        <f t="array" ref="T123">_xlfn.SWITCH($E123, "Low", $S$2, "Medium", $T$2, "High", $U$2) * $L123</f>
        <v>0</v>
      </c>
      <c r="U123" s="15" cm="1">
        <f t="array" ref="U123">_xlfn.SWITCH($E123, "Low", $S$2, "Medium", $T$2, "High", $U$2) * $M123</f>
        <v>0</v>
      </c>
      <c r="V123" s="30"/>
      <c r="W123" s="30"/>
      <c r="X123" s="30"/>
      <c r="Y123" s="30"/>
    </row>
    <row r="124" spans="1:25" x14ac:dyDescent="0.2">
      <c r="A124" s="15"/>
      <c r="B124" s="15" t="s">
        <v>214</v>
      </c>
      <c r="C124" s="15" t="s">
        <v>215</v>
      </c>
      <c r="D124" s="15" t="s">
        <v>103</v>
      </c>
      <c r="E124" s="15" t="s">
        <v>33</v>
      </c>
      <c r="F124" s="15" cm="1">
        <f t="array" ref="F124">_xlfn.SWITCH(E124, "Low", 1, "Medium", 1.5, "High", 2) * J124</f>
        <v>4</v>
      </c>
      <c r="G124" s="15">
        <v>10</v>
      </c>
      <c r="H124" s="15"/>
      <c r="I124" s="15"/>
      <c r="J124" s="31">
        <v>4</v>
      </c>
      <c r="K124" s="15">
        <v>10</v>
      </c>
      <c r="L124" s="15"/>
      <c r="M124" s="32"/>
      <c r="N124" s="15" cm="1">
        <f t="array" ref="N124">_xlfn.SWITCH($E124, "Low", $O$2, "Medium", $P$2, "High", $Q$2) * $J124</f>
        <v>4.8</v>
      </c>
      <c r="O124" s="15" cm="1">
        <f t="array" ref="O124">_xlfn.SWITCH($E124, "Low", $O$2, "Medium", $P$2, "High", $Q$2) * $K124</f>
        <v>12</v>
      </c>
      <c r="P124" s="15" cm="1">
        <f t="array" ref="P124">_xlfn.SWITCH($E124, "Low", $O$2, "Medium", $P$2, "High", $Q$2) * $L124</f>
        <v>0</v>
      </c>
      <c r="Q124" s="33" cm="1">
        <f t="array" ref="Q124">_xlfn.SWITCH($E124, "Low", $O$2, "Medium", $P$2, "High", $Q$2) * $M124</f>
        <v>0</v>
      </c>
      <c r="R124" s="34" cm="1">
        <f t="array" ref="R124">_xlfn.SWITCH($E124, "Low", $S$2, "Medium", $T$2, "High", $U$2) * $J124</f>
        <v>8</v>
      </c>
      <c r="S124" s="15" cm="1">
        <f t="array" ref="S124">_xlfn.SWITCH($E124, "Low", $S$2, "Medium", $T$2, "High", $U$2) * $K124</f>
        <v>20</v>
      </c>
      <c r="T124" s="15" cm="1">
        <f t="array" ref="T124">_xlfn.SWITCH($E124, "Low", $S$2, "Medium", $T$2, "High", $U$2) * $L124</f>
        <v>0</v>
      </c>
      <c r="U124" s="15" cm="1">
        <f t="array" ref="U124">_xlfn.SWITCH($E124, "Low", $S$2, "Medium", $T$2, "High", $U$2) * $M124</f>
        <v>0</v>
      </c>
      <c r="V124" s="30"/>
      <c r="W124" s="30"/>
      <c r="X124" s="30"/>
      <c r="Y124" s="30"/>
    </row>
    <row r="125" spans="1:25" x14ac:dyDescent="0.2">
      <c r="A125" s="15"/>
      <c r="B125" s="15" t="s">
        <v>200</v>
      </c>
      <c r="C125" s="15" t="s">
        <v>216</v>
      </c>
      <c r="D125" s="15" t="s">
        <v>58</v>
      </c>
      <c r="E125" s="15" t="s">
        <v>33</v>
      </c>
      <c r="F125" s="15" cm="1">
        <f t="array" ref="F125">_xlfn.SWITCH(E125, "Low", 1, "Medium", 1.5, "High", 2) * J125</f>
        <v>3</v>
      </c>
      <c r="G125" s="15"/>
      <c r="H125" s="15"/>
      <c r="I125" s="15">
        <v>1</v>
      </c>
      <c r="J125" s="31">
        <v>3</v>
      </c>
      <c r="K125" s="15"/>
      <c r="L125" s="15"/>
      <c r="M125" s="32">
        <v>1</v>
      </c>
      <c r="N125" s="15" cm="1">
        <f t="array" ref="N125">_xlfn.SWITCH($E125, "Low", $O$2, "Medium", $P$2, "High", $Q$2) * $J125</f>
        <v>3.5999999999999996</v>
      </c>
      <c r="O125" s="15" cm="1">
        <f t="array" ref="O125">_xlfn.SWITCH($E125, "Low", $O$2, "Medium", $P$2, "High", $Q$2) * $K125</f>
        <v>0</v>
      </c>
      <c r="P125" s="15" cm="1">
        <f t="array" ref="P125">_xlfn.SWITCH($E125, "Low", $O$2, "Medium", $P$2, "High", $Q$2) * $L125</f>
        <v>0</v>
      </c>
      <c r="Q125" s="33" cm="1">
        <f t="array" ref="Q125">_xlfn.SWITCH($E125, "Low", $O$2, "Medium", $P$2, "High", $Q$2) * $M125</f>
        <v>1.2</v>
      </c>
      <c r="R125" s="34" cm="1">
        <f t="array" ref="R125">_xlfn.SWITCH($E125, "Low", $S$2, "Medium", $T$2, "High", $U$2) * $J125</f>
        <v>6</v>
      </c>
      <c r="S125" s="15" cm="1">
        <f t="array" ref="S125">_xlfn.SWITCH($E125, "Low", $S$2, "Medium", $T$2, "High", $U$2) * $K125</f>
        <v>0</v>
      </c>
      <c r="T125" s="15" cm="1">
        <f t="array" ref="T125">_xlfn.SWITCH($E125, "Low", $S$2, "Medium", $T$2, "High", $U$2) * $L125</f>
        <v>0</v>
      </c>
      <c r="U125" s="15" cm="1">
        <f t="array" ref="U125">_xlfn.SWITCH($E125, "Low", $S$2, "Medium", $T$2, "High", $U$2) * $M125</f>
        <v>2</v>
      </c>
      <c r="V125" s="30"/>
      <c r="W125" s="30"/>
      <c r="X125" s="30"/>
      <c r="Y125" s="30"/>
    </row>
    <row r="126" spans="1:25" x14ac:dyDescent="0.2">
      <c r="A126" s="15"/>
      <c r="B126" s="15" t="s">
        <v>217</v>
      </c>
      <c r="C126" s="15" t="s">
        <v>218</v>
      </c>
      <c r="D126" s="15" t="s">
        <v>32</v>
      </c>
      <c r="E126" s="15" t="s">
        <v>33</v>
      </c>
      <c r="F126" s="15" cm="1">
        <f t="array" ref="F126">_xlfn.SWITCH(E126, "Low", 1, "Medium", 1.5, "High", 2) * J126</f>
        <v>3</v>
      </c>
      <c r="G126" s="15"/>
      <c r="H126" s="15"/>
      <c r="I126" s="15"/>
      <c r="J126" s="31">
        <v>3</v>
      </c>
      <c r="K126" s="15"/>
      <c r="L126" s="15"/>
      <c r="M126" s="32"/>
      <c r="N126" s="15" cm="1">
        <f t="array" ref="N126">_xlfn.SWITCH($E126, "Low", $O$2, "Medium", $P$2, "High", $Q$2) * $J126</f>
        <v>3.5999999999999996</v>
      </c>
      <c r="O126" s="15" cm="1">
        <f t="array" ref="O126">_xlfn.SWITCH($E126, "Low", $O$2, "Medium", $P$2, "High", $Q$2) * $K126</f>
        <v>0</v>
      </c>
      <c r="P126" s="15" cm="1">
        <f t="array" ref="P126">_xlfn.SWITCH($E126, "Low", $O$2, "Medium", $P$2, "High", $Q$2) * $L126</f>
        <v>0</v>
      </c>
      <c r="Q126" s="33" cm="1">
        <f t="array" ref="Q126">_xlfn.SWITCH($E126, "Low", $O$2, "Medium", $P$2, "High", $Q$2) * $M126</f>
        <v>0</v>
      </c>
      <c r="R126" s="34" cm="1">
        <f t="array" ref="R126">_xlfn.SWITCH($E126, "Low", $S$2, "Medium", $T$2, "High", $U$2) * $J126</f>
        <v>6</v>
      </c>
      <c r="S126" s="15" cm="1">
        <f t="array" ref="S126">_xlfn.SWITCH($E126, "Low", $S$2, "Medium", $T$2, "High", $U$2) * $K126</f>
        <v>0</v>
      </c>
      <c r="T126" s="15" cm="1">
        <f t="array" ref="T126">_xlfn.SWITCH($E126, "Low", $S$2, "Medium", $T$2, "High", $U$2) * $L126</f>
        <v>0</v>
      </c>
      <c r="U126" s="15" cm="1">
        <f t="array" ref="U126">_xlfn.SWITCH($E126, "Low", $S$2, "Medium", $T$2, "High", $U$2) * $M126</f>
        <v>0</v>
      </c>
      <c r="V126" s="30"/>
      <c r="W126" s="30"/>
      <c r="X126" s="30"/>
      <c r="Y126" s="30"/>
    </row>
    <row r="127" spans="1:25" x14ac:dyDescent="0.2">
      <c r="A127" s="15"/>
      <c r="B127" s="15" t="s">
        <v>114</v>
      </c>
      <c r="C127" s="15" t="s">
        <v>219</v>
      </c>
      <c r="D127" s="15" t="s">
        <v>89</v>
      </c>
      <c r="E127" s="15" t="s">
        <v>33</v>
      </c>
      <c r="F127" s="15" cm="1">
        <f t="array" ref="F127">_xlfn.SWITCH(E127, "Low", 1, "Medium", 1.5, "High", 2) * J127</f>
        <v>3</v>
      </c>
      <c r="G127" s="15"/>
      <c r="H127" s="15"/>
      <c r="I127" s="15">
        <v>1</v>
      </c>
      <c r="J127" s="31">
        <v>3</v>
      </c>
      <c r="K127" s="15"/>
      <c r="L127" s="15"/>
      <c r="M127" s="32">
        <v>1</v>
      </c>
      <c r="N127" s="15" cm="1">
        <f t="array" ref="N127">_xlfn.SWITCH($E127, "Low", $O$2, "Medium", $P$2, "High", $Q$2) * $J127</f>
        <v>3.5999999999999996</v>
      </c>
      <c r="O127" s="15" cm="1">
        <f t="array" ref="O127">_xlfn.SWITCH($E127, "Low", $O$2, "Medium", $P$2, "High", $Q$2) * $K127</f>
        <v>0</v>
      </c>
      <c r="P127" s="15" cm="1">
        <f t="array" ref="P127">_xlfn.SWITCH($E127, "Low", $O$2, "Medium", $P$2, "High", $Q$2) * $L127</f>
        <v>0</v>
      </c>
      <c r="Q127" s="33" cm="1">
        <f t="array" ref="Q127">_xlfn.SWITCH($E127, "Low", $O$2, "Medium", $P$2, "High", $Q$2) * $M127</f>
        <v>1.2</v>
      </c>
      <c r="R127" s="34" cm="1">
        <f t="array" ref="R127">_xlfn.SWITCH($E127, "Low", $S$2, "Medium", $T$2, "High", $U$2) * $J127</f>
        <v>6</v>
      </c>
      <c r="S127" s="15" cm="1">
        <f t="array" ref="S127">_xlfn.SWITCH($E127, "Low", $S$2, "Medium", $T$2, "High", $U$2) * $K127</f>
        <v>0</v>
      </c>
      <c r="T127" s="15" cm="1">
        <f t="array" ref="T127">_xlfn.SWITCH($E127, "Low", $S$2, "Medium", $T$2, "High", $U$2) * $L127</f>
        <v>0</v>
      </c>
      <c r="U127" s="15" cm="1">
        <f t="array" ref="U127">_xlfn.SWITCH($E127, "Low", $S$2, "Medium", $T$2, "High", $U$2) * $M127</f>
        <v>2</v>
      </c>
      <c r="V127" s="30"/>
      <c r="W127" s="30"/>
      <c r="X127" s="30"/>
      <c r="Y127" s="30"/>
    </row>
    <row r="128" spans="1:25" x14ac:dyDescent="0.2">
      <c r="A128" s="15"/>
      <c r="B128" s="15" t="s">
        <v>220</v>
      </c>
      <c r="C128" s="15" t="s">
        <v>221</v>
      </c>
      <c r="D128" s="15" t="s">
        <v>58</v>
      </c>
      <c r="E128" s="15" t="s">
        <v>33</v>
      </c>
      <c r="F128" s="15" cm="1">
        <f t="array" ref="F128">_xlfn.SWITCH(E128, "Low", 1, "Medium", 1.5, "High", 2) * J128</f>
        <v>2</v>
      </c>
      <c r="G128" s="15"/>
      <c r="H128" s="15"/>
      <c r="I128" s="15">
        <v>2</v>
      </c>
      <c r="J128" s="31">
        <v>2</v>
      </c>
      <c r="K128" s="15"/>
      <c r="L128" s="15"/>
      <c r="M128" s="32">
        <v>2</v>
      </c>
      <c r="N128" s="15" cm="1">
        <f t="array" ref="N128">_xlfn.SWITCH($E128, "Low", $O$2, "Medium", $P$2, "High", $Q$2) * $J128</f>
        <v>2.4</v>
      </c>
      <c r="O128" s="15" cm="1">
        <f t="array" ref="O128">_xlfn.SWITCH($E128, "Low", $O$2, "Medium", $P$2, "High", $Q$2) * $K128</f>
        <v>0</v>
      </c>
      <c r="P128" s="15" cm="1">
        <f t="array" ref="P128">_xlfn.SWITCH($E128, "Low", $O$2, "Medium", $P$2, "High", $Q$2) * $L128</f>
        <v>0</v>
      </c>
      <c r="Q128" s="33" cm="1">
        <f t="array" ref="Q128">_xlfn.SWITCH($E128, "Low", $O$2, "Medium", $P$2, "High", $Q$2) * $M128</f>
        <v>2.4</v>
      </c>
      <c r="R128" s="34" cm="1">
        <f t="array" ref="R128">_xlfn.SWITCH($E128, "Low", $S$2, "Medium", $T$2, "High", $U$2) * $J128</f>
        <v>4</v>
      </c>
      <c r="S128" s="15" cm="1">
        <f t="array" ref="S128">_xlfn.SWITCH($E128, "Low", $S$2, "Medium", $T$2, "High", $U$2) * $K128</f>
        <v>0</v>
      </c>
      <c r="T128" s="15" cm="1">
        <f t="array" ref="T128">_xlfn.SWITCH($E128, "Low", $S$2, "Medium", $T$2, "High", $U$2) * $L128</f>
        <v>0</v>
      </c>
      <c r="U128" s="15" cm="1">
        <f t="array" ref="U128">_xlfn.SWITCH($E128, "Low", $S$2, "Medium", $T$2, "High", $U$2) * $M128</f>
        <v>4</v>
      </c>
      <c r="V128" s="30"/>
      <c r="W128" s="30"/>
      <c r="X128" s="30"/>
      <c r="Y128" s="30"/>
    </row>
    <row r="129" spans="1:25" x14ac:dyDescent="0.2">
      <c r="A129" s="15"/>
      <c r="B129" s="15" t="s">
        <v>66</v>
      </c>
      <c r="C129" s="15"/>
      <c r="D129" s="15" t="s">
        <v>32</v>
      </c>
      <c r="E129" s="15" t="s">
        <v>33</v>
      </c>
      <c r="F129" s="15" cm="1">
        <f t="array" ref="F129">_xlfn.SWITCH(E129, "Low", 1, "Medium", 1.5, "High", 2) * J129</f>
        <v>6</v>
      </c>
      <c r="G129" s="15"/>
      <c r="H129" s="15"/>
      <c r="I129" s="15"/>
      <c r="J129" s="31">
        <v>6</v>
      </c>
      <c r="K129" s="15"/>
      <c r="L129" s="15"/>
      <c r="M129" s="32"/>
      <c r="N129" s="15" cm="1">
        <f t="array" ref="N129">_xlfn.SWITCH($E129, "Low", $O$2, "Medium", $P$2, "High", $Q$2) * $J129</f>
        <v>7.1999999999999993</v>
      </c>
      <c r="O129" s="15" cm="1">
        <f t="array" ref="O129">_xlfn.SWITCH($E129, "Low", $O$2, "Medium", $P$2, "High", $Q$2) * $K129</f>
        <v>0</v>
      </c>
      <c r="P129" s="15" cm="1">
        <f t="array" ref="P129">_xlfn.SWITCH($E129, "Low", $O$2, "Medium", $P$2, "High", $Q$2) * $L129</f>
        <v>0</v>
      </c>
      <c r="Q129" s="33" cm="1">
        <f t="array" ref="Q129">_xlfn.SWITCH($E129, "Low", $O$2, "Medium", $P$2, "High", $Q$2) * $M129</f>
        <v>0</v>
      </c>
      <c r="R129" s="34" cm="1">
        <f t="array" ref="R129">_xlfn.SWITCH($E129, "Low", $S$2, "Medium", $T$2, "High", $U$2) * $J129</f>
        <v>12</v>
      </c>
      <c r="S129" s="15" cm="1">
        <f t="array" ref="S129">_xlfn.SWITCH($E129, "Low", $S$2, "Medium", $T$2, "High", $U$2) * $K129</f>
        <v>0</v>
      </c>
      <c r="T129" s="15" cm="1">
        <f t="array" ref="T129">_xlfn.SWITCH($E129, "Low", $S$2, "Medium", $T$2, "High", $U$2) * $L129</f>
        <v>0</v>
      </c>
      <c r="U129" s="15" cm="1">
        <f t="array" ref="U129">_xlfn.SWITCH($E129, "Low", $S$2, "Medium", $T$2, "High", $U$2) * $M129</f>
        <v>0</v>
      </c>
      <c r="V129" s="30"/>
      <c r="W129" s="30"/>
      <c r="X129" s="30"/>
      <c r="Y129" s="30"/>
    </row>
    <row r="130" spans="1:25" ht="16" thickBot="1" x14ac:dyDescent="0.25">
      <c r="A130" s="15"/>
      <c r="B130" s="15" t="s">
        <v>67</v>
      </c>
      <c r="C130" s="15"/>
      <c r="D130" s="15" t="s">
        <v>32</v>
      </c>
      <c r="E130" s="15" t="s">
        <v>36</v>
      </c>
      <c r="F130" s="15" cm="1">
        <f t="array" ref="F130">_xlfn.SWITCH(E130, "Low", 1, "Medium", 1.5, "High", 2) * J130</f>
        <v>9</v>
      </c>
      <c r="G130" s="15"/>
      <c r="H130" s="15"/>
      <c r="I130" s="15"/>
      <c r="J130" s="31">
        <v>6</v>
      </c>
      <c r="K130" s="15"/>
      <c r="L130" s="15"/>
      <c r="M130" s="32"/>
      <c r="N130" s="15" cm="1">
        <f t="array" ref="N130">_xlfn.SWITCH($E130, "Low", $O$2, "Medium", $P$2, "High", $Q$2) * $J130</f>
        <v>9</v>
      </c>
      <c r="O130" s="15" cm="1">
        <f t="array" ref="O130">_xlfn.SWITCH($E130, "Low", $O$2, "Medium", $P$2, "High", $Q$2) * $K130</f>
        <v>0</v>
      </c>
      <c r="P130" s="15" cm="1">
        <f t="array" ref="P130">_xlfn.SWITCH($E130, "Low", $O$2, "Medium", $P$2, "High", $Q$2) * $L130</f>
        <v>0</v>
      </c>
      <c r="Q130" s="33" cm="1">
        <f t="array" ref="Q130">_xlfn.SWITCH($E130, "Low", $O$2, "Medium", $P$2, "High", $Q$2) * $M130</f>
        <v>0</v>
      </c>
      <c r="R130" s="34" cm="1">
        <f t="array" ref="R130">_xlfn.SWITCH($E130, "Low", $S$2, "Medium", $T$2, "High", $U$2) * $J130</f>
        <v>15</v>
      </c>
      <c r="S130" s="15" cm="1">
        <f t="array" ref="S130">_xlfn.SWITCH($E130, "Low", $S$2, "Medium", $T$2, "High", $U$2) * $K130</f>
        <v>0</v>
      </c>
      <c r="T130" s="15" cm="1">
        <f t="array" ref="T130">_xlfn.SWITCH($E130, "Low", $S$2, "Medium", $T$2, "High", $U$2) * $L130</f>
        <v>0</v>
      </c>
      <c r="U130" s="15" cm="1">
        <f t="array" ref="U130">_xlfn.SWITCH($E130, "Low", $S$2, "Medium", $T$2, "High", $U$2) * $M130</f>
        <v>0</v>
      </c>
      <c r="V130" s="30"/>
      <c r="W130" s="30"/>
      <c r="X130" s="30"/>
      <c r="Y130" s="30"/>
    </row>
    <row r="131" spans="1:25" ht="16" thickBot="1" x14ac:dyDescent="0.25">
      <c r="A131" s="35"/>
      <c r="B131" s="36" t="s">
        <v>68</v>
      </c>
      <c r="C131" s="36"/>
      <c r="D131" s="36"/>
      <c r="E131" s="36"/>
      <c r="F131" s="36">
        <f>SUM(F118:F130)</f>
        <v>72.5</v>
      </c>
      <c r="G131" s="36">
        <f t="shared" ref="G131:Q131" si="35">SUM(G118:G130)</f>
        <v>10</v>
      </c>
      <c r="H131" s="36">
        <f t="shared" si="35"/>
        <v>0</v>
      </c>
      <c r="I131" s="36">
        <f t="shared" si="35"/>
        <v>14</v>
      </c>
      <c r="J131" s="37">
        <f t="shared" si="35"/>
        <v>61</v>
      </c>
      <c r="K131" s="36">
        <f t="shared" si="35"/>
        <v>10</v>
      </c>
      <c r="L131" s="36">
        <f t="shared" si="35"/>
        <v>0</v>
      </c>
      <c r="M131" s="38">
        <f t="shared" si="35"/>
        <v>14</v>
      </c>
      <c r="N131" s="36">
        <f t="shared" si="35"/>
        <v>80.099999999999994</v>
      </c>
      <c r="O131" s="36">
        <f t="shared" si="35"/>
        <v>12</v>
      </c>
      <c r="P131" s="36">
        <f t="shared" si="35"/>
        <v>0</v>
      </c>
      <c r="Q131" s="39">
        <f t="shared" si="35"/>
        <v>16.799999999999997</v>
      </c>
      <c r="R131" s="35">
        <f t="shared" ref="R131" si="36">SUM(R118:R130)</f>
        <v>133.5</v>
      </c>
      <c r="S131" s="36">
        <f t="shared" ref="S131" si="37">SUM(S118:S130)</f>
        <v>20</v>
      </c>
      <c r="T131" s="36">
        <f t="shared" ref="T131" si="38">SUM(T118:T130)</f>
        <v>0</v>
      </c>
      <c r="U131" s="39">
        <f t="shared" ref="U131" si="39">SUM(U118:U130)</f>
        <v>28</v>
      </c>
      <c r="V131" s="40">
        <f>(Table2[[#This Row],[BE O]]+(4*Table2[[#This Row],[BE ML]])+Table2[[#This Row],[BE P]])/6</f>
        <v>85.816666666666663</v>
      </c>
      <c r="W131" s="40">
        <f>(Table2[[#This Row],[DBA O]]+(4*Table2[[#This Row],[DBA ML]])+Table2[[#This Row],[DBA P]])/6</f>
        <v>13</v>
      </c>
      <c r="X131" s="40">
        <f>(Table2[[#This Row],[FE O]]+(4*Table2[[#This Row],[FE ML]])+Table2[[#This Row],[FE P]])/6</f>
        <v>0</v>
      </c>
      <c r="Y131" s="40">
        <f>(Table2[[#This Row],[DEVOPS O]]+(4*Table2[[#This Row],[DEVOPS ML]])+Table2[[#This Row],[DEVOPS P]])/6</f>
        <v>18.2</v>
      </c>
    </row>
    <row r="132" spans="1:25" x14ac:dyDescent="0.2">
      <c r="A132" s="15">
        <v>9</v>
      </c>
      <c r="B132" s="16" t="s">
        <v>222</v>
      </c>
      <c r="C132" s="15"/>
      <c r="D132" s="15"/>
      <c r="E132" s="15"/>
      <c r="F132" s="15"/>
      <c r="G132" s="15"/>
      <c r="H132" s="15"/>
      <c r="I132" s="15"/>
      <c r="J132" s="31"/>
      <c r="K132" s="15"/>
      <c r="L132" s="15"/>
      <c r="M132" s="32"/>
      <c r="N132" s="15"/>
      <c r="O132" s="15"/>
      <c r="P132" s="15"/>
      <c r="Q132" s="33"/>
      <c r="R132" s="34"/>
      <c r="S132" s="15"/>
      <c r="T132" s="15"/>
      <c r="U132" s="33"/>
      <c r="V132" s="30"/>
      <c r="W132" s="30"/>
      <c r="X132" s="30"/>
      <c r="Y132" s="30"/>
    </row>
    <row r="133" spans="1:25" x14ac:dyDescent="0.2">
      <c r="A133" s="15"/>
      <c r="B133" s="15" t="s">
        <v>30</v>
      </c>
      <c r="C133" s="15" t="s">
        <v>223</v>
      </c>
      <c r="D133" s="15" t="s">
        <v>32</v>
      </c>
      <c r="E133" s="15" t="s">
        <v>33</v>
      </c>
      <c r="F133" s="15" cm="1">
        <f t="array" ref="F133">_xlfn.SWITCH(E133, "Low", 1, "Medium", 1.5, "High", 2) * J133</f>
        <v>10</v>
      </c>
      <c r="G133" s="15"/>
      <c r="H133" s="15"/>
      <c r="I133" s="15">
        <v>10</v>
      </c>
      <c r="J133" s="31">
        <v>10</v>
      </c>
      <c r="K133" s="15"/>
      <c r="L133" s="15"/>
      <c r="M133" s="32">
        <v>10</v>
      </c>
      <c r="N133" s="15" cm="1">
        <f t="array" ref="N133">_xlfn.SWITCH($E133, "Low", $O$2, "Medium", $P$2, "High", $Q$2) * $J133</f>
        <v>12</v>
      </c>
      <c r="O133" s="15" cm="1">
        <f t="array" ref="O133">_xlfn.SWITCH($E133, "Low", $O$2, "Medium", $P$2, "High", $Q$2) * $K133</f>
        <v>0</v>
      </c>
      <c r="P133" s="15" cm="1">
        <f t="array" ref="P133">_xlfn.SWITCH($E133, "Low", $O$2, "Medium", $P$2, "High", $Q$2) * $L133</f>
        <v>0</v>
      </c>
      <c r="Q133" s="33" cm="1">
        <f t="array" ref="Q133">_xlfn.SWITCH($E133, "Low", $O$2, "Medium", $P$2, "High", $Q$2) * $M133</f>
        <v>12</v>
      </c>
      <c r="R133" s="34" cm="1">
        <f t="array" ref="R133">_xlfn.SWITCH($E133, "Low", $S$2, "Medium", $T$2, "High", $U$2) * $J133</f>
        <v>20</v>
      </c>
      <c r="S133" s="15" cm="1">
        <f t="array" ref="S133">_xlfn.SWITCH($E133, "Low", $S$2, "Medium", $T$2, "High", $U$2) * $K133</f>
        <v>0</v>
      </c>
      <c r="T133" s="15" cm="1">
        <f t="array" ref="T133">_xlfn.SWITCH($E133, "Low", $S$2, "Medium", $T$2, "High", $U$2) * $L133</f>
        <v>0</v>
      </c>
      <c r="U133" s="15" cm="1">
        <f t="array" ref="U133">_xlfn.SWITCH($E133, "Low", $S$2, "Medium", $T$2, "High", $U$2) * $M133</f>
        <v>20</v>
      </c>
      <c r="V133" s="30"/>
      <c r="W133" s="30"/>
      <c r="X133" s="30"/>
      <c r="Y133" s="30"/>
    </row>
    <row r="134" spans="1:25" x14ac:dyDescent="0.2">
      <c r="A134" s="15"/>
      <c r="B134" s="15" t="s">
        <v>224</v>
      </c>
      <c r="C134" s="15" t="s">
        <v>225</v>
      </c>
      <c r="D134" s="15" t="s">
        <v>32</v>
      </c>
      <c r="E134" s="15" t="s">
        <v>36</v>
      </c>
      <c r="F134" s="15" cm="1">
        <f t="array" ref="F134">_xlfn.SWITCH(E134, "Low", 1, "Medium", 1.5, "High", 2) * J134</f>
        <v>15</v>
      </c>
      <c r="G134" s="15"/>
      <c r="H134" s="15"/>
      <c r="I134" s="15"/>
      <c r="J134" s="31">
        <v>10</v>
      </c>
      <c r="K134" s="15"/>
      <c r="L134" s="15"/>
      <c r="M134" s="32"/>
      <c r="N134" s="15" cm="1">
        <f t="array" ref="N134">_xlfn.SWITCH($E134, "Low", $O$2, "Medium", $P$2, "High", $Q$2) * $J134</f>
        <v>15</v>
      </c>
      <c r="O134" s="15" cm="1">
        <f t="array" ref="O134">_xlfn.SWITCH($E134, "Low", $O$2, "Medium", $P$2, "High", $Q$2) * $K134</f>
        <v>0</v>
      </c>
      <c r="P134" s="15" cm="1">
        <f t="array" ref="P134">_xlfn.SWITCH($E134, "Low", $O$2, "Medium", $P$2, "High", $Q$2) * $L134</f>
        <v>0</v>
      </c>
      <c r="Q134" s="33" cm="1">
        <f t="array" ref="Q134">_xlfn.SWITCH($E134, "Low", $O$2, "Medium", $P$2, "High", $Q$2) * $M134</f>
        <v>0</v>
      </c>
      <c r="R134" s="34" cm="1">
        <f t="array" ref="R134">_xlfn.SWITCH($E134, "Low", $S$2, "Medium", $T$2, "High", $U$2) * $J134</f>
        <v>25</v>
      </c>
      <c r="S134" s="15" cm="1">
        <f t="array" ref="S134">_xlfn.SWITCH($E134, "Low", $S$2, "Medium", $T$2, "High", $U$2) * $K134</f>
        <v>0</v>
      </c>
      <c r="T134" s="15" cm="1">
        <f t="array" ref="T134">_xlfn.SWITCH($E134, "Low", $S$2, "Medium", $T$2, "High", $U$2) * $L134</f>
        <v>0</v>
      </c>
      <c r="U134" s="15" cm="1">
        <f t="array" ref="U134">_xlfn.SWITCH($E134, "Low", $S$2, "Medium", $T$2, "High", $U$2) * $M134</f>
        <v>0</v>
      </c>
      <c r="V134" s="30"/>
      <c r="W134" s="30"/>
      <c r="X134" s="30"/>
      <c r="Y134" s="30"/>
    </row>
    <row r="135" spans="1:25" x14ac:dyDescent="0.2">
      <c r="A135" s="15"/>
      <c r="B135" s="15" t="s">
        <v>226</v>
      </c>
      <c r="C135" s="15" t="s">
        <v>227</v>
      </c>
      <c r="D135" s="15" t="s">
        <v>32</v>
      </c>
      <c r="E135" s="15" t="s">
        <v>36</v>
      </c>
      <c r="F135" s="15" cm="1">
        <f t="array" ref="F135">_xlfn.SWITCH(E135, "Low", 1, "Medium", 1.5, "High", 2) * J135</f>
        <v>9</v>
      </c>
      <c r="G135" s="15"/>
      <c r="H135" s="15"/>
      <c r="I135" s="15"/>
      <c r="J135" s="31">
        <v>6</v>
      </c>
      <c r="K135" s="15"/>
      <c r="L135" s="15"/>
      <c r="M135" s="32"/>
      <c r="N135" s="15" cm="1">
        <f t="array" ref="N135">_xlfn.SWITCH($E135, "Low", $O$2, "Medium", $P$2, "High", $Q$2) * $J135</f>
        <v>9</v>
      </c>
      <c r="O135" s="15" cm="1">
        <f t="array" ref="O135">_xlfn.SWITCH($E135, "Low", $O$2, "Medium", $P$2, "High", $Q$2) * $K135</f>
        <v>0</v>
      </c>
      <c r="P135" s="15" cm="1">
        <f t="array" ref="P135">_xlfn.SWITCH($E135, "Low", $O$2, "Medium", $P$2, "High", $Q$2) * $L135</f>
        <v>0</v>
      </c>
      <c r="Q135" s="33" cm="1">
        <f t="array" ref="Q135">_xlfn.SWITCH($E135, "Low", $O$2, "Medium", $P$2, "High", $Q$2) * $M135</f>
        <v>0</v>
      </c>
      <c r="R135" s="34" cm="1">
        <f t="array" ref="R135">_xlfn.SWITCH($E135, "Low", $S$2, "Medium", $T$2, "High", $U$2) * $J135</f>
        <v>15</v>
      </c>
      <c r="S135" s="15" cm="1">
        <f t="array" ref="S135">_xlfn.SWITCH($E135, "Low", $S$2, "Medium", $T$2, "High", $U$2) * $K135</f>
        <v>0</v>
      </c>
      <c r="T135" s="15" cm="1">
        <f t="array" ref="T135">_xlfn.SWITCH($E135, "Low", $S$2, "Medium", $T$2, "High", $U$2) * $L135</f>
        <v>0</v>
      </c>
      <c r="U135" s="15" cm="1">
        <f t="array" ref="U135">_xlfn.SWITCH($E135, "Low", $S$2, "Medium", $T$2, "High", $U$2) * $M135</f>
        <v>0</v>
      </c>
      <c r="V135" s="30"/>
      <c r="W135" s="30"/>
      <c r="X135" s="30"/>
      <c r="Y135" s="30"/>
    </row>
    <row r="136" spans="1:25" x14ac:dyDescent="0.2">
      <c r="A136" s="15"/>
      <c r="B136" s="15" t="s">
        <v>228</v>
      </c>
      <c r="C136" s="15" t="s">
        <v>229</v>
      </c>
      <c r="D136" s="15" t="s">
        <v>32</v>
      </c>
      <c r="E136" s="15" t="s">
        <v>36</v>
      </c>
      <c r="F136" s="15" cm="1">
        <f t="array" ref="F136">_xlfn.SWITCH(E136, "Low", 1, "Medium", 1.5, "High", 2) * J136</f>
        <v>10.5</v>
      </c>
      <c r="G136" s="15">
        <v>10</v>
      </c>
      <c r="H136" s="15"/>
      <c r="I136" s="15"/>
      <c r="J136" s="31">
        <v>7</v>
      </c>
      <c r="K136" s="15">
        <v>10</v>
      </c>
      <c r="L136" s="15"/>
      <c r="M136" s="32"/>
      <c r="N136" s="15" cm="1">
        <f t="array" ref="N136">_xlfn.SWITCH($E136, "Low", $O$2, "Medium", $P$2, "High", $Q$2) * $J136</f>
        <v>10.5</v>
      </c>
      <c r="O136" s="15" cm="1">
        <f t="array" ref="O136">_xlfn.SWITCH($E136, "Low", $O$2, "Medium", $P$2, "High", $Q$2) * $K136</f>
        <v>15</v>
      </c>
      <c r="P136" s="15" cm="1">
        <f t="array" ref="P136">_xlfn.SWITCH($E136, "Low", $O$2, "Medium", $P$2, "High", $Q$2) * $L136</f>
        <v>0</v>
      </c>
      <c r="Q136" s="33" cm="1">
        <f t="array" ref="Q136">_xlfn.SWITCH($E136, "Low", $O$2, "Medium", $P$2, "High", $Q$2) * $M136</f>
        <v>0</v>
      </c>
      <c r="R136" s="34" cm="1">
        <f t="array" ref="R136">_xlfn.SWITCH($E136, "Low", $S$2, "Medium", $T$2, "High", $U$2) * $J136</f>
        <v>17.5</v>
      </c>
      <c r="S136" s="15" cm="1">
        <f t="array" ref="S136">_xlfn.SWITCH($E136, "Low", $S$2, "Medium", $T$2, "High", $U$2) * $K136</f>
        <v>25</v>
      </c>
      <c r="T136" s="15" cm="1">
        <f t="array" ref="T136">_xlfn.SWITCH($E136, "Low", $S$2, "Medium", $T$2, "High", $U$2) * $L136</f>
        <v>0</v>
      </c>
      <c r="U136" s="15" cm="1">
        <f t="array" ref="U136">_xlfn.SWITCH($E136, "Low", $S$2, "Medium", $T$2, "High", $U$2) * $M136</f>
        <v>0</v>
      </c>
      <c r="V136" s="30"/>
      <c r="W136" s="30"/>
      <c r="X136" s="30"/>
      <c r="Y136" s="30"/>
    </row>
    <row r="137" spans="1:25" x14ac:dyDescent="0.2">
      <c r="A137" s="15"/>
      <c r="B137" s="15" t="s">
        <v>230</v>
      </c>
      <c r="C137" s="15" t="s">
        <v>231</v>
      </c>
      <c r="D137" s="15" t="s">
        <v>32</v>
      </c>
      <c r="E137" s="15" t="s">
        <v>36</v>
      </c>
      <c r="F137" s="15" cm="1">
        <f t="array" ref="F137">_xlfn.SWITCH(E137, "Low", 1, "Medium", 1.5, "High", 2) * J137</f>
        <v>7.5</v>
      </c>
      <c r="G137" s="15"/>
      <c r="H137" s="15"/>
      <c r="I137" s="15">
        <v>3</v>
      </c>
      <c r="J137" s="31">
        <v>5</v>
      </c>
      <c r="K137" s="15"/>
      <c r="L137" s="15"/>
      <c r="M137" s="32">
        <v>3</v>
      </c>
      <c r="N137" s="15" cm="1">
        <f t="array" ref="N137">_xlfn.SWITCH($E137, "Low", $O$2, "Medium", $P$2, "High", $Q$2) * $J137</f>
        <v>7.5</v>
      </c>
      <c r="O137" s="15" cm="1">
        <f t="array" ref="O137">_xlfn.SWITCH($E137, "Low", $O$2, "Medium", $P$2, "High", $Q$2) * $K137</f>
        <v>0</v>
      </c>
      <c r="P137" s="15" cm="1">
        <f t="array" ref="P137">_xlfn.SWITCH($E137, "Low", $O$2, "Medium", $P$2, "High", $Q$2) * $L137</f>
        <v>0</v>
      </c>
      <c r="Q137" s="33" cm="1">
        <f t="array" ref="Q137">_xlfn.SWITCH($E137, "Low", $O$2, "Medium", $P$2, "High", $Q$2) * $M137</f>
        <v>4.5</v>
      </c>
      <c r="R137" s="34" cm="1">
        <f t="array" ref="R137">_xlfn.SWITCH($E137, "Low", $S$2, "Medium", $T$2, "High", $U$2) * $J137</f>
        <v>12.5</v>
      </c>
      <c r="S137" s="15" cm="1">
        <f t="array" ref="S137">_xlfn.SWITCH($E137, "Low", $S$2, "Medium", $T$2, "High", $U$2) * $K137</f>
        <v>0</v>
      </c>
      <c r="T137" s="15" cm="1">
        <f t="array" ref="T137">_xlfn.SWITCH($E137, "Low", $S$2, "Medium", $T$2, "High", $U$2) * $L137</f>
        <v>0</v>
      </c>
      <c r="U137" s="15" cm="1">
        <f t="array" ref="U137">_xlfn.SWITCH($E137, "Low", $S$2, "Medium", $T$2, "High", $U$2) * $M137</f>
        <v>7.5</v>
      </c>
      <c r="V137" s="30"/>
      <c r="W137" s="30"/>
      <c r="X137" s="30"/>
      <c r="Y137" s="30"/>
    </row>
    <row r="138" spans="1:25" x14ac:dyDescent="0.2">
      <c r="A138" s="15"/>
      <c r="B138" s="15" t="s">
        <v>232</v>
      </c>
      <c r="C138" s="15" t="s">
        <v>233</v>
      </c>
      <c r="D138" s="15" t="s">
        <v>32</v>
      </c>
      <c r="E138" s="15" t="s">
        <v>33</v>
      </c>
      <c r="F138" s="15" cm="1">
        <f t="array" ref="F138">_xlfn.SWITCH(E138, "Low", 1, "Medium", 1.5, "High", 2) * J138</f>
        <v>4</v>
      </c>
      <c r="G138" s="15"/>
      <c r="H138" s="15"/>
      <c r="I138" s="15"/>
      <c r="J138" s="31">
        <v>4</v>
      </c>
      <c r="K138" s="15"/>
      <c r="L138" s="15"/>
      <c r="M138" s="32"/>
      <c r="N138" s="15" cm="1">
        <f t="array" ref="N138">_xlfn.SWITCH($E138, "Low", $O$2, "Medium", $P$2, "High", $Q$2) * $J138</f>
        <v>4.8</v>
      </c>
      <c r="O138" s="15" cm="1">
        <f t="array" ref="O138">_xlfn.SWITCH($E138, "Low", $O$2, "Medium", $P$2, "High", $Q$2) * $K138</f>
        <v>0</v>
      </c>
      <c r="P138" s="15" cm="1">
        <f t="array" ref="P138">_xlfn.SWITCH($E138, "Low", $O$2, "Medium", $P$2, "High", $Q$2) * $L138</f>
        <v>0</v>
      </c>
      <c r="Q138" s="33" cm="1">
        <f t="array" ref="Q138">_xlfn.SWITCH($E138, "Low", $O$2, "Medium", $P$2, "High", $Q$2) * $M138</f>
        <v>0</v>
      </c>
      <c r="R138" s="34" cm="1">
        <f t="array" ref="R138">_xlfn.SWITCH($E138, "Low", $S$2, "Medium", $T$2, "High", $U$2) * $J138</f>
        <v>8</v>
      </c>
      <c r="S138" s="15" cm="1">
        <f t="array" ref="S138">_xlfn.SWITCH($E138, "Low", $S$2, "Medium", $T$2, "High", $U$2) * $K138</f>
        <v>0</v>
      </c>
      <c r="T138" s="15" cm="1">
        <f t="array" ref="T138">_xlfn.SWITCH($E138, "Low", $S$2, "Medium", $T$2, "High", $U$2) * $L138</f>
        <v>0</v>
      </c>
      <c r="U138" s="15" cm="1">
        <f t="array" ref="U138">_xlfn.SWITCH($E138, "Low", $S$2, "Medium", $T$2, "High", $U$2) * $M138</f>
        <v>0</v>
      </c>
      <c r="V138" s="30"/>
      <c r="W138" s="30"/>
      <c r="X138" s="30"/>
      <c r="Y138" s="30"/>
    </row>
    <row r="139" spans="1:25" x14ac:dyDescent="0.2">
      <c r="A139" s="15"/>
      <c r="B139" s="15" t="s">
        <v>234</v>
      </c>
      <c r="C139" s="15" t="s">
        <v>235</v>
      </c>
      <c r="D139" s="15" t="s">
        <v>236</v>
      </c>
      <c r="E139" s="15" t="s">
        <v>36</v>
      </c>
      <c r="F139" s="15" cm="1">
        <f t="array" ref="F139">_xlfn.SWITCH(E139, "Low", 1, "Medium", 1.5, "High", 2) * J139</f>
        <v>9</v>
      </c>
      <c r="G139" s="15">
        <v>10</v>
      </c>
      <c r="H139" s="15"/>
      <c r="I139" s="15"/>
      <c r="J139" s="31">
        <v>6</v>
      </c>
      <c r="K139" s="15">
        <v>10</v>
      </c>
      <c r="L139" s="15"/>
      <c r="M139" s="32"/>
      <c r="N139" s="15" cm="1">
        <f t="array" ref="N139">_xlfn.SWITCH($E139, "Low", $O$2, "Medium", $P$2, "High", $Q$2) * $J139</f>
        <v>9</v>
      </c>
      <c r="O139" s="15" cm="1">
        <f t="array" ref="O139">_xlfn.SWITCH($E139, "Low", $O$2, "Medium", $P$2, "High", $Q$2) * $K139</f>
        <v>15</v>
      </c>
      <c r="P139" s="15" cm="1">
        <f t="array" ref="P139">_xlfn.SWITCH($E139, "Low", $O$2, "Medium", $P$2, "High", $Q$2) * $L139</f>
        <v>0</v>
      </c>
      <c r="Q139" s="33" cm="1">
        <f t="array" ref="Q139">_xlfn.SWITCH($E139, "Low", $O$2, "Medium", $P$2, "High", $Q$2) * $M139</f>
        <v>0</v>
      </c>
      <c r="R139" s="34" cm="1">
        <f t="array" ref="R139">_xlfn.SWITCH($E139, "Low", $S$2, "Medium", $T$2, "High", $U$2) * $J139</f>
        <v>15</v>
      </c>
      <c r="S139" s="15" cm="1">
        <f t="array" ref="S139">_xlfn.SWITCH($E139, "Low", $S$2, "Medium", $T$2, "High", $U$2) * $K139</f>
        <v>25</v>
      </c>
      <c r="T139" s="15" cm="1">
        <f t="array" ref="T139">_xlfn.SWITCH($E139, "Low", $S$2, "Medium", $T$2, "High", $U$2) * $L139</f>
        <v>0</v>
      </c>
      <c r="U139" s="15" cm="1">
        <f t="array" ref="U139">_xlfn.SWITCH($E139, "Low", $S$2, "Medium", $T$2, "High", $U$2) * $M139</f>
        <v>0</v>
      </c>
      <c r="V139" s="30"/>
      <c r="W139" s="30"/>
      <c r="X139" s="30"/>
      <c r="Y139" s="30"/>
    </row>
    <row r="140" spans="1:25" x14ac:dyDescent="0.2">
      <c r="A140" s="15"/>
      <c r="B140" s="15" t="s">
        <v>52</v>
      </c>
      <c r="C140" s="15" t="s">
        <v>237</v>
      </c>
      <c r="D140" s="15" t="s">
        <v>32</v>
      </c>
      <c r="E140" s="15" t="s">
        <v>33</v>
      </c>
      <c r="F140" s="15" cm="1">
        <f t="array" ref="F140">_xlfn.SWITCH(E140, "Low", 1, "Medium", 1.5, "High", 2) * J140</f>
        <v>3</v>
      </c>
      <c r="G140" s="15"/>
      <c r="H140" s="15"/>
      <c r="I140" s="15"/>
      <c r="J140" s="31">
        <v>3</v>
      </c>
      <c r="K140" s="15"/>
      <c r="L140" s="15"/>
      <c r="M140" s="32"/>
      <c r="N140" s="15" cm="1">
        <f t="array" ref="N140">_xlfn.SWITCH($E140, "Low", $O$2, "Medium", $P$2, "High", $Q$2) * $J140</f>
        <v>3.5999999999999996</v>
      </c>
      <c r="O140" s="15" cm="1">
        <f t="array" ref="O140">_xlfn.SWITCH($E140, "Low", $O$2, "Medium", $P$2, "High", $Q$2) * $K140</f>
        <v>0</v>
      </c>
      <c r="P140" s="15" cm="1">
        <f t="array" ref="P140">_xlfn.SWITCH($E140, "Low", $O$2, "Medium", $P$2, "High", $Q$2) * $L140</f>
        <v>0</v>
      </c>
      <c r="Q140" s="33" cm="1">
        <f t="array" ref="Q140">_xlfn.SWITCH($E140, "Low", $O$2, "Medium", $P$2, "High", $Q$2) * $M140</f>
        <v>0</v>
      </c>
      <c r="R140" s="34" cm="1">
        <f t="array" ref="R140">_xlfn.SWITCH($E140, "Low", $S$2, "Medium", $T$2, "High", $U$2) * $J140</f>
        <v>6</v>
      </c>
      <c r="S140" s="15" cm="1">
        <f t="array" ref="S140">_xlfn.SWITCH($E140, "Low", $S$2, "Medium", $T$2, "High", $U$2) * $K140</f>
        <v>0</v>
      </c>
      <c r="T140" s="15" cm="1">
        <f t="array" ref="T140">_xlfn.SWITCH($E140, "Low", $S$2, "Medium", $T$2, "High", $U$2) * $L140</f>
        <v>0</v>
      </c>
      <c r="U140" s="15" cm="1">
        <f t="array" ref="U140">_xlfn.SWITCH($E140, "Low", $S$2, "Medium", $T$2, "High", $U$2) * $M140</f>
        <v>0</v>
      </c>
      <c r="V140" s="30"/>
      <c r="W140" s="30"/>
      <c r="X140" s="30"/>
      <c r="Y140" s="30"/>
    </row>
    <row r="141" spans="1:25" x14ac:dyDescent="0.2">
      <c r="A141" s="15"/>
      <c r="B141" s="15" t="s">
        <v>114</v>
      </c>
      <c r="C141" s="15" t="s">
        <v>238</v>
      </c>
      <c r="D141" s="15" t="s">
        <v>89</v>
      </c>
      <c r="E141" s="15" t="s">
        <v>33</v>
      </c>
      <c r="F141" s="15" cm="1">
        <f t="array" ref="F141">_xlfn.SWITCH(E141, "Low", 1, "Medium", 1.5, "High", 2) * J141</f>
        <v>3</v>
      </c>
      <c r="G141" s="15"/>
      <c r="H141" s="15"/>
      <c r="I141" s="15"/>
      <c r="J141" s="31">
        <v>3</v>
      </c>
      <c r="K141" s="15"/>
      <c r="L141" s="15"/>
      <c r="M141" s="32"/>
      <c r="N141" s="15" cm="1">
        <f t="array" ref="N141">_xlfn.SWITCH($E141, "Low", $O$2, "Medium", $P$2, "High", $Q$2) * $J141</f>
        <v>3.5999999999999996</v>
      </c>
      <c r="O141" s="15" cm="1">
        <f t="array" ref="O141">_xlfn.SWITCH($E141, "Low", $O$2, "Medium", $P$2, "High", $Q$2) * $K141</f>
        <v>0</v>
      </c>
      <c r="P141" s="15" cm="1">
        <f t="array" ref="P141">_xlfn.SWITCH($E141, "Low", $O$2, "Medium", $P$2, "High", $Q$2) * $L141</f>
        <v>0</v>
      </c>
      <c r="Q141" s="33" cm="1">
        <f t="array" ref="Q141">_xlfn.SWITCH($E141, "Low", $O$2, "Medium", $P$2, "High", $Q$2) * $M141</f>
        <v>0</v>
      </c>
      <c r="R141" s="34" cm="1">
        <f t="array" ref="R141">_xlfn.SWITCH($E141, "Low", $S$2, "Medium", $T$2, "High", $U$2) * $J141</f>
        <v>6</v>
      </c>
      <c r="S141" s="15" cm="1">
        <f t="array" ref="S141">_xlfn.SWITCH($E141, "Low", $S$2, "Medium", $T$2, "High", $U$2) * $K141</f>
        <v>0</v>
      </c>
      <c r="T141" s="15" cm="1">
        <f t="array" ref="T141">_xlfn.SWITCH($E141, "Low", $S$2, "Medium", $T$2, "High", $U$2) * $L141</f>
        <v>0</v>
      </c>
      <c r="U141" s="15" cm="1">
        <f t="array" ref="U141">_xlfn.SWITCH($E141, "Low", $S$2, "Medium", $T$2, "High", $U$2) * $M141</f>
        <v>0</v>
      </c>
      <c r="V141" s="30"/>
      <c r="W141" s="30"/>
      <c r="X141" s="30"/>
      <c r="Y141" s="30"/>
    </row>
    <row r="142" spans="1:25" x14ac:dyDescent="0.2">
      <c r="A142" s="15"/>
      <c r="B142" s="15" t="s">
        <v>239</v>
      </c>
      <c r="C142" s="15" t="s">
        <v>240</v>
      </c>
      <c r="D142" s="15" t="s">
        <v>58</v>
      </c>
      <c r="E142" s="15" t="s">
        <v>33</v>
      </c>
      <c r="F142" s="15" cm="1">
        <f t="array" ref="F142">_xlfn.SWITCH(E142, "Low", 1, "Medium", 1.5, "High", 2) * J142</f>
        <v>3</v>
      </c>
      <c r="G142" s="15"/>
      <c r="H142" s="15"/>
      <c r="I142" s="15"/>
      <c r="J142" s="31">
        <v>3</v>
      </c>
      <c r="K142" s="15"/>
      <c r="L142" s="15"/>
      <c r="M142" s="32"/>
      <c r="N142" s="15" cm="1">
        <f t="array" ref="N142">_xlfn.SWITCH($E142, "Low", $O$2, "Medium", $P$2, "High", $Q$2) * $J142</f>
        <v>3.5999999999999996</v>
      </c>
      <c r="O142" s="15" cm="1">
        <f t="array" ref="O142">_xlfn.SWITCH($E142, "Low", $O$2, "Medium", $P$2, "High", $Q$2) * $K142</f>
        <v>0</v>
      </c>
      <c r="P142" s="15" cm="1">
        <f t="array" ref="P142">_xlfn.SWITCH($E142, "Low", $O$2, "Medium", $P$2, "High", $Q$2) * $L142</f>
        <v>0</v>
      </c>
      <c r="Q142" s="33" cm="1">
        <f t="array" ref="Q142">_xlfn.SWITCH($E142, "Low", $O$2, "Medium", $P$2, "High", $Q$2) * $M142</f>
        <v>0</v>
      </c>
      <c r="R142" s="34" cm="1">
        <f t="array" ref="R142">_xlfn.SWITCH($E142, "Low", $S$2, "Medium", $T$2, "High", $U$2) * $J142</f>
        <v>6</v>
      </c>
      <c r="S142" s="15" cm="1">
        <f t="array" ref="S142">_xlfn.SWITCH($E142, "Low", $S$2, "Medium", $T$2, "High", $U$2) * $K142</f>
        <v>0</v>
      </c>
      <c r="T142" s="15" cm="1">
        <f t="array" ref="T142">_xlfn.SWITCH($E142, "Low", $S$2, "Medium", $T$2, "High", $U$2) * $L142</f>
        <v>0</v>
      </c>
      <c r="U142" s="15" cm="1">
        <f t="array" ref="U142">_xlfn.SWITCH($E142, "Low", $S$2, "Medium", $T$2, "High", $U$2) * $M142</f>
        <v>0</v>
      </c>
      <c r="V142" s="30"/>
      <c r="W142" s="30"/>
      <c r="X142" s="30"/>
      <c r="Y142" s="30"/>
    </row>
    <row r="143" spans="1:25" x14ac:dyDescent="0.2">
      <c r="A143" s="15"/>
      <c r="B143" s="15" t="s">
        <v>241</v>
      </c>
      <c r="C143" s="15" t="s">
        <v>242</v>
      </c>
      <c r="D143" s="15" t="s">
        <v>32</v>
      </c>
      <c r="E143" s="15" t="s">
        <v>36</v>
      </c>
      <c r="F143" s="15" cm="1">
        <f t="array" ref="F143">_xlfn.SWITCH(E143, "Low", 1, "Medium", 1.5, "High", 2) * J143</f>
        <v>9</v>
      </c>
      <c r="G143" s="15">
        <v>10</v>
      </c>
      <c r="H143" s="15"/>
      <c r="I143" s="15"/>
      <c r="J143" s="31">
        <v>6</v>
      </c>
      <c r="K143" s="15">
        <v>10</v>
      </c>
      <c r="L143" s="15"/>
      <c r="M143" s="32"/>
      <c r="N143" s="15" cm="1">
        <f t="array" ref="N143">_xlfn.SWITCH($E143, "Low", $O$2, "Medium", $P$2, "High", $Q$2) * $J143</f>
        <v>9</v>
      </c>
      <c r="O143" s="15" cm="1">
        <f t="array" ref="O143">_xlfn.SWITCH($E143, "Low", $O$2, "Medium", $P$2, "High", $Q$2) * $K143</f>
        <v>15</v>
      </c>
      <c r="P143" s="15" cm="1">
        <f t="array" ref="P143">_xlfn.SWITCH($E143, "Low", $O$2, "Medium", $P$2, "High", $Q$2) * $L143</f>
        <v>0</v>
      </c>
      <c r="Q143" s="33" cm="1">
        <f t="array" ref="Q143">_xlfn.SWITCH($E143, "Low", $O$2, "Medium", $P$2, "High", $Q$2) * $M143</f>
        <v>0</v>
      </c>
      <c r="R143" s="34" cm="1">
        <f t="array" ref="R143">_xlfn.SWITCH($E143, "Low", $S$2, "Medium", $T$2, "High", $U$2) * $J143</f>
        <v>15</v>
      </c>
      <c r="S143" s="15" cm="1">
        <f t="array" ref="S143">_xlfn.SWITCH($E143, "Low", $S$2, "Medium", $T$2, "High", $U$2) * $K143</f>
        <v>25</v>
      </c>
      <c r="T143" s="15" cm="1">
        <f t="array" ref="T143">_xlfn.SWITCH($E143, "Low", $S$2, "Medium", $T$2, "High", $U$2) * $L143</f>
        <v>0</v>
      </c>
      <c r="U143" s="15" cm="1">
        <f t="array" ref="U143">_xlfn.SWITCH($E143, "Low", $S$2, "Medium", $T$2, "High", $U$2) * $M143</f>
        <v>0</v>
      </c>
      <c r="V143" s="30"/>
      <c r="W143" s="30"/>
      <c r="X143" s="30"/>
      <c r="Y143" s="30"/>
    </row>
    <row r="144" spans="1:25" x14ac:dyDescent="0.2">
      <c r="A144" s="15"/>
      <c r="B144" s="15" t="s">
        <v>66</v>
      </c>
      <c r="C144" s="15"/>
      <c r="D144" s="15" t="s">
        <v>32</v>
      </c>
      <c r="E144" s="15" t="s">
        <v>33</v>
      </c>
      <c r="F144" s="15" cm="1">
        <f t="array" ref="F144">_xlfn.SWITCH(E144, "Low", 1, "Medium", 1.5, "High", 2) * J144</f>
        <v>7</v>
      </c>
      <c r="G144" s="15"/>
      <c r="H144" s="15"/>
      <c r="I144" s="15"/>
      <c r="J144" s="31">
        <v>7</v>
      </c>
      <c r="K144" s="15"/>
      <c r="L144" s="15"/>
      <c r="M144" s="32"/>
      <c r="N144" s="15" cm="1">
        <f t="array" ref="N144">_xlfn.SWITCH($E144, "Low", $O$2, "Medium", $P$2, "High", $Q$2) * $J144</f>
        <v>8.4</v>
      </c>
      <c r="O144" s="15" cm="1">
        <f t="array" ref="O144">_xlfn.SWITCH($E144, "Low", $O$2, "Medium", $P$2, "High", $Q$2) * $K144</f>
        <v>0</v>
      </c>
      <c r="P144" s="15" cm="1">
        <f t="array" ref="P144">_xlfn.SWITCH($E144, "Low", $O$2, "Medium", $P$2, "High", $Q$2) * $L144</f>
        <v>0</v>
      </c>
      <c r="Q144" s="33" cm="1">
        <f t="array" ref="Q144">_xlfn.SWITCH($E144, "Low", $O$2, "Medium", $P$2, "High", $Q$2) * $M144</f>
        <v>0</v>
      </c>
      <c r="R144" s="34" cm="1">
        <f t="array" ref="R144">_xlfn.SWITCH($E144, "Low", $S$2, "Medium", $T$2, "High", $U$2) * $J144</f>
        <v>14</v>
      </c>
      <c r="S144" s="15" cm="1">
        <f t="array" ref="S144">_xlfn.SWITCH($E144, "Low", $S$2, "Medium", $T$2, "High", $U$2) * $K144</f>
        <v>0</v>
      </c>
      <c r="T144" s="15" cm="1">
        <f t="array" ref="T144">_xlfn.SWITCH($E144, "Low", $S$2, "Medium", $T$2, "High", $U$2) * $L144</f>
        <v>0</v>
      </c>
      <c r="U144" s="15" cm="1">
        <f t="array" ref="U144">_xlfn.SWITCH($E144, "Low", $S$2, "Medium", $T$2, "High", $U$2) * $M144</f>
        <v>0</v>
      </c>
      <c r="V144" s="30"/>
      <c r="W144" s="30"/>
      <c r="X144" s="30"/>
      <c r="Y144" s="30"/>
    </row>
    <row r="145" spans="1:25" ht="16" thickBot="1" x14ac:dyDescent="0.25">
      <c r="A145" s="15"/>
      <c r="B145" s="15" t="s">
        <v>67</v>
      </c>
      <c r="C145" s="15"/>
      <c r="D145" s="15" t="s">
        <v>32</v>
      </c>
      <c r="E145" s="15" t="s">
        <v>36</v>
      </c>
      <c r="F145" s="15" cm="1">
        <f t="array" ref="F145">_xlfn.SWITCH(E145, "Low", 1, "Medium", 1.5, "High", 2) * J145</f>
        <v>9</v>
      </c>
      <c r="G145" s="15"/>
      <c r="H145" s="15"/>
      <c r="I145" s="15"/>
      <c r="J145" s="31">
        <v>6</v>
      </c>
      <c r="K145" s="15"/>
      <c r="L145" s="15"/>
      <c r="M145" s="32"/>
      <c r="N145" s="15" cm="1">
        <f t="array" ref="N145">_xlfn.SWITCH($E145, "Low", $O$2, "Medium", $P$2, "High", $Q$2) * $J145</f>
        <v>9</v>
      </c>
      <c r="O145" s="15" cm="1">
        <f t="array" ref="O145">_xlfn.SWITCH($E145, "Low", $O$2, "Medium", $P$2, "High", $Q$2) * $K145</f>
        <v>0</v>
      </c>
      <c r="P145" s="15" cm="1">
        <f t="array" ref="P145">_xlfn.SWITCH($E145, "Low", $O$2, "Medium", $P$2, "High", $Q$2) * $L145</f>
        <v>0</v>
      </c>
      <c r="Q145" s="33" cm="1">
        <f t="array" ref="Q145">_xlfn.SWITCH($E145, "Low", $O$2, "Medium", $P$2, "High", $Q$2) * $M145</f>
        <v>0</v>
      </c>
      <c r="R145" s="34" cm="1">
        <f t="array" ref="R145">_xlfn.SWITCH($E145, "Low", $S$2, "Medium", $T$2, "High", $U$2) * $J145</f>
        <v>15</v>
      </c>
      <c r="S145" s="15" cm="1">
        <f t="array" ref="S145">_xlfn.SWITCH($E145, "Low", $S$2, "Medium", $T$2, "High", $U$2) * $K145</f>
        <v>0</v>
      </c>
      <c r="T145" s="15" cm="1">
        <f t="array" ref="T145">_xlfn.SWITCH($E145, "Low", $S$2, "Medium", $T$2, "High", $U$2) * $L145</f>
        <v>0</v>
      </c>
      <c r="U145" s="15" cm="1">
        <f t="array" ref="U145">_xlfn.SWITCH($E145, "Low", $S$2, "Medium", $T$2, "High", $U$2) * $M145</f>
        <v>0</v>
      </c>
      <c r="V145" s="30"/>
      <c r="W145" s="30"/>
      <c r="X145" s="30"/>
      <c r="Y145" s="30"/>
    </row>
    <row r="146" spans="1:25" ht="16" thickBot="1" x14ac:dyDescent="0.25">
      <c r="A146" s="35"/>
      <c r="B146" s="36" t="s">
        <v>68</v>
      </c>
      <c r="C146" s="36"/>
      <c r="D146" s="36"/>
      <c r="E146" s="36"/>
      <c r="F146" s="36">
        <f>SUM(F133:F145)</f>
        <v>99</v>
      </c>
      <c r="G146" s="36">
        <f t="shared" ref="G146:Q146" si="40">SUM(G133:G145)</f>
        <v>30</v>
      </c>
      <c r="H146" s="36">
        <f t="shared" si="40"/>
        <v>0</v>
      </c>
      <c r="I146" s="36">
        <f t="shared" si="40"/>
        <v>13</v>
      </c>
      <c r="J146" s="37">
        <f t="shared" si="40"/>
        <v>76</v>
      </c>
      <c r="K146" s="36">
        <f t="shared" si="40"/>
        <v>30</v>
      </c>
      <c r="L146" s="36">
        <f t="shared" si="40"/>
        <v>0</v>
      </c>
      <c r="M146" s="38">
        <f t="shared" si="40"/>
        <v>13</v>
      </c>
      <c r="N146" s="36">
        <f t="shared" si="40"/>
        <v>104.99999999999999</v>
      </c>
      <c r="O146" s="36">
        <f t="shared" si="40"/>
        <v>45</v>
      </c>
      <c r="P146" s="36">
        <f t="shared" si="40"/>
        <v>0</v>
      </c>
      <c r="Q146" s="39">
        <f t="shared" si="40"/>
        <v>16.5</v>
      </c>
      <c r="R146" s="35">
        <f t="shared" ref="R146" si="41">SUM(R133:R145)</f>
        <v>175</v>
      </c>
      <c r="S146" s="36">
        <f t="shared" ref="S146" si="42">SUM(S133:S145)</f>
        <v>75</v>
      </c>
      <c r="T146" s="36">
        <f t="shared" ref="T146" si="43">SUM(T133:T145)</f>
        <v>0</v>
      </c>
      <c r="U146" s="39">
        <f t="shared" ref="U146" si="44">SUM(U133:U145)</f>
        <v>27.5</v>
      </c>
      <c r="V146" s="40">
        <f>(Table2[[#This Row],[BE O]]+(4*Table2[[#This Row],[BE ML]])+Table2[[#This Row],[BE P]])/6</f>
        <v>111.83333333333333</v>
      </c>
      <c r="W146" s="40">
        <f>(Table2[[#This Row],[DBA O]]+(4*Table2[[#This Row],[DBA ML]])+Table2[[#This Row],[DBA P]])/6</f>
        <v>47.5</v>
      </c>
      <c r="X146" s="40">
        <f>(Table2[[#This Row],[FE O]]+(4*Table2[[#This Row],[FE ML]])+Table2[[#This Row],[FE P]])/6</f>
        <v>0</v>
      </c>
      <c r="Y146" s="40">
        <f>(Table2[[#This Row],[DEVOPS O]]+(4*Table2[[#This Row],[DEVOPS ML]])+Table2[[#This Row],[DEVOPS P]])/6</f>
        <v>17.75</v>
      </c>
    </row>
    <row r="147" spans="1:25" x14ac:dyDescent="0.2">
      <c r="A147" s="15">
        <v>10</v>
      </c>
      <c r="B147" s="16" t="s">
        <v>243</v>
      </c>
      <c r="C147" s="15"/>
      <c r="D147" s="15"/>
      <c r="E147" s="15"/>
      <c r="F147" s="15"/>
      <c r="G147" s="15"/>
      <c r="H147" s="15"/>
      <c r="I147" s="15"/>
      <c r="J147" s="31"/>
      <c r="K147" s="15"/>
      <c r="L147" s="15"/>
      <c r="M147" s="32"/>
      <c r="N147" s="15"/>
      <c r="O147" s="15"/>
      <c r="P147" s="15"/>
      <c r="Q147" s="33"/>
      <c r="R147" s="34"/>
      <c r="S147" s="15"/>
      <c r="T147" s="15"/>
      <c r="U147" s="33"/>
      <c r="V147" s="30"/>
      <c r="W147" s="30"/>
      <c r="X147" s="30"/>
      <c r="Y147" s="30"/>
    </row>
    <row r="148" spans="1:25" x14ac:dyDescent="0.2">
      <c r="A148" s="15"/>
      <c r="B148" s="15" t="s">
        <v>244</v>
      </c>
      <c r="C148" s="15" t="s">
        <v>245</v>
      </c>
      <c r="D148" s="15" t="s">
        <v>32</v>
      </c>
      <c r="E148" s="15" t="s">
        <v>36</v>
      </c>
      <c r="F148" s="15" cm="1">
        <f t="array" ref="F148">_xlfn.SWITCH(E148, "Low", 1, "Medium", 1.5, "High", 2) * J148</f>
        <v>15</v>
      </c>
      <c r="G148" s="15"/>
      <c r="H148" s="15"/>
      <c r="I148" s="15">
        <v>10</v>
      </c>
      <c r="J148" s="31">
        <v>10</v>
      </c>
      <c r="K148" s="15"/>
      <c r="L148" s="15"/>
      <c r="M148" s="32">
        <v>10</v>
      </c>
      <c r="N148" s="15" cm="1">
        <f t="array" ref="N148">_xlfn.SWITCH($E148, "Low", $O$2, "Medium", $P$2, "High", $Q$2) * $J148</f>
        <v>15</v>
      </c>
      <c r="O148" s="15" cm="1">
        <f t="array" ref="O148">_xlfn.SWITCH($E148, "Low", $O$2, "Medium", $P$2, "High", $Q$2) * $K148</f>
        <v>0</v>
      </c>
      <c r="P148" s="15" cm="1">
        <f t="array" ref="P148">_xlfn.SWITCH($E148, "Low", $O$2, "Medium", $P$2, "High", $Q$2) * $L148</f>
        <v>0</v>
      </c>
      <c r="Q148" s="33" cm="1">
        <f t="array" ref="Q148">_xlfn.SWITCH($E148, "Low", $O$2, "Medium", $P$2, "High", $Q$2) * $M148</f>
        <v>15</v>
      </c>
      <c r="R148" s="34" cm="1">
        <f t="array" ref="R148">_xlfn.SWITCH($E148, "Low", $S$2, "Medium", $T$2, "High", $U$2) * $J148</f>
        <v>25</v>
      </c>
      <c r="S148" s="15" cm="1">
        <f t="array" ref="S148">_xlfn.SWITCH($E148, "Low", $S$2, "Medium", $T$2, "High", $U$2) * $K148</f>
        <v>0</v>
      </c>
      <c r="T148" s="15" cm="1">
        <f t="array" ref="T148">_xlfn.SWITCH($E148, "Low", $S$2, "Medium", $T$2, "High", $U$2) * $L148</f>
        <v>0</v>
      </c>
      <c r="U148" s="15" cm="1">
        <f t="array" ref="U148">_xlfn.SWITCH($E148, "Low", $S$2, "Medium", $T$2, "High", $U$2) * $M148</f>
        <v>25</v>
      </c>
      <c r="V148" s="30"/>
      <c r="W148" s="30"/>
      <c r="X148" s="30"/>
      <c r="Y148" s="30"/>
    </row>
    <row r="149" spans="1:25" x14ac:dyDescent="0.2">
      <c r="A149" s="15"/>
      <c r="B149" s="15" t="s">
        <v>246</v>
      </c>
      <c r="C149" s="15" t="s">
        <v>247</v>
      </c>
      <c r="D149" s="15" t="s">
        <v>32</v>
      </c>
      <c r="E149" s="15" t="s">
        <v>33</v>
      </c>
      <c r="F149" s="15" cm="1">
        <f t="array" ref="F149">_xlfn.SWITCH(E149, "Low", 1, "Medium", 1.5, "High", 2) * J149</f>
        <v>4</v>
      </c>
      <c r="G149" s="15"/>
      <c r="H149" s="15"/>
      <c r="I149" s="15"/>
      <c r="J149" s="31">
        <v>4</v>
      </c>
      <c r="K149" s="15"/>
      <c r="L149" s="15"/>
      <c r="M149" s="32"/>
      <c r="N149" s="15" cm="1">
        <f t="array" ref="N149">_xlfn.SWITCH($E149, "Low", $O$2, "Medium", $P$2, "High", $Q$2) * $J149</f>
        <v>4.8</v>
      </c>
      <c r="O149" s="15" cm="1">
        <f t="array" ref="O149">_xlfn.SWITCH($E149, "Low", $O$2, "Medium", $P$2, "High", $Q$2) * $K149</f>
        <v>0</v>
      </c>
      <c r="P149" s="15" cm="1">
        <f t="array" ref="P149">_xlfn.SWITCH($E149, "Low", $O$2, "Medium", $P$2, "High", $Q$2) * $L149</f>
        <v>0</v>
      </c>
      <c r="Q149" s="33" cm="1">
        <f t="array" ref="Q149">_xlfn.SWITCH($E149, "Low", $O$2, "Medium", $P$2, "High", $Q$2) * $M149</f>
        <v>0</v>
      </c>
      <c r="R149" s="34" cm="1">
        <f t="array" ref="R149">_xlfn.SWITCH($E149, "Low", $S$2, "Medium", $T$2, "High", $U$2) * $J149</f>
        <v>8</v>
      </c>
      <c r="S149" s="15" cm="1">
        <f t="array" ref="S149">_xlfn.SWITCH($E149, "Low", $S$2, "Medium", $T$2, "High", $U$2) * $K149</f>
        <v>0</v>
      </c>
      <c r="T149" s="15" cm="1">
        <f t="array" ref="T149">_xlfn.SWITCH($E149, "Low", $S$2, "Medium", $T$2, "High", $U$2) * $L149</f>
        <v>0</v>
      </c>
      <c r="U149" s="15" cm="1">
        <f t="array" ref="U149">_xlfn.SWITCH($E149, "Low", $S$2, "Medium", $T$2, "High", $U$2) * $M149</f>
        <v>0</v>
      </c>
      <c r="V149" s="30"/>
      <c r="W149" s="30"/>
      <c r="X149" s="30"/>
      <c r="Y149" s="30"/>
    </row>
    <row r="150" spans="1:25" x14ac:dyDescent="0.2">
      <c r="A150" s="15"/>
      <c r="B150" s="15" t="s">
        <v>248</v>
      </c>
      <c r="C150" s="15" t="s">
        <v>249</v>
      </c>
      <c r="D150" s="15" t="s">
        <v>32</v>
      </c>
      <c r="E150" s="15" t="s">
        <v>41</v>
      </c>
      <c r="F150" s="15" cm="1">
        <f t="array" ref="F150">_xlfn.SWITCH(E150, "Low", 1, "Medium", 1.5, "High", 2) * J150</f>
        <v>20</v>
      </c>
      <c r="G150" s="15"/>
      <c r="H150" s="15"/>
      <c r="I150" s="15"/>
      <c r="J150" s="31">
        <v>10</v>
      </c>
      <c r="K150" s="15"/>
      <c r="L150" s="15"/>
      <c r="M150" s="32"/>
      <c r="N150" s="15" cm="1">
        <f t="array" ref="N150">_xlfn.SWITCH($E150, "Low", $O$2, "Medium", $P$2, "High", $Q$2) * $J150</f>
        <v>20</v>
      </c>
      <c r="O150" s="15" cm="1">
        <f t="array" ref="O150">_xlfn.SWITCH($E150, "Low", $O$2, "Medium", $P$2, "High", $Q$2) * $K150</f>
        <v>0</v>
      </c>
      <c r="P150" s="15" cm="1">
        <f t="array" ref="P150">_xlfn.SWITCH($E150, "Low", $O$2, "Medium", $P$2, "High", $Q$2) * $L150</f>
        <v>0</v>
      </c>
      <c r="Q150" s="33" cm="1">
        <f t="array" ref="Q150">_xlfn.SWITCH($E150, "Low", $O$2, "Medium", $P$2, "High", $Q$2) * $M150</f>
        <v>0</v>
      </c>
      <c r="R150" s="34" cm="1">
        <f t="array" ref="R150">_xlfn.SWITCH($E150, "Low", $S$2, "Medium", $T$2, "High", $U$2) * $J150</f>
        <v>30</v>
      </c>
      <c r="S150" s="15" cm="1">
        <f t="array" ref="S150">_xlfn.SWITCH($E150, "Low", $S$2, "Medium", $T$2, "High", $U$2) * $K150</f>
        <v>0</v>
      </c>
      <c r="T150" s="15" cm="1">
        <f t="array" ref="T150">_xlfn.SWITCH($E150, "Low", $S$2, "Medium", $T$2, "High", $U$2) * $L150</f>
        <v>0</v>
      </c>
      <c r="U150" s="15" cm="1">
        <f t="array" ref="U150">_xlfn.SWITCH($E150, "Low", $S$2, "Medium", $T$2, "High", $U$2) * $M150</f>
        <v>0</v>
      </c>
      <c r="V150" s="30"/>
      <c r="W150" s="30"/>
      <c r="X150" s="30"/>
      <c r="Y150" s="30"/>
    </row>
    <row r="151" spans="1:25" x14ac:dyDescent="0.2">
      <c r="A151" s="15"/>
      <c r="B151" s="15" t="s">
        <v>37</v>
      </c>
      <c r="C151" s="15" t="s">
        <v>250</v>
      </c>
      <c r="D151" s="15" t="s">
        <v>32</v>
      </c>
      <c r="E151" s="15" t="s">
        <v>36</v>
      </c>
      <c r="F151" s="15" cm="1">
        <f t="array" ref="F151">_xlfn.SWITCH(E151, "Low", 1, "Medium", 1.5, "High", 2) * J151</f>
        <v>9</v>
      </c>
      <c r="G151" s="15"/>
      <c r="H151" s="15"/>
      <c r="I151" s="15"/>
      <c r="J151" s="31">
        <v>6</v>
      </c>
      <c r="K151" s="15"/>
      <c r="L151" s="15"/>
      <c r="M151" s="32"/>
      <c r="N151" s="15" cm="1">
        <f t="array" ref="N151">_xlfn.SWITCH($E151, "Low", $O$2, "Medium", $P$2, "High", $Q$2) * $J151</f>
        <v>9</v>
      </c>
      <c r="O151" s="15" cm="1">
        <f t="array" ref="O151">_xlfn.SWITCH($E151, "Low", $O$2, "Medium", $P$2, "High", $Q$2) * $K151</f>
        <v>0</v>
      </c>
      <c r="P151" s="15" cm="1">
        <f t="array" ref="P151">_xlfn.SWITCH($E151, "Low", $O$2, "Medium", $P$2, "High", $Q$2) * $L151</f>
        <v>0</v>
      </c>
      <c r="Q151" s="33" cm="1">
        <f t="array" ref="Q151">_xlfn.SWITCH($E151, "Low", $O$2, "Medium", $P$2, "High", $Q$2) * $M151</f>
        <v>0</v>
      </c>
      <c r="R151" s="34" cm="1">
        <f t="array" ref="R151">_xlfn.SWITCH($E151, "Low", $S$2, "Medium", $T$2, "High", $U$2) * $J151</f>
        <v>15</v>
      </c>
      <c r="S151" s="15" cm="1">
        <f t="array" ref="S151">_xlfn.SWITCH($E151, "Low", $S$2, "Medium", $T$2, "High", $U$2) * $K151</f>
        <v>0</v>
      </c>
      <c r="T151" s="15" cm="1">
        <f t="array" ref="T151">_xlfn.SWITCH($E151, "Low", $S$2, "Medium", $T$2, "High", $U$2) * $L151</f>
        <v>0</v>
      </c>
      <c r="U151" s="15" cm="1">
        <f t="array" ref="U151">_xlfn.SWITCH($E151, "Low", $S$2, "Medium", $T$2, "High", $U$2) * $M151</f>
        <v>0</v>
      </c>
      <c r="V151" s="30"/>
      <c r="W151" s="30"/>
      <c r="X151" s="30"/>
      <c r="Y151" s="30"/>
    </row>
    <row r="152" spans="1:25" x14ac:dyDescent="0.2">
      <c r="A152" s="15"/>
      <c r="B152" s="15" t="s">
        <v>251</v>
      </c>
      <c r="C152" s="15" t="s">
        <v>252</v>
      </c>
      <c r="D152" s="15" t="s">
        <v>32</v>
      </c>
      <c r="E152" s="15" t="s">
        <v>36</v>
      </c>
      <c r="F152" s="15" cm="1">
        <f t="array" ref="F152">_xlfn.SWITCH(E152, "Low", 1, "Medium", 1.5, "High", 2) * J152</f>
        <v>9</v>
      </c>
      <c r="G152" s="15"/>
      <c r="H152" s="15"/>
      <c r="I152" s="15"/>
      <c r="J152" s="31">
        <v>6</v>
      </c>
      <c r="K152" s="15"/>
      <c r="L152" s="15"/>
      <c r="M152" s="32"/>
      <c r="N152" s="15" cm="1">
        <f t="array" ref="N152">_xlfn.SWITCH($E152, "Low", $O$2, "Medium", $P$2, "High", $Q$2) * $J152</f>
        <v>9</v>
      </c>
      <c r="O152" s="15" cm="1">
        <f t="array" ref="O152">_xlfn.SWITCH($E152, "Low", $O$2, "Medium", $P$2, "High", $Q$2) * $K152</f>
        <v>0</v>
      </c>
      <c r="P152" s="15" cm="1">
        <f t="array" ref="P152">_xlfn.SWITCH($E152, "Low", $O$2, "Medium", $P$2, "High", $Q$2) * $L152</f>
        <v>0</v>
      </c>
      <c r="Q152" s="33" cm="1">
        <f t="array" ref="Q152">_xlfn.SWITCH($E152, "Low", $O$2, "Medium", $P$2, "High", $Q$2) * $M152</f>
        <v>0</v>
      </c>
      <c r="R152" s="34" cm="1">
        <f t="array" ref="R152">_xlfn.SWITCH($E152, "Low", $S$2, "Medium", $T$2, "High", $U$2) * $J152</f>
        <v>15</v>
      </c>
      <c r="S152" s="15" cm="1">
        <f t="array" ref="S152">_xlfn.SWITCH($E152, "Low", $S$2, "Medium", $T$2, "High", $U$2) * $K152</f>
        <v>0</v>
      </c>
      <c r="T152" s="15" cm="1">
        <f t="array" ref="T152">_xlfn.SWITCH($E152, "Low", $S$2, "Medium", $T$2, "High", $U$2) * $L152</f>
        <v>0</v>
      </c>
      <c r="U152" s="15" cm="1">
        <f t="array" ref="U152">_xlfn.SWITCH($E152, "Low", $S$2, "Medium", $T$2, "High", $U$2) * $M152</f>
        <v>0</v>
      </c>
      <c r="V152" s="30"/>
      <c r="W152" s="30"/>
      <c r="X152" s="30"/>
      <c r="Y152" s="30"/>
    </row>
    <row r="153" spans="1:25" x14ac:dyDescent="0.2">
      <c r="A153" s="15"/>
      <c r="B153" s="15" t="s">
        <v>253</v>
      </c>
      <c r="C153" s="15" t="s">
        <v>254</v>
      </c>
      <c r="D153" s="15" t="s">
        <v>32</v>
      </c>
      <c r="E153" s="15" t="s">
        <v>36</v>
      </c>
      <c r="F153" s="15" cm="1">
        <f t="array" ref="F153">_xlfn.SWITCH(E153, "Low", 1, "Medium", 1.5, "High", 2) * J153</f>
        <v>7.5</v>
      </c>
      <c r="G153" s="15"/>
      <c r="H153" s="15"/>
      <c r="I153" s="15"/>
      <c r="J153" s="31">
        <v>5</v>
      </c>
      <c r="K153" s="15"/>
      <c r="L153" s="15"/>
      <c r="M153" s="32"/>
      <c r="N153" s="15" cm="1">
        <f t="array" ref="N153">_xlfn.SWITCH($E153, "Low", $O$2, "Medium", $P$2, "High", $Q$2) * $J153</f>
        <v>7.5</v>
      </c>
      <c r="O153" s="15" cm="1">
        <f t="array" ref="O153">_xlfn.SWITCH($E153, "Low", $O$2, "Medium", $P$2, "High", $Q$2) * $K153</f>
        <v>0</v>
      </c>
      <c r="P153" s="15" cm="1">
        <f t="array" ref="P153">_xlfn.SWITCH($E153, "Low", $O$2, "Medium", $P$2, "High", $Q$2) * $L153</f>
        <v>0</v>
      </c>
      <c r="Q153" s="33" cm="1">
        <f t="array" ref="Q153">_xlfn.SWITCH($E153, "Low", $O$2, "Medium", $P$2, "High", $Q$2) * $M153</f>
        <v>0</v>
      </c>
      <c r="R153" s="34" cm="1">
        <f t="array" ref="R153">_xlfn.SWITCH($E153, "Low", $S$2, "Medium", $T$2, "High", $U$2) * $J153</f>
        <v>12.5</v>
      </c>
      <c r="S153" s="15" cm="1">
        <f t="array" ref="S153">_xlfn.SWITCH($E153, "Low", $S$2, "Medium", $T$2, "High", $U$2) * $K153</f>
        <v>0</v>
      </c>
      <c r="T153" s="15" cm="1">
        <f t="array" ref="T153">_xlfn.SWITCH($E153, "Low", $S$2, "Medium", $T$2, "High", $U$2) * $L153</f>
        <v>0</v>
      </c>
      <c r="U153" s="15" cm="1">
        <f t="array" ref="U153">_xlfn.SWITCH($E153, "Low", $S$2, "Medium", $T$2, "High", $U$2) * $M153</f>
        <v>0</v>
      </c>
      <c r="V153" s="30"/>
      <c r="W153" s="30"/>
      <c r="X153" s="30"/>
      <c r="Y153" s="30"/>
    </row>
    <row r="154" spans="1:25" x14ac:dyDescent="0.2">
      <c r="A154" s="15"/>
      <c r="B154" s="15" t="s">
        <v>255</v>
      </c>
      <c r="C154" s="15" t="s">
        <v>256</v>
      </c>
      <c r="D154" s="15" t="s">
        <v>103</v>
      </c>
      <c r="E154" s="15" t="s">
        <v>36</v>
      </c>
      <c r="F154" s="15" cm="1">
        <f t="array" ref="F154">_xlfn.SWITCH(E154, "Low", 1, "Medium", 1.5, "High", 2) * J154</f>
        <v>7.5</v>
      </c>
      <c r="G154" s="15"/>
      <c r="H154" s="15">
        <v>5</v>
      </c>
      <c r="I154" s="15"/>
      <c r="J154" s="31">
        <v>5</v>
      </c>
      <c r="K154" s="15"/>
      <c r="L154" s="15">
        <v>5</v>
      </c>
      <c r="M154" s="32"/>
      <c r="N154" s="15" cm="1">
        <f t="array" ref="N154">_xlfn.SWITCH($E154, "Low", $O$2, "Medium", $P$2, "High", $Q$2) * $J154</f>
        <v>7.5</v>
      </c>
      <c r="O154" s="15" cm="1">
        <f t="array" ref="O154">_xlfn.SWITCH($E154, "Low", $O$2, "Medium", $P$2, "High", $Q$2) * $K154</f>
        <v>0</v>
      </c>
      <c r="P154" s="15" cm="1">
        <f t="array" ref="P154">_xlfn.SWITCH($E154, "Low", $O$2, "Medium", $P$2, "High", $Q$2) * $L154</f>
        <v>7.5</v>
      </c>
      <c r="Q154" s="33" cm="1">
        <f t="array" ref="Q154">_xlfn.SWITCH($E154, "Low", $O$2, "Medium", $P$2, "High", $Q$2) * $M154</f>
        <v>0</v>
      </c>
      <c r="R154" s="34" cm="1">
        <f t="array" ref="R154">_xlfn.SWITCH($E154, "Low", $S$2, "Medium", $T$2, "High", $U$2) * $J154</f>
        <v>12.5</v>
      </c>
      <c r="S154" s="15" cm="1">
        <f t="array" ref="S154">_xlfn.SWITCH($E154, "Low", $S$2, "Medium", $T$2, "High", $U$2) * $K154</f>
        <v>0</v>
      </c>
      <c r="T154" s="15" cm="1">
        <f t="array" ref="T154">_xlfn.SWITCH($E154, "Low", $S$2, "Medium", $T$2, "High", $U$2) * $L154</f>
        <v>12.5</v>
      </c>
      <c r="U154" s="15" cm="1">
        <f t="array" ref="U154">_xlfn.SWITCH($E154, "Low", $S$2, "Medium", $T$2, "High", $U$2) * $M154</f>
        <v>0</v>
      </c>
      <c r="V154" s="30"/>
      <c r="W154" s="30"/>
      <c r="X154" s="30"/>
      <c r="Y154" s="30"/>
    </row>
    <row r="155" spans="1:25" x14ac:dyDescent="0.2">
      <c r="A155" s="15"/>
      <c r="B155" s="15" t="s">
        <v>114</v>
      </c>
      <c r="C155" s="15" t="s">
        <v>257</v>
      </c>
      <c r="D155" s="15" t="s">
        <v>89</v>
      </c>
      <c r="E155" s="15" t="s">
        <v>33</v>
      </c>
      <c r="F155" s="15" cm="1">
        <f t="array" ref="F155">_xlfn.SWITCH(E155, "Low", 1, "Medium", 1.5, "High", 2) * J155</f>
        <v>3</v>
      </c>
      <c r="G155" s="15"/>
      <c r="H155" s="15"/>
      <c r="I155" s="15">
        <v>5</v>
      </c>
      <c r="J155" s="31">
        <v>3</v>
      </c>
      <c r="K155" s="15"/>
      <c r="L155" s="15"/>
      <c r="M155" s="32">
        <v>5</v>
      </c>
      <c r="N155" s="15" cm="1">
        <f t="array" ref="N155">_xlfn.SWITCH($E155, "Low", $O$2, "Medium", $P$2, "High", $Q$2) * $J155</f>
        <v>3.5999999999999996</v>
      </c>
      <c r="O155" s="15" cm="1">
        <f t="array" ref="O155">_xlfn.SWITCH($E155, "Low", $O$2, "Medium", $P$2, "High", $Q$2) * $K155</f>
        <v>0</v>
      </c>
      <c r="P155" s="15" cm="1">
        <f t="array" ref="P155">_xlfn.SWITCH($E155, "Low", $O$2, "Medium", $P$2, "High", $Q$2) * $L155</f>
        <v>0</v>
      </c>
      <c r="Q155" s="33" cm="1">
        <f t="array" ref="Q155">_xlfn.SWITCH($E155, "Low", $O$2, "Medium", $P$2, "High", $Q$2) * $M155</f>
        <v>6</v>
      </c>
      <c r="R155" s="34" cm="1">
        <f t="array" ref="R155">_xlfn.SWITCH($E155, "Low", $S$2, "Medium", $T$2, "High", $U$2) * $J155</f>
        <v>6</v>
      </c>
      <c r="S155" s="15" cm="1">
        <f t="array" ref="S155">_xlfn.SWITCH($E155, "Low", $S$2, "Medium", $T$2, "High", $U$2) * $K155</f>
        <v>0</v>
      </c>
      <c r="T155" s="15" cm="1">
        <f t="array" ref="T155">_xlfn.SWITCH($E155, "Low", $S$2, "Medium", $T$2, "High", $U$2) * $L155</f>
        <v>0</v>
      </c>
      <c r="U155" s="15" cm="1">
        <f t="array" ref="U155">_xlfn.SWITCH($E155, "Low", $S$2, "Medium", $T$2, "High", $U$2) * $M155</f>
        <v>10</v>
      </c>
      <c r="V155" s="30"/>
      <c r="W155" s="30"/>
      <c r="X155" s="30"/>
      <c r="Y155" s="30"/>
    </row>
    <row r="156" spans="1:25" x14ac:dyDescent="0.2">
      <c r="A156" s="15"/>
      <c r="B156" s="15" t="s">
        <v>258</v>
      </c>
      <c r="C156" s="15" t="s">
        <v>259</v>
      </c>
      <c r="D156" s="15" t="s">
        <v>32</v>
      </c>
      <c r="E156" s="15" t="s">
        <v>36</v>
      </c>
      <c r="F156" s="15" cm="1">
        <f t="array" ref="F156">_xlfn.SWITCH(E156, "Low", 1, "Medium", 1.5, "High", 2) * J156</f>
        <v>6</v>
      </c>
      <c r="G156" s="15"/>
      <c r="H156" s="15"/>
      <c r="I156" s="15"/>
      <c r="J156" s="31">
        <v>4</v>
      </c>
      <c r="K156" s="15"/>
      <c r="L156" s="15"/>
      <c r="M156" s="32"/>
      <c r="N156" s="15" cm="1">
        <f t="array" ref="N156">_xlfn.SWITCH($E156, "Low", $O$2, "Medium", $P$2, "High", $Q$2) * $J156</f>
        <v>6</v>
      </c>
      <c r="O156" s="15" cm="1">
        <f t="array" ref="O156">_xlfn.SWITCH($E156, "Low", $O$2, "Medium", $P$2, "High", $Q$2) * $K156</f>
        <v>0</v>
      </c>
      <c r="P156" s="15" cm="1">
        <f t="array" ref="P156">_xlfn.SWITCH($E156, "Low", $O$2, "Medium", $P$2, "High", $Q$2) * $L156</f>
        <v>0</v>
      </c>
      <c r="Q156" s="33" cm="1">
        <f t="array" ref="Q156">_xlfn.SWITCH($E156, "Low", $O$2, "Medium", $P$2, "High", $Q$2) * $M156</f>
        <v>0</v>
      </c>
      <c r="R156" s="34" cm="1">
        <f t="array" ref="R156">_xlfn.SWITCH($E156, "Low", $S$2, "Medium", $T$2, "High", $U$2) * $J156</f>
        <v>10</v>
      </c>
      <c r="S156" s="15" cm="1">
        <f t="array" ref="S156">_xlfn.SWITCH($E156, "Low", $S$2, "Medium", $T$2, "High", $U$2) * $K156</f>
        <v>0</v>
      </c>
      <c r="T156" s="15" cm="1">
        <f t="array" ref="T156">_xlfn.SWITCH($E156, "Low", $S$2, "Medium", $T$2, "High", $U$2) * $L156</f>
        <v>0</v>
      </c>
      <c r="U156" s="15" cm="1">
        <f t="array" ref="U156">_xlfn.SWITCH($E156, "Low", $S$2, "Medium", $T$2, "High", $U$2) * $M156</f>
        <v>0</v>
      </c>
      <c r="V156" s="30"/>
      <c r="W156" s="30"/>
      <c r="X156" s="30"/>
      <c r="Y156" s="30"/>
    </row>
    <row r="157" spans="1:25" x14ac:dyDescent="0.2">
      <c r="A157" s="15"/>
      <c r="B157" s="15" t="s">
        <v>200</v>
      </c>
      <c r="C157" s="15" t="s">
        <v>260</v>
      </c>
      <c r="D157" s="15" t="s">
        <v>58</v>
      </c>
      <c r="E157" s="15" t="s">
        <v>33</v>
      </c>
      <c r="F157" s="15" cm="1">
        <f t="array" ref="F157">_xlfn.SWITCH(E157, "Low", 1, "Medium", 1.5, "High", 2) * J157</f>
        <v>3</v>
      </c>
      <c r="G157" s="15"/>
      <c r="H157" s="15"/>
      <c r="I157" s="15">
        <v>3</v>
      </c>
      <c r="J157" s="31">
        <v>3</v>
      </c>
      <c r="K157" s="15"/>
      <c r="L157" s="15"/>
      <c r="M157" s="32">
        <v>3</v>
      </c>
      <c r="N157" s="15" cm="1">
        <f t="array" ref="N157">_xlfn.SWITCH($E157, "Low", $O$2, "Medium", $P$2, "High", $Q$2) * $J157</f>
        <v>3.5999999999999996</v>
      </c>
      <c r="O157" s="15" cm="1">
        <f t="array" ref="O157">_xlfn.SWITCH($E157, "Low", $O$2, "Medium", $P$2, "High", $Q$2) * $K157</f>
        <v>0</v>
      </c>
      <c r="P157" s="15" cm="1">
        <f t="array" ref="P157">_xlfn.SWITCH($E157, "Low", $O$2, "Medium", $P$2, "High", $Q$2) * $L157</f>
        <v>0</v>
      </c>
      <c r="Q157" s="33" cm="1">
        <f t="array" ref="Q157">_xlfn.SWITCH($E157, "Low", $O$2, "Medium", $P$2, "High", $Q$2) * $M157</f>
        <v>3.5999999999999996</v>
      </c>
      <c r="R157" s="34" cm="1">
        <f t="array" ref="R157">_xlfn.SWITCH($E157, "Low", $S$2, "Medium", $T$2, "High", $U$2) * $J157</f>
        <v>6</v>
      </c>
      <c r="S157" s="15" cm="1">
        <f t="array" ref="S157">_xlfn.SWITCH($E157, "Low", $S$2, "Medium", $T$2, "High", $U$2) * $K157</f>
        <v>0</v>
      </c>
      <c r="T157" s="15" cm="1">
        <f t="array" ref="T157">_xlfn.SWITCH($E157, "Low", $S$2, "Medium", $T$2, "High", $U$2) * $L157</f>
        <v>0</v>
      </c>
      <c r="U157" s="15" cm="1">
        <f t="array" ref="U157">_xlfn.SWITCH($E157, "Low", $S$2, "Medium", $T$2, "High", $U$2) * $M157</f>
        <v>6</v>
      </c>
      <c r="V157" s="30"/>
      <c r="W157" s="30"/>
      <c r="X157" s="30"/>
      <c r="Y157" s="30"/>
    </row>
    <row r="158" spans="1:25" x14ac:dyDescent="0.2">
      <c r="A158" s="15"/>
      <c r="B158" s="15" t="s">
        <v>220</v>
      </c>
      <c r="C158" s="15" t="s">
        <v>261</v>
      </c>
      <c r="D158" s="15" t="s">
        <v>58</v>
      </c>
      <c r="E158" s="15" t="s">
        <v>33</v>
      </c>
      <c r="F158" s="15" cm="1">
        <f t="array" ref="F158">_xlfn.SWITCH(E158, "Low", 1, "Medium", 1.5, "High", 2) * J158</f>
        <v>2</v>
      </c>
      <c r="G158" s="15"/>
      <c r="H158" s="15"/>
      <c r="I158" s="15">
        <v>2</v>
      </c>
      <c r="J158" s="31">
        <v>2</v>
      </c>
      <c r="K158" s="15"/>
      <c r="L158" s="15"/>
      <c r="M158" s="32">
        <v>2</v>
      </c>
      <c r="N158" s="15" cm="1">
        <f t="array" ref="N158">_xlfn.SWITCH($E158, "Low", $O$2, "Medium", $P$2, "High", $Q$2) * $J158</f>
        <v>2.4</v>
      </c>
      <c r="O158" s="15" cm="1">
        <f t="array" ref="O158">_xlfn.SWITCH($E158, "Low", $O$2, "Medium", $P$2, "High", $Q$2) * $K158</f>
        <v>0</v>
      </c>
      <c r="P158" s="15" cm="1">
        <f t="array" ref="P158">_xlfn.SWITCH($E158, "Low", $O$2, "Medium", $P$2, "High", $Q$2) * $L158</f>
        <v>0</v>
      </c>
      <c r="Q158" s="33" cm="1">
        <f t="array" ref="Q158">_xlfn.SWITCH($E158, "Low", $O$2, "Medium", $P$2, "High", $Q$2) * $M158</f>
        <v>2.4</v>
      </c>
      <c r="R158" s="34" cm="1">
        <f t="array" ref="R158">_xlfn.SWITCH($E158, "Low", $S$2, "Medium", $T$2, "High", $U$2) * $J158</f>
        <v>4</v>
      </c>
      <c r="S158" s="15" cm="1">
        <f t="array" ref="S158">_xlfn.SWITCH($E158, "Low", $S$2, "Medium", $T$2, "High", $U$2) * $K158</f>
        <v>0</v>
      </c>
      <c r="T158" s="15" cm="1">
        <f t="array" ref="T158">_xlfn.SWITCH($E158, "Low", $S$2, "Medium", $T$2, "High", $U$2) * $L158</f>
        <v>0</v>
      </c>
      <c r="U158" s="15" cm="1">
        <f t="array" ref="U158">_xlfn.SWITCH($E158, "Low", $S$2, "Medium", $T$2, "High", $U$2) * $M158</f>
        <v>4</v>
      </c>
      <c r="V158" s="30"/>
      <c r="W158" s="30"/>
      <c r="X158" s="30"/>
      <c r="Y158" s="30"/>
    </row>
    <row r="159" spans="1:25" x14ac:dyDescent="0.2">
      <c r="A159" s="15"/>
      <c r="B159" s="15" t="s">
        <v>66</v>
      </c>
      <c r="C159" s="15"/>
      <c r="D159" s="15" t="s">
        <v>32</v>
      </c>
      <c r="E159" s="15" t="s">
        <v>36</v>
      </c>
      <c r="F159" s="15" cm="1">
        <f t="array" ref="F159">_xlfn.SWITCH(E159, "Low", 1, "Medium", 1.5, "High", 2) * J159</f>
        <v>12</v>
      </c>
      <c r="G159" s="15"/>
      <c r="H159" s="15"/>
      <c r="I159" s="15"/>
      <c r="J159" s="31">
        <v>8</v>
      </c>
      <c r="K159" s="15"/>
      <c r="L159" s="15"/>
      <c r="M159" s="32"/>
      <c r="N159" s="15" cm="1">
        <f t="array" ref="N159">_xlfn.SWITCH($E159, "Low", $O$2, "Medium", $P$2, "High", $Q$2) * $J159</f>
        <v>12</v>
      </c>
      <c r="O159" s="15" cm="1">
        <f t="array" ref="O159">_xlfn.SWITCH($E159, "Low", $O$2, "Medium", $P$2, "High", $Q$2) * $K159</f>
        <v>0</v>
      </c>
      <c r="P159" s="15" cm="1">
        <f t="array" ref="P159">_xlfn.SWITCH($E159, "Low", $O$2, "Medium", $P$2, "High", $Q$2) * $L159</f>
        <v>0</v>
      </c>
      <c r="Q159" s="33" cm="1">
        <f t="array" ref="Q159">_xlfn.SWITCH($E159, "Low", $O$2, "Medium", $P$2, "High", $Q$2) * $M159</f>
        <v>0</v>
      </c>
      <c r="R159" s="34" cm="1">
        <f t="array" ref="R159">_xlfn.SWITCH($E159, "Low", $S$2, "Medium", $T$2, "High", $U$2) * $J159</f>
        <v>20</v>
      </c>
      <c r="S159" s="15" cm="1">
        <f t="array" ref="S159">_xlfn.SWITCH($E159, "Low", $S$2, "Medium", $T$2, "High", $U$2) * $K159</f>
        <v>0</v>
      </c>
      <c r="T159" s="15" cm="1">
        <f t="array" ref="T159">_xlfn.SWITCH($E159, "Low", $S$2, "Medium", $T$2, "High", $U$2) * $L159</f>
        <v>0</v>
      </c>
      <c r="U159" s="15" cm="1">
        <f t="array" ref="U159">_xlfn.SWITCH($E159, "Low", $S$2, "Medium", $T$2, "High", $U$2) * $M159</f>
        <v>0</v>
      </c>
      <c r="V159" s="30"/>
      <c r="W159" s="30"/>
      <c r="X159" s="30"/>
      <c r="Y159" s="30"/>
    </row>
    <row r="160" spans="1:25" ht="16" thickBot="1" x14ac:dyDescent="0.25">
      <c r="A160" s="15"/>
      <c r="B160" s="15" t="s">
        <v>67</v>
      </c>
      <c r="C160" s="15"/>
      <c r="D160" s="15" t="s">
        <v>32</v>
      </c>
      <c r="E160" s="15" t="s">
        <v>41</v>
      </c>
      <c r="F160" s="15" cm="1">
        <f t="array" ref="F160">_xlfn.SWITCH(E160, "Low", 1, "Medium", 1.5, "High", 2) * J160</f>
        <v>14</v>
      </c>
      <c r="G160" s="15"/>
      <c r="H160" s="15"/>
      <c r="I160" s="15"/>
      <c r="J160" s="31">
        <v>7</v>
      </c>
      <c r="K160" s="15"/>
      <c r="L160" s="15"/>
      <c r="M160" s="32"/>
      <c r="N160" s="15" cm="1">
        <f t="array" ref="N160">_xlfn.SWITCH($E160, "Low", $O$2, "Medium", $P$2, "High", $Q$2) * $J160</f>
        <v>14</v>
      </c>
      <c r="O160" s="15" cm="1">
        <f t="array" ref="O160">_xlfn.SWITCH($E160, "Low", $O$2, "Medium", $P$2, "High", $Q$2) * $K160</f>
        <v>0</v>
      </c>
      <c r="P160" s="15" cm="1">
        <f t="array" ref="P160">_xlfn.SWITCH($E160, "Low", $O$2, "Medium", $P$2, "High", $Q$2) * $L160</f>
        <v>0</v>
      </c>
      <c r="Q160" s="33" cm="1">
        <f t="array" ref="Q160">_xlfn.SWITCH($E160, "Low", $O$2, "Medium", $P$2, "High", $Q$2) * $M160</f>
        <v>0</v>
      </c>
      <c r="R160" s="34" cm="1">
        <f t="array" ref="R160">_xlfn.SWITCH($E160, "Low", $S$2, "Medium", $T$2, "High", $U$2) * $J160</f>
        <v>21</v>
      </c>
      <c r="S160" s="15" cm="1">
        <f t="array" ref="S160">_xlfn.SWITCH($E160, "Low", $S$2, "Medium", $T$2, "High", $U$2) * $K160</f>
        <v>0</v>
      </c>
      <c r="T160" s="15" cm="1">
        <f t="array" ref="T160">_xlfn.SWITCH($E160, "Low", $S$2, "Medium", $T$2, "High", $U$2) * $L160</f>
        <v>0</v>
      </c>
      <c r="U160" s="15" cm="1">
        <f t="array" ref="U160">_xlfn.SWITCH($E160, "Low", $S$2, "Medium", $T$2, "High", $U$2) * $M160</f>
        <v>0</v>
      </c>
      <c r="V160" s="30"/>
      <c r="W160" s="30"/>
      <c r="X160" s="30"/>
      <c r="Y160" s="30"/>
    </row>
    <row r="161" spans="1:25" ht="16" thickBot="1" x14ac:dyDescent="0.25">
      <c r="A161" s="35"/>
      <c r="B161" s="36" t="s">
        <v>68</v>
      </c>
      <c r="C161" s="36"/>
      <c r="D161" s="36"/>
      <c r="E161" s="36"/>
      <c r="F161" s="36">
        <f>SUM(F148:F160)</f>
        <v>112</v>
      </c>
      <c r="G161" s="36">
        <f t="shared" ref="G161:Q161" si="45">SUM(G148:G160)</f>
        <v>0</v>
      </c>
      <c r="H161" s="36">
        <f t="shared" si="45"/>
        <v>5</v>
      </c>
      <c r="I161" s="36">
        <f t="shared" si="45"/>
        <v>20</v>
      </c>
      <c r="J161" s="41">
        <f t="shared" si="45"/>
        <v>73</v>
      </c>
      <c r="K161" s="42">
        <f t="shared" si="45"/>
        <v>0</v>
      </c>
      <c r="L161" s="42">
        <f t="shared" si="45"/>
        <v>5</v>
      </c>
      <c r="M161" s="43">
        <f t="shared" si="45"/>
        <v>20</v>
      </c>
      <c r="N161" s="36">
        <f t="shared" si="45"/>
        <v>114.39999999999999</v>
      </c>
      <c r="O161" s="36">
        <f t="shared" si="45"/>
        <v>0</v>
      </c>
      <c r="P161" s="36">
        <f t="shared" si="45"/>
        <v>7.5</v>
      </c>
      <c r="Q161" s="39">
        <f t="shared" si="45"/>
        <v>27</v>
      </c>
      <c r="R161" s="35">
        <f t="shared" ref="R161" si="46">SUM(R148:R160)</f>
        <v>185</v>
      </c>
      <c r="S161" s="36">
        <f t="shared" ref="S161" si="47">SUM(S148:S160)</f>
        <v>0</v>
      </c>
      <c r="T161" s="36">
        <f t="shared" ref="T161" si="48">SUM(T148:T160)</f>
        <v>12.5</v>
      </c>
      <c r="U161" s="39">
        <f t="shared" ref="U161" si="49">SUM(U148:U160)</f>
        <v>45</v>
      </c>
      <c r="V161" s="40">
        <f>(Table2[[#This Row],[BE O]]+(4*Table2[[#This Row],[BE ML]])+Table2[[#This Row],[BE P]])/6</f>
        <v>119.26666666666665</v>
      </c>
      <c r="W161" s="40">
        <f>(Table2[[#This Row],[DBA O]]+(4*Table2[[#This Row],[DBA ML]])+Table2[[#This Row],[DBA P]])/6</f>
        <v>0</v>
      </c>
      <c r="X161" s="40">
        <f>(Table2[[#This Row],[FE O]]+(4*Table2[[#This Row],[FE ML]])+Table2[[#This Row],[FE P]])/6</f>
        <v>7.916666666666667</v>
      </c>
      <c r="Y161" s="40">
        <f>(Table2[[#This Row],[DEVOPS O]]+(4*Table2[[#This Row],[DEVOPS ML]])+Table2[[#This Row],[DEVOPS P]])/6</f>
        <v>28.833333333333332</v>
      </c>
    </row>
    <row r="163" spans="1:25" x14ac:dyDescent="0.2">
      <c r="B163" s="1"/>
      <c r="F163" s="1"/>
    </row>
  </sheetData>
  <phoneticPr fontId="2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A77C-A67E-4F5E-94CE-E7A81678493F}">
  <dimension ref="A1:G3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1" customWidth="1"/>
    <col min="2" max="2" width="32" bestFit="1" customWidth="1"/>
    <col min="3" max="3" width="20" customWidth="1"/>
    <col min="4" max="4" width="18.83203125" customWidth="1"/>
    <col min="5" max="5" width="21.83203125" customWidth="1"/>
    <col min="6" max="6" width="18.6640625" customWidth="1"/>
    <col min="7" max="7" width="23.1640625" style="13" customWidth="1"/>
  </cols>
  <sheetData>
    <row r="1" spans="1:7" x14ac:dyDescent="0.2">
      <c r="A1" t="s">
        <v>262</v>
      </c>
      <c r="B1" t="s">
        <v>263</v>
      </c>
      <c r="C1" t="s">
        <v>5</v>
      </c>
      <c r="D1" t="s">
        <v>6</v>
      </c>
      <c r="E1" t="s">
        <v>7</v>
      </c>
      <c r="F1" t="s">
        <v>8</v>
      </c>
      <c r="G1" s="13" t="s">
        <v>264</v>
      </c>
    </row>
    <row r="2" spans="1:7" x14ac:dyDescent="0.2">
      <c r="A2">
        <v>1</v>
      </c>
      <c r="B2" s="4" t="s">
        <v>29</v>
      </c>
      <c r="C2" s="13">
        <f>in!V21</f>
        <v>186.39999999999998</v>
      </c>
      <c r="D2" s="13">
        <f>in!W21</f>
        <v>39.583333333333336</v>
      </c>
      <c r="E2" s="13">
        <f>in!X21</f>
        <v>4.75</v>
      </c>
      <c r="F2" s="13">
        <f>in!Y21</f>
        <v>31.766666666666669</v>
      </c>
      <c r="G2" s="13">
        <f>SUM(C2:F2)</f>
        <v>262.5</v>
      </c>
    </row>
    <row r="3" spans="1:7" x14ac:dyDescent="0.2">
      <c r="A3">
        <v>2</v>
      </c>
      <c r="B3" t="s">
        <v>69</v>
      </c>
      <c r="C3" s="13">
        <f>in!V39</f>
        <v>169.11666666666665</v>
      </c>
      <c r="D3" s="13">
        <f>in!W39</f>
        <v>15.833333333333334</v>
      </c>
      <c r="E3" s="13">
        <f>in!X39</f>
        <v>0</v>
      </c>
      <c r="F3" s="13">
        <f>in!Y39</f>
        <v>18.483333333333334</v>
      </c>
      <c r="G3" s="13">
        <f t="shared" ref="G3:G11" si="0">SUM(C3:F3)</f>
        <v>203.43333333333334</v>
      </c>
    </row>
    <row r="4" spans="1:7" x14ac:dyDescent="0.2">
      <c r="A4">
        <v>3</v>
      </c>
      <c r="B4" t="s">
        <v>96</v>
      </c>
      <c r="C4" s="13">
        <f>in!V53</f>
        <v>87.116666666666674</v>
      </c>
      <c r="D4" s="13">
        <f>in!W53</f>
        <v>13</v>
      </c>
      <c r="E4" s="13">
        <f>in!X53</f>
        <v>0</v>
      </c>
      <c r="F4" s="13">
        <f>in!Y53</f>
        <v>19.5</v>
      </c>
      <c r="G4" s="13">
        <f t="shared" si="0"/>
        <v>119.61666666666667</v>
      </c>
    </row>
    <row r="5" spans="1:7" x14ac:dyDescent="0.2">
      <c r="A5">
        <v>4</v>
      </c>
      <c r="B5" t="s">
        <v>116</v>
      </c>
      <c r="C5" s="13">
        <f>in!V72</f>
        <v>0</v>
      </c>
      <c r="D5" s="13">
        <f>in!W72</f>
        <v>0</v>
      </c>
      <c r="E5" s="13">
        <f>in!X72</f>
        <v>322.90000000000003</v>
      </c>
      <c r="F5" s="13">
        <f>in!Y72</f>
        <v>15.833333333333334</v>
      </c>
      <c r="G5" s="13">
        <f t="shared" si="0"/>
        <v>338.73333333333335</v>
      </c>
    </row>
    <row r="6" spans="1:7" x14ac:dyDescent="0.2">
      <c r="A6">
        <v>5</v>
      </c>
      <c r="B6" t="s">
        <v>148</v>
      </c>
      <c r="C6" s="13">
        <f>in!V87</f>
        <v>123.13333333333333</v>
      </c>
      <c r="D6" s="13">
        <f>in!W87</f>
        <v>15.833333333333334</v>
      </c>
      <c r="E6" s="13">
        <f>in!X87</f>
        <v>0</v>
      </c>
      <c r="F6" s="13">
        <f>in!Y87</f>
        <v>16.900000000000002</v>
      </c>
      <c r="G6" s="13">
        <f t="shared" si="0"/>
        <v>155.86666666666667</v>
      </c>
    </row>
    <row r="7" spans="1:7" x14ac:dyDescent="0.2">
      <c r="A7">
        <v>6</v>
      </c>
      <c r="B7" t="s">
        <v>168</v>
      </c>
      <c r="C7" s="13">
        <f>in!V102</f>
        <v>127.91666666666667</v>
      </c>
      <c r="D7" s="13">
        <f>in!W102</f>
        <v>15.833333333333334</v>
      </c>
      <c r="E7" s="13">
        <f>in!X102</f>
        <v>0</v>
      </c>
      <c r="F7" s="13">
        <f>in!Y102</f>
        <v>14.299999999999999</v>
      </c>
      <c r="G7" s="13">
        <f t="shared" si="0"/>
        <v>158.05000000000001</v>
      </c>
    </row>
    <row r="8" spans="1:7" x14ac:dyDescent="0.2">
      <c r="A8">
        <v>7</v>
      </c>
      <c r="B8" t="s">
        <v>185</v>
      </c>
      <c r="C8" s="13">
        <f>in!V116</f>
        <v>93.016666666666652</v>
      </c>
      <c r="D8" s="13">
        <f>in!W116</f>
        <v>31.666666666666668</v>
      </c>
      <c r="E8" s="13">
        <f>in!X116</f>
        <v>0</v>
      </c>
      <c r="F8" s="13">
        <f>in!Y116</f>
        <v>18.2</v>
      </c>
      <c r="G8" s="13">
        <f t="shared" si="0"/>
        <v>142.88333333333333</v>
      </c>
    </row>
    <row r="9" spans="1:7" x14ac:dyDescent="0.2">
      <c r="A9">
        <v>8</v>
      </c>
      <c r="B9" t="s">
        <v>202</v>
      </c>
      <c r="C9" s="13">
        <f>in!V131</f>
        <v>85.816666666666663</v>
      </c>
      <c r="D9" s="13">
        <f>in!W131</f>
        <v>13</v>
      </c>
      <c r="E9" s="13">
        <f>in!X131</f>
        <v>0</v>
      </c>
      <c r="F9" s="13">
        <f>in!Y131</f>
        <v>18.2</v>
      </c>
      <c r="G9" s="13">
        <f t="shared" si="0"/>
        <v>117.01666666666667</v>
      </c>
    </row>
    <row r="10" spans="1:7" x14ac:dyDescent="0.2">
      <c r="A10">
        <v>9</v>
      </c>
      <c r="B10" t="s">
        <v>222</v>
      </c>
      <c r="C10" s="13">
        <f>in!V146</f>
        <v>111.83333333333333</v>
      </c>
      <c r="D10" s="13">
        <f>in!W146</f>
        <v>47.5</v>
      </c>
      <c r="E10" s="13">
        <f>in!X146</f>
        <v>0</v>
      </c>
      <c r="F10" s="13">
        <f>in!Y146</f>
        <v>17.75</v>
      </c>
      <c r="G10" s="13">
        <f t="shared" si="0"/>
        <v>177.08333333333331</v>
      </c>
    </row>
    <row r="11" spans="1:7" x14ac:dyDescent="0.2">
      <c r="A11">
        <v>10</v>
      </c>
      <c r="B11" t="s">
        <v>243</v>
      </c>
      <c r="C11" s="13">
        <f>in!V161</f>
        <v>119.26666666666665</v>
      </c>
      <c r="D11" s="13">
        <f>in!W161</f>
        <v>0</v>
      </c>
      <c r="E11" s="13">
        <f>in!X161</f>
        <v>7.916666666666667</v>
      </c>
      <c r="F11" s="13">
        <f>in!Y161</f>
        <v>28.833333333333332</v>
      </c>
      <c r="G11" s="13">
        <f t="shared" si="0"/>
        <v>156.01666666666665</v>
      </c>
    </row>
    <row r="12" spans="1:7" x14ac:dyDescent="0.2">
      <c r="B12" t="s">
        <v>265</v>
      </c>
      <c r="C12" s="13">
        <f>SUM(C2:C11)</f>
        <v>1103.6166666666668</v>
      </c>
      <c r="D12" s="13">
        <f>SUM(D2:D11)</f>
        <v>192.25</v>
      </c>
      <c r="E12" s="13">
        <f>SUM(E2:E11)</f>
        <v>335.56666666666672</v>
      </c>
      <c r="F12" s="13">
        <f>SUM(F2:F11)</f>
        <v>199.76666666666665</v>
      </c>
    </row>
    <row r="13" spans="1:7" x14ac:dyDescent="0.2">
      <c r="A13" s="3">
        <v>0.15</v>
      </c>
      <c r="B13" t="s">
        <v>266</v>
      </c>
      <c r="C13" s="13">
        <f>$C$12*Table1[[#This Row],[No.]]</f>
        <v>165.54250000000002</v>
      </c>
      <c r="D13" s="13">
        <f>$D$12*Table1[[#This Row],[No.]]</f>
        <v>28.837499999999999</v>
      </c>
      <c r="E13" s="13">
        <f>$E$12*Table1[[#This Row],[No.]]</f>
        <v>50.335000000000008</v>
      </c>
      <c r="F13" s="13">
        <f>$F$12*Table1[[#This Row],[No.]]</f>
        <v>29.964999999999996</v>
      </c>
    </row>
    <row r="14" spans="1:7" x14ac:dyDescent="0.2">
      <c r="A14" s="3">
        <v>0.1</v>
      </c>
      <c r="B14" t="s">
        <v>267</v>
      </c>
      <c r="C14" s="13">
        <f>$C$12*Table1[[#This Row],[No.]]</f>
        <v>110.36166666666668</v>
      </c>
      <c r="D14" s="13">
        <f>$D$12*Table1[[#This Row],[No.]]</f>
        <v>19.225000000000001</v>
      </c>
      <c r="E14" s="13">
        <f>$E$12*Table1[[#This Row],[No.]]</f>
        <v>33.556666666666672</v>
      </c>
      <c r="F14" s="13">
        <f>$F$12*Table1[[#This Row],[No.]]</f>
        <v>19.976666666666667</v>
      </c>
    </row>
    <row r="15" spans="1:7" x14ac:dyDescent="0.2">
      <c r="A15" s="3">
        <v>0.05</v>
      </c>
      <c r="B15" t="s">
        <v>268</v>
      </c>
      <c r="C15" s="13">
        <f>$C$12*Table1[[#This Row],[No.]]</f>
        <v>55.180833333333339</v>
      </c>
      <c r="D15" s="13">
        <f>$D$12*Table1[[#This Row],[No.]]</f>
        <v>9.6125000000000007</v>
      </c>
      <c r="E15" s="13">
        <f>$E$12*Table1[[#This Row],[No.]]</f>
        <v>16.778333333333336</v>
      </c>
      <c r="F15" s="13">
        <f>$F$12*Table1[[#This Row],[No.]]</f>
        <v>9.9883333333333333</v>
      </c>
    </row>
    <row r="16" spans="1:7" x14ac:dyDescent="0.2">
      <c r="A16" s="3">
        <v>0.05</v>
      </c>
      <c r="B16" t="s">
        <v>269</v>
      </c>
      <c r="C16" s="13">
        <f>$C$12*Table1[[#This Row],[No.]]</f>
        <v>55.180833333333339</v>
      </c>
      <c r="D16" s="13">
        <f>$D$12*Table1[[#This Row],[No.]]</f>
        <v>9.6125000000000007</v>
      </c>
      <c r="E16" s="13">
        <f>$E$12*Table1[[#This Row],[No.]]</f>
        <v>16.778333333333336</v>
      </c>
      <c r="F16" s="13">
        <f>$F$12*Table1[[#This Row],[No.]]</f>
        <v>9.9883333333333333</v>
      </c>
    </row>
    <row r="17" spans="1:7" x14ac:dyDescent="0.2">
      <c r="B17" t="s">
        <v>270</v>
      </c>
      <c r="C17" s="13">
        <f>SUM(C12:C16)</f>
        <v>1489.8825000000002</v>
      </c>
      <c r="D17" s="13">
        <f t="shared" ref="D17:F17" si="1">SUM(D12:D16)</f>
        <v>259.53750000000002</v>
      </c>
      <c r="E17" s="13">
        <f t="shared" si="1"/>
        <v>453.0150000000001</v>
      </c>
      <c r="F17" s="13">
        <f t="shared" si="1"/>
        <v>269.685</v>
      </c>
      <c r="G17" s="14">
        <f>SUM(Table1[[#This Row],[BackEnd man/day]:[DevOps  man/day]])</f>
        <v>2472.1200000000003</v>
      </c>
    </row>
    <row r="18" spans="1:7" x14ac:dyDescent="0.2">
      <c r="A18" s="3">
        <v>0.2</v>
      </c>
      <c r="B18" t="s">
        <v>271</v>
      </c>
      <c r="C18" s="13">
        <f>$C$17*Table1[[#This Row],[No.]]</f>
        <v>297.97650000000004</v>
      </c>
      <c r="D18" s="13">
        <f>$D$17*Table1[[#This Row],[No.]]</f>
        <v>51.907500000000006</v>
      </c>
      <c r="E18" s="13">
        <f>$E$17*Table1[[#This Row],[No.]]</f>
        <v>90.603000000000023</v>
      </c>
      <c r="F18" s="13">
        <f>$F$17*Table1[[#This Row],[No.]]</f>
        <v>53.937000000000005</v>
      </c>
      <c r="G18" s="14">
        <f>SUM(Table1[[#This Row],[BackEnd man/day]:[DevOps  man/day]])</f>
        <v>494.42400000000009</v>
      </c>
    </row>
    <row r="21" spans="1:7" x14ac:dyDescent="0.2">
      <c r="A21" t="s">
        <v>262</v>
      </c>
      <c r="B21" t="s">
        <v>263</v>
      </c>
      <c r="C21" t="s">
        <v>5</v>
      </c>
      <c r="D21" t="s">
        <v>6</v>
      </c>
      <c r="E21" t="s">
        <v>7</v>
      </c>
      <c r="F21" t="s">
        <v>8</v>
      </c>
      <c r="G21" s="13" t="s">
        <v>264</v>
      </c>
    </row>
    <row r="22" spans="1:7" x14ac:dyDescent="0.2">
      <c r="A22">
        <v>1</v>
      </c>
      <c r="B22" t="s">
        <v>29</v>
      </c>
      <c r="C22">
        <v>174</v>
      </c>
      <c r="D22">
        <v>25</v>
      </c>
      <c r="E22">
        <v>3</v>
      </c>
      <c r="F22">
        <v>24</v>
      </c>
      <c r="G22" s="13">
        <v>226</v>
      </c>
    </row>
    <row r="23" spans="1:7" x14ac:dyDescent="0.2">
      <c r="A23">
        <v>2</v>
      </c>
      <c r="B23" t="s">
        <v>69</v>
      </c>
      <c r="C23">
        <v>157.5</v>
      </c>
      <c r="D23">
        <v>10</v>
      </c>
      <c r="E23">
        <v>0</v>
      </c>
      <c r="F23">
        <v>14</v>
      </c>
      <c r="G23" s="13">
        <v>181.5</v>
      </c>
    </row>
    <row r="24" spans="1:7" x14ac:dyDescent="0.2">
      <c r="A24">
        <v>3</v>
      </c>
      <c r="B24" t="s">
        <v>96</v>
      </c>
      <c r="C24">
        <v>73.5</v>
      </c>
      <c r="D24">
        <v>10</v>
      </c>
      <c r="E24">
        <v>0</v>
      </c>
      <c r="F24">
        <v>15</v>
      </c>
      <c r="G24" s="13">
        <v>98.5</v>
      </c>
    </row>
    <row r="25" spans="1:7" x14ac:dyDescent="0.2">
      <c r="A25">
        <v>4</v>
      </c>
      <c r="B25" t="s">
        <v>116</v>
      </c>
      <c r="C25">
        <v>0</v>
      </c>
      <c r="D25">
        <v>0</v>
      </c>
      <c r="E25">
        <v>0</v>
      </c>
      <c r="F25">
        <v>10</v>
      </c>
      <c r="G25" s="13">
        <v>10</v>
      </c>
    </row>
    <row r="26" spans="1:7" x14ac:dyDescent="0.2">
      <c r="A26">
        <v>5</v>
      </c>
      <c r="B26" t="s">
        <v>148</v>
      </c>
      <c r="C26">
        <v>114</v>
      </c>
      <c r="D26">
        <v>10</v>
      </c>
      <c r="E26">
        <v>0</v>
      </c>
      <c r="F26">
        <v>13</v>
      </c>
      <c r="G26" s="13">
        <v>137</v>
      </c>
    </row>
    <row r="27" spans="1:7" x14ac:dyDescent="0.2">
      <c r="A27">
        <v>6</v>
      </c>
      <c r="B27" t="s">
        <v>168</v>
      </c>
      <c r="C27">
        <v>119.5</v>
      </c>
      <c r="D27">
        <v>10</v>
      </c>
      <c r="E27">
        <v>0</v>
      </c>
      <c r="F27">
        <v>11</v>
      </c>
      <c r="G27" s="13">
        <v>140.5</v>
      </c>
    </row>
    <row r="28" spans="1:7" x14ac:dyDescent="0.2">
      <c r="A28">
        <v>7</v>
      </c>
      <c r="B28" t="s">
        <v>185</v>
      </c>
      <c r="C28">
        <v>82.5</v>
      </c>
      <c r="D28">
        <v>20</v>
      </c>
      <c r="E28">
        <v>0</v>
      </c>
      <c r="F28">
        <v>14</v>
      </c>
      <c r="G28" s="13">
        <v>116.5</v>
      </c>
    </row>
    <row r="29" spans="1:7" x14ac:dyDescent="0.2">
      <c r="A29">
        <v>8</v>
      </c>
      <c r="B29" t="s">
        <v>202</v>
      </c>
      <c r="C29">
        <v>72.5</v>
      </c>
      <c r="D29">
        <v>10</v>
      </c>
      <c r="E29">
        <v>0</v>
      </c>
      <c r="F29">
        <v>14</v>
      </c>
      <c r="G29" s="13">
        <v>96.5</v>
      </c>
    </row>
    <row r="30" spans="1:7" x14ac:dyDescent="0.2">
      <c r="A30">
        <v>9</v>
      </c>
      <c r="B30" t="s">
        <v>222</v>
      </c>
      <c r="C30">
        <v>99</v>
      </c>
      <c r="D30">
        <v>30</v>
      </c>
      <c r="E30">
        <v>0</v>
      </c>
      <c r="F30">
        <v>13</v>
      </c>
      <c r="G30" s="13">
        <v>142</v>
      </c>
    </row>
    <row r="31" spans="1:7" x14ac:dyDescent="0.2">
      <c r="A31">
        <v>10</v>
      </c>
      <c r="B31" t="s">
        <v>243</v>
      </c>
      <c r="C31">
        <v>112</v>
      </c>
      <c r="D31">
        <v>0</v>
      </c>
      <c r="E31">
        <v>5</v>
      </c>
      <c r="F31">
        <v>20</v>
      </c>
      <c r="G31" s="13">
        <v>137</v>
      </c>
    </row>
    <row r="32" spans="1:7" x14ac:dyDescent="0.2">
      <c r="B32" t="s">
        <v>265</v>
      </c>
      <c r="C32">
        <v>1004.5</v>
      </c>
      <c r="D32">
        <v>125</v>
      </c>
      <c r="E32">
        <v>8</v>
      </c>
      <c r="F32">
        <v>148</v>
      </c>
    </row>
    <row r="33" spans="1:7" x14ac:dyDescent="0.2">
      <c r="A33">
        <v>0.15</v>
      </c>
      <c r="B33" t="s">
        <v>266</v>
      </c>
      <c r="C33">
        <v>150.67499999999998</v>
      </c>
      <c r="D33">
        <v>18.75</v>
      </c>
      <c r="E33">
        <v>1.2</v>
      </c>
      <c r="F33">
        <v>22.2</v>
      </c>
    </row>
    <row r="34" spans="1:7" x14ac:dyDescent="0.2">
      <c r="A34">
        <v>0.1</v>
      </c>
      <c r="B34" t="s">
        <v>267</v>
      </c>
      <c r="C34">
        <v>100.45</v>
      </c>
      <c r="D34">
        <v>12.5</v>
      </c>
      <c r="E34">
        <v>0.8</v>
      </c>
      <c r="F34">
        <v>14.8</v>
      </c>
    </row>
    <row r="35" spans="1:7" x14ac:dyDescent="0.2">
      <c r="A35">
        <v>0.05</v>
      </c>
      <c r="B35" t="s">
        <v>268</v>
      </c>
      <c r="C35">
        <v>50.225000000000001</v>
      </c>
      <c r="D35">
        <v>6.25</v>
      </c>
      <c r="E35">
        <v>0.4</v>
      </c>
      <c r="F35">
        <v>7.4</v>
      </c>
    </row>
    <row r="36" spans="1:7" x14ac:dyDescent="0.2">
      <c r="A36">
        <v>0.05</v>
      </c>
      <c r="B36" t="s">
        <v>269</v>
      </c>
      <c r="C36">
        <v>50.225000000000001</v>
      </c>
      <c r="D36">
        <v>6.25</v>
      </c>
      <c r="E36">
        <v>0.4</v>
      </c>
      <c r="F36">
        <v>7.4</v>
      </c>
    </row>
    <row r="37" spans="1:7" x14ac:dyDescent="0.2">
      <c r="B37" t="s">
        <v>270</v>
      </c>
      <c r="C37">
        <v>1356.0749999999998</v>
      </c>
      <c r="D37">
        <v>168.75</v>
      </c>
      <c r="E37">
        <v>10.8</v>
      </c>
      <c r="F37">
        <v>199.8</v>
      </c>
      <c r="G37" s="13">
        <v>1735.4249999999997</v>
      </c>
    </row>
    <row r="38" spans="1:7" x14ac:dyDescent="0.2">
      <c r="A38">
        <v>0.2</v>
      </c>
      <c r="B38" t="s">
        <v>271</v>
      </c>
      <c r="C38">
        <v>271.21499999999997</v>
      </c>
      <c r="D38">
        <v>33.75</v>
      </c>
      <c r="E38">
        <v>2.16</v>
      </c>
      <c r="F38">
        <v>39.960000000000008</v>
      </c>
      <c r="G38" s="13">
        <v>347.08500000000004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D83-878A-40F2-AF80-A1E3F94A9F15}">
  <dimension ref="B2:AL65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23.83203125" customWidth="1"/>
    <col min="3" max="3" width="9.83203125" bestFit="1" customWidth="1"/>
  </cols>
  <sheetData>
    <row r="2" spans="2:13" x14ac:dyDescent="0.2">
      <c r="B2" s="48" t="s">
        <v>272</v>
      </c>
      <c r="C2" s="48" t="s">
        <v>273</v>
      </c>
      <c r="D2" s="49" t="s">
        <v>274</v>
      </c>
      <c r="E2" s="50"/>
      <c r="F2" s="50"/>
      <c r="G2" s="50"/>
      <c r="H2" s="50"/>
      <c r="I2" s="50"/>
      <c r="J2" s="50"/>
      <c r="K2" s="50"/>
    </row>
    <row r="3" spans="2:13" x14ac:dyDescent="0.2">
      <c r="B3" s="48"/>
      <c r="C3" s="48"/>
      <c r="D3" s="49" t="s">
        <v>275</v>
      </c>
      <c r="E3" s="50"/>
      <c r="F3" s="50"/>
      <c r="G3" s="50"/>
      <c r="H3" s="50"/>
      <c r="I3" s="50"/>
      <c r="J3" s="50"/>
      <c r="K3" s="50"/>
    </row>
    <row r="4" spans="2:13" x14ac:dyDescent="0.2">
      <c r="B4" s="48"/>
      <c r="C4" s="48"/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</row>
    <row r="5" spans="2:13" ht="16" x14ac:dyDescent="0.2">
      <c r="B5" s="8" t="s">
        <v>276</v>
      </c>
      <c r="C5" s="9"/>
      <c r="D5" s="10"/>
      <c r="E5" s="10"/>
      <c r="F5" s="10"/>
      <c r="G5" s="10"/>
      <c r="H5" s="10"/>
      <c r="I5" s="10"/>
      <c r="J5" s="10"/>
      <c r="K5" s="10"/>
    </row>
    <row r="6" spans="2:13" ht="15" customHeight="1" x14ac:dyDescent="0.2">
      <c r="B6" s="11" t="s">
        <v>277</v>
      </c>
      <c r="C6" s="12">
        <f>SUM(D6:K6)*21</f>
        <v>336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</row>
    <row r="7" spans="2:13" ht="15" customHeight="1" x14ac:dyDescent="0.2">
      <c r="B7" s="11" t="s">
        <v>278</v>
      </c>
      <c r="C7" s="12">
        <f>SUM(D7:K7)*21</f>
        <v>504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</row>
    <row r="8" spans="2:13" ht="15" customHeight="1" x14ac:dyDescent="0.2">
      <c r="B8" s="11" t="s">
        <v>279</v>
      </c>
      <c r="C8" s="12">
        <f>SUM(D8:K8)*21</f>
        <v>651</v>
      </c>
      <c r="D8" s="12">
        <v>3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</row>
    <row r="9" spans="2:13" ht="21.75" customHeight="1" x14ac:dyDescent="0.2">
      <c r="B9" s="8" t="s">
        <v>280</v>
      </c>
      <c r="C9" s="5">
        <f>SUM(C6:C8)</f>
        <v>1491</v>
      </c>
      <c r="D9" s="10"/>
      <c r="E9" s="10"/>
      <c r="F9" s="10"/>
      <c r="G9" s="10"/>
      <c r="H9" s="10"/>
      <c r="I9" s="10"/>
      <c r="J9" s="10"/>
      <c r="K9" s="10"/>
      <c r="L9">
        <f>Agg!C17</f>
        <v>1489.8825000000002</v>
      </c>
      <c r="M9">
        <f>L9-C9</f>
        <v>-1.1174999999998363</v>
      </c>
    </row>
    <row r="10" spans="2:13" ht="16" x14ac:dyDescent="0.2">
      <c r="B10" s="8" t="s">
        <v>281</v>
      </c>
      <c r="C10" s="9"/>
      <c r="D10" s="10"/>
      <c r="E10" s="10"/>
      <c r="F10" s="10"/>
      <c r="G10" s="10"/>
      <c r="H10" s="10"/>
      <c r="I10" s="10"/>
      <c r="J10" s="10"/>
      <c r="K10" s="10"/>
    </row>
    <row r="11" spans="2:13" x14ac:dyDescent="0.2">
      <c r="B11" s="11" t="s">
        <v>278</v>
      </c>
      <c r="C11" s="12">
        <f>SUM(D11:K11)*21</f>
        <v>147</v>
      </c>
      <c r="D11" s="12"/>
      <c r="E11" s="12">
        <v>1</v>
      </c>
      <c r="F11" s="12">
        <v>2</v>
      </c>
      <c r="G11" s="12">
        <v>2</v>
      </c>
      <c r="H11" s="12">
        <v>2</v>
      </c>
      <c r="I11" s="12"/>
      <c r="J11" s="12"/>
      <c r="K11" s="12"/>
    </row>
    <row r="12" spans="2:13" x14ac:dyDescent="0.2">
      <c r="B12" s="11" t="s">
        <v>279</v>
      </c>
      <c r="C12" s="12">
        <f>SUM(D12:K12)*21</f>
        <v>231</v>
      </c>
      <c r="D12" s="12"/>
      <c r="E12" s="12">
        <v>2</v>
      </c>
      <c r="F12" s="12">
        <v>3</v>
      </c>
      <c r="G12" s="12">
        <v>3</v>
      </c>
      <c r="H12" s="12">
        <v>3</v>
      </c>
      <c r="I12" s="12"/>
      <c r="J12" s="12"/>
      <c r="K12" s="12"/>
    </row>
    <row r="13" spans="2:13" x14ac:dyDescent="0.2">
      <c r="B13" s="11" t="s">
        <v>282</v>
      </c>
      <c r="C13" s="12">
        <f>SUM(D13:K13)*21</f>
        <v>84</v>
      </c>
      <c r="D13" s="12"/>
      <c r="E13" s="12">
        <v>1</v>
      </c>
      <c r="F13" s="12">
        <v>1</v>
      </c>
      <c r="G13" s="12">
        <v>1</v>
      </c>
      <c r="H13" s="12">
        <v>1</v>
      </c>
      <c r="I13" s="12"/>
      <c r="J13" s="12"/>
      <c r="K13" s="12"/>
    </row>
    <row r="14" spans="2:13" ht="16" x14ac:dyDescent="0.2">
      <c r="B14" s="8" t="s">
        <v>283</v>
      </c>
      <c r="C14" s="5">
        <f>SUM(C11:C13)</f>
        <v>462</v>
      </c>
      <c r="D14" s="10"/>
      <c r="E14" s="10"/>
      <c r="F14" s="10"/>
      <c r="G14" s="10"/>
      <c r="H14" s="10"/>
      <c r="I14" s="10"/>
      <c r="J14" s="10"/>
      <c r="K14" s="10"/>
      <c r="L14">
        <f>Agg!E17</f>
        <v>453.0150000000001</v>
      </c>
      <c r="M14">
        <f t="shared" ref="M14:M17" si="0">L14-C14</f>
        <v>-8.9849999999999</v>
      </c>
    </row>
    <row r="15" spans="2:13" ht="16" x14ac:dyDescent="0.2">
      <c r="B15" s="8" t="s">
        <v>284</v>
      </c>
      <c r="C15" s="6">
        <f>SUM(D15:K15)*21</f>
        <v>273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>
        <v>1</v>
      </c>
      <c r="J15" s="10">
        <v>1</v>
      </c>
      <c r="K15" s="10">
        <v>1</v>
      </c>
      <c r="L15">
        <f>Agg!F17</f>
        <v>269.685</v>
      </c>
      <c r="M15">
        <f t="shared" si="0"/>
        <v>-3.3149999999999977</v>
      </c>
    </row>
    <row r="16" spans="2:13" ht="16" x14ac:dyDescent="0.2">
      <c r="B16" s="8" t="s">
        <v>285</v>
      </c>
      <c r="C16" s="6">
        <f>SUM(D16:K16)*21</f>
        <v>252</v>
      </c>
      <c r="D16" s="10">
        <v>2</v>
      </c>
      <c r="E16" s="10">
        <v>2</v>
      </c>
      <c r="F16" s="10">
        <v>2</v>
      </c>
      <c r="G16" s="10">
        <v>2</v>
      </c>
      <c r="H16" s="10">
        <v>1</v>
      </c>
      <c r="I16" s="10">
        <v>1</v>
      </c>
      <c r="J16" s="10">
        <v>1</v>
      </c>
      <c r="K16" s="10">
        <v>1</v>
      </c>
      <c r="L16">
        <f>Agg!D17</f>
        <v>259.53750000000002</v>
      </c>
      <c r="M16">
        <f t="shared" si="0"/>
        <v>7.5375000000000227</v>
      </c>
    </row>
    <row r="17" spans="2:38" ht="16" x14ac:dyDescent="0.2">
      <c r="B17" s="8" t="s">
        <v>271</v>
      </c>
      <c r="C17" s="6">
        <f>SUM(D17:K17)*21</f>
        <v>504</v>
      </c>
      <c r="D17" s="10">
        <v>1</v>
      </c>
      <c r="E17" s="10">
        <v>2</v>
      </c>
      <c r="F17" s="10">
        <v>3</v>
      </c>
      <c r="G17" s="10">
        <v>3</v>
      </c>
      <c r="H17" s="10">
        <v>4</v>
      </c>
      <c r="I17" s="10">
        <v>4</v>
      </c>
      <c r="J17" s="10">
        <v>4</v>
      </c>
      <c r="K17" s="10">
        <v>3</v>
      </c>
      <c r="L17">
        <f>Agg!G18</f>
        <v>494.42400000000009</v>
      </c>
      <c r="M17">
        <f t="shared" si="0"/>
        <v>-9.5759999999999081</v>
      </c>
    </row>
    <row r="26" spans="2:38" x14ac:dyDescent="0.2">
      <c r="B26" s="48" t="s">
        <v>272</v>
      </c>
      <c r="C26" s="48" t="s">
        <v>273</v>
      </c>
      <c r="D26" s="56" t="s">
        <v>274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8"/>
    </row>
    <row r="27" spans="2:38" x14ac:dyDescent="0.2">
      <c r="B27" s="48"/>
      <c r="C27" s="48"/>
      <c r="D27" s="51">
        <v>45748</v>
      </c>
      <c r="E27" s="52"/>
      <c r="F27" s="52"/>
      <c r="G27" s="52"/>
      <c r="H27" s="51">
        <v>45778</v>
      </c>
      <c r="I27" s="52"/>
      <c r="J27" s="52"/>
      <c r="K27" s="52"/>
      <c r="L27" s="52"/>
      <c r="M27" s="51">
        <v>45809</v>
      </c>
      <c r="N27" s="52"/>
      <c r="O27" s="52"/>
      <c r="P27" s="52"/>
      <c r="Q27" s="51">
        <v>45839</v>
      </c>
      <c r="R27" s="52"/>
      <c r="S27" s="52"/>
      <c r="T27" s="52"/>
      <c r="U27" s="53"/>
      <c r="V27" s="51">
        <v>45870</v>
      </c>
      <c r="W27" s="52"/>
      <c r="X27" s="52"/>
      <c r="Y27" s="53"/>
      <c r="Z27" s="51">
        <v>45901</v>
      </c>
      <c r="AA27" s="52"/>
      <c r="AB27" s="52"/>
      <c r="AC27" s="52"/>
      <c r="AD27" s="51">
        <v>45931</v>
      </c>
      <c r="AE27" s="52"/>
      <c r="AF27" s="52"/>
      <c r="AG27" s="52"/>
      <c r="AH27" s="53"/>
      <c r="AI27" s="51">
        <v>45962</v>
      </c>
      <c r="AJ27" s="52"/>
      <c r="AK27" s="52"/>
      <c r="AL27" s="52"/>
    </row>
    <row r="28" spans="2:38" x14ac:dyDescent="0.2">
      <c r="B28" s="48"/>
      <c r="C28" s="48"/>
      <c r="D28" s="54" t="s">
        <v>286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</row>
    <row r="29" spans="2:38" x14ac:dyDescent="0.2">
      <c r="B29" s="48"/>
      <c r="C29" s="48"/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K29" s="7">
        <v>8</v>
      </c>
      <c r="L29" s="7">
        <v>9</v>
      </c>
      <c r="M29" s="7">
        <v>10</v>
      </c>
      <c r="N29" s="7">
        <v>11</v>
      </c>
      <c r="O29" s="7">
        <v>12</v>
      </c>
      <c r="P29" s="7">
        <v>13</v>
      </c>
      <c r="Q29" s="7">
        <v>14</v>
      </c>
      <c r="R29" s="7">
        <v>15</v>
      </c>
      <c r="S29" s="7">
        <v>16</v>
      </c>
      <c r="T29" s="7">
        <v>17</v>
      </c>
      <c r="U29" s="7">
        <v>18</v>
      </c>
      <c r="V29" s="7">
        <v>19</v>
      </c>
      <c r="W29" s="7">
        <v>20</v>
      </c>
      <c r="X29" s="7">
        <v>21</v>
      </c>
      <c r="Y29" s="7">
        <v>22</v>
      </c>
      <c r="Z29" s="7">
        <v>23</v>
      </c>
      <c r="AA29" s="7">
        <v>24</v>
      </c>
      <c r="AB29" s="7">
        <v>25</v>
      </c>
      <c r="AC29" s="7">
        <v>26</v>
      </c>
      <c r="AD29" s="7">
        <v>27</v>
      </c>
      <c r="AE29" s="7">
        <v>28</v>
      </c>
      <c r="AF29" s="7">
        <v>29</v>
      </c>
      <c r="AG29" s="7">
        <v>30</v>
      </c>
      <c r="AH29" s="7">
        <v>31</v>
      </c>
      <c r="AI29" s="7">
        <v>32</v>
      </c>
      <c r="AJ29" s="7">
        <v>33</v>
      </c>
      <c r="AK29" s="7">
        <v>34</v>
      </c>
      <c r="AL29" s="7">
        <v>35</v>
      </c>
    </row>
    <row r="30" spans="2:38" ht="16" x14ac:dyDescent="0.2">
      <c r="B30" s="8" t="s">
        <v>276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">
      <c r="B31" s="11" t="s">
        <v>277</v>
      </c>
      <c r="C31" s="12">
        <f>SUM(D31:AL31)*5</f>
        <v>345</v>
      </c>
      <c r="D31" s="12">
        <v>1</v>
      </c>
      <c r="E31" s="12">
        <v>2</v>
      </c>
      <c r="F31" s="12">
        <v>2</v>
      </c>
      <c r="G31" s="12">
        <v>2</v>
      </c>
      <c r="H31" s="12">
        <v>2</v>
      </c>
      <c r="I31" s="12">
        <v>2</v>
      </c>
      <c r="J31" s="12">
        <v>2</v>
      </c>
      <c r="K31" s="12">
        <v>2</v>
      </c>
      <c r="L31" s="12">
        <v>2</v>
      </c>
      <c r="M31" s="12">
        <v>2</v>
      </c>
      <c r="N31" s="12">
        <v>2</v>
      </c>
      <c r="O31" s="12">
        <v>2</v>
      </c>
      <c r="P31" s="12">
        <v>2</v>
      </c>
      <c r="Q31" s="12">
        <v>2</v>
      </c>
      <c r="R31" s="12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>
        <v>2</v>
      </c>
      <c r="AH31" s="12">
        <v>2</v>
      </c>
      <c r="AI31" s="12">
        <v>2</v>
      </c>
      <c r="AJ31" s="12">
        <v>2</v>
      </c>
      <c r="AK31" s="12">
        <v>2</v>
      </c>
      <c r="AL31" s="12">
        <v>2</v>
      </c>
    </row>
    <row r="32" spans="2:38" x14ac:dyDescent="0.2">
      <c r="B32" s="11" t="s">
        <v>278</v>
      </c>
      <c r="C32" s="12">
        <f>SUM(D32:AL32)*5</f>
        <v>495</v>
      </c>
      <c r="D32" s="12">
        <v>1</v>
      </c>
      <c r="E32" s="12">
        <v>2</v>
      </c>
      <c r="F32" s="12">
        <v>2</v>
      </c>
      <c r="G32" s="12">
        <v>2</v>
      </c>
      <c r="H32" s="12">
        <v>2</v>
      </c>
      <c r="I32" s="12">
        <v>3</v>
      </c>
      <c r="J32" s="12">
        <v>3</v>
      </c>
      <c r="K32" s="12">
        <v>3</v>
      </c>
      <c r="L32" s="12">
        <v>3</v>
      </c>
      <c r="M32" s="12">
        <v>3</v>
      </c>
      <c r="N32" s="12">
        <v>3</v>
      </c>
      <c r="O32" s="12">
        <v>3</v>
      </c>
      <c r="P32" s="12">
        <v>3</v>
      </c>
      <c r="Q32" s="12">
        <v>3</v>
      </c>
      <c r="R32" s="12">
        <v>3</v>
      </c>
      <c r="S32" s="12">
        <v>3</v>
      </c>
      <c r="T32" s="12">
        <v>3</v>
      </c>
      <c r="U32" s="12">
        <v>3</v>
      </c>
      <c r="V32" s="12">
        <v>3</v>
      </c>
      <c r="W32" s="12">
        <v>3</v>
      </c>
      <c r="X32" s="12">
        <v>3</v>
      </c>
      <c r="Y32" s="12">
        <v>3</v>
      </c>
      <c r="Z32" s="12">
        <v>3</v>
      </c>
      <c r="AA32" s="12">
        <v>3</v>
      </c>
      <c r="AB32" s="12">
        <v>3</v>
      </c>
      <c r="AC32" s="12">
        <v>3</v>
      </c>
      <c r="AD32" s="12">
        <v>3</v>
      </c>
      <c r="AE32" s="12">
        <v>3</v>
      </c>
      <c r="AF32" s="12">
        <v>3</v>
      </c>
      <c r="AG32" s="12">
        <v>3</v>
      </c>
      <c r="AH32" s="12">
        <v>3</v>
      </c>
      <c r="AI32" s="12">
        <v>3</v>
      </c>
      <c r="AJ32" s="12">
        <v>3</v>
      </c>
      <c r="AK32" s="12">
        <v>3</v>
      </c>
      <c r="AL32" s="12">
        <v>3</v>
      </c>
    </row>
    <row r="33" spans="2:38" x14ac:dyDescent="0.2">
      <c r="B33" s="11" t="s">
        <v>279</v>
      </c>
      <c r="C33" s="12">
        <f>SUM(D33:AL33)*5</f>
        <v>655</v>
      </c>
      <c r="D33" s="12">
        <v>1</v>
      </c>
      <c r="E33" s="12">
        <v>2</v>
      </c>
      <c r="F33" s="12">
        <v>2</v>
      </c>
      <c r="G33" s="12">
        <v>2</v>
      </c>
      <c r="H33" s="12">
        <v>4</v>
      </c>
      <c r="I33" s="12">
        <v>4</v>
      </c>
      <c r="J33" s="12">
        <v>4</v>
      </c>
      <c r="K33" s="12">
        <v>4</v>
      </c>
      <c r="L33" s="12">
        <v>4</v>
      </c>
      <c r="M33" s="12">
        <v>4</v>
      </c>
      <c r="N33" s="12">
        <v>4</v>
      </c>
      <c r="O33" s="12">
        <v>4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4</v>
      </c>
      <c r="V33" s="12">
        <v>4</v>
      </c>
      <c r="W33" s="12">
        <v>4</v>
      </c>
      <c r="X33" s="12">
        <v>4</v>
      </c>
      <c r="Y33" s="12">
        <v>4</v>
      </c>
      <c r="Z33" s="12">
        <v>4</v>
      </c>
      <c r="AA33" s="12">
        <v>4</v>
      </c>
      <c r="AB33" s="12">
        <v>4</v>
      </c>
      <c r="AC33" s="12">
        <v>4</v>
      </c>
      <c r="AD33" s="12">
        <v>4</v>
      </c>
      <c r="AE33" s="12">
        <v>4</v>
      </c>
      <c r="AF33" s="12">
        <v>4</v>
      </c>
      <c r="AG33" s="12">
        <v>4</v>
      </c>
      <c r="AH33" s="12">
        <v>4</v>
      </c>
      <c r="AI33" s="12">
        <v>4</v>
      </c>
      <c r="AJ33" s="12">
        <v>4</v>
      </c>
      <c r="AK33" s="12">
        <v>4</v>
      </c>
      <c r="AL33" s="12">
        <v>4</v>
      </c>
    </row>
    <row r="34" spans="2:38" ht="16" x14ac:dyDescent="0.2">
      <c r="B34" s="8" t="s">
        <v>280</v>
      </c>
      <c r="C34" s="5">
        <f>SUM(C31:C33)</f>
        <v>1495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38" ht="16" x14ac:dyDescent="0.2">
      <c r="B35" s="8" t="s">
        <v>281</v>
      </c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38" x14ac:dyDescent="0.2">
      <c r="B36" s="11" t="s">
        <v>278</v>
      </c>
      <c r="C36" s="12">
        <f>SUM(D36:AL36)*5</f>
        <v>150</v>
      </c>
      <c r="D36" s="12"/>
      <c r="E36" s="12"/>
      <c r="F36" s="12"/>
      <c r="G36" s="12"/>
      <c r="H36" s="12"/>
      <c r="I36" s="12"/>
      <c r="J36" s="12">
        <v>1</v>
      </c>
      <c r="K36" s="12">
        <v>1</v>
      </c>
      <c r="L36" s="12">
        <v>2</v>
      </c>
      <c r="M36" s="12">
        <v>2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2</v>
      </c>
      <c r="X36" s="12">
        <v>2</v>
      </c>
      <c r="Y36" s="12">
        <v>2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2:38" x14ac:dyDescent="0.2">
      <c r="B37" s="11" t="s">
        <v>279</v>
      </c>
      <c r="C37" s="12">
        <f>SUM(D37:AL37)*5</f>
        <v>220</v>
      </c>
      <c r="D37" s="12"/>
      <c r="E37" s="12"/>
      <c r="F37" s="12"/>
      <c r="G37" s="12"/>
      <c r="H37" s="12"/>
      <c r="I37" s="12"/>
      <c r="J37" s="12">
        <v>1</v>
      </c>
      <c r="K37" s="12">
        <v>1</v>
      </c>
      <c r="L37" s="12">
        <v>3</v>
      </c>
      <c r="M37" s="12">
        <v>3</v>
      </c>
      <c r="N37" s="12">
        <v>3</v>
      </c>
      <c r="O37" s="12">
        <v>3</v>
      </c>
      <c r="P37" s="12">
        <v>3</v>
      </c>
      <c r="Q37" s="12">
        <v>3</v>
      </c>
      <c r="R37" s="12">
        <v>3</v>
      </c>
      <c r="S37" s="12">
        <v>3</v>
      </c>
      <c r="T37" s="12">
        <v>3</v>
      </c>
      <c r="U37" s="12">
        <v>3</v>
      </c>
      <c r="V37" s="12">
        <v>3</v>
      </c>
      <c r="W37" s="12">
        <v>3</v>
      </c>
      <c r="X37" s="12">
        <v>3</v>
      </c>
      <c r="Y37" s="12">
        <v>3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2:38" x14ac:dyDescent="0.2">
      <c r="B38" s="11" t="s">
        <v>282</v>
      </c>
      <c r="C38" s="12">
        <f>SUM(D38:AL38)*5</f>
        <v>85</v>
      </c>
      <c r="D38" s="12"/>
      <c r="E38" s="12"/>
      <c r="F38" s="12"/>
      <c r="G38" s="12"/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2:38" ht="16" x14ac:dyDescent="0.2">
      <c r="B39" s="8" t="s">
        <v>283</v>
      </c>
      <c r="C39" s="5">
        <f>SUM(C36:C38)</f>
        <v>455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38" ht="16" x14ac:dyDescent="0.2">
      <c r="B40" s="8" t="s">
        <v>284</v>
      </c>
      <c r="C40" s="6">
        <f>SUM(D40:AL40)*5</f>
        <v>270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Q40" s="10">
        <v>2</v>
      </c>
      <c r="R40" s="10">
        <v>2</v>
      </c>
      <c r="S40" s="10">
        <v>2</v>
      </c>
      <c r="T40" s="10">
        <v>2</v>
      </c>
      <c r="U40" s="10">
        <v>2</v>
      </c>
      <c r="V40" s="10">
        <v>2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1</v>
      </c>
    </row>
    <row r="41" spans="2:38" ht="16" x14ac:dyDescent="0.2">
      <c r="B41" s="8" t="s">
        <v>285</v>
      </c>
      <c r="C41" s="6">
        <f>SUM(D41:AL41)*5</f>
        <v>260</v>
      </c>
      <c r="D41" s="10">
        <v>1</v>
      </c>
      <c r="E41" s="10">
        <v>1</v>
      </c>
      <c r="F41" s="10">
        <v>2</v>
      </c>
      <c r="G41" s="10">
        <v>2</v>
      </c>
      <c r="H41" s="10">
        <v>2</v>
      </c>
      <c r="I41" s="10">
        <v>2</v>
      </c>
      <c r="J41" s="10">
        <v>2</v>
      </c>
      <c r="K41" s="10">
        <v>2</v>
      </c>
      <c r="L41" s="10">
        <v>2</v>
      </c>
      <c r="M41" s="10">
        <v>2</v>
      </c>
      <c r="N41" s="10">
        <v>2</v>
      </c>
      <c r="O41" s="10">
        <v>2</v>
      </c>
      <c r="P41" s="10">
        <v>2</v>
      </c>
      <c r="Q41" s="10">
        <v>2</v>
      </c>
      <c r="R41" s="10">
        <v>2</v>
      </c>
      <c r="S41" s="10">
        <v>2</v>
      </c>
      <c r="T41" s="10">
        <v>2</v>
      </c>
      <c r="U41" s="10">
        <v>2</v>
      </c>
      <c r="V41" s="10">
        <v>2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10">
        <v>1</v>
      </c>
      <c r="AI41" s="10">
        <v>1</v>
      </c>
      <c r="AJ41" s="10">
        <v>1</v>
      </c>
      <c r="AK41" s="10">
        <v>1</v>
      </c>
      <c r="AL41" s="10">
        <v>1</v>
      </c>
    </row>
    <row r="42" spans="2:38" ht="16" x14ac:dyDescent="0.2">
      <c r="B42" s="8" t="s">
        <v>271</v>
      </c>
      <c r="C42" s="6">
        <f>SUM(D42:AL42)*5</f>
        <v>505</v>
      </c>
      <c r="D42" s="10">
        <v>1</v>
      </c>
      <c r="E42" s="10">
        <v>1</v>
      </c>
      <c r="F42" s="10">
        <v>1</v>
      </c>
      <c r="G42" s="10">
        <v>1</v>
      </c>
      <c r="H42" s="10">
        <v>2</v>
      </c>
      <c r="I42" s="10">
        <v>2</v>
      </c>
      <c r="J42" s="10">
        <v>2</v>
      </c>
      <c r="K42" s="10">
        <v>2</v>
      </c>
      <c r="L42" s="10">
        <v>2</v>
      </c>
      <c r="M42" s="10">
        <v>2</v>
      </c>
      <c r="N42" s="10">
        <v>2</v>
      </c>
      <c r="O42" s="10">
        <v>2</v>
      </c>
      <c r="P42" s="10">
        <v>2</v>
      </c>
      <c r="Q42" s="10">
        <v>3</v>
      </c>
      <c r="R42" s="10">
        <v>3</v>
      </c>
      <c r="S42" s="10">
        <v>3</v>
      </c>
      <c r="T42" s="10">
        <v>3</v>
      </c>
      <c r="U42" s="10">
        <v>3</v>
      </c>
      <c r="V42" s="10">
        <v>3</v>
      </c>
      <c r="W42" s="10">
        <v>3</v>
      </c>
      <c r="X42" s="10">
        <v>3</v>
      </c>
      <c r="Y42" s="10">
        <v>3</v>
      </c>
      <c r="Z42" s="10">
        <v>4</v>
      </c>
      <c r="AA42" s="10">
        <v>4</v>
      </c>
      <c r="AB42" s="10">
        <v>4</v>
      </c>
      <c r="AC42" s="10">
        <v>4</v>
      </c>
      <c r="AD42" s="10">
        <v>4</v>
      </c>
      <c r="AE42" s="10">
        <v>4</v>
      </c>
      <c r="AF42" s="10">
        <v>4</v>
      </c>
      <c r="AG42" s="10">
        <v>4</v>
      </c>
      <c r="AH42" s="10">
        <v>4</v>
      </c>
      <c r="AI42" s="10">
        <v>4</v>
      </c>
      <c r="AJ42" s="10">
        <v>4</v>
      </c>
      <c r="AK42" s="10">
        <v>4</v>
      </c>
      <c r="AL42" s="10">
        <v>4</v>
      </c>
    </row>
    <row r="48" spans="2:38" x14ac:dyDescent="0.2">
      <c r="B48" s="48" t="s">
        <v>272</v>
      </c>
      <c r="C48" s="48" t="s">
        <v>273</v>
      </c>
      <c r="D48" s="59" t="s">
        <v>287</v>
      </c>
      <c r="E48" s="59" t="s">
        <v>288</v>
      </c>
      <c r="F48" s="59" t="s">
        <v>289</v>
      </c>
    </row>
    <row r="49" spans="2:6" x14ac:dyDescent="0.2">
      <c r="B49" s="48"/>
      <c r="C49" s="48"/>
      <c r="D49" s="59"/>
      <c r="E49" s="59"/>
      <c r="F49" s="59"/>
    </row>
    <row r="50" spans="2:6" x14ac:dyDescent="0.2">
      <c r="B50" s="48"/>
      <c r="C50" s="48"/>
      <c r="D50" s="59"/>
      <c r="E50" s="59"/>
      <c r="F50" s="59"/>
    </row>
    <row r="51" spans="2:6" x14ac:dyDescent="0.2">
      <c r="B51" s="48"/>
      <c r="C51" s="48"/>
      <c r="D51" s="59"/>
      <c r="E51" s="59"/>
      <c r="F51" s="59"/>
    </row>
    <row r="52" spans="2:6" ht="16" x14ac:dyDescent="0.2">
      <c r="B52" s="8" t="s">
        <v>276</v>
      </c>
      <c r="C52" s="9"/>
      <c r="D52" s="9"/>
      <c r="E52" s="9"/>
      <c r="F52" s="9"/>
    </row>
    <row r="53" spans="2:6" x14ac:dyDescent="0.2">
      <c r="B53" s="11" t="s">
        <v>277</v>
      </c>
      <c r="C53" s="12">
        <f>C31</f>
        <v>345</v>
      </c>
      <c r="D53" s="12">
        <v>50</v>
      </c>
      <c r="E53" s="12">
        <v>8</v>
      </c>
      <c r="F53" s="12">
        <f>C53*D53*E53</f>
        <v>138000</v>
      </c>
    </row>
    <row r="54" spans="2:6" x14ac:dyDescent="0.2">
      <c r="B54" s="11" t="s">
        <v>278</v>
      </c>
      <c r="C54" s="12">
        <f>C32</f>
        <v>495</v>
      </c>
      <c r="D54" s="12">
        <v>40</v>
      </c>
      <c r="E54" s="12">
        <v>8</v>
      </c>
      <c r="F54" s="12">
        <f t="shared" ref="F54:F64" si="1">C54*D54*E54</f>
        <v>158400</v>
      </c>
    </row>
    <row r="55" spans="2:6" x14ac:dyDescent="0.2">
      <c r="B55" s="11" t="s">
        <v>279</v>
      </c>
      <c r="C55" s="12">
        <f>C33</f>
        <v>655</v>
      </c>
      <c r="D55" s="12">
        <v>30</v>
      </c>
      <c r="E55" s="12">
        <v>8</v>
      </c>
      <c r="F55" s="12">
        <f t="shared" si="1"/>
        <v>157200</v>
      </c>
    </row>
    <row r="56" spans="2:6" ht="16" x14ac:dyDescent="0.2">
      <c r="B56" s="8" t="s">
        <v>280</v>
      </c>
      <c r="C56" s="5">
        <f>SUM(C53:C55)</f>
        <v>1495</v>
      </c>
      <c r="D56" s="12"/>
      <c r="E56" s="12"/>
      <c r="F56" s="12"/>
    </row>
    <row r="57" spans="2:6" ht="16" x14ac:dyDescent="0.2">
      <c r="B57" s="8" t="s">
        <v>281</v>
      </c>
      <c r="C57" s="9"/>
      <c r="D57" s="9"/>
      <c r="E57" s="9"/>
      <c r="F57" s="12"/>
    </row>
    <row r="58" spans="2:6" x14ac:dyDescent="0.2">
      <c r="B58" s="11" t="s">
        <v>278</v>
      </c>
      <c r="C58" s="12">
        <f>C36</f>
        <v>150</v>
      </c>
      <c r="D58" s="12">
        <v>40</v>
      </c>
      <c r="E58" s="12">
        <v>8</v>
      </c>
      <c r="F58" s="12">
        <f t="shared" si="1"/>
        <v>48000</v>
      </c>
    </row>
    <row r="59" spans="2:6" x14ac:dyDescent="0.2">
      <c r="B59" s="11" t="s">
        <v>279</v>
      </c>
      <c r="C59" s="12">
        <f>C37</f>
        <v>220</v>
      </c>
      <c r="D59" s="12">
        <v>35</v>
      </c>
      <c r="E59" s="12">
        <v>8</v>
      </c>
      <c r="F59" s="12">
        <f t="shared" si="1"/>
        <v>61600</v>
      </c>
    </row>
    <row r="60" spans="2:6" x14ac:dyDescent="0.2">
      <c r="B60" s="11" t="s">
        <v>282</v>
      </c>
      <c r="C60" s="12">
        <f>C38</f>
        <v>85</v>
      </c>
      <c r="D60" s="12">
        <v>35</v>
      </c>
      <c r="E60" s="12">
        <v>8</v>
      </c>
      <c r="F60" s="12">
        <f t="shared" si="1"/>
        <v>23800</v>
      </c>
    </row>
    <row r="61" spans="2:6" ht="16" x14ac:dyDescent="0.2">
      <c r="B61" s="8" t="s">
        <v>283</v>
      </c>
      <c r="C61" s="5">
        <f>SUM(C58:C60)</f>
        <v>455</v>
      </c>
      <c r="D61" s="12"/>
      <c r="E61" s="12"/>
      <c r="F61" s="12"/>
    </row>
    <row r="62" spans="2:6" ht="16" x14ac:dyDescent="0.2">
      <c r="B62" s="8" t="s">
        <v>284</v>
      </c>
      <c r="C62" s="6">
        <f>C40</f>
        <v>270</v>
      </c>
      <c r="D62" s="12">
        <v>45</v>
      </c>
      <c r="E62" s="12">
        <v>8</v>
      </c>
      <c r="F62" s="12">
        <f t="shared" si="1"/>
        <v>97200</v>
      </c>
    </row>
    <row r="63" spans="2:6" ht="16" x14ac:dyDescent="0.2">
      <c r="B63" s="8" t="s">
        <v>285</v>
      </c>
      <c r="C63" s="6">
        <f>C41</f>
        <v>260</v>
      </c>
      <c r="D63" s="12">
        <v>45</v>
      </c>
      <c r="E63" s="12">
        <v>8</v>
      </c>
      <c r="F63" s="12">
        <f t="shared" si="1"/>
        <v>93600</v>
      </c>
    </row>
    <row r="64" spans="2:6" ht="16" x14ac:dyDescent="0.2">
      <c r="B64" s="8" t="s">
        <v>271</v>
      </c>
      <c r="C64" s="6">
        <f>C42</f>
        <v>505</v>
      </c>
      <c r="D64" s="12">
        <v>30</v>
      </c>
      <c r="E64" s="12">
        <v>8</v>
      </c>
      <c r="F64" s="12">
        <f t="shared" si="1"/>
        <v>121200</v>
      </c>
    </row>
    <row r="65" spans="2:6" ht="16" x14ac:dyDescent="0.2">
      <c r="B65" s="47" t="s">
        <v>290</v>
      </c>
      <c r="C65" s="12"/>
      <c r="D65" s="12"/>
      <c r="E65" s="12"/>
      <c r="F65" s="12">
        <f>SUM(F53:F64)</f>
        <v>899000</v>
      </c>
    </row>
  </sheetData>
  <mergeCells count="21">
    <mergeCell ref="B48:B51"/>
    <mergeCell ref="C48:C51"/>
    <mergeCell ref="D48:D51"/>
    <mergeCell ref="E48:E51"/>
    <mergeCell ref="F48:F51"/>
    <mergeCell ref="V27:Y27"/>
    <mergeCell ref="AD27:AH27"/>
    <mergeCell ref="AI27:AL27"/>
    <mergeCell ref="D28:AL28"/>
    <mergeCell ref="D26:AL26"/>
    <mergeCell ref="D27:G27"/>
    <mergeCell ref="H27:L27"/>
    <mergeCell ref="M27:P27"/>
    <mergeCell ref="Z27:AC27"/>
    <mergeCell ref="Q27:U27"/>
    <mergeCell ref="B2:B4"/>
    <mergeCell ref="C2:C4"/>
    <mergeCell ref="D2:K2"/>
    <mergeCell ref="D3:K3"/>
    <mergeCell ref="B26:B29"/>
    <mergeCell ref="C26:C29"/>
  </mergeCells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E764-4D28-4ECB-A5FC-AB74E116EC36}">
  <dimension ref="A1"/>
  <sheetViews>
    <sheetView workbookViewId="0">
      <selection activeCell="B2" sqref="B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A7CD-467A-4209-8F42-E2AC4FC44B39}">
  <dimension ref="A1:F9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.6640625" customWidth="1"/>
    <col min="2" max="3" width="11.6640625" customWidth="1"/>
    <col min="4" max="4" width="14" customWidth="1"/>
    <col min="5" max="5" width="12" customWidth="1"/>
    <col min="6" max="6" width="11.6640625" customWidth="1"/>
  </cols>
  <sheetData>
    <row r="1" spans="1:6" s="2" customFormat="1" ht="30" customHeight="1" x14ac:dyDescent="0.2">
      <c r="A1" s="2" t="s">
        <v>291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s="2" customFormat="1" ht="72" customHeight="1" x14ac:dyDescent="0.2">
      <c r="A2" s="44"/>
      <c r="B2" s="44" t="s">
        <v>297</v>
      </c>
      <c r="C2" s="44" t="s">
        <v>298</v>
      </c>
      <c r="D2" s="44" t="s">
        <v>299</v>
      </c>
      <c r="E2" s="44" t="s">
        <v>300</v>
      </c>
      <c r="F2" s="44" t="s">
        <v>301</v>
      </c>
    </row>
    <row r="3" spans="1:6" ht="95.25" customHeight="1" x14ac:dyDescent="0.2">
      <c r="A3" s="45" t="s">
        <v>302</v>
      </c>
      <c r="B3" s="45" t="s">
        <v>303</v>
      </c>
      <c r="C3" s="45" t="s">
        <v>304</v>
      </c>
      <c r="D3" s="45" t="s">
        <v>305</v>
      </c>
      <c r="E3" s="45" t="s">
        <v>306</v>
      </c>
      <c r="F3" s="45" t="s">
        <v>307</v>
      </c>
    </row>
    <row r="4" spans="1:6" ht="18.75" customHeight="1" x14ac:dyDescent="0.2">
      <c r="A4" s="46" t="s">
        <v>308</v>
      </c>
      <c r="B4" s="46" t="s">
        <v>309</v>
      </c>
      <c r="C4" s="46" t="s">
        <v>309</v>
      </c>
      <c r="D4" s="46" t="s">
        <v>309</v>
      </c>
      <c r="E4" s="46" t="s">
        <v>309</v>
      </c>
      <c r="F4" s="46" t="s">
        <v>309</v>
      </c>
    </row>
    <row r="5" spans="1:6" ht="92.25" customHeight="1" x14ac:dyDescent="0.2">
      <c r="A5" s="45" t="s">
        <v>310</v>
      </c>
      <c r="B5" s="45" t="s">
        <v>311</v>
      </c>
      <c r="C5" s="45" t="s">
        <v>312</v>
      </c>
      <c r="D5" s="45" t="s">
        <v>313</v>
      </c>
      <c r="E5" s="45" t="s">
        <v>314</v>
      </c>
      <c r="F5" s="45" t="s">
        <v>315</v>
      </c>
    </row>
    <row r="6" spans="1:6" ht="32" x14ac:dyDescent="0.2">
      <c r="A6" s="45" t="s">
        <v>316</v>
      </c>
      <c r="B6" s="45" t="s">
        <v>317</v>
      </c>
      <c r="C6" s="45" t="s">
        <v>317</v>
      </c>
      <c r="D6" s="45" t="s">
        <v>317</v>
      </c>
      <c r="E6" s="45" t="s">
        <v>317</v>
      </c>
      <c r="F6" s="45" t="s">
        <v>317</v>
      </c>
    </row>
    <row r="7" spans="1:6" ht="108.75" customHeight="1" x14ac:dyDescent="0.2">
      <c r="A7" s="45" t="s">
        <v>318</v>
      </c>
      <c r="B7" s="45" t="s">
        <v>319</v>
      </c>
      <c r="C7" s="45" t="s">
        <v>320</v>
      </c>
      <c r="D7" s="45" t="s">
        <v>321</v>
      </c>
      <c r="E7" s="45" t="s">
        <v>322</v>
      </c>
      <c r="F7" s="45" t="s">
        <v>323</v>
      </c>
    </row>
    <row r="8" spans="1:6" ht="46.5" customHeight="1" x14ac:dyDescent="0.2">
      <c r="A8" s="45" t="s">
        <v>324</v>
      </c>
      <c r="B8" s="45" t="s">
        <v>325</v>
      </c>
      <c r="C8" s="45" t="s">
        <v>325</v>
      </c>
      <c r="D8" s="45" t="s">
        <v>325</v>
      </c>
      <c r="E8" s="45" t="s">
        <v>325</v>
      </c>
      <c r="F8" s="45" t="s">
        <v>325</v>
      </c>
    </row>
    <row r="9" spans="1:6" ht="77.25" customHeight="1" x14ac:dyDescent="0.2">
      <c r="A9" s="45" t="s">
        <v>326</v>
      </c>
      <c r="B9" s="45" t="s">
        <v>327</v>
      </c>
      <c r="C9" s="45" t="s">
        <v>328</v>
      </c>
      <c r="D9" s="45" t="s">
        <v>329</v>
      </c>
      <c r="E9" s="45" t="s">
        <v>330</v>
      </c>
      <c r="F9" s="45" t="s">
        <v>331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903C-CFE4-A540-BDC5-DCD88800EB26}">
  <dimension ref="A1:I21"/>
  <sheetViews>
    <sheetView tabSelected="1" zoomScale="150" zoomScaleNormal="150" workbookViewId="0">
      <selection activeCell="F20" sqref="F20:G20"/>
    </sheetView>
  </sheetViews>
  <sheetFormatPr baseColWidth="10" defaultRowHeight="15" x14ac:dyDescent="0.2"/>
  <cols>
    <col min="1" max="1" width="5.33203125" customWidth="1"/>
    <col min="2" max="2" width="19.6640625" customWidth="1"/>
    <col min="3" max="9" width="4.83203125" customWidth="1"/>
  </cols>
  <sheetData>
    <row r="1" spans="1:9" ht="76" thickBot="1" x14ac:dyDescent="0.25">
      <c r="A1" t="s">
        <v>262</v>
      </c>
      <c r="B1" t="s">
        <v>263</v>
      </c>
      <c r="C1" s="60" t="s">
        <v>332</v>
      </c>
      <c r="D1" s="61" t="s">
        <v>333</v>
      </c>
      <c r="E1" s="61" t="s">
        <v>236</v>
      </c>
      <c r="F1" s="61" t="s">
        <v>334</v>
      </c>
      <c r="G1" s="61" t="s">
        <v>335</v>
      </c>
      <c r="H1" s="62" t="s">
        <v>336</v>
      </c>
      <c r="I1" s="62" t="s">
        <v>68</v>
      </c>
    </row>
    <row r="2" spans="1:9" x14ac:dyDescent="0.2">
      <c r="C2" s="63" t="s">
        <v>337</v>
      </c>
      <c r="D2" s="63"/>
      <c r="E2" s="63"/>
      <c r="F2" s="63"/>
      <c r="G2" s="63"/>
      <c r="H2" s="63"/>
    </row>
    <row r="3" spans="1:9" x14ac:dyDescent="0.2">
      <c r="A3">
        <f>[1]solution!A3</f>
        <v>1</v>
      </c>
      <c r="B3" t="str">
        <f>[1]solution!B3</f>
        <v>SPA Web Application</v>
      </c>
      <c r="C3">
        <f>[1]solution!AC17</f>
        <v>213</v>
      </c>
      <c r="D3">
        <f>[1]solution!AD17</f>
        <v>0</v>
      </c>
      <c r="E3">
        <f>[1]solution!AE17</f>
        <v>0</v>
      </c>
      <c r="F3">
        <f>[1]solution!AF17</f>
        <v>76</v>
      </c>
      <c r="G3">
        <f>[1]solution!AG17</f>
        <v>227</v>
      </c>
      <c r="H3">
        <f>[1]solution!AH17</f>
        <v>50</v>
      </c>
      <c r="I3">
        <f>SUM(C3:H3)</f>
        <v>566</v>
      </c>
    </row>
    <row r="4" spans="1:9" x14ac:dyDescent="0.2">
      <c r="A4">
        <f>[1]solution!A18</f>
        <v>2</v>
      </c>
      <c r="B4" t="str">
        <f>[1]solution!B18</f>
        <v>Prefix Management Service</v>
      </c>
      <c r="C4">
        <f>[1]solution!AC27</f>
        <v>102</v>
      </c>
      <c r="D4">
        <f>[1]solution!AD27</f>
        <v>46</v>
      </c>
      <c r="E4">
        <f>[1]solution!AE27</f>
        <v>20</v>
      </c>
      <c r="F4">
        <f>[1]solution!AF27</f>
        <v>0</v>
      </c>
      <c r="G4">
        <f>[1]solution!AG27</f>
        <v>0</v>
      </c>
      <c r="H4">
        <f>[1]solution!AH27</f>
        <v>28</v>
      </c>
      <c r="I4">
        <f t="shared" ref="I4:I14" si="0">SUM(C4:H4)</f>
        <v>196</v>
      </c>
    </row>
    <row r="5" spans="1:9" x14ac:dyDescent="0.2">
      <c r="A5">
        <f>[1]solution!A28</f>
        <v>3</v>
      </c>
      <c r="B5" t="str">
        <f>[1]solution!B28</f>
        <v>GIN Management Service</v>
      </c>
      <c r="C5">
        <f>[1]solution!AC40</f>
        <v>169</v>
      </c>
      <c r="D5">
        <f>[1]solution!AD40</f>
        <v>63</v>
      </c>
      <c r="E5">
        <f>[1]solution!AE40</f>
        <v>20</v>
      </c>
      <c r="F5">
        <f>[1]solution!AF40</f>
        <v>0</v>
      </c>
      <c r="G5">
        <f>[1]solution!AG40</f>
        <v>0</v>
      </c>
      <c r="H5">
        <f>[1]solution!AH40</f>
        <v>38</v>
      </c>
      <c r="I5">
        <f t="shared" si="0"/>
        <v>290</v>
      </c>
    </row>
    <row r="6" spans="1:9" x14ac:dyDescent="0.2">
      <c r="A6">
        <f>[1]solution!A41</f>
        <v>4</v>
      </c>
      <c r="B6" t="str">
        <f>[1]solution!B41</f>
        <v>Location Management Service</v>
      </c>
      <c r="C6">
        <f>[1]solution!AC52</f>
        <v>153</v>
      </c>
      <c r="D6">
        <f>[1]solution!AD52</f>
        <v>63</v>
      </c>
      <c r="E6">
        <f>[1]solution!AE52</f>
        <v>20</v>
      </c>
      <c r="F6">
        <f>[1]solution!AF52</f>
        <v>0</v>
      </c>
      <c r="G6">
        <f>[1]solution!AG52</f>
        <v>0</v>
      </c>
      <c r="H6">
        <f>[1]solution!AH52</f>
        <v>38</v>
      </c>
      <c r="I6">
        <f t="shared" si="0"/>
        <v>274</v>
      </c>
    </row>
    <row r="7" spans="1:9" x14ac:dyDescent="0.2">
      <c r="A7">
        <f>[1]solution!A53</f>
        <v>5</v>
      </c>
      <c r="B7" t="str">
        <f>[1]solution!B53</f>
        <v>Access Data Service</v>
      </c>
      <c r="C7">
        <f>[1]solution!AC63</f>
        <v>130</v>
      </c>
      <c r="D7">
        <f>[1]solution!AD63</f>
        <v>10</v>
      </c>
      <c r="E7">
        <f>[1]solution!AE63</f>
        <v>7</v>
      </c>
      <c r="F7">
        <f>[1]solution!AF63</f>
        <v>0</v>
      </c>
      <c r="G7">
        <f>[1]solution!AG63</f>
        <v>0</v>
      </c>
      <c r="H7">
        <f>[1]solution!AH63</f>
        <v>39</v>
      </c>
      <c r="I7">
        <f t="shared" si="0"/>
        <v>186</v>
      </c>
    </row>
    <row r="8" spans="1:9" x14ac:dyDescent="0.2">
      <c r="A8">
        <f>[1]solution!A64</f>
        <v>6</v>
      </c>
      <c r="B8" t="str">
        <f>[1]solution!B64</f>
        <v>API Gateway (Azure APIM)</v>
      </c>
      <c r="C8">
        <f>[1]solution!AC70</f>
        <v>84</v>
      </c>
      <c r="D8">
        <f>[1]solution!AD70</f>
        <v>0</v>
      </c>
      <c r="E8">
        <f>[1]solution!AE70</f>
        <v>0</v>
      </c>
      <c r="F8">
        <f>[1]solution!AF70</f>
        <v>7</v>
      </c>
      <c r="G8">
        <f>[1]solution!AG70</f>
        <v>0</v>
      </c>
      <c r="H8">
        <f>[1]solution!AH70</f>
        <v>57</v>
      </c>
      <c r="I8">
        <f t="shared" si="0"/>
        <v>148</v>
      </c>
    </row>
    <row r="9" spans="1:9" x14ac:dyDescent="0.2">
      <c r="A9">
        <f>[1]solution!A71</f>
        <v>7</v>
      </c>
      <c r="B9" t="str">
        <f>[1]solution!B71</f>
        <v>Notification Service</v>
      </c>
      <c r="C9">
        <f>[1]solution!AC89</f>
        <v>190</v>
      </c>
      <c r="D9">
        <f>[1]solution!AD89</f>
        <v>8</v>
      </c>
      <c r="E9">
        <f>[1]solution!AE89</f>
        <v>0</v>
      </c>
      <c r="F9">
        <f>[1]solution!AF89</f>
        <v>8</v>
      </c>
      <c r="G9">
        <f>[1]solution!AG89</f>
        <v>10</v>
      </c>
      <c r="H9">
        <f>[1]solution!AH89</f>
        <v>72</v>
      </c>
      <c r="I9">
        <f t="shared" si="0"/>
        <v>288</v>
      </c>
    </row>
    <row r="10" spans="1:9" x14ac:dyDescent="0.2">
      <c r="A10">
        <f>[1]solution!A90</f>
        <v>8</v>
      </c>
      <c r="B10" t="str">
        <f>[1]solution!B90</f>
        <v>Help &amp; Feedback Service</v>
      </c>
      <c r="C10">
        <f>[1]solution!AC103</f>
        <v>108</v>
      </c>
      <c r="D10">
        <f>[1]solution!AD103</f>
        <v>16</v>
      </c>
      <c r="E10">
        <f>[1]solution!AE103</f>
        <v>0</v>
      </c>
      <c r="F10">
        <f>[1]solution!AF103</f>
        <v>16</v>
      </c>
      <c r="G10">
        <f>[1]solution!AG103</f>
        <v>17</v>
      </c>
      <c r="H10">
        <f>[1]solution!AH103</f>
        <v>39</v>
      </c>
      <c r="I10">
        <f t="shared" si="0"/>
        <v>196</v>
      </c>
    </row>
    <row r="11" spans="1:9" x14ac:dyDescent="0.2">
      <c r="A11">
        <f>[1]solution!A104</f>
        <v>9</v>
      </c>
      <c r="B11" t="str">
        <f>[1]solution!B104</f>
        <v>Integration Gateway</v>
      </c>
      <c r="C11">
        <f>[1]solution!AC115</f>
        <v>150</v>
      </c>
      <c r="D11">
        <f>[1]solution!AD115</f>
        <v>20</v>
      </c>
      <c r="E11">
        <f>[1]solution!AE115</f>
        <v>0</v>
      </c>
      <c r="F11">
        <f>[1]solution!AF115</f>
        <v>0</v>
      </c>
      <c r="G11">
        <f>[1]solution!AG115</f>
        <v>0</v>
      </c>
      <c r="H11">
        <f>[1]solution!AH115</f>
        <v>66</v>
      </c>
      <c r="I11">
        <f t="shared" si="0"/>
        <v>236</v>
      </c>
    </row>
    <row r="12" spans="1:9" x14ac:dyDescent="0.2">
      <c r="A12">
        <f>[1]solution!A116</f>
        <v>10</v>
      </c>
      <c r="B12" t="str">
        <f>[1]solution!B116</f>
        <v>Search Indexing Pipeline</v>
      </c>
      <c r="C12">
        <f>[1]solution!AC123</f>
        <v>84</v>
      </c>
      <c r="D12">
        <f>[1]solution!AD123</f>
        <v>22</v>
      </c>
      <c r="E12">
        <f>[1]solution!AE123</f>
        <v>10</v>
      </c>
      <c r="F12">
        <f>[1]solution!AF123</f>
        <v>0</v>
      </c>
      <c r="G12">
        <f>[1]solution!AG123</f>
        <v>0</v>
      </c>
      <c r="H12">
        <f>[1]solution!AH123</f>
        <v>39</v>
      </c>
      <c r="I12">
        <f t="shared" si="0"/>
        <v>155</v>
      </c>
    </row>
    <row r="13" spans="1:9" x14ac:dyDescent="0.2">
      <c r="A13">
        <f>[1]solution!A124</f>
        <v>11</v>
      </c>
      <c r="B13" t="str">
        <f>[1]solution!B124</f>
        <v>Lightweight Reporting (ADX + Power BI)</v>
      </c>
      <c r="C13">
        <f>[1]solution!AC132</f>
        <v>54</v>
      </c>
      <c r="D13">
        <f>[1]solution!AD132</f>
        <v>15</v>
      </c>
      <c r="E13">
        <f>[1]solution!AE132</f>
        <v>4</v>
      </c>
      <c r="F13">
        <f>[1]solution!AF132</f>
        <v>11</v>
      </c>
      <c r="G13">
        <f>[1]solution!AG132</f>
        <v>0</v>
      </c>
      <c r="H13">
        <f>[1]solution!AH132</f>
        <v>40</v>
      </c>
      <c r="I13">
        <f t="shared" si="0"/>
        <v>124</v>
      </c>
    </row>
    <row r="14" spans="1:9" x14ac:dyDescent="0.2">
      <c r="A14">
        <f>[1]solution!A133</f>
        <v>12</v>
      </c>
      <c r="B14" t="str">
        <f>[1]solution!B133</f>
        <v>Resilience &amp; DR</v>
      </c>
      <c r="C14">
        <f>[1]solution!AC152</f>
        <v>174</v>
      </c>
      <c r="D14">
        <f>[1]solution!AD152</f>
        <v>60</v>
      </c>
      <c r="E14">
        <f>[1]solution!AE152</f>
        <v>68</v>
      </c>
      <c r="F14">
        <f>[1]solution!AF152</f>
        <v>0</v>
      </c>
      <c r="G14">
        <f>[1]solution!AG152</f>
        <v>0</v>
      </c>
      <c r="H14">
        <f>[1]solution!AH152</f>
        <v>204</v>
      </c>
      <c r="I14">
        <f t="shared" si="0"/>
        <v>506</v>
      </c>
    </row>
    <row r="15" spans="1:9" x14ac:dyDescent="0.2">
      <c r="B15" t="s">
        <v>265</v>
      </c>
      <c r="C15">
        <f>SUM(C3:C14)</f>
        <v>1611</v>
      </c>
      <c r="D15">
        <f t="shared" ref="D15:H15" si="1">SUM(D3:D14)</f>
        <v>323</v>
      </c>
      <c r="E15">
        <f t="shared" si="1"/>
        <v>149</v>
      </c>
      <c r="F15">
        <f t="shared" si="1"/>
        <v>118</v>
      </c>
      <c r="G15">
        <f t="shared" si="1"/>
        <v>254</v>
      </c>
      <c r="H15">
        <f t="shared" si="1"/>
        <v>710</v>
      </c>
    </row>
    <row r="16" spans="1:9" x14ac:dyDescent="0.2">
      <c r="A16" s="3">
        <v>0.15</v>
      </c>
      <c r="B16" t="s">
        <v>266</v>
      </c>
      <c r="C16">
        <f>ROUNDUP(C$15*$A16, 0)</f>
        <v>242</v>
      </c>
      <c r="D16">
        <f t="shared" ref="D16:H19" si="2">ROUNDUP(D$15*$A16, 0)</f>
        <v>49</v>
      </c>
      <c r="E16">
        <f t="shared" si="2"/>
        <v>23</v>
      </c>
      <c r="F16">
        <f t="shared" si="2"/>
        <v>18</v>
      </c>
      <c r="G16">
        <f t="shared" si="2"/>
        <v>39</v>
      </c>
      <c r="H16">
        <f t="shared" si="2"/>
        <v>107</v>
      </c>
    </row>
    <row r="17" spans="1:9" x14ac:dyDescent="0.2">
      <c r="A17" s="3">
        <v>0.1</v>
      </c>
      <c r="B17" t="s">
        <v>267</v>
      </c>
      <c r="C17">
        <f t="shared" ref="C17:C19" si="3">ROUNDUP(C$15*$A17, 0)</f>
        <v>162</v>
      </c>
      <c r="D17">
        <f t="shared" si="2"/>
        <v>33</v>
      </c>
      <c r="E17">
        <f t="shared" si="2"/>
        <v>15</v>
      </c>
      <c r="F17">
        <f t="shared" si="2"/>
        <v>12</v>
      </c>
      <c r="G17">
        <f t="shared" si="2"/>
        <v>26</v>
      </c>
      <c r="H17">
        <f t="shared" si="2"/>
        <v>71</v>
      </c>
    </row>
    <row r="18" spans="1:9" x14ac:dyDescent="0.2">
      <c r="A18" s="3">
        <v>0.05</v>
      </c>
      <c r="B18" t="s">
        <v>268</v>
      </c>
      <c r="C18">
        <f t="shared" si="3"/>
        <v>81</v>
      </c>
      <c r="D18">
        <f t="shared" si="2"/>
        <v>17</v>
      </c>
      <c r="E18">
        <f t="shared" si="2"/>
        <v>8</v>
      </c>
      <c r="F18">
        <f t="shared" si="2"/>
        <v>6</v>
      </c>
      <c r="G18">
        <f t="shared" si="2"/>
        <v>13</v>
      </c>
      <c r="H18">
        <f t="shared" si="2"/>
        <v>36</v>
      </c>
    </row>
    <row r="19" spans="1:9" x14ac:dyDescent="0.2">
      <c r="A19" s="3">
        <v>0.05</v>
      </c>
      <c r="B19" t="s">
        <v>269</v>
      </c>
      <c r="C19">
        <f t="shared" si="3"/>
        <v>81</v>
      </c>
      <c r="D19">
        <f t="shared" si="2"/>
        <v>17</v>
      </c>
      <c r="E19">
        <f t="shared" si="2"/>
        <v>8</v>
      </c>
      <c r="F19">
        <f t="shared" si="2"/>
        <v>6</v>
      </c>
      <c r="G19">
        <f t="shared" si="2"/>
        <v>13</v>
      </c>
      <c r="H19">
        <f t="shared" si="2"/>
        <v>36</v>
      </c>
    </row>
    <row r="20" spans="1:9" x14ac:dyDescent="0.2">
      <c r="B20" t="s">
        <v>270</v>
      </c>
      <c r="C20">
        <f>SUM(C15:C19)</f>
        <v>2177</v>
      </c>
      <c r="D20">
        <f t="shared" ref="D20:H20" si="4">SUM(D15:D19)</f>
        <v>439</v>
      </c>
      <c r="E20">
        <f t="shared" si="4"/>
        <v>203</v>
      </c>
      <c r="F20">
        <f t="shared" si="4"/>
        <v>160</v>
      </c>
      <c r="G20">
        <f t="shared" si="4"/>
        <v>345</v>
      </c>
      <c r="H20">
        <f t="shared" si="4"/>
        <v>960</v>
      </c>
      <c r="I20">
        <f t="shared" ref="I20:I21" si="5">SUM(C20:H20)</f>
        <v>4284</v>
      </c>
    </row>
    <row r="21" spans="1:9" x14ac:dyDescent="0.2">
      <c r="A21" s="3">
        <v>0.2</v>
      </c>
      <c r="B21" t="s">
        <v>271</v>
      </c>
      <c r="C21">
        <f>ROUNDUP(C$20*$A21, 0)</f>
        <v>436</v>
      </c>
      <c r="D21">
        <f t="shared" ref="D21:H21" si="6">ROUNDUP(D$20*$A21, 0)</f>
        <v>88</v>
      </c>
      <c r="E21">
        <f t="shared" si="6"/>
        <v>41</v>
      </c>
      <c r="F21">
        <f t="shared" si="6"/>
        <v>32</v>
      </c>
      <c r="G21">
        <f t="shared" si="6"/>
        <v>69</v>
      </c>
      <c r="H21">
        <f t="shared" si="6"/>
        <v>192</v>
      </c>
      <c r="I21">
        <f t="shared" si="5"/>
        <v>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</vt:lpstr>
      <vt:lpstr>Agg</vt:lpstr>
      <vt:lpstr>Resource plan</vt:lpstr>
      <vt:lpstr>Discovery phase plan</vt:lpstr>
      <vt:lpstr>Discovery_Phase_5_Day_Workshop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Pavlo Vilenchyk</cp:lastModifiedBy>
  <cp:revision/>
  <dcterms:created xsi:type="dcterms:W3CDTF">2025-03-23T20:48:55Z</dcterms:created>
  <dcterms:modified xsi:type="dcterms:W3CDTF">2025-08-17T22:27:18Z</dcterms:modified>
  <cp:category/>
  <cp:contentStatus/>
</cp:coreProperties>
</file>