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600" windowHeight="8190" tabRatio="941" activeTab="2"/>
  </bookViews>
  <sheets>
    <sheet name="SCH" sheetId="1" r:id="rId1"/>
    <sheet name="CR ACT" sheetId="2" r:id="rId2"/>
    <sheet name="PRNT" sheetId="3" r:id="rId3"/>
    <sheet name="CR" sheetId="31" r:id="rId4"/>
  </sheets>
  <definedNames>
    <definedName name="_xlnm._FilterDatabase" localSheetId="3" hidden="1">CR!$A$4:$J$567</definedName>
    <definedName name="_xlnm._FilterDatabase" localSheetId="1" hidden="1">'CR ACT'!$A$2:$I$1970</definedName>
    <definedName name="_xlnm._FilterDatabase" localSheetId="0" hidden="1">SCH!$A$4:$Q$567</definedName>
    <definedName name="_xlnm.Print_Area" localSheetId="1">'CR ACT'!$2:$2</definedName>
    <definedName name="_xlnm.Print_Area" localSheetId="2">PRNT!$A$1:$I$1362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524" i="1"/>
  <c r="A1341" i="3"/>
  <c r="F729" i="2"/>
  <c r="F728"/>
  <c r="F727"/>
  <c r="F726" l="1"/>
  <c r="F725"/>
  <c r="F724"/>
  <c r="F723"/>
  <c r="F722"/>
  <c r="F721"/>
  <c r="F720"/>
  <c r="F719"/>
  <c r="F718"/>
  <c r="F717"/>
  <c r="F716"/>
  <c r="F715"/>
  <c r="F714"/>
  <c r="K655" i="1"/>
  <c r="J655"/>
  <c r="I655"/>
  <c r="H655"/>
  <c r="G655"/>
  <c r="F655"/>
  <c r="E655"/>
  <c r="B655"/>
  <c r="K654"/>
  <c r="J654"/>
  <c r="Q654" s="1"/>
  <c r="I654"/>
  <c r="H654"/>
  <c r="G654"/>
  <c r="F654"/>
  <c r="E654"/>
  <c r="B654"/>
  <c r="K653"/>
  <c r="J653"/>
  <c r="I653"/>
  <c r="H653"/>
  <c r="G653"/>
  <c r="F653"/>
  <c r="E653"/>
  <c r="B653"/>
  <c r="K652"/>
  <c r="J652"/>
  <c r="I652"/>
  <c r="H652"/>
  <c r="G652"/>
  <c r="F652"/>
  <c r="E652"/>
  <c r="B652"/>
  <c r="K651"/>
  <c r="J651"/>
  <c r="I651"/>
  <c r="H651"/>
  <c r="G651"/>
  <c r="F651"/>
  <c r="E651"/>
  <c r="B651"/>
  <c r="K650"/>
  <c r="J650"/>
  <c r="I650"/>
  <c r="H650"/>
  <c r="G650"/>
  <c r="F650"/>
  <c r="E650"/>
  <c r="B650"/>
  <c r="K649"/>
  <c r="J649"/>
  <c r="I649"/>
  <c r="H649"/>
  <c r="G649"/>
  <c r="F649"/>
  <c r="E649"/>
  <c r="B649"/>
  <c r="K648"/>
  <c r="O648" s="1"/>
  <c r="J648"/>
  <c r="I648"/>
  <c r="H648"/>
  <c r="G648"/>
  <c r="F648"/>
  <c r="E648"/>
  <c r="B648"/>
  <c r="K647"/>
  <c r="J647"/>
  <c r="I647"/>
  <c r="H647"/>
  <c r="G647"/>
  <c r="F647"/>
  <c r="E647"/>
  <c r="B647"/>
  <c r="K646"/>
  <c r="J646"/>
  <c r="I646"/>
  <c r="H646"/>
  <c r="G646"/>
  <c r="F646"/>
  <c r="E646"/>
  <c r="B646"/>
  <c r="K645"/>
  <c r="J645"/>
  <c r="I645"/>
  <c r="H645"/>
  <c r="G645"/>
  <c r="F645"/>
  <c r="E645"/>
  <c r="B645"/>
  <c r="K644"/>
  <c r="J644"/>
  <c r="Q644" s="1"/>
  <c r="I644"/>
  <c r="H644"/>
  <c r="G644"/>
  <c r="F644"/>
  <c r="E644"/>
  <c r="B644"/>
  <c r="K643"/>
  <c r="J643"/>
  <c r="Q643" s="1"/>
  <c r="I643"/>
  <c r="H643"/>
  <c r="G643"/>
  <c r="F643"/>
  <c r="E643"/>
  <c r="B643"/>
  <c r="K642"/>
  <c r="J642"/>
  <c r="Q642" s="1"/>
  <c r="I642"/>
  <c r="H642"/>
  <c r="G642"/>
  <c r="F642"/>
  <c r="E642"/>
  <c r="B642"/>
  <c r="K641"/>
  <c r="J641"/>
  <c r="I641"/>
  <c r="H641"/>
  <c r="G641"/>
  <c r="F641"/>
  <c r="E641"/>
  <c r="B641"/>
  <c r="K640"/>
  <c r="O640" s="1"/>
  <c r="J640"/>
  <c r="I640"/>
  <c r="H640"/>
  <c r="G640"/>
  <c r="F640"/>
  <c r="E640"/>
  <c r="B640"/>
  <c r="K639"/>
  <c r="J639"/>
  <c r="I639"/>
  <c r="H639"/>
  <c r="G639"/>
  <c r="F639"/>
  <c r="E639"/>
  <c r="B639"/>
  <c r="K638"/>
  <c r="J638"/>
  <c r="Q638" s="1"/>
  <c r="I638"/>
  <c r="H638"/>
  <c r="G638"/>
  <c r="F638"/>
  <c r="E638"/>
  <c r="B638"/>
  <c r="K637"/>
  <c r="J637"/>
  <c r="I637"/>
  <c r="H637"/>
  <c r="G637"/>
  <c r="F637"/>
  <c r="E637"/>
  <c r="B637"/>
  <c r="K636"/>
  <c r="J636"/>
  <c r="I636"/>
  <c r="H636"/>
  <c r="G636"/>
  <c r="F636"/>
  <c r="E636"/>
  <c r="B636"/>
  <c r="K635"/>
  <c r="J635"/>
  <c r="I635"/>
  <c r="H635"/>
  <c r="G635"/>
  <c r="F635"/>
  <c r="E635"/>
  <c r="B635"/>
  <c r="K634"/>
  <c r="J634"/>
  <c r="I634"/>
  <c r="H634"/>
  <c r="G634"/>
  <c r="F634"/>
  <c r="E634"/>
  <c r="B634"/>
  <c r="K633"/>
  <c r="J633"/>
  <c r="I633"/>
  <c r="H633"/>
  <c r="G633"/>
  <c r="F633"/>
  <c r="E633"/>
  <c r="B633"/>
  <c r="K632"/>
  <c r="O632" s="1"/>
  <c r="J632"/>
  <c r="I632"/>
  <c r="H632"/>
  <c r="G632"/>
  <c r="F632"/>
  <c r="E632"/>
  <c r="B632"/>
  <c r="K631"/>
  <c r="J631"/>
  <c r="I631"/>
  <c r="H631"/>
  <c r="G631"/>
  <c r="F631"/>
  <c r="E631"/>
  <c r="B631"/>
  <c r="K630"/>
  <c r="J630"/>
  <c r="Q630" s="1"/>
  <c r="I630"/>
  <c r="H630"/>
  <c r="G630"/>
  <c r="F630"/>
  <c r="E630"/>
  <c r="B630"/>
  <c r="K629"/>
  <c r="J629"/>
  <c r="I629"/>
  <c r="H629"/>
  <c r="G629"/>
  <c r="F629"/>
  <c r="E629"/>
  <c r="B629"/>
  <c r="K628"/>
  <c r="J628"/>
  <c r="I628"/>
  <c r="H628"/>
  <c r="G628"/>
  <c r="F628"/>
  <c r="E628"/>
  <c r="B628"/>
  <c r="K627"/>
  <c r="J627"/>
  <c r="I627"/>
  <c r="H627"/>
  <c r="G627"/>
  <c r="F627"/>
  <c r="E627"/>
  <c r="B627"/>
  <c r="K626"/>
  <c r="J626"/>
  <c r="I626"/>
  <c r="H626"/>
  <c r="G626"/>
  <c r="F626"/>
  <c r="E626"/>
  <c r="B626"/>
  <c r="K625"/>
  <c r="J625"/>
  <c r="I625"/>
  <c r="H625"/>
  <c r="G625"/>
  <c r="F625"/>
  <c r="E625"/>
  <c r="B625"/>
  <c r="K624"/>
  <c r="O624" s="1"/>
  <c r="J624"/>
  <c r="I624"/>
  <c r="H624"/>
  <c r="G624"/>
  <c r="F624"/>
  <c r="E624"/>
  <c r="B624"/>
  <c r="K623"/>
  <c r="J623"/>
  <c r="I623"/>
  <c r="H623"/>
  <c r="G623"/>
  <c r="F623"/>
  <c r="E623"/>
  <c r="B623"/>
  <c r="K622"/>
  <c r="J622"/>
  <c r="I622"/>
  <c r="H622"/>
  <c r="G622"/>
  <c r="F622"/>
  <c r="E622"/>
  <c r="B622"/>
  <c r="K621"/>
  <c r="J621"/>
  <c r="I621"/>
  <c r="H621"/>
  <c r="G621"/>
  <c r="F621"/>
  <c r="E621"/>
  <c r="B621"/>
  <c r="K620"/>
  <c r="J620"/>
  <c r="I620"/>
  <c r="H620"/>
  <c r="G620"/>
  <c r="F620"/>
  <c r="E620"/>
  <c r="B620"/>
  <c r="K619"/>
  <c r="J619"/>
  <c r="I619"/>
  <c r="H619"/>
  <c r="G619"/>
  <c r="F619"/>
  <c r="E619"/>
  <c r="B619"/>
  <c r="K618"/>
  <c r="J618"/>
  <c r="I618"/>
  <c r="H618"/>
  <c r="G618"/>
  <c r="F618"/>
  <c r="E618"/>
  <c r="B618"/>
  <c r="K617"/>
  <c r="J617"/>
  <c r="I617"/>
  <c r="H617"/>
  <c r="G617"/>
  <c r="F617"/>
  <c r="E617"/>
  <c r="B617"/>
  <c r="K616"/>
  <c r="J616"/>
  <c r="I616"/>
  <c r="H616"/>
  <c r="G616"/>
  <c r="F616"/>
  <c r="E616"/>
  <c r="B616"/>
  <c r="A267" i="3"/>
  <c r="F713" i="2"/>
  <c r="F712"/>
  <c r="F711"/>
  <c r="F710"/>
  <c r="F709"/>
  <c r="F708"/>
  <c r="O616" i="1" l="1"/>
  <c r="Q622"/>
  <c r="Q646"/>
  <c r="P646"/>
  <c r="P616"/>
  <c r="Q616"/>
  <c r="P617"/>
  <c r="Q617"/>
  <c r="P618"/>
  <c r="Q618"/>
  <c r="P619"/>
  <c r="Q619"/>
  <c r="P620"/>
  <c r="Q620"/>
  <c r="P621"/>
  <c r="Q621"/>
  <c r="P623"/>
  <c r="P624"/>
  <c r="Q624"/>
  <c r="P625"/>
  <c r="Q625"/>
  <c r="P626"/>
  <c r="Q626"/>
  <c r="P627"/>
  <c r="Q627"/>
  <c r="P628"/>
  <c r="Q628"/>
  <c r="P629"/>
  <c r="Q629"/>
  <c r="P631"/>
  <c r="P632"/>
  <c r="Q632"/>
  <c r="P633"/>
  <c r="Q633"/>
  <c r="P634"/>
  <c r="Q634"/>
  <c r="P635"/>
  <c r="Q635"/>
  <c r="P636"/>
  <c r="Q636"/>
  <c r="P637"/>
  <c r="Q637"/>
  <c r="P639"/>
  <c r="P640"/>
  <c r="Q640"/>
  <c r="P641"/>
  <c r="Q641"/>
  <c r="P645"/>
  <c r="Q645"/>
  <c r="P647"/>
  <c r="P648"/>
  <c r="Q648"/>
  <c r="P649"/>
  <c r="Q649"/>
  <c r="P650"/>
  <c r="Q650"/>
  <c r="P651"/>
  <c r="Q651"/>
  <c r="P652"/>
  <c r="Q652"/>
  <c r="P653"/>
  <c r="Q653"/>
  <c r="P655"/>
  <c r="P654"/>
  <c r="P642"/>
  <c r="P643"/>
  <c r="P644"/>
  <c r="P638"/>
  <c r="P630"/>
  <c r="P622"/>
  <c r="F707" i="2"/>
  <c r="F706"/>
  <c r="F705"/>
  <c r="F704"/>
  <c r="F703"/>
  <c r="F702"/>
  <c r="K615" i="1"/>
  <c r="J615"/>
  <c r="I615"/>
  <c r="H615"/>
  <c r="G615"/>
  <c r="F615"/>
  <c r="E615"/>
  <c r="B615"/>
  <c r="K614"/>
  <c r="J614"/>
  <c r="I614"/>
  <c r="H614"/>
  <c r="G614"/>
  <c r="F614"/>
  <c r="E614"/>
  <c r="B614"/>
  <c r="K613"/>
  <c r="J613"/>
  <c r="I613"/>
  <c r="H613"/>
  <c r="G613"/>
  <c r="F613"/>
  <c r="E613"/>
  <c r="B613"/>
  <c r="K612"/>
  <c r="J612"/>
  <c r="I612"/>
  <c r="H612"/>
  <c r="G612"/>
  <c r="F612"/>
  <c r="E612"/>
  <c r="B612"/>
  <c r="K611"/>
  <c r="J611"/>
  <c r="I611"/>
  <c r="H611"/>
  <c r="G611"/>
  <c r="F611"/>
  <c r="E611"/>
  <c r="B611"/>
  <c r="K610"/>
  <c r="J610"/>
  <c r="I610"/>
  <c r="H610"/>
  <c r="G610"/>
  <c r="F610"/>
  <c r="E610"/>
  <c r="B610"/>
  <c r="K609"/>
  <c r="J609"/>
  <c r="I609"/>
  <c r="H609"/>
  <c r="G609"/>
  <c r="F609"/>
  <c r="E609"/>
  <c r="B609"/>
  <c r="K608"/>
  <c r="J608"/>
  <c r="I608"/>
  <c r="H608"/>
  <c r="G608"/>
  <c r="F608"/>
  <c r="E608"/>
  <c r="B608"/>
  <c r="K607"/>
  <c r="J607"/>
  <c r="I607"/>
  <c r="H607"/>
  <c r="G607"/>
  <c r="F607"/>
  <c r="E607"/>
  <c r="B607"/>
  <c r="K606"/>
  <c r="J606"/>
  <c r="I606"/>
  <c r="H606"/>
  <c r="G606"/>
  <c r="F606"/>
  <c r="E606"/>
  <c r="B606"/>
  <c r="K605"/>
  <c r="J605"/>
  <c r="I605"/>
  <c r="H605"/>
  <c r="G605"/>
  <c r="F605"/>
  <c r="E605"/>
  <c r="B605"/>
  <c r="K604"/>
  <c r="J604"/>
  <c r="I604"/>
  <c r="H604"/>
  <c r="G604"/>
  <c r="F604"/>
  <c r="E604"/>
  <c r="B604"/>
  <c r="K603"/>
  <c r="J603"/>
  <c r="I603"/>
  <c r="H603"/>
  <c r="G603"/>
  <c r="F603"/>
  <c r="E603"/>
  <c r="B603"/>
  <c r="K602"/>
  <c r="J602"/>
  <c r="I602"/>
  <c r="H602"/>
  <c r="G602"/>
  <c r="F602"/>
  <c r="E602"/>
  <c r="B602"/>
  <c r="K601"/>
  <c r="J601"/>
  <c r="I601"/>
  <c r="H601"/>
  <c r="G601"/>
  <c r="F601"/>
  <c r="E601"/>
  <c r="B601"/>
  <c r="K600"/>
  <c r="J600"/>
  <c r="I600"/>
  <c r="H600"/>
  <c r="G600"/>
  <c r="F600"/>
  <c r="E600"/>
  <c r="B600"/>
  <c r="K599"/>
  <c r="J599"/>
  <c r="I599"/>
  <c r="H599"/>
  <c r="G599"/>
  <c r="F599"/>
  <c r="E599"/>
  <c r="B599"/>
  <c r="K598"/>
  <c r="J598"/>
  <c r="I598"/>
  <c r="H598"/>
  <c r="G598"/>
  <c r="F598"/>
  <c r="E598"/>
  <c r="B598"/>
  <c r="K597"/>
  <c r="J597"/>
  <c r="I597"/>
  <c r="H597"/>
  <c r="G597"/>
  <c r="F597"/>
  <c r="E597"/>
  <c r="B597"/>
  <c r="K596"/>
  <c r="I596"/>
  <c r="H596"/>
  <c r="G596"/>
  <c r="F596"/>
  <c r="E596"/>
  <c r="B596"/>
  <c r="K595"/>
  <c r="I595"/>
  <c r="H595"/>
  <c r="G595"/>
  <c r="F595"/>
  <c r="E595"/>
  <c r="B595"/>
  <c r="K594"/>
  <c r="I594"/>
  <c r="H594"/>
  <c r="G594"/>
  <c r="F594"/>
  <c r="E594"/>
  <c r="B594"/>
  <c r="K593"/>
  <c r="I593"/>
  <c r="H593"/>
  <c r="G593"/>
  <c r="F593"/>
  <c r="E593"/>
  <c r="B593"/>
  <c r="K592"/>
  <c r="I592"/>
  <c r="H592"/>
  <c r="G592"/>
  <c r="F592"/>
  <c r="E592"/>
  <c r="B592"/>
  <c r="K591"/>
  <c r="J591"/>
  <c r="I591"/>
  <c r="H591"/>
  <c r="G591"/>
  <c r="F591"/>
  <c r="E591"/>
  <c r="B591"/>
  <c r="K590"/>
  <c r="J590"/>
  <c r="I590"/>
  <c r="H590"/>
  <c r="G590"/>
  <c r="F590"/>
  <c r="E590"/>
  <c r="B590"/>
  <c r="K589"/>
  <c r="J589"/>
  <c r="I589"/>
  <c r="H589"/>
  <c r="G589"/>
  <c r="F589"/>
  <c r="E589"/>
  <c r="B589"/>
  <c r="K588"/>
  <c r="J588"/>
  <c r="I588"/>
  <c r="H588"/>
  <c r="G588"/>
  <c r="F588"/>
  <c r="E588"/>
  <c r="B588"/>
  <c r="K587"/>
  <c r="J587"/>
  <c r="I587"/>
  <c r="H587"/>
  <c r="G587"/>
  <c r="F587"/>
  <c r="E587"/>
  <c r="B587"/>
  <c r="K586"/>
  <c r="J586"/>
  <c r="I586"/>
  <c r="H586"/>
  <c r="G586"/>
  <c r="F586"/>
  <c r="E586"/>
  <c r="B586"/>
  <c r="K585"/>
  <c r="J585"/>
  <c r="I585"/>
  <c r="H585"/>
  <c r="G585"/>
  <c r="F585"/>
  <c r="E585"/>
  <c r="B585"/>
  <c r="K584"/>
  <c r="J584"/>
  <c r="I584"/>
  <c r="H584"/>
  <c r="G584"/>
  <c r="F584"/>
  <c r="E584"/>
  <c r="B584"/>
  <c r="K583"/>
  <c r="J583"/>
  <c r="I583"/>
  <c r="H583"/>
  <c r="G583"/>
  <c r="F583"/>
  <c r="E583"/>
  <c r="B583"/>
  <c r="K582"/>
  <c r="J582"/>
  <c r="Q582" s="1"/>
  <c r="I582"/>
  <c r="H582"/>
  <c r="G582"/>
  <c r="F582"/>
  <c r="E582"/>
  <c r="B582"/>
  <c r="K581"/>
  <c r="J581"/>
  <c r="I581"/>
  <c r="H581"/>
  <c r="G581"/>
  <c r="F581"/>
  <c r="E581"/>
  <c r="B581"/>
  <c r="K580"/>
  <c r="J580"/>
  <c r="I580"/>
  <c r="H580"/>
  <c r="G580"/>
  <c r="F580"/>
  <c r="E580"/>
  <c r="B580"/>
  <c r="K579"/>
  <c r="J579"/>
  <c r="I579"/>
  <c r="H579"/>
  <c r="G579"/>
  <c r="F579"/>
  <c r="E579"/>
  <c r="B579"/>
  <c r="K578"/>
  <c r="J578"/>
  <c r="I578"/>
  <c r="H578"/>
  <c r="G578"/>
  <c r="F578"/>
  <c r="E578"/>
  <c r="B578"/>
  <c r="K577"/>
  <c r="J577"/>
  <c r="I577"/>
  <c r="H577"/>
  <c r="G577"/>
  <c r="F577"/>
  <c r="E577"/>
  <c r="B577"/>
  <c r="K576"/>
  <c r="J576"/>
  <c r="I576"/>
  <c r="H576"/>
  <c r="G576"/>
  <c r="F576"/>
  <c r="E576"/>
  <c r="B576"/>
  <c r="K575"/>
  <c r="J575"/>
  <c r="I575"/>
  <c r="H575"/>
  <c r="G575"/>
  <c r="F575"/>
  <c r="E575"/>
  <c r="B575"/>
  <c r="K574"/>
  <c r="J574"/>
  <c r="I574"/>
  <c r="H574"/>
  <c r="G574"/>
  <c r="F574"/>
  <c r="E574"/>
  <c r="B574"/>
  <c r="K573"/>
  <c r="J573"/>
  <c r="I573"/>
  <c r="H573"/>
  <c r="G573"/>
  <c r="F573"/>
  <c r="E573"/>
  <c r="B573"/>
  <c r="K572"/>
  <c r="J572"/>
  <c r="I572"/>
  <c r="H572"/>
  <c r="G572"/>
  <c r="F572"/>
  <c r="E572"/>
  <c r="B572"/>
  <c r="K571"/>
  <c r="I571"/>
  <c r="H571"/>
  <c r="G571"/>
  <c r="F571"/>
  <c r="E571"/>
  <c r="B571"/>
  <c r="K570"/>
  <c r="I570"/>
  <c r="H570"/>
  <c r="G570"/>
  <c r="F570"/>
  <c r="E570"/>
  <c r="B570"/>
  <c r="K569"/>
  <c r="I569"/>
  <c r="H569"/>
  <c r="G569"/>
  <c r="F569"/>
  <c r="E569"/>
  <c r="B569"/>
  <c r="K568"/>
  <c r="I568"/>
  <c r="H568"/>
  <c r="G568"/>
  <c r="F568"/>
  <c r="E568"/>
  <c r="B568"/>
  <c r="F701" i="2"/>
  <c r="J571" i="1" s="1"/>
  <c r="F700" i="2"/>
  <c r="J570" i="1" s="1"/>
  <c r="F699" i="2"/>
  <c r="J569" i="1" s="1"/>
  <c r="F698" i="2"/>
  <c r="J568" i="1" s="1"/>
  <c r="F697" i="2"/>
  <c r="F696"/>
  <c r="F695"/>
  <c r="F694"/>
  <c r="F693"/>
  <c r="F692"/>
  <c r="F691"/>
  <c r="F690"/>
  <c r="F689"/>
  <c r="A1319" i="3"/>
  <c r="O584" i="1" l="1"/>
  <c r="O576"/>
  <c r="O592"/>
  <c r="O608"/>
  <c r="L616"/>
  <c r="L632"/>
  <c r="M632" s="1"/>
  <c r="L624"/>
  <c r="N624" s="1"/>
  <c r="L648"/>
  <c r="N648" s="1"/>
  <c r="Q572"/>
  <c r="O600"/>
  <c r="L640"/>
  <c r="M640" s="1"/>
  <c r="P573"/>
  <c r="Q573"/>
  <c r="Q574"/>
  <c r="Q603"/>
  <c r="Q601"/>
  <c r="Q605"/>
  <c r="P575"/>
  <c r="P569"/>
  <c r="O568"/>
  <c r="P606"/>
  <c r="Q606"/>
  <c r="P607"/>
  <c r="P608"/>
  <c r="Q608"/>
  <c r="P609"/>
  <c r="Q609"/>
  <c r="P610"/>
  <c r="Q610"/>
  <c r="P611"/>
  <c r="Q611"/>
  <c r="P612"/>
  <c r="Q612"/>
  <c r="P613"/>
  <c r="Q613"/>
  <c r="P614"/>
  <c r="Q614"/>
  <c r="P615"/>
  <c r="P579"/>
  <c r="Q579"/>
  <c r="P580"/>
  <c r="Q580"/>
  <c r="P581"/>
  <c r="Q581"/>
  <c r="P583"/>
  <c r="P584"/>
  <c r="Q584"/>
  <c r="P585"/>
  <c r="Q585"/>
  <c r="P586"/>
  <c r="Q586"/>
  <c r="P587"/>
  <c r="Q587"/>
  <c r="P588"/>
  <c r="Q588"/>
  <c r="P589"/>
  <c r="Q589"/>
  <c r="P590"/>
  <c r="Q590"/>
  <c r="P591"/>
  <c r="P597"/>
  <c r="Q597"/>
  <c r="P598"/>
  <c r="Q598"/>
  <c r="P599"/>
  <c r="P600"/>
  <c r="Q600"/>
  <c r="P601"/>
  <c r="P602"/>
  <c r="Q602"/>
  <c r="P603"/>
  <c r="P571"/>
  <c r="P572"/>
  <c r="P604"/>
  <c r="Q604"/>
  <c r="P605"/>
  <c r="P578"/>
  <c r="Q578"/>
  <c r="P577"/>
  <c r="Q577"/>
  <c r="P576"/>
  <c r="Q576"/>
  <c r="Q571"/>
  <c r="Q570"/>
  <c r="P570"/>
  <c r="Q569"/>
  <c r="P568"/>
  <c r="Q568"/>
  <c r="P582"/>
  <c r="P574"/>
  <c r="F688" i="2"/>
  <c r="F687"/>
  <c r="F686"/>
  <c r="F678"/>
  <c r="F679"/>
  <c r="F680"/>
  <c r="F681"/>
  <c r="F682"/>
  <c r="F683"/>
  <c r="F684"/>
  <c r="F685"/>
  <c r="M616" i="1" l="1"/>
  <c r="M624"/>
  <c r="M648"/>
  <c r="N616"/>
  <c r="N632"/>
  <c r="N640"/>
  <c r="L568"/>
  <c r="N568" s="1"/>
  <c r="L576"/>
  <c r="L600"/>
  <c r="L608"/>
  <c r="L584"/>
  <c r="J567" i="31"/>
  <c r="I567"/>
  <c r="H567"/>
  <c r="G567"/>
  <c r="F567"/>
  <c r="E567"/>
  <c r="D567"/>
  <c r="J566"/>
  <c r="I566"/>
  <c r="H566"/>
  <c r="G566"/>
  <c r="F566"/>
  <c r="E566"/>
  <c r="D566"/>
  <c r="J565"/>
  <c r="I565"/>
  <c r="H565"/>
  <c r="G565"/>
  <c r="F565"/>
  <c r="E565"/>
  <c r="D565"/>
  <c r="J564"/>
  <c r="I564"/>
  <c r="H564"/>
  <c r="G564"/>
  <c r="F564"/>
  <c r="E564"/>
  <c r="D564"/>
  <c r="J563"/>
  <c r="I563"/>
  <c r="H563"/>
  <c r="G563"/>
  <c r="F563"/>
  <c r="E563"/>
  <c r="D563"/>
  <c r="J562"/>
  <c r="I562"/>
  <c r="H562"/>
  <c r="G562"/>
  <c r="F562"/>
  <c r="E562"/>
  <c r="D562"/>
  <c r="J561"/>
  <c r="I561"/>
  <c r="H561"/>
  <c r="G561"/>
  <c r="F561"/>
  <c r="E561"/>
  <c r="D561"/>
  <c r="J560"/>
  <c r="I560"/>
  <c r="H560"/>
  <c r="G560"/>
  <c r="F560"/>
  <c r="E560"/>
  <c r="D560"/>
  <c r="J559"/>
  <c r="I559"/>
  <c r="H559"/>
  <c r="G559"/>
  <c r="F559"/>
  <c r="E559"/>
  <c r="D559"/>
  <c r="J558"/>
  <c r="I558"/>
  <c r="H558"/>
  <c r="G558"/>
  <c r="F558"/>
  <c r="E558"/>
  <c r="D558"/>
  <c r="J557"/>
  <c r="I557"/>
  <c r="H557"/>
  <c r="G557"/>
  <c r="F557"/>
  <c r="E557"/>
  <c r="D557"/>
  <c r="J556"/>
  <c r="I556"/>
  <c r="H556"/>
  <c r="G556"/>
  <c r="F556"/>
  <c r="E556"/>
  <c r="D556"/>
  <c r="J555"/>
  <c r="I555"/>
  <c r="H555"/>
  <c r="G555"/>
  <c r="F555"/>
  <c r="E555"/>
  <c r="D555"/>
  <c r="J554"/>
  <c r="I554"/>
  <c r="H554"/>
  <c r="G554"/>
  <c r="F554"/>
  <c r="E554"/>
  <c r="D554"/>
  <c r="J553"/>
  <c r="I553"/>
  <c r="H553"/>
  <c r="G553"/>
  <c r="F553"/>
  <c r="E553"/>
  <c r="D553"/>
  <c r="J552"/>
  <c r="I552"/>
  <c r="H552"/>
  <c r="G552"/>
  <c r="F552"/>
  <c r="E552"/>
  <c r="D552"/>
  <c r="J551"/>
  <c r="I551"/>
  <c r="H551"/>
  <c r="G551"/>
  <c r="F551"/>
  <c r="E551"/>
  <c r="D551"/>
  <c r="J550"/>
  <c r="I550"/>
  <c r="H550"/>
  <c r="G550"/>
  <c r="F550"/>
  <c r="E550"/>
  <c r="D550"/>
  <c r="J549"/>
  <c r="I549"/>
  <c r="H549"/>
  <c r="G549"/>
  <c r="F549"/>
  <c r="E549"/>
  <c r="D549"/>
  <c r="J548"/>
  <c r="I548"/>
  <c r="H548"/>
  <c r="G548"/>
  <c r="F548"/>
  <c r="E548"/>
  <c r="D548"/>
  <c r="J547"/>
  <c r="I547"/>
  <c r="H547"/>
  <c r="G547"/>
  <c r="F547"/>
  <c r="E547"/>
  <c r="D547"/>
  <c r="J546"/>
  <c r="I546"/>
  <c r="H546"/>
  <c r="G546"/>
  <c r="F546"/>
  <c r="E546"/>
  <c r="D546"/>
  <c r="J545"/>
  <c r="I545"/>
  <c r="H545"/>
  <c r="G545"/>
  <c r="F545"/>
  <c r="E545"/>
  <c r="D545"/>
  <c r="J544"/>
  <c r="I544"/>
  <c r="H544"/>
  <c r="G544"/>
  <c r="F544"/>
  <c r="E544"/>
  <c r="D544"/>
  <c r="J543"/>
  <c r="I543"/>
  <c r="H543"/>
  <c r="G543"/>
  <c r="F543"/>
  <c r="E543"/>
  <c r="D543"/>
  <c r="J542"/>
  <c r="I542"/>
  <c r="H542"/>
  <c r="G542"/>
  <c r="F542"/>
  <c r="E542"/>
  <c r="D542"/>
  <c r="J541"/>
  <c r="I541"/>
  <c r="H541"/>
  <c r="G541"/>
  <c r="F541"/>
  <c r="E541"/>
  <c r="D541"/>
  <c r="J540"/>
  <c r="I540"/>
  <c r="H540"/>
  <c r="G540"/>
  <c r="F540"/>
  <c r="E540"/>
  <c r="D540"/>
  <c r="J539"/>
  <c r="I539"/>
  <c r="H539"/>
  <c r="G539"/>
  <c r="F539"/>
  <c r="E539"/>
  <c r="D539"/>
  <c r="J538"/>
  <c r="I538"/>
  <c r="H538"/>
  <c r="G538"/>
  <c r="F538"/>
  <c r="E538"/>
  <c r="D538"/>
  <c r="J537"/>
  <c r="I537"/>
  <c r="H537"/>
  <c r="G537"/>
  <c r="F537"/>
  <c r="E537"/>
  <c r="D537"/>
  <c r="J536"/>
  <c r="I536"/>
  <c r="H536"/>
  <c r="G536"/>
  <c r="F536"/>
  <c r="E536"/>
  <c r="D536"/>
  <c r="J535"/>
  <c r="I535"/>
  <c r="H535"/>
  <c r="G535"/>
  <c r="F535"/>
  <c r="E535"/>
  <c r="D535"/>
  <c r="J534"/>
  <c r="I534"/>
  <c r="H534"/>
  <c r="G534"/>
  <c r="F534"/>
  <c r="E534"/>
  <c r="D534"/>
  <c r="J533"/>
  <c r="I533"/>
  <c r="H533"/>
  <c r="G533"/>
  <c r="F533"/>
  <c r="E533"/>
  <c r="D533"/>
  <c r="J532"/>
  <c r="I532"/>
  <c r="H532"/>
  <c r="G532"/>
  <c r="F532"/>
  <c r="E532"/>
  <c r="D532"/>
  <c r="J531"/>
  <c r="I531"/>
  <c r="H531"/>
  <c r="G531"/>
  <c r="F531"/>
  <c r="E531"/>
  <c r="D531"/>
  <c r="J530"/>
  <c r="I530"/>
  <c r="H530"/>
  <c r="G530"/>
  <c r="F530"/>
  <c r="E530"/>
  <c r="D530"/>
  <c r="J529"/>
  <c r="I529"/>
  <c r="H529"/>
  <c r="G529"/>
  <c r="F529"/>
  <c r="E529"/>
  <c r="D529"/>
  <c r="J528"/>
  <c r="I528"/>
  <c r="H528"/>
  <c r="G528"/>
  <c r="F528"/>
  <c r="E528"/>
  <c r="D528"/>
  <c r="J527"/>
  <c r="I527"/>
  <c r="H527"/>
  <c r="G527"/>
  <c r="F527"/>
  <c r="E527"/>
  <c r="D527"/>
  <c r="J526"/>
  <c r="I526"/>
  <c r="H526"/>
  <c r="G526"/>
  <c r="F526"/>
  <c r="E526"/>
  <c r="D526"/>
  <c r="J525"/>
  <c r="I525"/>
  <c r="H525"/>
  <c r="G525"/>
  <c r="F525"/>
  <c r="E525"/>
  <c r="D525"/>
  <c r="J524"/>
  <c r="I524"/>
  <c r="H524"/>
  <c r="G524"/>
  <c r="F524"/>
  <c r="E524"/>
  <c r="D524"/>
  <c r="J523"/>
  <c r="I523"/>
  <c r="H523"/>
  <c r="G523"/>
  <c r="F523"/>
  <c r="E523"/>
  <c r="D523"/>
  <c r="J522"/>
  <c r="I522"/>
  <c r="H522"/>
  <c r="G522"/>
  <c r="F522"/>
  <c r="E522"/>
  <c r="D522"/>
  <c r="J521"/>
  <c r="I521"/>
  <c r="H521"/>
  <c r="G521"/>
  <c r="F521"/>
  <c r="E521"/>
  <c r="D521"/>
  <c r="J520"/>
  <c r="I520"/>
  <c r="H520"/>
  <c r="G520"/>
  <c r="F520"/>
  <c r="E520"/>
  <c r="D520"/>
  <c r="J519"/>
  <c r="I519"/>
  <c r="H519"/>
  <c r="G519"/>
  <c r="F519"/>
  <c r="E519"/>
  <c r="D519"/>
  <c r="J518"/>
  <c r="I518"/>
  <c r="H518"/>
  <c r="G518"/>
  <c r="F518"/>
  <c r="E518"/>
  <c r="D518"/>
  <c r="J517"/>
  <c r="H517"/>
  <c r="G517"/>
  <c r="F517"/>
  <c r="E517"/>
  <c r="D517"/>
  <c r="J468"/>
  <c r="H468"/>
  <c r="G468"/>
  <c r="F468"/>
  <c r="E468"/>
  <c r="D468"/>
  <c r="J515"/>
  <c r="H515"/>
  <c r="G515"/>
  <c r="F515"/>
  <c r="E515"/>
  <c r="D515"/>
  <c r="J514"/>
  <c r="H514"/>
  <c r="G514"/>
  <c r="F514"/>
  <c r="E514"/>
  <c r="D514"/>
  <c r="J513"/>
  <c r="H513"/>
  <c r="G513"/>
  <c r="F513"/>
  <c r="E513"/>
  <c r="D513"/>
  <c r="J512"/>
  <c r="H512"/>
  <c r="G512"/>
  <c r="F512"/>
  <c r="E512"/>
  <c r="D512"/>
  <c r="J511"/>
  <c r="I511"/>
  <c r="H511"/>
  <c r="G511"/>
  <c r="F511"/>
  <c r="E511"/>
  <c r="D511"/>
  <c r="J510"/>
  <c r="I510"/>
  <c r="H510"/>
  <c r="G510"/>
  <c r="F510"/>
  <c r="E510"/>
  <c r="D510"/>
  <c r="J509"/>
  <c r="H509"/>
  <c r="G509"/>
  <c r="F509"/>
  <c r="E509"/>
  <c r="D509"/>
  <c r="J444"/>
  <c r="H444"/>
  <c r="G444"/>
  <c r="F444"/>
  <c r="E444"/>
  <c r="D444"/>
  <c r="J507"/>
  <c r="H507"/>
  <c r="G507"/>
  <c r="F507"/>
  <c r="E507"/>
  <c r="D507"/>
  <c r="J506"/>
  <c r="H506"/>
  <c r="G506"/>
  <c r="F506"/>
  <c r="E506"/>
  <c r="D506"/>
  <c r="J505"/>
  <c r="H505"/>
  <c r="G505"/>
  <c r="F505"/>
  <c r="E505"/>
  <c r="D505"/>
  <c r="J504"/>
  <c r="H504"/>
  <c r="G504"/>
  <c r="F504"/>
  <c r="E504"/>
  <c r="D504"/>
  <c r="J503"/>
  <c r="H503"/>
  <c r="G503"/>
  <c r="F503"/>
  <c r="E503"/>
  <c r="D503"/>
  <c r="J338"/>
  <c r="H338"/>
  <c r="G338"/>
  <c r="F338"/>
  <c r="E338"/>
  <c r="D338"/>
  <c r="J501"/>
  <c r="H501"/>
  <c r="G501"/>
  <c r="F501"/>
  <c r="E501"/>
  <c r="D501"/>
  <c r="J113"/>
  <c r="H113"/>
  <c r="G113"/>
  <c r="F113"/>
  <c r="E113"/>
  <c r="D113"/>
  <c r="J499"/>
  <c r="H499"/>
  <c r="G499"/>
  <c r="F499"/>
  <c r="E499"/>
  <c r="D499"/>
  <c r="J55"/>
  <c r="H55"/>
  <c r="G55"/>
  <c r="F55"/>
  <c r="E55"/>
  <c r="D55"/>
  <c r="J497"/>
  <c r="H497"/>
  <c r="G497"/>
  <c r="F497"/>
  <c r="E497"/>
  <c r="D497"/>
  <c r="J496"/>
  <c r="H496"/>
  <c r="G496"/>
  <c r="F496"/>
  <c r="E496"/>
  <c r="D496"/>
  <c r="J495"/>
  <c r="I495"/>
  <c r="H495"/>
  <c r="G495"/>
  <c r="F495"/>
  <c r="E495"/>
  <c r="D495"/>
  <c r="J494"/>
  <c r="I494"/>
  <c r="H494"/>
  <c r="G494"/>
  <c r="F494"/>
  <c r="E494"/>
  <c r="D494"/>
  <c r="J493"/>
  <c r="H493"/>
  <c r="G493"/>
  <c r="F493"/>
  <c r="E493"/>
  <c r="D493"/>
  <c r="J478"/>
  <c r="H478"/>
  <c r="G478"/>
  <c r="F478"/>
  <c r="E478"/>
  <c r="D478"/>
  <c r="J491"/>
  <c r="H491"/>
  <c r="G491"/>
  <c r="F491"/>
  <c r="E491"/>
  <c r="D491"/>
  <c r="J282"/>
  <c r="H282"/>
  <c r="G282"/>
  <c r="F282"/>
  <c r="E282"/>
  <c r="D282"/>
  <c r="J489"/>
  <c r="H489"/>
  <c r="G489"/>
  <c r="F489"/>
  <c r="E489"/>
  <c r="D489"/>
  <c r="J488"/>
  <c r="H488"/>
  <c r="G488"/>
  <c r="F488"/>
  <c r="E488"/>
  <c r="D488"/>
  <c r="J487"/>
  <c r="H487"/>
  <c r="G487"/>
  <c r="F487"/>
  <c r="E487"/>
  <c r="D487"/>
  <c r="J516"/>
  <c r="H516"/>
  <c r="G516"/>
  <c r="F516"/>
  <c r="E516"/>
  <c r="D516"/>
  <c r="J485"/>
  <c r="H485"/>
  <c r="G485"/>
  <c r="F485"/>
  <c r="E485"/>
  <c r="D485"/>
  <c r="J476"/>
  <c r="H476"/>
  <c r="G476"/>
  <c r="F476"/>
  <c r="E476"/>
  <c r="D476"/>
  <c r="J483"/>
  <c r="H483"/>
  <c r="G483"/>
  <c r="F483"/>
  <c r="E483"/>
  <c r="D483"/>
  <c r="J273"/>
  <c r="H273"/>
  <c r="G273"/>
  <c r="F273"/>
  <c r="E273"/>
  <c r="D273"/>
  <c r="J481"/>
  <c r="H481"/>
  <c r="G481"/>
  <c r="F481"/>
  <c r="E481"/>
  <c r="D481"/>
  <c r="J480"/>
  <c r="H480"/>
  <c r="G480"/>
  <c r="F480"/>
  <c r="E480"/>
  <c r="D480"/>
  <c r="J479"/>
  <c r="H479"/>
  <c r="G479"/>
  <c r="F479"/>
  <c r="E479"/>
  <c r="D479"/>
  <c r="J371"/>
  <c r="H371"/>
  <c r="G371"/>
  <c r="F371"/>
  <c r="E371"/>
  <c r="D371"/>
  <c r="J477"/>
  <c r="H477"/>
  <c r="G477"/>
  <c r="F477"/>
  <c r="E477"/>
  <c r="D477"/>
  <c r="J225"/>
  <c r="H225"/>
  <c r="G225"/>
  <c r="F225"/>
  <c r="E225"/>
  <c r="D225"/>
  <c r="J475"/>
  <c r="H475"/>
  <c r="G475"/>
  <c r="F475"/>
  <c r="E475"/>
  <c r="D475"/>
  <c r="J89"/>
  <c r="H89"/>
  <c r="G89"/>
  <c r="F89"/>
  <c r="E89"/>
  <c r="D89"/>
  <c r="J473"/>
  <c r="H473"/>
  <c r="G473"/>
  <c r="F473"/>
  <c r="E473"/>
  <c r="D473"/>
  <c r="J472"/>
  <c r="H472"/>
  <c r="G472"/>
  <c r="F472"/>
  <c r="E472"/>
  <c r="D472"/>
  <c r="J471"/>
  <c r="H471"/>
  <c r="G471"/>
  <c r="F471"/>
  <c r="E471"/>
  <c r="D471"/>
  <c r="J223"/>
  <c r="H223"/>
  <c r="G223"/>
  <c r="F223"/>
  <c r="E223"/>
  <c r="D223"/>
  <c r="J469"/>
  <c r="H469"/>
  <c r="G469"/>
  <c r="F469"/>
  <c r="E469"/>
  <c r="D469"/>
  <c r="J103"/>
  <c r="H103"/>
  <c r="G103"/>
  <c r="F103"/>
  <c r="E103"/>
  <c r="D103"/>
  <c r="J467"/>
  <c r="H467"/>
  <c r="G467"/>
  <c r="F467"/>
  <c r="E467"/>
  <c r="D467"/>
  <c r="J466"/>
  <c r="H466"/>
  <c r="G466"/>
  <c r="F466"/>
  <c r="E466"/>
  <c r="D466"/>
  <c r="J465"/>
  <c r="H465"/>
  <c r="G465"/>
  <c r="F465"/>
  <c r="E465"/>
  <c r="D465"/>
  <c r="J464"/>
  <c r="H464"/>
  <c r="G464"/>
  <c r="F464"/>
  <c r="E464"/>
  <c r="D464"/>
  <c r="J463"/>
  <c r="I463"/>
  <c r="H463"/>
  <c r="G463"/>
  <c r="F463"/>
  <c r="E463"/>
  <c r="D463"/>
  <c r="J462"/>
  <c r="H462"/>
  <c r="G462"/>
  <c r="F462"/>
  <c r="E462"/>
  <c r="D462"/>
  <c r="J461"/>
  <c r="H461"/>
  <c r="G461"/>
  <c r="F461"/>
  <c r="E461"/>
  <c r="D461"/>
  <c r="J460"/>
  <c r="H460"/>
  <c r="G460"/>
  <c r="F460"/>
  <c r="E460"/>
  <c r="D460"/>
  <c r="J459"/>
  <c r="H459"/>
  <c r="G459"/>
  <c r="F459"/>
  <c r="E459"/>
  <c r="D459"/>
  <c r="J167"/>
  <c r="H167"/>
  <c r="G167"/>
  <c r="F167"/>
  <c r="E167"/>
  <c r="D167"/>
  <c r="J457"/>
  <c r="H457"/>
  <c r="G457"/>
  <c r="F457"/>
  <c r="E457"/>
  <c r="D457"/>
  <c r="J456"/>
  <c r="H456"/>
  <c r="G456"/>
  <c r="F456"/>
  <c r="E456"/>
  <c r="D456"/>
  <c r="J455"/>
  <c r="I455"/>
  <c r="H455"/>
  <c r="G455"/>
  <c r="F455"/>
  <c r="E455"/>
  <c r="D455"/>
  <c r="J454"/>
  <c r="I454"/>
  <c r="H454"/>
  <c r="G454"/>
  <c r="F454"/>
  <c r="E454"/>
  <c r="D454"/>
  <c r="J453"/>
  <c r="H453"/>
  <c r="G453"/>
  <c r="F453"/>
  <c r="E453"/>
  <c r="D453"/>
  <c r="J452"/>
  <c r="H452"/>
  <c r="G452"/>
  <c r="F452"/>
  <c r="E452"/>
  <c r="D452"/>
  <c r="J451"/>
  <c r="H451"/>
  <c r="G451"/>
  <c r="F451"/>
  <c r="E451"/>
  <c r="D451"/>
  <c r="J135"/>
  <c r="H135"/>
  <c r="G135"/>
  <c r="F135"/>
  <c r="E135"/>
  <c r="D135"/>
  <c r="J449"/>
  <c r="H449"/>
  <c r="G449"/>
  <c r="F449"/>
  <c r="E449"/>
  <c r="D449"/>
  <c r="J448"/>
  <c r="H448"/>
  <c r="G448"/>
  <c r="F448"/>
  <c r="E448"/>
  <c r="D448"/>
  <c r="J447"/>
  <c r="I447"/>
  <c r="H447"/>
  <c r="G447"/>
  <c r="F447"/>
  <c r="E447"/>
  <c r="D447"/>
  <c r="J446"/>
  <c r="I446"/>
  <c r="H446"/>
  <c r="G446"/>
  <c r="F446"/>
  <c r="E446"/>
  <c r="D446"/>
  <c r="J445"/>
  <c r="H445"/>
  <c r="G445"/>
  <c r="F445"/>
  <c r="E445"/>
  <c r="D445"/>
  <c r="J193"/>
  <c r="H193"/>
  <c r="G193"/>
  <c r="F193"/>
  <c r="E193"/>
  <c r="D193"/>
  <c r="J443"/>
  <c r="H443"/>
  <c r="G443"/>
  <c r="F443"/>
  <c r="E443"/>
  <c r="D443"/>
  <c r="J57"/>
  <c r="H57"/>
  <c r="G57"/>
  <c r="F57"/>
  <c r="E57"/>
  <c r="D57"/>
  <c r="J441"/>
  <c r="H441"/>
  <c r="G441"/>
  <c r="F441"/>
  <c r="E441"/>
  <c r="D441"/>
  <c r="J440"/>
  <c r="H440"/>
  <c r="G440"/>
  <c r="F440"/>
  <c r="E440"/>
  <c r="D440"/>
  <c r="J439"/>
  <c r="I439"/>
  <c r="H439"/>
  <c r="G439"/>
  <c r="F439"/>
  <c r="E439"/>
  <c r="D439"/>
  <c r="J438"/>
  <c r="I438"/>
  <c r="H438"/>
  <c r="G438"/>
  <c r="F438"/>
  <c r="E438"/>
  <c r="D438"/>
  <c r="J437"/>
  <c r="H437"/>
  <c r="G437"/>
  <c r="F437"/>
  <c r="E437"/>
  <c r="D437"/>
  <c r="J498"/>
  <c r="H498"/>
  <c r="G498"/>
  <c r="F498"/>
  <c r="E498"/>
  <c r="D498"/>
  <c r="J435"/>
  <c r="H435"/>
  <c r="G435"/>
  <c r="F435"/>
  <c r="E435"/>
  <c r="D435"/>
  <c r="J434"/>
  <c r="H434"/>
  <c r="G434"/>
  <c r="F434"/>
  <c r="E434"/>
  <c r="D434"/>
  <c r="J433"/>
  <c r="H433"/>
  <c r="G433"/>
  <c r="F433"/>
  <c r="E433"/>
  <c r="D433"/>
  <c r="J432"/>
  <c r="H432"/>
  <c r="G432"/>
  <c r="F432"/>
  <c r="E432"/>
  <c r="D432"/>
  <c r="J431"/>
  <c r="I431"/>
  <c r="H431"/>
  <c r="G431"/>
  <c r="F431"/>
  <c r="E431"/>
  <c r="D431"/>
  <c r="J430"/>
  <c r="I430"/>
  <c r="H430"/>
  <c r="G430"/>
  <c r="F430"/>
  <c r="E430"/>
  <c r="D430"/>
  <c r="J429"/>
  <c r="H429"/>
  <c r="G429"/>
  <c r="F429"/>
  <c r="E429"/>
  <c r="D429"/>
  <c r="J428"/>
  <c r="H428"/>
  <c r="G428"/>
  <c r="F428"/>
  <c r="E428"/>
  <c r="D428"/>
  <c r="J427"/>
  <c r="H427"/>
  <c r="G427"/>
  <c r="F427"/>
  <c r="E427"/>
  <c r="D427"/>
  <c r="J426"/>
  <c r="H426"/>
  <c r="G426"/>
  <c r="F426"/>
  <c r="E426"/>
  <c r="D426"/>
  <c r="J425"/>
  <c r="H425"/>
  <c r="G425"/>
  <c r="F425"/>
  <c r="E425"/>
  <c r="D425"/>
  <c r="J424"/>
  <c r="H424"/>
  <c r="G424"/>
  <c r="F424"/>
  <c r="E424"/>
  <c r="D424"/>
  <c r="J423"/>
  <c r="I423"/>
  <c r="H423"/>
  <c r="G423"/>
  <c r="F423"/>
  <c r="E423"/>
  <c r="D423"/>
  <c r="J422"/>
  <c r="I422"/>
  <c r="H422"/>
  <c r="G422"/>
  <c r="F422"/>
  <c r="E422"/>
  <c r="D422"/>
  <c r="J421"/>
  <c r="H421"/>
  <c r="G421"/>
  <c r="F421"/>
  <c r="E421"/>
  <c r="D421"/>
  <c r="J420"/>
  <c r="H420"/>
  <c r="G420"/>
  <c r="F420"/>
  <c r="E420"/>
  <c r="D420"/>
  <c r="J419"/>
  <c r="H419"/>
  <c r="G419"/>
  <c r="F419"/>
  <c r="E419"/>
  <c r="D419"/>
  <c r="J418"/>
  <c r="H418"/>
  <c r="G418"/>
  <c r="F418"/>
  <c r="E418"/>
  <c r="D418"/>
  <c r="J417"/>
  <c r="H417"/>
  <c r="G417"/>
  <c r="F417"/>
  <c r="E417"/>
  <c r="D417"/>
  <c r="J416"/>
  <c r="H416"/>
  <c r="G416"/>
  <c r="F416"/>
  <c r="E416"/>
  <c r="D416"/>
  <c r="J415"/>
  <c r="I415"/>
  <c r="H415"/>
  <c r="G415"/>
  <c r="F415"/>
  <c r="E415"/>
  <c r="D415"/>
  <c r="D414"/>
  <c r="D413"/>
  <c r="J412"/>
  <c r="H412"/>
  <c r="G412"/>
  <c r="F412"/>
  <c r="E412"/>
  <c r="D412"/>
  <c r="J502"/>
  <c r="H502"/>
  <c r="G502"/>
  <c r="F502"/>
  <c r="E502"/>
  <c r="D502"/>
  <c r="J410"/>
  <c r="H410"/>
  <c r="G410"/>
  <c r="F410"/>
  <c r="E410"/>
  <c r="D410"/>
  <c r="J409"/>
  <c r="H409"/>
  <c r="G409"/>
  <c r="F409"/>
  <c r="E409"/>
  <c r="D409"/>
  <c r="J408"/>
  <c r="H408"/>
  <c r="G408"/>
  <c r="F408"/>
  <c r="E408"/>
  <c r="D408"/>
  <c r="J407"/>
  <c r="H407"/>
  <c r="G407"/>
  <c r="F407"/>
  <c r="E407"/>
  <c r="D407"/>
  <c r="J406"/>
  <c r="H406"/>
  <c r="G406"/>
  <c r="F406"/>
  <c r="E406"/>
  <c r="D406"/>
  <c r="J405"/>
  <c r="H405"/>
  <c r="G405"/>
  <c r="F405"/>
  <c r="E405"/>
  <c r="D405"/>
  <c r="J404"/>
  <c r="H404"/>
  <c r="G404"/>
  <c r="F404"/>
  <c r="E404"/>
  <c r="D404"/>
  <c r="J403"/>
  <c r="H403"/>
  <c r="G403"/>
  <c r="F403"/>
  <c r="E403"/>
  <c r="D403"/>
  <c r="J402"/>
  <c r="H402"/>
  <c r="G402"/>
  <c r="F402"/>
  <c r="E402"/>
  <c r="D402"/>
  <c r="J401"/>
  <c r="H401"/>
  <c r="G401"/>
  <c r="F401"/>
  <c r="E401"/>
  <c r="D401"/>
  <c r="J400"/>
  <c r="H400"/>
  <c r="G400"/>
  <c r="F400"/>
  <c r="E400"/>
  <c r="D400"/>
  <c r="J399"/>
  <c r="H399"/>
  <c r="G399"/>
  <c r="F399"/>
  <c r="E399"/>
  <c r="D399"/>
  <c r="J398"/>
  <c r="H398"/>
  <c r="G398"/>
  <c r="F398"/>
  <c r="E398"/>
  <c r="D398"/>
  <c r="J397"/>
  <c r="H397"/>
  <c r="G397"/>
  <c r="F397"/>
  <c r="E397"/>
  <c r="D397"/>
  <c r="J396"/>
  <c r="H396"/>
  <c r="G396"/>
  <c r="F396"/>
  <c r="E396"/>
  <c r="D396"/>
  <c r="J395"/>
  <c r="H395"/>
  <c r="G395"/>
  <c r="F395"/>
  <c r="E395"/>
  <c r="D395"/>
  <c r="J394"/>
  <c r="H394"/>
  <c r="G394"/>
  <c r="F394"/>
  <c r="E394"/>
  <c r="D394"/>
  <c r="J393"/>
  <c r="H393"/>
  <c r="G393"/>
  <c r="F393"/>
  <c r="E393"/>
  <c r="D393"/>
  <c r="J392"/>
  <c r="H392"/>
  <c r="G392"/>
  <c r="F392"/>
  <c r="E392"/>
  <c r="D392"/>
  <c r="J391"/>
  <c r="H391"/>
  <c r="G391"/>
  <c r="F391"/>
  <c r="E391"/>
  <c r="D391"/>
  <c r="J390"/>
  <c r="H390"/>
  <c r="G390"/>
  <c r="F390"/>
  <c r="E390"/>
  <c r="D390"/>
  <c r="J389"/>
  <c r="H389"/>
  <c r="G389"/>
  <c r="F389"/>
  <c r="E389"/>
  <c r="D389"/>
  <c r="J388"/>
  <c r="H388"/>
  <c r="G388"/>
  <c r="F388"/>
  <c r="E388"/>
  <c r="D388"/>
  <c r="J387"/>
  <c r="H387"/>
  <c r="G387"/>
  <c r="F387"/>
  <c r="E387"/>
  <c r="D387"/>
  <c r="J386"/>
  <c r="H386"/>
  <c r="G386"/>
  <c r="F386"/>
  <c r="E386"/>
  <c r="D386"/>
  <c r="J385"/>
  <c r="H385"/>
  <c r="G385"/>
  <c r="F385"/>
  <c r="E385"/>
  <c r="D385"/>
  <c r="J384"/>
  <c r="H384"/>
  <c r="G384"/>
  <c r="F384"/>
  <c r="E384"/>
  <c r="D384"/>
  <c r="J383"/>
  <c r="H383"/>
  <c r="G383"/>
  <c r="F383"/>
  <c r="E383"/>
  <c r="D383"/>
  <c r="J382"/>
  <c r="H382"/>
  <c r="G382"/>
  <c r="F382"/>
  <c r="E382"/>
  <c r="D382"/>
  <c r="J381"/>
  <c r="H381"/>
  <c r="G381"/>
  <c r="F381"/>
  <c r="E381"/>
  <c r="D381"/>
  <c r="J380"/>
  <c r="H380"/>
  <c r="G380"/>
  <c r="F380"/>
  <c r="E380"/>
  <c r="D380"/>
  <c r="J379"/>
  <c r="H379"/>
  <c r="G379"/>
  <c r="F379"/>
  <c r="E379"/>
  <c r="D379"/>
  <c r="J378"/>
  <c r="H378"/>
  <c r="G378"/>
  <c r="F378"/>
  <c r="E378"/>
  <c r="D378"/>
  <c r="J377"/>
  <c r="H377"/>
  <c r="G377"/>
  <c r="F377"/>
  <c r="E377"/>
  <c r="D377"/>
  <c r="J376"/>
  <c r="H376"/>
  <c r="G376"/>
  <c r="F376"/>
  <c r="E376"/>
  <c r="D376"/>
  <c r="J375"/>
  <c r="I375"/>
  <c r="H375"/>
  <c r="G375"/>
  <c r="F375"/>
  <c r="E375"/>
  <c r="D375"/>
  <c r="J374"/>
  <c r="I374"/>
  <c r="H374"/>
  <c r="G374"/>
  <c r="F374"/>
  <c r="E374"/>
  <c r="D374"/>
  <c r="J373"/>
  <c r="I373"/>
  <c r="H373"/>
  <c r="G373"/>
  <c r="F373"/>
  <c r="E373"/>
  <c r="D373"/>
  <c r="J372"/>
  <c r="H372"/>
  <c r="G372"/>
  <c r="F372"/>
  <c r="E372"/>
  <c r="D372"/>
  <c r="J191"/>
  <c r="H191"/>
  <c r="G191"/>
  <c r="F191"/>
  <c r="E191"/>
  <c r="D191"/>
  <c r="J370"/>
  <c r="H370"/>
  <c r="G370"/>
  <c r="F370"/>
  <c r="E370"/>
  <c r="D370"/>
  <c r="J369"/>
  <c r="H369"/>
  <c r="G369"/>
  <c r="F369"/>
  <c r="E369"/>
  <c r="D369"/>
  <c r="J368"/>
  <c r="H368"/>
  <c r="G368"/>
  <c r="F368"/>
  <c r="E368"/>
  <c r="D368"/>
  <c r="J367"/>
  <c r="H367"/>
  <c r="G367"/>
  <c r="F367"/>
  <c r="E367"/>
  <c r="D367"/>
  <c r="J366"/>
  <c r="H366"/>
  <c r="G366"/>
  <c r="F366"/>
  <c r="E366"/>
  <c r="D366"/>
  <c r="J365"/>
  <c r="H365"/>
  <c r="G365"/>
  <c r="F365"/>
  <c r="E365"/>
  <c r="D365"/>
  <c r="J364"/>
  <c r="I364"/>
  <c r="H364"/>
  <c r="G364"/>
  <c r="F364"/>
  <c r="E364"/>
  <c r="D364"/>
  <c r="D363"/>
  <c r="D362"/>
  <c r="D361"/>
  <c r="D360"/>
  <c r="J359"/>
  <c r="I359"/>
  <c r="H359"/>
  <c r="G359"/>
  <c r="F359"/>
  <c r="E359"/>
  <c r="D359"/>
  <c r="J358"/>
  <c r="I358"/>
  <c r="H358"/>
  <c r="G358"/>
  <c r="F358"/>
  <c r="E358"/>
  <c r="D358"/>
  <c r="J357"/>
  <c r="I357"/>
  <c r="H357"/>
  <c r="G357"/>
  <c r="F357"/>
  <c r="E357"/>
  <c r="D357"/>
  <c r="J356"/>
  <c r="H356"/>
  <c r="G356"/>
  <c r="F356"/>
  <c r="E356"/>
  <c r="D356"/>
  <c r="J355"/>
  <c r="H355"/>
  <c r="G355"/>
  <c r="F355"/>
  <c r="E355"/>
  <c r="D355"/>
  <c r="J354"/>
  <c r="H354"/>
  <c r="G354"/>
  <c r="F354"/>
  <c r="E354"/>
  <c r="D354"/>
  <c r="J353"/>
  <c r="H353"/>
  <c r="G353"/>
  <c r="F353"/>
  <c r="E353"/>
  <c r="D353"/>
  <c r="J352"/>
  <c r="I352"/>
  <c r="H352"/>
  <c r="G352"/>
  <c r="F352"/>
  <c r="E352"/>
  <c r="D352"/>
  <c r="J351"/>
  <c r="I351"/>
  <c r="H351"/>
  <c r="G351"/>
  <c r="F351"/>
  <c r="E351"/>
  <c r="D351"/>
  <c r="J350"/>
  <c r="I350"/>
  <c r="H350"/>
  <c r="G350"/>
  <c r="F350"/>
  <c r="E350"/>
  <c r="D350"/>
  <c r="J349"/>
  <c r="H349"/>
  <c r="G349"/>
  <c r="F349"/>
  <c r="E349"/>
  <c r="D349"/>
  <c r="J442"/>
  <c r="H442"/>
  <c r="G442"/>
  <c r="F442"/>
  <c r="E442"/>
  <c r="D442"/>
  <c r="J347"/>
  <c r="H347"/>
  <c r="G347"/>
  <c r="F347"/>
  <c r="E347"/>
  <c r="D347"/>
  <c r="J143"/>
  <c r="H143"/>
  <c r="G143"/>
  <c r="F143"/>
  <c r="E143"/>
  <c r="D143"/>
  <c r="J345"/>
  <c r="H345"/>
  <c r="G345"/>
  <c r="F345"/>
  <c r="E345"/>
  <c r="D345"/>
  <c r="J344"/>
  <c r="H344"/>
  <c r="G344"/>
  <c r="F344"/>
  <c r="E344"/>
  <c r="D344"/>
  <c r="J343"/>
  <c r="H343"/>
  <c r="G343"/>
  <c r="F343"/>
  <c r="E343"/>
  <c r="D343"/>
  <c r="J342"/>
  <c r="H342"/>
  <c r="G342"/>
  <c r="F342"/>
  <c r="E342"/>
  <c r="D342"/>
  <c r="J341"/>
  <c r="I341"/>
  <c r="H341"/>
  <c r="G341"/>
  <c r="F341"/>
  <c r="E341"/>
  <c r="D341"/>
  <c r="J340"/>
  <c r="I340"/>
  <c r="H340"/>
  <c r="G340"/>
  <c r="F340"/>
  <c r="E340"/>
  <c r="D340"/>
  <c r="J339"/>
  <c r="H339"/>
  <c r="G339"/>
  <c r="F339"/>
  <c r="E339"/>
  <c r="D339"/>
  <c r="J470"/>
  <c r="H470"/>
  <c r="G470"/>
  <c r="F470"/>
  <c r="E470"/>
  <c r="D470"/>
  <c r="J337"/>
  <c r="H337"/>
  <c r="G337"/>
  <c r="F337"/>
  <c r="E337"/>
  <c r="D337"/>
  <c r="J336"/>
  <c r="H336"/>
  <c r="G336"/>
  <c r="F336"/>
  <c r="E336"/>
  <c r="D336"/>
  <c r="J335"/>
  <c r="H335"/>
  <c r="G335"/>
  <c r="F335"/>
  <c r="E335"/>
  <c r="D335"/>
  <c r="J334"/>
  <c r="H334"/>
  <c r="G334"/>
  <c r="F334"/>
  <c r="E334"/>
  <c r="D334"/>
  <c r="J333"/>
  <c r="I333"/>
  <c r="H333"/>
  <c r="G333"/>
  <c r="F333"/>
  <c r="E333"/>
  <c r="D333"/>
  <c r="J332"/>
  <c r="H332"/>
  <c r="G332"/>
  <c r="F332"/>
  <c r="E332"/>
  <c r="D332"/>
  <c r="J331"/>
  <c r="H331"/>
  <c r="G331"/>
  <c r="F331"/>
  <c r="E331"/>
  <c r="D331"/>
  <c r="J330"/>
  <c r="H330"/>
  <c r="G330"/>
  <c r="F330"/>
  <c r="E330"/>
  <c r="D330"/>
  <c r="J329"/>
  <c r="H329"/>
  <c r="G329"/>
  <c r="F329"/>
  <c r="E329"/>
  <c r="D329"/>
  <c r="J328"/>
  <c r="H328"/>
  <c r="G328"/>
  <c r="F328"/>
  <c r="E328"/>
  <c r="D328"/>
  <c r="J327"/>
  <c r="H327"/>
  <c r="G327"/>
  <c r="F327"/>
  <c r="E327"/>
  <c r="D327"/>
  <c r="J326"/>
  <c r="H326"/>
  <c r="G326"/>
  <c r="F326"/>
  <c r="E326"/>
  <c r="D326"/>
  <c r="J325"/>
  <c r="H325"/>
  <c r="G325"/>
  <c r="F325"/>
  <c r="E325"/>
  <c r="D325"/>
  <c r="J324"/>
  <c r="H324"/>
  <c r="G324"/>
  <c r="F324"/>
  <c r="E324"/>
  <c r="D324"/>
  <c r="J323"/>
  <c r="H323"/>
  <c r="G323"/>
  <c r="F323"/>
  <c r="E323"/>
  <c r="D323"/>
  <c r="J450"/>
  <c r="H450"/>
  <c r="G450"/>
  <c r="F450"/>
  <c r="E450"/>
  <c r="D450"/>
  <c r="J321"/>
  <c r="H321"/>
  <c r="G321"/>
  <c r="F321"/>
  <c r="E321"/>
  <c r="D321"/>
  <c r="J320"/>
  <c r="H320"/>
  <c r="G320"/>
  <c r="F320"/>
  <c r="E320"/>
  <c r="D320"/>
  <c r="J319"/>
  <c r="H319"/>
  <c r="G319"/>
  <c r="F319"/>
  <c r="E319"/>
  <c r="D319"/>
  <c r="J318"/>
  <c r="H318"/>
  <c r="G318"/>
  <c r="F318"/>
  <c r="E318"/>
  <c r="D318"/>
  <c r="J317"/>
  <c r="I317"/>
  <c r="H317"/>
  <c r="G317"/>
  <c r="F317"/>
  <c r="E317"/>
  <c r="D317"/>
  <c r="J316"/>
  <c r="H316"/>
  <c r="G316"/>
  <c r="F316"/>
  <c r="E316"/>
  <c r="D316"/>
  <c r="J315"/>
  <c r="H315"/>
  <c r="G315"/>
  <c r="F315"/>
  <c r="E315"/>
  <c r="D315"/>
  <c r="J314"/>
  <c r="H314"/>
  <c r="G314"/>
  <c r="F314"/>
  <c r="E314"/>
  <c r="D314"/>
  <c r="J313"/>
  <c r="H313"/>
  <c r="G313"/>
  <c r="F313"/>
  <c r="E313"/>
  <c r="D313"/>
  <c r="J49"/>
  <c r="H49"/>
  <c r="G49"/>
  <c r="F49"/>
  <c r="E49"/>
  <c r="D49"/>
  <c r="J311"/>
  <c r="H311"/>
  <c r="G311"/>
  <c r="F311"/>
  <c r="E311"/>
  <c r="D311"/>
  <c r="J310"/>
  <c r="H310"/>
  <c r="G310"/>
  <c r="F310"/>
  <c r="E310"/>
  <c r="D310"/>
  <c r="J309"/>
  <c r="I309"/>
  <c r="H309"/>
  <c r="G309"/>
  <c r="F309"/>
  <c r="E309"/>
  <c r="D309"/>
  <c r="J308"/>
  <c r="I308"/>
  <c r="H308"/>
  <c r="G308"/>
  <c r="F308"/>
  <c r="E308"/>
  <c r="D308"/>
  <c r="J307"/>
  <c r="H307"/>
  <c r="G307"/>
  <c r="F307"/>
  <c r="E307"/>
  <c r="D307"/>
  <c r="J185"/>
  <c r="H185"/>
  <c r="G185"/>
  <c r="F185"/>
  <c r="E185"/>
  <c r="D185"/>
  <c r="J305"/>
  <c r="H305"/>
  <c r="G305"/>
  <c r="F305"/>
  <c r="E305"/>
  <c r="D305"/>
  <c r="J304"/>
  <c r="H304"/>
  <c r="G304"/>
  <c r="F304"/>
  <c r="E304"/>
  <c r="D304"/>
  <c r="J303"/>
  <c r="H303"/>
  <c r="G303"/>
  <c r="F303"/>
  <c r="E303"/>
  <c r="D303"/>
  <c r="J302"/>
  <c r="H302"/>
  <c r="G302"/>
  <c r="F302"/>
  <c r="E302"/>
  <c r="D302"/>
  <c r="J301"/>
  <c r="I301"/>
  <c r="H301"/>
  <c r="G301"/>
  <c r="F301"/>
  <c r="E301"/>
  <c r="D301"/>
  <c r="J300"/>
  <c r="I300"/>
  <c r="H300"/>
  <c r="G300"/>
  <c r="F300"/>
  <c r="E300"/>
  <c r="D300"/>
  <c r="J299"/>
  <c r="H299"/>
  <c r="G299"/>
  <c r="F299"/>
  <c r="E299"/>
  <c r="D299"/>
  <c r="J298"/>
  <c r="H298"/>
  <c r="G298"/>
  <c r="F298"/>
  <c r="E298"/>
  <c r="D298"/>
  <c r="J297"/>
  <c r="H297"/>
  <c r="G297"/>
  <c r="F297"/>
  <c r="E297"/>
  <c r="D297"/>
  <c r="J111"/>
  <c r="H111"/>
  <c r="G111"/>
  <c r="F111"/>
  <c r="E111"/>
  <c r="D111"/>
  <c r="J295"/>
  <c r="H295"/>
  <c r="G295"/>
  <c r="F295"/>
  <c r="E295"/>
  <c r="D295"/>
  <c r="J294"/>
  <c r="H294"/>
  <c r="G294"/>
  <c r="F294"/>
  <c r="E294"/>
  <c r="D294"/>
  <c r="J293"/>
  <c r="I293"/>
  <c r="H293"/>
  <c r="G293"/>
  <c r="F293"/>
  <c r="E293"/>
  <c r="D293"/>
  <c r="J292"/>
  <c r="I292"/>
  <c r="H292"/>
  <c r="G292"/>
  <c r="F292"/>
  <c r="E292"/>
  <c r="D292"/>
  <c r="J291"/>
  <c r="H291"/>
  <c r="G291"/>
  <c r="F291"/>
  <c r="E291"/>
  <c r="D291"/>
  <c r="J161"/>
  <c r="H161"/>
  <c r="G161"/>
  <c r="F161"/>
  <c r="E161"/>
  <c r="D161"/>
  <c r="J289"/>
  <c r="H289"/>
  <c r="G289"/>
  <c r="F289"/>
  <c r="E289"/>
  <c r="D289"/>
  <c r="J288"/>
  <c r="H288"/>
  <c r="G288"/>
  <c r="F288"/>
  <c r="E288"/>
  <c r="D288"/>
  <c r="J287"/>
  <c r="H287"/>
  <c r="G287"/>
  <c r="F287"/>
  <c r="E287"/>
  <c r="D287"/>
  <c r="J286"/>
  <c r="H286"/>
  <c r="G286"/>
  <c r="F286"/>
  <c r="E286"/>
  <c r="D286"/>
  <c r="J285"/>
  <c r="I285"/>
  <c r="H285"/>
  <c r="G285"/>
  <c r="F285"/>
  <c r="E285"/>
  <c r="D285"/>
  <c r="J284"/>
  <c r="I284"/>
  <c r="H284"/>
  <c r="G284"/>
  <c r="F284"/>
  <c r="E284"/>
  <c r="D284"/>
  <c r="J283"/>
  <c r="H283"/>
  <c r="G283"/>
  <c r="F283"/>
  <c r="E283"/>
  <c r="D283"/>
  <c r="J500"/>
  <c r="H500"/>
  <c r="G500"/>
  <c r="F500"/>
  <c r="E500"/>
  <c r="D500"/>
  <c r="J281"/>
  <c r="H281"/>
  <c r="G281"/>
  <c r="F281"/>
  <c r="E281"/>
  <c r="D281"/>
  <c r="J280"/>
  <c r="H280"/>
  <c r="G280"/>
  <c r="F280"/>
  <c r="E280"/>
  <c r="D280"/>
  <c r="J279"/>
  <c r="H279"/>
  <c r="G279"/>
  <c r="F279"/>
  <c r="E279"/>
  <c r="D279"/>
  <c r="J278"/>
  <c r="H278"/>
  <c r="G278"/>
  <c r="F278"/>
  <c r="E278"/>
  <c r="D278"/>
  <c r="J277"/>
  <c r="I277"/>
  <c r="H277"/>
  <c r="G277"/>
  <c r="F277"/>
  <c r="E277"/>
  <c r="D277"/>
  <c r="J276"/>
  <c r="I276"/>
  <c r="H276"/>
  <c r="G276"/>
  <c r="F276"/>
  <c r="E276"/>
  <c r="D276"/>
  <c r="J275"/>
  <c r="H275"/>
  <c r="G275"/>
  <c r="F275"/>
  <c r="E275"/>
  <c r="D275"/>
  <c r="J274"/>
  <c r="H274"/>
  <c r="G274"/>
  <c r="F274"/>
  <c r="E274"/>
  <c r="D274"/>
  <c r="J250"/>
  <c r="H250"/>
  <c r="G250"/>
  <c r="F250"/>
  <c r="E250"/>
  <c r="D250"/>
  <c r="J272"/>
  <c r="H272"/>
  <c r="G272"/>
  <c r="F272"/>
  <c r="E272"/>
  <c r="D272"/>
  <c r="J97"/>
  <c r="H97"/>
  <c r="G97"/>
  <c r="F97"/>
  <c r="E97"/>
  <c r="D97"/>
  <c r="J270"/>
  <c r="H270"/>
  <c r="G270"/>
  <c r="F270"/>
  <c r="E270"/>
  <c r="D270"/>
  <c r="J269"/>
  <c r="I269"/>
  <c r="H269"/>
  <c r="G269"/>
  <c r="F269"/>
  <c r="E269"/>
  <c r="D269"/>
  <c r="J268"/>
  <c r="H268"/>
  <c r="G268"/>
  <c r="F268"/>
  <c r="E268"/>
  <c r="D268"/>
  <c r="J267"/>
  <c r="H267"/>
  <c r="G267"/>
  <c r="F267"/>
  <c r="E267"/>
  <c r="D267"/>
  <c r="J266"/>
  <c r="H266"/>
  <c r="G266"/>
  <c r="F266"/>
  <c r="E266"/>
  <c r="D266"/>
  <c r="J265"/>
  <c r="H265"/>
  <c r="G265"/>
  <c r="F265"/>
  <c r="E265"/>
  <c r="D265"/>
  <c r="J264"/>
  <c r="H264"/>
  <c r="G264"/>
  <c r="F264"/>
  <c r="E264"/>
  <c r="D264"/>
  <c r="J263"/>
  <c r="H263"/>
  <c r="G263"/>
  <c r="F263"/>
  <c r="E263"/>
  <c r="D263"/>
  <c r="J262"/>
  <c r="H262"/>
  <c r="G262"/>
  <c r="F262"/>
  <c r="E262"/>
  <c r="D262"/>
  <c r="J261"/>
  <c r="I261"/>
  <c r="H261"/>
  <c r="G261"/>
  <c r="F261"/>
  <c r="E261"/>
  <c r="D261"/>
  <c r="J260"/>
  <c r="I260"/>
  <c r="H260"/>
  <c r="G260"/>
  <c r="F260"/>
  <c r="E260"/>
  <c r="D260"/>
  <c r="J259"/>
  <c r="H259"/>
  <c r="G259"/>
  <c r="F259"/>
  <c r="E259"/>
  <c r="D259"/>
  <c r="J306"/>
  <c r="H306"/>
  <c r="G306"/>
  <c r="F306"/>
  <c r="E306"/>
  <c r="D306"/>
  <c r="J257"/>
  <c r="H257"/>
  <c r="G257"/>
  <c r="F257"/>
  <c r="E257"/>
  <c r="D257"/>
  <c r="J127"/>
  <c r="H127"/>
  <c r="G127"/>
  <c r="F127"/>
  <c r="E127"/>
  <c r="D127"/>
  <c r="J255"/>
  <c r="H255"/>
  <c r="G255"/>
  <c r="F255"/>
  <c r="E255"/>
  <c r="D255"/>
  <c r="J254"/>
  <c r="H254"/>
  <c r="G254"/>
  <c r="F254"/>
  <c r="E254"/>
  <c r="D254"/>
  <c r="J253"/>
  <c r="I253"/>
  <c r="H253"/>
  <c r="G253"/>
  <c r="F253"/>
  <c r="E253"/>
  <c r="D253"/>
  <c r="J252"/>
  <c r="I252"/>
  <c r="H252"/>
  <c r="G252"/>
  <c r="F252"/>
  <c r="E252"/>
  <c r="D252"/>
  <c r="J251"/>
  <c r="H251"/>
  <c r="G251"/>
  <c r="F251"/>
  <c r="E251"/>
  <c r="D251"/>
  <c r="J411"/>
  <c r="H411"/>
  <c r="G411"/>
  <c r="F411"/>
  <c r="E411"/>
  <c r="D411"/>
  <c r="J249"/>
  <c r="H249"/>
  <c r="G249"/>
  <c r="F249"/>
  <c r="E249"/>
  <c r="D249"/>
  <c r="J81"/>
  <c r="H81"/>
  <c r="G81"/>
  <c r="F81"/>
  <c r="E81"/>
  <c r="D81"/>
  <c r="J247"/>
  <c r="H247"/>
  <c r="G247"/>
  <c r="F247"/>
  <c r="E247"/>
  <c r="D247"/>
  <c r="J246"/>
  <c r="H246"/>
  <c r="G246"/>
  <c r="F246"/>
  <c r="E246"/>
  <c r="D246"/>
  <c r="J245"/>
  <c r="H245"/>
  <c r="G245"/>
  <c r="F245"/>
  <c r="E245"/>
  <c r="D245"/>
  <c r="J244"/>
  <c r="H244"/>
  <c r="G244"/>
  <c r="F244"/>
  <c r="E244"/>
  <c r="D244"/>
  <c r="J271"/>
  <c r="H271"/>
  <c r="G271"/>
  <c r="F271"/>
  <c r="E271"/>
  <c r="D271"/>
  <c r="J242"/>
  <c r="H242"/>
  <c r="G242"/>
  <c r="F242"/>
  <c r="E242"/>
  <c r="D242"/>
  <c r="J208"/>
  <c r="H208"/>
  <c r="G208"/>
  <c r="F208"/>
  <c r="E208"/>
  <c r="D208"/>
  <c r="J240"/>
  <c r="H240"/>
  <c r="G240"/>
  <c r="F240"/>
  <c r="E240"/>
  <c r="D240"/>
  <c r="J79"/>
  <c r="H79"/>
  <c r="G79"/>
  <c r="F79"/>
  <c r="E79"/>
  <c r="D79"/>
  <c r="J238"/>
  <c r="H238"/>
  <c r="G238"/>
  <c r="F238"/>
  <c r="E238"/>
  <c r="D238"/>
  <c r="J237"/>
  <c r="H237"/>
  <c r="G237"/>
  <c r="F237"/>
  <c r="E237"/>
  <c r="D237"/>
  <c r="J236"/>
  <c r="H236"/>
  <c r="G236"/>
  <c r="F236"/>
  <c r="E236"/>
  <c r="D236"/>
  <c r="J235"/>
  <c r="H235"/>
  <c r="G235"/>
  <c r="F235"/>
  <c r="E235"/>
  <c r="D235"/>
  <c r="J234"/>
  <c r="H234"/>
  <c r="G234"/>
  <c r="F234"/>
  <c r="E234"/>
  <c r="D234"/>
  <c r="J233"/>
  <c r="H233"/>
  <c r="G233"/>
  <c r="F233"/>
  <c r="E233"/>
  <c r="D233"/>
  <c r="J232"/>
  <c r="H232"/>
  <c r="G232"/>
  <c r="F232"/>
  <c r="E232"/>
  <c r="D232"/>
  <c r="J231"/>
  <c r="H231"/>
  <c r="G231"/>
  <c r="F231"/>
  <c r="E231"/>
  <c r="D231"/>
  <c r="J230"/>
  <c r="H230"/>
  <c r="G230"/>
  <c r="F230"/>
  <c r="E230"/>
  <c r="D230"/>
  <c r="J229"/>
  <c r="H229"/>
  <c r="G229"/>
  <c r="F229"/>
  <c r="E229"/>
  <c r="D229"/>
  <c r="J228"/>
  <c r="I228"/>
  <c r="H228"/>
  <c r="G228"/>
  <c r="F228"/>
  <c r="E228"/>
  <c r="D228"/>
  <c r="J227"/>
  <c r="I227"/>
  <c r="H227"/>
  <c r="G227"/>
  <c r="F227"/>
  <c r="E227"/>
  <c r="D227"/>
  <c r="J226"/>
  <c r="H226"/>
  <c r="G226"/>
  <c r="F226"/>
  <c r="E226"/>
  <c r="D226"/>
  <c r="J153"/>
  <c r="H153"/>
  <c r="G153"/>
  <c r="F153"/>
  <c r="E153"/>
  <c r="D153"/>
  <c r="J224"/>
  <c r="H224"/>
  <c r="G224"/>
  <c r="F224"/>
  <c r="E224"/>
  <c r="D224"/>
  <c r="J33"/>
  <c r="H33"/>
  <c r="G33"/>
  <c r="F33"/>
  <c r="E33"/>
  <c r="D33"/>
  <c r="J222"/>
  <c r="H222"/>
  <c r="G222"/>
  <c r="F222"/>
  <c r="E222"/>
  <c r="D222"/>
  <c r="J221"/>
  <c r="H221"/>
  <c r="G221"/>
  <c r="F221"/>
  <c r="E221"/>
  <c r="D221"/>
  <c r="J220"/>
  <c r="I220"/>
  <c r="H220"/>
  <c r="G220"/>
  <c r="F220"/>
  <c r="E220"/>
  <c r="D220"/>
  <c r="J219"/>
  <c r="I219"/>
  <c r="H219"/>
  <c r="G219"/>
  <c r="F219"/>
  <c r="E219"/>
  <c r="D219"/>
  <c r="J218"/>
  <c r="I218"/>
  <c r="H218"/>
  <c r="G218"/>
  <c r="F218"/>
  <c r="E218"/>
  <c r="D218"/>
  <c r="J217"/>
  <c r="H217"/>
  <c r="G217"/>
  <c r="F217"/>
  <c r="E217"/>
  <c r="D217"/>
  <c r="J169"/>
  <c r="H169"/>
  <c r="G169"/>
  <c r="F169"/>
  <c r="E169"/>
  <c r="D169"/>
  <c r="J215"/>
  <c r="H215"/>
  <c r="G215"/>
  <c r="F215"/>
  <c r="E215"/>
  <c r="D215"/>
  <c r="J214"/>
  <c r="H214"/>
  <c r="G214"/>
  <c r="F214"/>
  <c r="E214"/>
  <c r="D214"/>
  <c r="J213"/>
  <c r="H213"/>
  <c r="G213"/>
  <c r="F213"/>
  <c r="E213"/>
  <c r="D213"/>
  <c r="J212"/>
  <c r="I212"/>
  <c r="H212"/>
  <c r="G212"/>
  <c r="F212"/>
  <c r="E212"/>
  <c r="D212"/>
  <c r="J211"/>
  <c r="I211"/>
  <c r="H211"/>
  <c r="G211"/>
  <c r="F211"/>
  <c r="E211"/>
  <c r="D211"/>
  <c r="J210"/>
  <c r="I210"/>
  <c r="H210"/>
  <c r="G210"/>
  <c r="F210"/>
  <c r="E210"/>
  <c r="D210"/>
  <c r="J209"/>
  <c r="H209"/>
  <c r="G209"/>
  <c r="F209"/>
  <c r="E209"/>
  <c r="D209"/>
  <c r="J177"/>
  <c r="H177"/>
  <c r="G177"/>
  <c r="F177"/>
  <c r="E177"/>
  <c r="D177"/>
  <c r="J207"/>
  <c r="H207"/>
  <c r="G207"/>
  <c r="F207"/>
  <c r="E207"/>
  <c r="D207"/>
  <c r="J39"/>
  <c r="H39"/>
  <c r="G39"/>
  <c r="F39"/>
  <c r="E39"/>
  <c r="D39"/>
  <c r="J205"/>
  <c r="H205"/>
  <c r="G205"/>
  <c r="F205"/>
  <c r="E205"/>
  <c r="D205"/>
  <c r="J204"/>
  <c r="I204"/>
  <c r="H204"/>
  <c r="G204"/>
  <c r="F204"/>
  <c r="E204"/>
  <c r="D204"/>
  <c r="J203"/>
  <c r="I203"/>
  <c r="H203"/>
  <c r="G203"/>
  <c r="F203"/>
  <c r="E203"/>
  <c r="D203"/>
  <c r="J202"/>
  <c r="H202"/>
  <c r="G202"/>
  <c r="F202"/>
  <c r="E202"/>
  <c r="D202"/>
  <c r="J201"/>
  <c r="H201"/>
  <c r="G201"/>
  <c r="F201"/>
  <c r="E201"/>
  <c r="D201"/>
  <c r="J121"/>
  <c r="H121"/>
  <c r="G121"/>
  <c r="F121"/>
  <c r="E121"/>
  <c r="D121"/>
  <c r="J199"/>
  <c r="H199"/>
  <c r="G199"/>
  <c r="F199"/>
  <c r="E199"/>
  <c r="D199"/>
  <c r="J198"/>
  <c r="H198"/>
  <c r="G198"/>
  <c r="F198"/>
  <c r="E198"/>
  <c r="D198"/>
  <c r="J197"/>
  <c r="H197"/>
  <c r="G197"/>
  <c r="F197"/>
  <c r="E197"/>
  <c r="D197"/>
  <c r="J196"/>
  <c r="I196"/>
  <c r="H196"/>
  <c r="G196"/>
  <c r="F196"/>
  <c r="E196"/>
  <c r="D196"/>
  <c r="J195"/>
  <c r="H195"/>
  <c r="G195"/>
  <c r="F195"/>
  <c r="E195"/>
  <c r="D195"/>
  <c r="J194"/>
  <c r="H194"/>
  <c r="G194"/>
  <c r="F194"/>
  <c r="E194"/>
  <c r="D194"/>
  <c r="J241"/>
  <c r="H241"/>
  <c r="G241"/>
  <c r="F241"/>
  <c r="E241"/>
  <c r="D241"/>
  <c r="J192"/>
  <c r="H192"/>
  <c r="G192"/>
  <c r="F192"/>
  <c r="E192"/>
  <c r="D192"/>
  <c r="J105"/>
  <c r="H105"/>
  <c r="G105"/>
  <c r="F105"/>
  <c r="E105"/>
  <c r="D105"/>
  <c r="J190"/>
  <c r="H190"/>
  <c r="G190"/>
  <c r="F190"/>
  <c r="E190"/>
  <c r="D190"/>
  <c r="J189"/>
  <c r="H189"/>
  <c r="G189"/>
  <c r="F189"/>
  <c r="E189"/>
  <c r="D189"/>
  <c r="J188"/>
  <c r="I188"/>
  <c r="H188"/>
  <c r="G188"/>
  <c r="F188"/>
  <c r="E188"/>
  <c r="D188"/>
  <c r="J187"/>
  <c r="H187"/>
  <c r="G187"/>
  <c r="F187"/>
  <c r="E187"/>
  <c r="D187"/>
  <c r="J186"/>
  <c r="H186"/>
  <c r="G186"/>
  <c r="F186"/>
  <c r="E186"/>
  <c r="D186"/>
  <c r="J248"/>
  <c r="H248"/>
  <c r="G248"/>
  <c r="F248"/>
  <c r="E248"/>
  <c r="D248"/>
  <c r="J184"/>
  <c r="H184"/>
  <c r="G184"/>
  <c r="F184"/>
  <c r="E184"/>
  <c r="D184"/>
  <c r="J119"/>
  <c r="H119"/>
  <c r="G119"/>
  <c r="F119"/>
  <c r="E119"/>
  <c r="D119"/>
  <c r="J182"/>
  <c r="H182"/>
  <c r="G182"/>
  <c r="F182"/>
  <c r="E182"/>
  <c r="D182"/>
  <c r="J181"/>
  <c r="H181"/>
  <c r="G181"/>
  <c r="F181"/>
  <c r="E181"/>
  <c r="D181"/>
  <c r="J180"/>
  <c r="I180"/>
  <c r="H180"/>
  <c r="G180"/>
  <c r="F180"/>
  <c r="E180"/>
  <c r="D180"/>
  <c r="J179"/>
  <c r="H179"/>
  <c r="G179"/>
  <c r="F179"/>
  <c r="E179"/>
  <c r="D179"/>
  <c r="J178"/>
  <c r="H178"/>
  <c r="G178"/>
  <c r="F178"/>
  <c r="E178"/>
  <c r="D178"/>
  <c r="J258"/>
  <c r="H258"/>
  <c r="G258"/>
  <c r="F258"/>
  <c r="E258"/>
  <c r="D258"/>
  <c r="J176"/>
  <c r="H176"/>
  <c r="G176"/>
  <c r="F176"/>
  <c r="E176"/>
  <c r="D176"/>
  <c r="J87"/>
  <c r="H87"/>
  <c r="G87"/>
  <c r="F87"/>
  <c r="E87"/>
  <c r="D87"/>
  <c r="J174"/>
  <c r="H174"/>
  <c r="G174"/>
  <c r="F174"/>
  <c r="E174"/>
  <c r="D174"/>
  <c r="J173"/>
  <c r="H173"/>
  <c r="G173"/>
  <c r="F173"/>
  <c r="E173"/>
  <c r="D173"/>
  <c r="J172"/>
  <c r="I172"/>
  <c r="H172"/>
  <c r="G172"/>
  <c r="F172"/>
  <c r="E172"/>
  <c r="D172"/>
  <c r="J171"/>
  <c r="I171"/>
  <c r="H171"/>
  <c r="G171"/>
  <c r="F171"/>
  <c r="E171"/>
  <c r="D171"/>
  <c r="J170"/>
  <c r="H170"/>
  <c r="G170"/>
  <c r="F170"/>
  <c r="E170"/>
  <c r="D170"/>
  <c r="J482"/>
  <c r="H482"/>
  <c r="G482"/>
  <c r="F482"/>
  <c r="E482"/>
  <c r="D482"/>
  <c r="J168"/>
  <c r="H168"/>
  <c r="G168"/>
  <c r="F168"/>
  <c r="E168"/>
  <c r="D168"/>
  <c r="J296"/>
  <c r="H296"/>
  <c r="G296"/>
  <c r="F296"/>
  <c r="E296"/>
  <c r="D296"/>
  <c r="J166"/>
  <c r="H166"/>
  <c r="G166"/>
  <c r="F166"/>
  <c r="E166"/>
  <c r="D166"/>
  <c r="J165"/>
  <c r="H165"/>
  <c r="G165"/>
  <c r="F165"/>
  <c r="E165"/>
  <c r="D165"/>
  <c r="J164"/>
  <c r="I164"/>
  <c r="H164"/>
  <c r="G164"/>
  <c r="F164"/>
  <c r="E164"/>
  <c r="D164"/>
  <c r="J163"/>
  <c r="H163"/>
  <c r="G163"/>
  <c r="F163"/>
  <c r="E163"/>
  <c r="D163"/>
  <c r="J162"/>
  <c r="H162"/>
  <c r="G162"/>
  <c r="F162"/>
  <c r="E162"/>
  <c r="D162"/>
  <c r="J216"/>
  <c r="H216"/>
  <c r="G216"/>
  <c r="F216"/>
  <c r="E216"/>
  <c r="D216"/>
  <c r="J160"/>
  <c r="H160"/>
  <c r="G160"/>
  <c r="F160"/>
  <c r="E160"/>
  <c r="D160"/>
  <c r="J73"/>
  <c r="H73"/>
  <c r="G73"/>
  <c r="F73"/>
  <c r="E73"/>
  <c r="D73"/>
  <c r="J158"/>
  <c r="H158"/>
  <c r="G158"/>
  <c r="F158"/>
  <c r="E158"/>
  <c r="D158"/>
  <c r="J157"/>
  <c r="H157"/>
  <c r="G157"/>
  <c r="F157"/>
  <c r="E157"/>
  <c r="D157"/>
  <c r="J156"/>
  <c r="H156"/>
  <c r="G156"/>
  <c r="F156"/>
  <c r="E156"/>
  <c r="D156"/>
  <c r="J155"/>
  <c r="H155"/>
  <c r="G155"/>
  <c r="F155"/>
  <c r="E155"/>
  <c r="D155"/>
  <c r="J154"/>
  <c r="H154"/>
  <c r="G154"/>
  <c r="F154"/>
  <c r="E154"/>
  <c r="D154"/>
  <c r="J239"/>
  <c r="H239"/>
  <c r="G239"/>
  <c r="F239"/>
  <c r="E239"/>
  <c r="D239"/>
  <c r="J152"/>
  <c r="H152"/>
  <c r="G152"/>
  <c r="F152"/>
  <c r="E152"/>
  <c r="D152"/>
  <c r="J63"/>
  <c r="H63"/>
  <c r="G63"/>
  <c r="F63"/>
  <c r="E63"/>
  <c r="D63"/>
  <c r="J150"/>
  <c r="H150"/>
  <c r="G150"/>
  <c r="F150"/>
  <c r="E150"/>
  <c r="D150"/>
  <c r="J149"/>
  <c r="H149"/>
  <c r="G149"/>
  <c r="F149"/>
  <c r="E149"/>
  <c r="D149"/>
  <c r="J148"/>
  <c r="I148"/>
  <c r="H148"/>
  <c r="G148"/>
  <c r="F148"/>
  <c r="E148"/>
  <c r="D148"/>
  <c r="J147"/>
  <c r="H147"/>
  <c r="G147"/>
  <c r="F147"/>
  <c r="E147"/>
  <c r="D147"/>
  <c r="J146"/>
  <c r="H146"/>
  <c r="G146"/>
  <c r="F146"/>
  <c r="E146"/>
  <c r="D146"/>
  <c r="J206"/>
  <c r="H206"/>
  <c r="G206"/>
  <c r="F206"/>
  <c r="E206"/>
  <c r="D206"/>
  <c r="J144"/>
  <c r="H144"/>
  <c r="G144"/>
  <c r="F144"/>
  <c r="E144"/>
  <c r="D144"/>
  <c r="J71"/>
  <c r="H71"/>
  <c r="G71"/>
  <c r="F71"/>
  <c r="E71"/>
  <c r="D71"/>
  <c r="J142"/>
  <c r="H142"/>
  <c r="G142"/>
  <c r="F142"/>
  <c r="E142"/>
  <c r="D142"/>
  <c r="J141"/>
  <c r="H141"/>
  <c r="G141"/>
  <c r="F141"/>
  <c r="E141"/>
  <c r="D141"/>
  <c r="J140"/>
  <c r="I140"/>
  <c r="H140"/>
  <c r="G140"/>
  <c r="F140"/>
  <c r="E140"/>
  <c r="D140"/>
  <c r="J139"/>
  <c r="H139"/>
  <c r="G139"/>
  <c r="F139"/>
  <c r="E139"/>
  <c r="D139"/>
  <c r="J138"/>
  <c r="H138"/>
  <c r="G138"/>
  <c r="F138"/>
  <c r="E138"/>
  <c r="D138"/>
  <c r="J346"/>
  <c r="H346"/>
  <c r="G346"/>
  <c r="F346"/>
  <c r="E346"/>
  <c r="D346"/>
  <c r="J136"/>
  <c r="H136"/>
  <c r="G136"/>
  <c r="F136"/>
  <c r="E136"/>
  <c r="D136"/>
  <c r="J183"/>
  <c r="H183"/>
  <c r="G183"/>
  <c r="F183"/>
  <c r="E183"/>
  <c r="D183"/>
  <c r="J134"/>
  <c r="H134"/>
  <c r="G134"/>
  <c r="F134"/>
  <c r="E134"/>
  <c r="D134"/>
  <c r="J133"/>
  <c r="H133"/>
  <c r="G133"/>
  <c r="F133"/>
  <c r="E133"/>
  <c r="D133"/>
  <c r="J132"/>
  <c r="I132"/>
  <c r="H132"/>
  <c r="G132"/>
  <c r="F132"/>
  <c r="E132"/>
  <c r="D132"/>
  <c r="J131"/>
  <c r="I131"/>
  <c r="H131"/>
  <c r="G131"/>
  <c r="F131"/>
  <c r="E131"/>
  <c r="D131"/>
  <c r="J130"/>
  <c r="H130"/>
  <c r="G130"/>
  <c r="F130"/>
  <c r="E130"/>
  <c r="D130"/>
  <c r="J200"/>
  <c r="H200"/>
  <c r="G200"/>
  <c r="F200"/>
  <c r="E200"/>
  <c r="D200"/>
  <c r="J128"/>
  <c r="H128"/>
  <c r="G128"/>
  <c r="F128"/>
  <c r="E128"/>
  <c r="D128"/>
  <c r="J65"/>
  <c r="H65"/>
  <c r="G65"/>
  <c r="F65"/>
  <c r="E65"/>
  <c r="D65"/>
  <c r="J126"/>
  <c r="H126"/>
  <c r="G126"/>
  <c r="F126"/>
  <c r="E126"/>
  <c r="D126"/>
  <c r="J125"/>
  <c r="H125"/>
  <c r="G125"/>
  <c r="F125"/>
  <c r="E125"/>
  <c r="D125"/>
  <c r="J124"/>
  <c r="I124"/>
  <c r="H124"/>
  <c r="G124"/>
  <c r="F124"/>
  <c r="E124"/>
  <c r="D124"/>
  <c r="J123"/>
  <c r="I123"/>
  <c r="H123"/>
  <c r="G123"/>
  <c r="F123"/>
  <c r="E123"/>
  <c r="D123"/>
  <c r="J122"/>
  <c r="H122"/>
  <c r="G122"/>
  <c r="F122"/>
  <c r="E122"/>
  <c r="D122"/>
  <c r="J175"/>
  <c r="H175"/>
  <c r="G175"/>
  <c r="F175"/>
  <c r="E175"/>
  <c r="D175"/>
  <c r="J120"/>
  <c r="H120"/>
  <c r="G120"/>
  <c r="F120"/>
  <c r="E120"/>
  <c r="D120"/>
  <c r="J41"/>
  <c r="H41"/>
  <c r="G41"/>
  <c r="F41"/>
  <c r="E41"/>
  <c r="D41"/>
  <c r="J118"/>
  <c r="H118"/>
  <c r="G118"/>
  <c r="F118"/>
  <c r="E118"/>
  <c r="D118"/>
  <c r="J117"/>
  <c r="H117"/>
  <c r="G117"/>
  <c r="F117"/>
  <c r="E117"/>
  <c r="D117"/>
  <c r="J116"/>
  <c r="I116"/>
  <c r="H116"/>
  <c r="G116"/>
  <c r="F116"/>
  <c r="E116"/>
  <c r="D116"/>
  <c r="J115"/>
  <c r="I115"/>
  <c r="H115"/>
  <c r="G115"/>
  <c r="F115"/>
  <c r="E115"/>
  <c r="D115"/>
  <c r="J114"/>
  <c r="H114"/>
  <c r="G114"/>
  <c r="F114"/>
  <c r="E114"/>
  <c r="D114"/>
  <c r="J508"/>
  <c r="H508"/>
  <c r="G508"/>
  <c r="F508"/>
  <c r="E508"/>
  <c r="D508"/>
  <c r="J112"/>
  <c r="H112"/>
  <c r="G112"/>
  <c r="F112"/>
  <c r="E112"/>
  <c r="D112"/>
  <c r="J436"/>
  <c r="H436"/>
  <c r="G436"/>
  <c r="F436"/>
  <c r="E436"/>
  <c r="D436"/>
  <c r="J110"/>
  <c r="H110"/>
  <c r="G110"/>
  <c r="F110"/>
  <c r="E110"/>
  <c r="D110"/>
  <c r="J109"/>
  <c r="H109"/>
  <c r="G109"/>
  <c r="F109"/>
  <c r="E109"/>
  <c r="D109"/>
  <c r="J108"/>
  <c r="I108"/>
  <c r="H108"/>
  <c r="G108"/>
  <c r="F108"/>
  <c r="E108"/>
  <c r="D108"/>
  <c r="J107"/>
  <c r="I107"/>
  <c r="H107"/>
  <c r="G107"/>
  <c r="F107"/>
  <c r="E107"/>
  <c r="D107"/>
  <c r="J106"/>
  <c r="H106"/>
  <c r="G106"/>
  <c r="F106"/>
  <c r="E106"/>
  <c r="D106"/>
  <c r="J492"/>
  <c r="H492"/>
  <c r="G492"/>
  <c r="F492"/>
  <c r="E492"/>
  <c r="D492"/>
  <c r="J104"/>
  <c r="H104"/>
  <c r="G104"/>
  <c r="F104"/>
  <c r="E104"/>
  <c r="D104"/>
  <c r="J348"/>
  <c r="H348"/>
  <c r="G348"/>
  <c r="F348"/>
  <c r="E348"/>
  <c r="D348"/>
  <c r="J102"/>
  <c r="H102"/>
  <c r="G102"/>
  <c r="F102"/>
  <c r="E102"/>
  <c r="D102"/>
  <c r="J101"/>
  <c r="H101"/>
  <c r="G101"/>
  <c r="F101"/>
  <c r="E101"/>
  <c r="D101"/>
  <c r="J100"/>
  <c r="I100"/>
  <c r="H100"/>
  <c r="G100"/>
  <c r="F100"/>
  <c r="E100"/>
  <c r="D100"/>
  <c r="J99"/>
  <c r="I99"/>
  <c r="H99"/>
  <c r="G99"/>
  <c r="F99"/>
  <c r="E99"/>
  <c r="D99"/>
  <c r="J98"/>
  <c r="H98"/>
  <c r="G98"/>
  <c r="F98"/>
  <c r="E98"/>
  <c r="D98"/>
  <c r="J151"/>
  <c r="H151"/>
  <c r="G151"/>
  <c r="F151"/>
  <c r="E151"/>
  <c r="D151"/>
  <c r="J96"/>
  <c r="H96"/>
  <c r="G96"/>
  <c r="F96"/>
  <c r="E96"/>
  <c r="D96"/>
  <c r="J25"/>
  <c r="H25"/>
  <c r="G25"/>
  <c r="F25"/>
  <c r="E25"/>
  <c r="D25"/>
  <c r="J94"/>
  <c r="H94"/>
  <c r="G94"/>
  <c r="F94"/>
  <c r="E94"/>
  <c r="D94"/>
  <c r="J93"/>
  <c r="H93"/>
  <c r="G93"/>
  <c r="F93"/>
  <c r="E93"/>
  <c r="D93"/>
  <c r="J92"/>
  <c r="I92"/>
  <c r="H92"/>
  <c r="G92"/>
  <c r="F92"/>
  <c r="E92"/>
  <c r="D92"/>
  <c r="J91"/>
  <c r="I91"/>
  <c r="H91"/>
  <c r="G91"/>
  <c r="F91"/>
  <c r="E91"/>
  <c r="D91"/>
  <c r="J90"/>
  <c r="H90"/>
  <c r="G90"/>
  <c r="F90"/>
  <c r="E90"/>
  <c r="D90"/>
  <c r="J486"/>
  <c r="H486"/>
  <c r="G486"/>
  <c r="F486"/>
  <c r="E486"/>
  <c r="D486"/>
  <c r="J88"/>
  <c r="H88"/>
  <c r="G88"/>
  <c r="F88"/>
  <c r="E88"/>
  <c r="D88"/>
  <c r="J312"/>
  <c r="H312"/>
  <c r="G312"/>
  <c r="F312"/>
  <c r="E312"/>
  <c r="D312"/>
  <c r="J86"/>
  <c r="H86"/>
  <c r="G86"/>
  <c r="F86"/>
  <c r="E86"/>
  <c r="D86"/>
  <c r="J85"/>
  <c r="H85"/>
  <c r="G85"/>
  <c r="F85"/>
  <c r="E85"/>
  <c r="D85"/>
  <c r="J84"/>
  <c r="I84"/>
  <c r="H84"/>
  <c r="G84"/>
  <c r="F84"/>
  <c r="E84"/>
  <c r="D84"/>
  <c r="J83"/>
  <c r="I83"/>
  <c r="H83"/>
  <c r="G83"/>
  <c r="F83"/>
  <c r="E83"/>
  <c r="D83"/>
  <c r="J82"/>
  <c r="H82"/>
  <c r="G82"/>
  <c r="F82"/>
  <c r="E82"/>
  <c r="D82"/>
  <c r="J137"/>
  <c r="H137"/>
  <c r="G137"/>
  <c r="F137"/>
  <c r="E137"/>
  <c r="D137"/>
  <c r="J80"/>
  <c r="H80"/>
  <c r="G80"/>
  <c r="F80"/>
  <c r="E80"/>
  <c r="D80"/>
  <c r="J17"/>
  <c r="H17"/>
  <c r="G17"/>
  <c r="F17"/>
  <c r="E17"/>
  <c r="D17"/>
  <c r="J78"/>
  <c r="H78"/>
  <c r="G78"/>
  <c r="F78"/>
  <c r="E78"/>
  <c r="D78"/>
  <c r="J77"/>
  <c r="H77"/>
  <c r="G77"/>
  <c r="F77"/>
  <c r="E77"/>
  <c r="D77"/>
  <c r="J76"/>
  <c r="I76"/>
  <c r="H76"/>
  <c r="G76"/>
  <c r="F76"/>
  <c r="E76"/>
  <c r="D76"/>
  <c r="J75"/>
  <c r="I75"/>
  <c r="H75"/>
  <c r="G75"/>
  <c r="F75"/>
  <c r="E75"/>
  <c r="D75"/>
  <c r="J74"/>
  <c r="H74"/>
  <c r="G74"/>
  <c r="F74"/>
  <c r="E74"/>
  <c r="D74"/>
  <c r="J490"/>
  <c r="H490"/>
  <c r="G490"/>
  <c r="F490"/>
  <c r="E490"/>
  <c r="D490"/>
  <c r="J72"/>
  <c r="H72"/>
  <c r="G72"/>
  <c r="F72"/>
  <c r="E72"/>
  <c r="D72"/>
  <c r="J322"/>
  <c r="H322"/>
  <c r="G322"/>
  <c r="F322"/>
  <c r="E322"/>
  <c r="D322"/>
  <c r="J70"/>
  <c r="H70"/>
  <c r="G70"/>
  <c r="F70"/>
  <c r="E70"/>
  <c r="D70"/>
  <c r="J69"/>
  <c r="H69"/>
  <c r="G69"/>
  <c r="F69"/>
  <c r="E69"/>
  <c r="D69"/>
  <c r="J68"/>
  <c r="I68"/>
  <c r="H68"/>
  <c r="G68"/>
  <c r="F68"/>
  <c r="E68"/>
  <c r="D68"/>
  <c r="J67"/>
  <c r="I67"/>
  <c r="H67"/>
  <c r="G67"/>
  <c r="F67"/>
  <c r="E67"/>
  <c r="D67"/>
  <c r="J66"/>
  <c r="H66"/>
  <c r="G66"/>
  <c r="F66"/>
  <c r="E66"/>
  <c r="D66"/>
  <c r="J159"/>
  <c r="H159"/>
  <c r="G159"/>
  <c r="F159"/>
  <c r="E159"/>
  <c r="D159"/>
  <c r="J64"/>
  <c r="H64"/>
  <c r="G64"/>
  <c r="F64"/>
  <c r="E64"/>
  <c r="D64"/>
  <c r="J31"/>
  <c r="H31"/>
  <c r="G31"/>
  <c r="F31"/>
  <c r="E31"/>
  <c r="D31"/>
  <c r="J62"/>
  <c r="H62"/>
  <c r="G62"/>
  <c r="F62"/>
  <c r="E62"/>
  <c r="D62"/>
  <c r="J61"/>
  <c r="H61"/>
  <c r="G61"/>
  <c r="F61"/>
  <c r="E61"/>
  <c r="D61"/>
  <c r="J60"/>
  <c r="I60"/>
  <c r="H60"/>
  <c r="G60"/>
  <c r="F60"/>
  <c r="E60"/>
  <c r="D60"/>
  <c r="J59"/>
  <c r="I59"/>
  <c r="H59"/>
  <c r="G59"/>
  <c r="F59"/>
  <c r="E59"/>
  <c r="D59"/>
  <c r="J58"/>
  <c r="H58"/>
  <c r="G58"/>
  <c r="F58"/>
  <c r="E58"/>
  <c r="D58"/>
  <c r="J484"/>
  <c r="H484"/>
  <c r="G484"/>
  <c r="F484"/>
  <c r="E484"/>
  <c r="D484"/>
  <c r="J56"/>
  <c r="H56"/>
  <c r="G56"/>
  <c r="F56"/>
  <c r="E56"/>
  <c r="D56"/>
  <c r="J290"/>
  <c r="H290"/>
  <c r="G290"/>
  <c r="F290"/>
  <c r="E290"/>
  <c r="D290"/>
  <c r="J54"/>
  <c r="H54"/>
  <c r="G54"/>
  <c r="F54"/>
  <c r="E54"/>
  <c r="D54"/>
  <c r="J53"/>
  <c r="H53"/>
  <c r="G53"/>
  <c r="F53"/>
  <c r="E53"/>
  <c r="D53"/>
  <c r="J52"/>
  <c r="I52"/>
  <c r="H52"/>
  <c r="G52"/>
  <c r="F52"/>
  <c r="E52"/>
  <c r="D52"/>
  <c r="J51"/>
  <c r="I51"/>
  <c r="H51"/>
  <c r="G51"/>
  <c r="F51"/>
  <c r="E51"/>
  <c r="D51"/>
  <c r="J50"/>
  <c r="H50"/>
  <c r="G50"/>
  <c r="F50"/>
  <c r="E50"/>
  <c r="D50"/>
  <c r="J145"/>
  <c r="H145"/>
  <c r="G145"/>
  <c r="F145"/>
  <c r="E145"/>
  <c r="D145"/>
  <c r="J48"/>
  <c r="H48"/>
  <c r="G48"/>
  <c r="F48"/>
  <c r="E48"/>
  <c r="D48"/>
  <c r="J23"/>
  <c r="H23"/>
  <c r="G23"/>
  <c r="F23"/>
  <c r="E23"/>
  <c r="D23"/>
  <c r="J46"/>
  <c r="H46"/>
  <c r="G46"/>
  <c r="F46"/>
  <c r="E46"/>
  <c r="D46"/>
  <c r="J45"/>
  <c r="H45"/>
  <c r="G45"/>
  <c r="F45"/>
  <c r="E45"/>
  <c r="D45"/>
  <c r="J44"/>
  <c r="I44"/>
  <c r="H44"/>
  <c r="G44"/>
  <c r="F44"/>
  <c r="E44"/>
  <c r="D44"/>
  <c r="J43"/>
  <c r="I43"/>
  <c r="H43"/>
  <c r="G43"/>
  <c r="F43"/>
  <c r="E43"/>
  <c r="D43"/>
  <c r="J42"/>
  <c r="H42"/>
  <c r="G42"/>
  <c r="F42"/>
  <c r="E42"/>
  <c r="D42"/>
  <c r="J474"/>
  <c r="H474"/>
  <c r="G474"/>
  <c r="F474"/>
  <c r="E474"/>
  <c r="D474"/>
  <c r="J40"/>
  <c r="H40"/>
  <c r="G40"/>
  <c r="F40"/>
  <c r="E40"/>
  <c r="D40"/>
  <c r="J256"/>
  <c r="H256"/>
  <c r="G256"/>
  <c r="F256"/>
  <c r="E256"/>
  <c r="D256"/>
  <c r="J38"/>
  <c r="H38"/>
  <c r="G38"/>
  <c r="F38"/>
  <c r="E38"/>
  <c r="D38"/>
  <c r="J37"/>
  <c r="H37"/>
  <c r="G37"/>
  <c r="F37"/>
  <c r="E37"/>
  <c r="D37"/>
  <c r="J36"/>
  <c r="I36"/>
  <c r="H36"/>
  <c r="G36"/>
  <c r="F36"/>
  <c r="E36"/>
  <c r="D36"/>
  <c r="J35"/>
  <c r="I35"/>
  <c r="H35"/>
  <c r="G35"/>
  <c r="F35"/>
  <c r="E35"/>
  <c r="D35"/>
  <c r="J34"/>
  <c r="H34"/>
  <c r="G34"/>
  <c r="F34"/>
  <c r="E34"/>
  <c r="D34"/>
  <c r="J129"/>
  <c r="H129"/>
  <c r="G129"/>
  <c r="F129"/>
  <c r="E129"/>
  <c r="D129"/>
  <c r="J32"/>
  <c r="H32"/>
  <c r="G32"/>
  <c r="F32"/>
  <c r="E32"/>
  <c r="D32"/>
  <c r="J15"/>
  <c r="H15"/>
  <c r="G15"/>
  <c r="F15"/>
  <c r="E15"/>
  <c r="D15"/>
  <c r="J30"/>
  <c r="H30"/>
  <c r="G30"/>
  <c r="F30"/>
  <c r="E30"/>
  <c r="D30"/>
  <c r="J29"/>
  <c r="H29"/>
  <c r="G29"/>
  <c r="F29"/>
  <c r="E29"/>
  <c r="D29"/>
  <c r="J28"/>
  <c r="I28"/>
  <c r="H28"/>
  <c r="G28"/>
  <c r="F28"/>
  <c r="E28"/>
  <c r="D28"/>
  <c r="J27"/>
  <c r="I27"/>
  <c r="H27"/>
  <c r="G27"/>
  <c r="F27"/>
  <c r="E27"/>
  <c r="D27"/>
  <c r="J26"/>
  <c r="H26"/>
  <c r="G26"/>
  <c r="F26"/>
  <c r="E26"/>
  <c r="D26"/>
  <c r="J458"/>
  <c r="H458"/>
  <c r="G458"/>
  <c r="F458"/>
  <c r="E458"/>
  <c r="D458"/>
  <c r="J24"/>
  <c r="H24"/>
  <c r="G24"/>
  <c r="F24"/>
  <c r="E24"/>
  <c r="D24"/>
  <c r="J243"/>
  <c r="H243"/>
  <c r="G243"/>
  <c r="F243"/>
  <c r="E243"/>
  <c r="D243"/>
  <c r="J22"/>
  <c r="H22"/>
  <c r="G22"/>
  <c r="F22"/>
  <c r="E22"/>
  <c r="D22"/>
  <c r="J21"/>
  <c r="H21"/>
  <c r="G21"/>
  <c r="F21"/>
  <c r="E21"/>
  <c r="D21"/>
  <c r="J20"/>
  <c r="I20"/>
  <c r="H20"/>
  <c r="G20"/>
  <c r="F20"/>
  <c r="E20"/>
  <c r="D20"/>
  <c r="J19"/>
  <c r="I19"/>
  <c r="H19"/>
  <c r="G19"/>
  <c r="F19"/>
  <c r="E19"/>
  <c r="D19"/>
  <c r="J18"/>
  <c r="H18"/>
  <c r="G18"/>
  <c r="F18"/>
  <c r="E18"/>
  <c r="D18"/>
  <c r="J95"/>
  <c r="H95"/>
  <c r="G95"/>
  <c r="F95"/>
  <c r="E95"/>
  <c r="D95"/>
  <c r="J16"/>
  <c r="H16"/>
  <c r="G16"/>
  <c r="F16"/>
  <c r="E16"/>
  <c r="D16"/>
  <c r="J9"/>
  <c r="H9"/>
  <c r="G9"/>
  <c r="F9"/>
  <c r="E9"/>
  <c r="D9"/>
  <c r="J14"/>
  <c r="H14"/>
  <c r="G14"/>
  <c r="F14"/>
  <c r="E14"/>
  <c r="D14"/>
  <c r="J13"/>
  <c r="H13"/>
  <c r="G13"/>
  <c r="F13"/>
  <c r="E13"/>
  <c r="D13"/>
  <c r="J12"/>
  <c r="H12"/>
  <c r="G12"/>
  <c r="F12"/>
  <c r="E12"/>
  <c r="D12"/>
  <c r="J11"/>
  <c r="H11"/>
  <c r="G11"/>
  <c r="F11"/>
  <c r="E11"/>
  <c r="D11"/>
  <c r="J10"/>
  <c r="H10"/>
  <c r="G10"/>
  <c r="F10"/>
  <c r="E10"/>
  <c r="D10"/>
  <c r="J47"/>
  <c r="H47"/>
  <c r="G47"/>
  <c r="F47"/>
  <c r="E47"/>
  <c r="D47"/>
  <c r="J8"/>
  <c r="H8"/>
  <c r="G8"/>
  <c r="F8"/>
  <c r="E8"/>
  <c r="D8"/>
  <c r="J7"/>
  <c r="H7"/>
  <c r="G7"/>
  <c r="F7"/>
  <c r="E7"/>
  <c r="D7"/>
  <c r="J6"/>
  <c r="H6"/>
  <c r="G6"/>
  <c r="F6"/>
  <c r="E6"/>
  <c r="D6"/>
  <c r="J5"/>
  <c r="H5"/>
  <c r="G5"/>
  <c r="F5"/>
  <c r="E5"/>
  <c r="D5"/>
  <c r="M576" i="1" l="1"/>
  <c r="M568"/>
  <c r="N576"/>
  <c r="N584"/>
  <c r="M584"/>
  <c r="N608"/>
  <c r="M608"/>
  <c r="N600"/>
  <c r="M600"/>
  <c r="A647" i="3" l="1"/>
  <c r="F243" i="1" l="1"/>
  <c r="F244"/>
  <c r="F245"/>
  <c r="G243"/>
  <c r="G244"/>
  <c r="G245"/>
  <c r="H243"/>
  <c r="H244"/>
  <c r="H245"/>
  <c r="I243"/>
  <c r="I244"/>
  <c r="I245"/>
  <c r="K243"/>
  <c r="K244"/>
  <c r="K245"/>
  <c r="E244" l="1"/>
  <c r="E245"/>
  <c r="E243"/>
  <c r="B243"/>
  <c r="A457" i="3"/>
  <c r="A416"/>
  <c r="A351"/>
  <c r="A1189" l="1"/>
  <c r="A1106"/>
  <c r="A1062"/>
  <c r="A582"/>
  <c r="A290"/>
  <c r="A1085"/>
  <c r="A1297" l="1"/>
  <c r="K567" i="1"/>
  <c r="J567"/>
  <c r="I567"/>
  <c r="H567"/>
  <c r="G567"/>
  <c r="F567"/>
  <c r="E567"/>
  <c r="B567"/>
  <c r="K566"/>
  <c r="J566"/>
  <c r="I566"/>
  <c r="H566"/>
  <c r="G566"/>
  <c r="F566"/>
  <c r="E566"/>
  <c r="B566"/>
  <c r="K565"/>
  <c r="J565"/>
  <c r="I565"/>
  <c r="H565"/>
  <c r="G565"/>
  <c r="F565"/>
  <c r="E565"/>
  <c r="B565"/>
  <c r="K564"/>
  <c r="J564"/>
  <c r="I564"/>
  <c r="H564"/>
  <c r="G564"/>
  <c r="F564"/>
  <c r="E564"/>
  <c r="B564"/>
  <c r="K563"/>
  <c r="J563"/>
  <c r="I563"/>
  <c r="H563"/>
  <c r="G563"/>
  <c r="F563"/>
  <c r="E563"/>
  <c r="B563"/>
  <c r="K562"/>
  <c r="J562"/>
  <c r="I562"/>
  <c r="H562"/>
  <c r="G562"/>
  <c r="F562"/>
  <c r="E562"/>
  <c r="B562"/>
  <c r="K561"/>
  <c r="J561"/>
  <c r="I561"/>
  <c r="H561"/>
  <c r="G561"/>
  <c r="F561"/>
  <c r="E561"/>
  <c r="B561"/>
  <c r="K560"/>
  <c r="J560"/>
  <c r="I560"/>
  <c r="H560"/>
  <c r="G560"/>
  <c r="F560"/>
  <c r="E560"/>
  <c r="B560"/>
  <c r="K559"/>
  <c r="J559"/>
  <c r="I559"/>
  <c r="H559"/>
  <c r="G559"/>
  <c r="F559"/>
  <c r="E559"/>
  <c r="B559"/>
  <c r="K558"/>
  <c r="J558"/>
  <c r="I558"/>
  <c r="H558"/>
  <c r="G558"/>
  <c r="F558"/>
  <c r="E558"/>
  <c r="B558"/>
  <c r="K557"/>
  <c r="J557"/>
  <c r="I557"/>
  <c r="H557"/>
  <c r="G557"/>
  <c r="F557"/>
  <c r="E557"/>
  <c r="B557"/>
  <c r="K556"/>
  <c r="J556"/>
  <c r="I556"/>
  <c r="H556"/>
  <c r="G556"/>
  <c r="F556"/>
  <c r="E556"/>
  <c r="B556"/>
  <c r="K555"/>
  <c r="J555"/>
  <c r="I555"/>
  <c r="H555"/>
  <c r="G555"/>
  <c r="F555"/>
  <c r="E555"/>
  <c r="B555"/>
  <c r="K554"/>
  <c r="J554"/>
  <c r="I554"/>
  <c r="H554"/>
  <c r="G554"/>
  <c r="F554"/>
  <c r="E554"/>
  <c r="B554"/>
  <c r="K553"/>
  <c r="J553"/>
  <c r="I553"/>
  <c r="H553"/>
  <c r="G553"/>
  <c r="F553"/>
  <c r="E553"/>
  <c r="B553"/>
  <c r="K552"/>
  <c r="J552"/>
  <c r="I552"/>
  <c r="H552"/>
  <c r="G552"/>
  <c r="F552"/>
  <c r="E552"/>
  <c r="B552"/>
  <c r="K551"/>
  <c r="J551"/>
  <c r="I551"/>
  <c r="H551"/>
  <c r="G551"/>
  <c r="F551"/>
  <c r="E551"/>
  <c r="B551"/>
  <c r="K550"/>
  <c r="J550"/>
  <c r="I550"/>
  <c r="H550"/>
  <c r="G550"/>
  <c r="F550"/>
  <c r="E550"/>
  <c r="B550"/>
  <c r="K549"/>
  <c r="J549"/>
  <c r="I549"/>
  <c r="H549"/>
  <c r="G549"/>
  <c r="F549"/>
  <c r="E549"/>
  <c r="B549"/>
  <c r="K548"/>
  <c r="J548"/>
  <c r="I548"/>
  <c r="H548"/>
  <c r="G548"/>
  <c r="F548"/>
  <c r="E548"/>
  <c r="B548"/>
  <c r="K547"/>
  <c r="J547"/>
  <c r="I547"/>
  <c r="H547"/>
  <c r="G547"/>
  <c r="F547"/>
  <c r="E547"/>
  <c r="B547"/>
  <c r="K546"/>
  <c r="J546"/>
  <c r="I546"/>
  <c r="H546"/>
  <c r="G546"/>
  <c r="F546"/>
  <c r="E546"/>
  <c r="B546"/>
  <c r="K545"/>
  <c r="J545"/>
  <c r="I545"/>
  <c r="H545"/>
  <c r="G545"/>
  <c r="F545"/>
  <c r="E545"/>
  <c r="B545"/>
  <c r="K544"/>
  <c r="J544"/>
  <c r="I544"/>
  <c r="H544"/>
  <c r="G544"/>
  <c r="F544"/>
  <c r="E544"/>
  <c r="B544"/>
  <c r="K543"/>
  <c r="J543"/>
  <c r="I543"/>
  <c r="H543"/>
  <c r="G543"/>
  <c r="F543"/>
  <c r="E543"/>
  <c r="B543"/>
  <c r="K542"/>
  <c r="J542"/>
  <c r="I542"/>
  <c r="H542"/>
  <c r="G542"/>
  <c r="F542"/>
  <c r="E542"/>
  <c r="B542"/>
  <c r="K541"/>
  <c r="J541"/>
  <c r="I541"/>
  <c r="H541"/>
  <c r="G541"/>
  <c r="F541"/>
  <c r="E541"/>
  <c r="B541"/>
  <c r="K540"/>
  <c r="J540"/>
  <c r="I540"/>
  <c r="H540"/>
  <c r="G540"/>
  <c r="F540"/>
  <c r="E540"/>
  <c r="B540"/>
  <c r="K539"/>
  <c r="J539"/>
  <c r="I539"/>
  <c r="H539"/>
  <c r="G539"/>
  <c r="F539"/>
  <c r="E539"/>
  <c r="B539"/>
  <c r="K538"/>
  <c r="J538"/>
  <c r="I538"/>
  <c r="H538"/>
  <c r="G538"/>
  <c r="F538"/>
  <c r="E538"/>
  <c r="B538"/>
  <c r="K537"/>
  <c r="J537"/>
  <c r="I537"/>
  <c r="H537"/>
  <c r="G537"/>
  <c r="F537"/>
  <c r="E537"/>
  <c r="B537"/>
  <c r="K536"/>
  <c r="J536"/>
  <c r="I536"/>
  <c r="H536"/>
  <c r="G536"/>
  <c r="F536"/>
  <c r="E536"/>
  <c r="B536"/>
  <c r="K535"/>
  <c r="J535"/>
  <c r="I535"/>
  <c r="H535"/>
  <c r="G535"/>
  <c r="F535"/>
  <c r="E535"/>
  <c r="B535"/>
  <c r="K534"/>
  <c r="J534"/>
  <c r="I534"/>
  <c r="H534"/>
  <c r="G534"/>
  <c r="F534"/>
  <c r="E534"/>
  <c r="B534"/>
  <c r="K533"/>
  <c r="J533"/>
  <c r="I533"/>
  <c r="H533"/>
  <c r="G533"/>
  <c r="F533"/>
  <c r="E533"/>
  <c r="B533"/>
  <c r="K532"/>
  <c r="J532"/>
  <c r="I532"/>
  <c r="H532"/>
  <c r="G532"/>
  <c r="F532"/>
  <c r="E532"/>
  <c r="B532"/>
  <c r="K531"/>
  <c r="J531"/>
  <c r="I531"/>
  <c r="H531"/>
  <c r="G531"/>
  <c r="F531"/>
  <c r="E531"/>
  <c r="B531"/>
  <c r="K530"/>
  <c r="J530"/>
  <c r="I530"/>
  <c r="H530"/>
  <c r="G530"/>
  <c r="F530"/>
  <c r="E530"/>
  <c r="B530"/>
  <c r="K529"/>
  <c r="J529"/>
  <c r="I529"/>
  <c r="H529"/>
  <c r="G529"/>
  <c r="F529"/>
  <c r="E529"/>
  <c r="B529"/>
  <c r="K528"/>
  <c r="J528"/>
  <c r="I528"/>
  <c r="H528"/>
  <c r="G528"/>
  <c r="F528"/>
  <c r="E528"/>
  <c r="B528"/>
  <c r="O552" l="1"/>
  <c r="O560"/>
  <c r="O528"/>
  <c r="O544"/>
  <c r="O536"/>
  <c r="P528"/>
  <c r="Q528"/>
  <c r="P529"/>
  <c r="Q529"/>
  <c r="P530"/>
  <c r="Q530"/>
  <c r="P531"/>
  <c r="Q531"/>
  <c r="P532"/>
  <c r="Q532"/>
  <c r="P533"/>
  <c r="Q533"/>
  <c r="P534"/>
  <c r="P535"/>
  <c r="P536"/>
  <c r="Q536"/>
  <c r="P537"/>
  <c r="Q537"/>
  <c r="P538"/>
  <c r="Q538"/>
  <c r="P539"/>
  <c r="Q539"/>
  <c r="P540"/>
  <c r="Q540"/>
  <c r="P541"/>
  <c r="Q541"/>
  <c r="P542"/>
  <c r="P543"/>
  <c r="P544"/>
  <c r="Q544"/>
  <c r="P545"/>
  <c r="Q545"/>
  <c r="P546"/>
  <c r="Q546"/>
  <c r="P547"/>
  <c r="Q547"/>
  <c r="P548"/>
  <c r="Q548"/>
  <c r="P549"/>
  <c r="Q549"/>
  <c r="P550"/>
  <c r="P551"/>
  <c r="P552"/>
  <c r="Q552"/>
  <c r="P553"/>
  <c r="Q553"/>
  <c r="P554"/>
  <c r="Q554"/>
  <c r="P555"/>
  <c r="Q555"/>
  <c r="P556"/>
  <c r="Q556"/>
  <c r="P557"/>
  <c r="Q557"/>
  <c r="P558"/>
  <c r="P559"/>
  <c r="P560"/>
  <c r="Q560"/>
  <c r="P561"/>
  <c r="Q561"/>
  <c r="P562"/>
  <c r="Q562"/>
  <c r="P563"/>
  <c r="Q563"/>
  <c r="P564"/>
  <c r="Q564"/>
  <c r="P565"/>
  <c r="Q565"/>
  <c r="P566"/>
  <c r="P567"/>
  <c r="Q566"/>
  <c r="Q558"/>
  <c r="Q550"/>
  <c r="Q542"/>
  <c r="Q534"/>
  <c r="K527"/>
  <c r="J527"/>
  <c r="I527"/>
  <c r="H527"/>
  <c r="G527"/>
  <c r="F527"/>
  <c r="E527"/>
  <c r="B527"/>
  <c r="K526"/>
  <c r="J526"/>
  <c r="I526"/>
  <c r="H526"/>
  <c r="G526"/>
  <c r="F526"/>
  <c r="E526"/>
  <c r="B526"/>
  <c r="K525"/>
  <c r="J525"/>
  <c r="I525"/>
  <c r="H525"/>
  <c r="G525"/>
  <c r="F525"/>
  <c r="E525"/>
  <c r="B525"/>
  <c r="K524"/>
  <c r="J524"/>
  <c r="I524"/>
  <c r="H524"/>
  <c r="G524"/>
  <c r="F524"/>
  <c r="E524"/>
  <c r="B524"/>
  <c r="K523"/>
  <c r="J523"/>
  <c r="I523"/>
  <c r="H523"/>
  <c r="G523"/>
  <c r="F523"/>
  <c r="E523"/>
  <c r="B523"/>
  <c r="K522"/>
  <c r="J522"/>
  <c r="I522"/>
  <c r="H522"/>
  <c r="G522"/>
  <c r="F522"/>
  <c r="E522"/>
  <c r="B522"/>
  <c r="K521"/>
  <c r="J521"/>
  <c r="I521"/>
  <c r="H521"/>
  <c r="G521"/>
  <c r="F521"/>
  <c r="E521"/>
  <c r="B521"/>
  <c r="K520"/>
  <c r="J520"/>
  <c r="I520"/>
  <c r="H520"/>
  <c r="G520"/>
  <c r="F520"/>
  <c r="E520"/>
  <c r="B520"/>
  <c r="K519"/>
  <c r="J519"/>
  <c r="I519"/>
  <c r="H519"/>
  <c r="G519"/>
  <c r="F519"/>
  <c r="E519"/>
  <c r="B519"/>
  <c r="K518"/>
  <c r="J518"/>
  <c r="I518"/>
  <c r="H518"/>
  <c r="G518"/>
  <c r="F518"/>
  <c r="E518"/>
  <c r="B518"/>
  <c r="K517"/>
  <c r="I517"/>
  <c r="H517"/>
  <c r="G517"/>
  <c r="F517"/>
  <c r="E517"/>
  <c r="B517"/>
  <c r="K516"/>
  <c r="I516"/>
  <c r="H516"/>
  <c r="G516"/>
  <c r="F516"/>
  <c r="E516"/>
  <c r="B516"/>
  <c r="K515"/>
  <c r="I515"/>
  <c r="H515"/>
  <c r="G515"/>
  <c r="F515"/>
  <c r="E515"/>
  <c r="B515"/>
  <c r="K514"/>
  <c r="I514"/>
  <c r="H514"/>
  <c r="G514"/>
  <c r="F514"/>
  <c r="E514"/>
  <c r="B514"/>
  <c r="K513"/>
  <c r="I513"/>
  <c r="H513"/>
  <c r="G513"/>
  <c r="F513"/>
  <c r="E513"/>
  <c r="B513"/>
  <c r="K512"/>
  <c r="I512"/>
  <c r="H512"/>
  <c r="G512"/>
  <c r="F512"/>
  <c r="E512"/>
  <c r="B512"/>
  <c r="K511"/>
  <c r="J511"/>
  <c r="I511"/>
  <c r="H511"/>
  <c r="G511"/>
  <c r="F511"/>
  <c r="E511"/>
  <c r="B511"/>
  <c r="K510"/>
  <c r="J510"/>
  <c r="I510"/>
  <c r="H510"/>
  <c r="G510"/>
  <c r="F510"/>
  <c r="E510"/>
  <c r="B510"/>
  <c r="K509"/>
  <c r="I509"/>
  <c r="H509"/>
  <c r="G509"/>
  <c r="F509"/>
  <c r="E509"/>
  <c r="B509"/>
  <c r="K508"/>
  <c r="I508"/>
  <c r="H508"/>
  <c r="G508"/>
  <c r="F508"/>
  <c r="E508"/>
  <c r="B508"/>
  <c r="K507"/>
  <c r="I507"/>
  <c r="H507"/>
  <c r="G507"/>
  <c r="F507"/>
  <c r="E507"/>
  <c r="B507"/>
  <c r="K506"/>
  <c r="I506"/>
  <c r="H506"/>
  <c r="G506"/>
  <c r="F506"/>
  <c r="E506"/>
  <c r="B506"/>
  <c r="K505"/>
  <c r="I505"/>
  <c r="H505"/>
  <c r="G505"/>
  <c r="F505"/>
  <c r="E505"/>
  <c r="B505"/>
  <c r="K504"/>
  <c r="I504"/>
  <c r="H504"/>
  <c r="G504"/>
  <c r="F504"/>
  <c r="E504"/>
  <c r="B504"/>
  <c r="K503"/>
  <c r="I503"/>
  <c r="H503"/>
  <c r="G503"/>
  <c r="F503"/>
  <c r="E503"/>
  <c r="B503"/>
  <c r="K502"/>
  <c r="I502"/>
  <c r="H502"/>
  <c r="G502"/>
  <c r="F502"/>
  <c r="E502"/>
  <c r="B502"/>
  <c r="K501"/>
  <c r="I501"/>
  <c r="H501"/>
  <c r="G501"/>
  <c r="F501"/>
  <c r="E501"/>
  <c r="B501"/>
  <c r="K500"/>
  <c r="I500"/>
  <c r="H500"/>
  <c r="G500"/>
  <c r="F500"/>
  <c r="E500"/>
  <c r="B500"/>
  <c r="K499"/>
  <c r="I499"/>
  <c r="H499"/>
  <c r="G499"/>
  <c r="F499"/>
  <c r="E499"/>
  <c r="B499"/>
  <c r="K498"/>
  <c r="I498"/>
  <c r="H498"/>
  <c r="G498"/>
  <c r="F498"/>
  <c r="E498"/>
  <c r="B498"/>
  <c r="K497"/>
  <c r="I497"/>
  <c r="H497"/>
  <c r="G497"/>
  <c r="F497"/>
  <c r="E497"/>
  <c r="B497"/>
  <c r="K496"/>
  <c r="I496"/>
  <c r="H496"/>
  <c r="G496"/>
  <c r="F496"/>
  <c r="E496"/>
  <c r="B496"/>
  <c r="K495"/>
  <c r="J495"/>
  <c r="I495"/>
  <c r="H495"/>
  <c r="G495"/>
  <c r="F495"/>
  <c r="E495"/>
  <c r="B495"/>
  <c r="K494"/>
  <c r="J494"/>
  <c r="I494"/>
  <c r="H494"/>
  <c r="G494"/>
  <c r="F494"/>
  <c r="E494"/>
  <c r="B494"/>
  <c r="K493"/>
  <c r="I493"/>
  <c r="H493"/>
  <c r="G493"/>
  <c r="F493"/>
  <c r="E493"/>
  <c r="B493"/>
  <c r="K492"/>
  <c r="I492"/>
  <c r="H492"/>
  <c r="G492"/>
  <c r="F492"/>
  <c r="E492"/>
  <c r="B492"/>
  <c r="K491"/>
  <c r="I491"/>
  <c r="H491"/>
  <c r="G491"/>
  <c r="F491"/>
  <c r="E491"/>
  <c r="B491"/>
  <c r="K490"/>
  <c r="I490"/>
  <c r="H490"/>
  <c r="G490"/>
  <c r="F490"/>
  <c r="E490"/>
  <c r="B490"/>
  <c r="K489"/>
  <c r="I489"/>
  <c r="H489"/>
  <c r="G489"/>
  <c r="F489"/>
  <c r="E489"/>
  <c r="B489"/>
  <c r="K488"/>
  <c r="I488"/>
  <c r="H488"/>
  <c r="G488"/>
  <c r="F488"/>
  <c r="E488"/>
  <c r="B488"/>
  <c r="K487"/>
  <c r="I487"/>
  <c r="H487"/>
  <c r="G487"/>
  <c r="F487"/>
  <c r="E487"/>
  <c r="B487"/>
  <c r="K486"/>
  <c r="I486"/>
  <c r="H486"/>
  <c r="G486"/>
  <c r="F486"/>
  <c r="E486"/>
  <c r="B486"/>
  <c r="K485"/>
  <c r="I485"/>
  <c r="H485"/>
  <c r="G485"/>
  <c r="F485"/>
  <c r="E485"/>
  <c r="B485"/>
  <c r="K484"/>
  <c r="I484"/>
  <c r="H484"/>
  <c r="G484"/>
  <c r="F484"/>
  <c r="E484"/>
  <c r="B484"/>
  <c r="K483"/>
  <c r="I483"/>
  <c r="H483"/>
  <c r="G483"/>
  <c r="F483"/>
  <c r="E483"/>
  <c r="B483"/>
  <c r="K482"/>
  <c r="I482"/>
  <c r="H482"/>
  <c r="G482"/>
  <c r="F482"/>
  <c r="E482"/>
  <c r="B482"/>
  <c r="K481"/>
  <c r="I481"/>
  <c r="H481"/>
  <c r="G481"/>
  <c r="F481"/>
  <c r="E481"/>
  <c r="B481"/>
  <c r="K480"/>
  <c r="I480"/>
  <c r="H480"/>
  <c r="G480"/>
  <c r="F480"/>
  <c r="E480"/>
  <c r="B480"/>
  <c r="K479"/>
  <c r="I479"/>
  <c r="H479"/>
  <c r="G479"/>
  <c r="F479"/>
  <c r="E479"/>
  <c r="B479"/>
  <c r="K478"/>
  <c r="I478"/>
  <c r="H478"/>
  <c r="G478"/>
  <c r="F478"/>
  <c r="E478"/>
  <c r="B478"/>
  <c r="K477"/>
  <c r="I477"/>
  <c r="H477"/>
  <c r="G477"/>
  <c r="F477"/>
  <c r="E477"/>
  <c r="B477"/>
  <c r="K476"/>
  <c r="I476"/>
  <c r="H476"/>
  <c r="G476"/>
  <c r="F476"/>
  <c r="E476"/>
  <c r="B476"/>
  <c r="K475"/>
  <c r="I475"/>
  <c r="H475"/>
  <c r="G475"/>
  <c r="F475"/>
  <c r="E475"/>
  <c r="B475"/>
  <c r="K474"/>
  <c r="I474"/>
  <c r="H474"/>
  <c r="G474"/>
  <c r="F474"/>
  <c r="E474"/>
  <c r="B474"/>
  <c r="K473"/>
  <c r="I473"/>
  <c r="H473"/>
  <c r="G473"/>
  <c r="F473"/>
  <c r="E473"/>
  <c r="B473"/>
  <c r="K472"/>
  <c r="I472"/>
  <c r="H472"/>
  <c r="G472"/>
  <c r="F472"/>
  <c r="E472"/>
  <c r="B472"/>
  <c r="F1352" i="3" l="1"/>
  <c r="D1352"/>
  <c r="B1352"/>
  <c r="F1351"/>
  <c r="D1351"/>
  <c r="B1351"/>
  <c r="F1350"/>
  <c r="H1350" s="1"/>
  <c r="D1350"/>
  <c r="B1350"/>
  <c r="F1349"/>
  <c r="D1349"/>
  <c r="B1349"/>
  <c r="G1352"/>
  <c r="E1352"/>
  <c r="C1352"/>
  <c r="G1351"/>
  <c r="E1351"/>
  <c r="C1351"/>
  <c r="G1350"/>
  <c r="E1350"/>
  <c r="C1350"/>
  <c r="G1349"/>
  <c r="E1349"/>
  <c r="C1349"/>
  <c r="B1345"/>
  <c r="C1353" s="1"/>
  <c r="G1348"/>
  <c r="E1348"/>
  <c r="C1348"/>
  <c r="G1347"/>
  <c r="E1347"/>
  <c r="C1347"/>
  <c r="G1346"/>
  <c r="E1346"/>
  <c r="C1346"/>
  <c r="G1345"/>
  <c r="E1345"/>
  <c r="C1345"/>
  <c r="F1348"/>
  <c r="H1348" s="1"/>
  <c r="B1348"/>
  <c r="F1347"/>
  <c r="B1347"/>
  <c r="F1346"/>
  <c r="B1346"/>
  <c r="F1345"/>
  <c r="D1348"/>
  <c r="D1347"/>
  <c r="D1346"/>
  <c r="D1345"/>
  <c r="I1353"/>
  <c r="H1346"/>
  <c r="L528" i="1"/>
  <c r="L544"/>
  <c r="L560"/>
  <c r="L536"/>
  <c r="L552"/>
  <c r="O520"/>
  <c r="O504"/>
  <c r="P520"/>
  <c r="Q520"/>
  <c r="P521"/>
  <c r="Q521"/>
  <c r="P522"/>
  <c r="Q522"/>
  <c r="P523"/>
  <c r="Q523"/>
  <c r="P524"/>
  <c r="Q524"/>
  <c r="P525"/>
  <c r="Q525"/>
  <c r="P526"/>
  <c r="P527"/>
  <c r="Q526"/>
  <c r="O512"/>
  <c r="Q518"/>
  <c r="P519"/>
  <c r="P510"/>
  <c r="P511"/>
  <c r="P518"/>
  <c r="Q510"/>
  <c r="O496"/>
  <c r="O488"/>
  <c r="O480"/>
  <c r="Q494"/>
  <c r="P495"/>
  <c r="P494"/>
  <c r="O472"/>
  <c r="H1349" i="3" l="1"/>
  <c r="H1351"/>
  <c r="H1345"/>
  <c r="H1347"/>
  <c r="E1353"/>
  <c r="M552" i="1"/>
  <c r="N560"/>
  <c r="N536"/>
  <c r="M544"/>
  <c r="M528"/>
  <c r="M560"/>
  <c r="N528"/>
  <c r="N544"/>
  <c r="N552"/>
  <c r="M536"/>
  <c r="L520"/>
  <c r="A478" i="3"/>
  <c r="I1354" l="1"/>
  <c r="E1354"/>
  <c r="C1354" s="1"/>
  <c r="N520" i="1"/>
  <c r="M520"/>
  <c r="B305"/>
  <c r="F677" i="2"/>
  <c r="I305" i="31" s="1"/>
  <c r="F676" i="2"/>
  <c r="I304" i="31" s="1"/>
  <c r="F338" i="2" l="1"/>
  <c r="I39" i="31" s="1"/>
  <c r="A625" i="3" l="1"/>
  <c r="I676" i="2" l="1"/>
  <c r="B19" i="1"/>
  <c r="E19"/>
  <c r="F19"/>
  <c r="G19"/>
  <c r="H19"/>
  <c r="I19"/>
  <c r="J19"/>
  <c r="K19"/>
  <c r="B20"/>
  <c r="E20"/>
  <c r="F20"/>
  <c r="G20"/>
  <c r="H20"/>
  <c r="I20"/>
  <c r="J20"/>
  <c r="K20"/>
  <c r="B6"/>
  <c r="B7"/>
  <c r="B8"/>
  <c r="B9"/>
  <c r="B10"/>
  <c r="B11"/>
  <c r="B12"/>
  <c r="B13"/>
  <c r="B14"/>
  <c r="B15"/>
  <c r="B16"/>
  <c r="B17"/>
  <c r="B18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5"/>
  <c r="P20" l="1"/>
  <c r="Q19"/>
  <c r="P19"/>
  <c r="A1274" i="3"/>
  <c r="A1253"/>
  <c r="A1233"/>
  <c r="A1212"/>
  <c r="A1169"/>
  <c r="A1149"/>
  <c r="A1129"/>
  <c r="A1038"/>
  <c r="A1014"/>
  <c r="A990"/>
  <c r="A965"/>
  <c r="A947"/>
  <c r="A923"/>
  <c r="A903"/>
  <c r="A881"/>
  <c r="A859"/>
  <c r="A837"/>
  <c r="A816"/>
  <c r="A795"/>
  <c r="A775"/>
  <c r="A754"/>
  <c r="A733"/>
  <c r="A711"/>
  <c r="A691"/>
  <c r="A670"/>
  <c r="A605"/>
  <c r="A563"/>
  <c r="A542"/>
  <c r="A522"/>
  <c r="A500"/>
  <c r="A437"/>
  <c r="A394"/>
  <c r="A372"/>
  <c r="A331"/>
  <c r="A311"/>
  <c r="A247"/>
  <c r="A227"/>
  <c r="A206"/>
  <c r="A186"/>
  <c r="A166"/>
  <c r="A146"/>
  <c r="A125"/>
  <c r="A105"/>
  <c r="A84"/>
  <c r="A64"/>
  <c r="A43"/>
  <c r="A23"/>
  <c r="A1"/>
  <c r="I1970" i="2"/>
  <c r="I1969"/>
  <c r="I1968"/>
  <c r="I1967"/>
  <c r="I1966"/>
  <c r="I1965"/>
  <c r="I1964"/>
  <c r="I1963"/>
  <c r="I1962"/>
  <c r="I1961"/>
  <c r="I1960"/>
  <c r="I1959"/>
  <c r="I1958"/>
  <c r="I1957"/>
  <c r="I1956"/>
  <c r="I1955"/>
  <c r="I1954"/>
  <c r="I1953"/>
  <c r="I1952"/>
  <c r="I1951"/>
  <c r="I1950"/>
  <c r="I1949"/>
  <c r="I1948"/>
  <c r="I1947"/>
  <c r="I1946"/>
  <c r="I1945"/>
  <c r="I1944"/>
  <c r="I1943"/>
  <c r="I1942"/>
  <c r="I1941"/>
  <c r="I1940"/>
  <c r="I1939"/>
  <c r="I1938"/>
  <c r="I1937"/>
  <c r="I1936"/>
  <c r="I1935"/>
  <c r="I1934"/>
  <c r="I1933"/>
  <c r="I1932"/>
  <c r="I1931"/>
  <c r="I1930"/>
  <c r="I1929"/>
  <c r="I1928"/>
  <c r="I1927"/>
  <c r="I1926"/>
  <c r="I1925"/>
  <c r="I1924"/>
  <c r="I1923"/>
  <c r="I1922"/>
  <c r="I1921"/>
  <c r="I1920"/>
  <c r="I1919"/>
  <c r="I1918"/>
  <c r="I1917"/>
  <c r="I1916"/>
  <c r="I1915"/>
  <c r="I1914"/>
  <c r="I1913"/>
  <c r="I1912"/>
  <c r="I1911"/>
  <c r="I1910"/>
  <c r="I1909"/>
  <c r="I1908"/>
  <c r="I1907"/>
  <c r="I1906"/>
  <c r="I1905"/>
  <c r="I1904"/>
  <c r="I1903"/>
  <c r="I1902"/>
  <c r="I1901"/>
  <c r="I1900"/>
  <c r="I1899"/>
  <c r="I1898"/>
  <c r="I1897"/>
  <c r="I1896"/>
  <c r="I1895"/>
  <c r="I1894"/>
  <c r="I1893"/>
  <c r="I1892"/>
  <c r="I1891"/>
  <c r="I1890"/>
  <c r="I1889"/>
  <c r="I1888"/>
  <c r="I1887"/>
  <c r="I1886"/>
  <c r="I1885"/>
  <c r="I1884"/>
  <c r="I1883"/>
  <c r="I1882"/>
  <c r="I1881"/>
  <c r="I1880"/>
  <c r="I1879"/>
  <c r="I1878"/>
  <c r="I1877"/>
  <c r="I1876"/>
  <c r="I1875"/>
  <c r="I1874"/>
  <c r="I1873"/>
  <c r="I1872"/>
  <c r="I1871"/>
  <c r="I1870"/>
  <c r="I1869"/>
  <c r="I1868"/>
  <c r="I1867"/>
  <c r="I1866"/>
  <c r="I1865"/>
  <c r="I1864"/>
  <c r="I1863"/>
  <c r="I1862"/>
  <c r="I1861"/>
  <c r="I1860"/>
  <c r="I1859"/>
  <c r="I1858"/>
  <c r="I1857"/>
  <c r="I1856"/>
  <c r="I1855"/>
  <c r="I1854"/>
  <c r="I1853"/>
  <c r="I1852"/>
  <c r="I1851"/>
  <c r="I1850"/>
  <c r="I1849"/>
  <c r="I1848"/>
  <c r="I1847"/>
  <c r="I1846"/>
  <c r="I1845"/>
  <c r="I1844"/>
  <c r="I1843"/>
  <c r="I1842"/>
  <c r="I1841"/>
  <c r="I1840"/>
  <c r="I1839"/>
  <c r="I1838"/>
  <c r="I1837"/>
  <c r="I1836"/>
  <c r="I1835"/>
  <c r="I1834"/>
  <c r="I1833"/>
  <c r="I1832"/>
  <c r="I1831"/>
  <c r="I1830"/>
  <c r="I1829"/>
  <c r="I1828"/>
  <c r="I1827"/>
  <c r="I1826"/>
  <c r="I1825"/>
  <c r="I1824"/>
  <c r="I1823"/>
  <c r="I1822"/>
  <c r="I1821"/>
  <c r="I1820"/>
  <c r="I1819"/>
  <c r="I1818"/>
  <c r="I1817"/>
  <c r="I1816"/>
  <c r="I1815"/>
  <c r="I1814"/>
  <c r="I1813"/>
  <c r="I1812"/>
  <c r="I1811"/>
  <c r="I1810"/>
  <c r="I1809"/>
  <c r="I1808"/>
  <c r="I1807"/>
  <c r="I1806"/>
  <c r="I1805"/>
  <c r="I1804"/>
  <c r="I1803"/>
  <c r="I1802"/>
  <c r="I1801"/>
  <c r="I1800"/>
  <c r="I1799"/>
  <c r="I1798"/>
  <c r="I1797"/>
  <c r="I1796"/>
  <c r="I1795"/>
  <c r="I1794"/>
  <c r="I1793"/>
  <c r="I1792"/>
  <c r="I1791"/>
  <c r="I1790"/>
  <c r="I1789"/>
  <c r="I1788"/>
  <c r="I1787"/>
  <c r="I1786"/>
  <c r="I1785"/>
  <c r="I1784"/>
  <c r="I1783"/>
  <c r="I1782"/>
  <c r="I1781"/>
  <c r="I1780"/>
  <c r="I1779"/>
  <c r="I1778"/>
  <c r="I1777"/>
  <c r="I1776"/>
  <c r="I1775"/>
  <c r="I1774"/>
  <c r="I1773"/>
  <c r="I1772"/>
  <c r="I1771"/>
  <c r="I1770"/>
  <c r="I1769"/>
  <c r="I1768"/>
  <c r="I1767"/>
  <c r="I1766"/>
  <c r="I1765"/>
  <c r="I1764"/>
  <c r="I1763"/>
  <c r="I1762"/>
  <c r="I1761"/>
  <c r="I1760"/>
  <c r="I1759"/>
  <c r="I1758"/>
  <c r="I1757"/>
  <c r="I1756"/>
  <c r="I1755"/>
  <c r="I1754"/>
  <c r="I1753"/>
  <c r="I1752"/>
  <c r="I1751"/>
  <c r="I1750"/>
  <c r="I1749"/>
  <c r="I1748"/>
  <c r="I1747"/>
  <c r="I1746"/>
  <c r="I1745"/>
  <c r="I1744"/>
  <c r="I1743"/>
  <c r="I1742"/>
  <c r="I1741"/>
  <c r="I1740"/>
  <c r="I1739"/>
  <c r="I1738"/>
  <c r="I1737"/>
  <c r="I1736"/>
  <c r="I1735"/>
  <c r="I1734"/>
  <c r="I1733"/>
  <c r="I1732"/>
  <c r="I1731"/>
  <c r="I1730"/>
  <c r="I1729"/>
  <c r="I1728"/>
  <c r="I1727"/>
  <c r="I1726"/>
  <c r="I1725"/>
  <c r="I1724"/>
  <c r="I1723"/>
  <c r="I1722"/>
  <c r="I1721"/>
  <c r="I1720"/>
  <c r="I1719"/>
  <c r="I1718"/>
  <c r="I1717"/>
  <c r="I1716"/>
  <c r="I1715"/>
  <c r="I1714"/>
  <c r="I1713"/>
  <c r="I1712"/>
  <c r="I1711"/>
  <c r="I1710"/>
  <c r="I1709"/>
  <c r="I1708"/>
  <c r="I1707"/>
  <c r="I1706"/>
  <c r="I1705"/>
  <c r="I1704"/>
  <c r="I1703"/>
  <c r="I1702"/>
  <c r="I1701"/>
  <c r="I1700"/>
  <c r="I1699"/>
  <c r="I1698"/>
  <c r="I1697"/>
  <c r="I1696"/>
  <c r="I1695"/>
  <c r="I1694"/>
  <c r="I1693"/>
  <c r="I1692"/>
  <c r="I1691"/>
  <c r="I1690"/>
  <c r="I1689"/>
  <c r="I1688"/>
  <c r="I1687"/>
  <c r="I1686"/>
  <c r="I1685"/>
  <c r="I1684"/>
  <c r="I1683"/>
  <c r="I1682"/>
  <c r="I1681"/>
  <c r="I1680"/>
  <c r="I1679"/>
  <c r="I1678"/>
  <c r="I1677"/>
  <c r="I1676"/>
  <c r="I1675"/>
  <c r="I1674"/>
  <c r="I1673"/>
  <c r="I1672"/>
  <c r="I1671"/>
  <c r="I1670"/>
  <c r="I1669"/>
  <c r="I1668"/>
  <c r="I1667"/>
  <c r="I1666"/>
  <c r="I1665"/>
  <c r="I1664"/>
  <c r="I1663"/>
  <c r="I1662"/>
  <c r="I1661"/>
  <c r="I1660"/>
  <c r="I1659"/>
  <c r="I1658"/>
  <c r="I1657"/>
  <c r="I1656"/>
  <c r="I1655"/>
  <c r="I1654"/>
  <c r="I1653"/>
  <c r="I1652"/>
  <c r="I1651"/>
  <c r="I1650"/>
  <c r="I1649"/>
  <c r="I1648"/>
  <c r="I1647"/>
  <c r="I1646"/>
  <c r="I1645"/>
  <c r="I1644"/>
  <c r="I1643"/>
  <c r="I1642"/>
  <c r="I1641"/>
  <c r="I1640"/>
  <c r="I1639"/>
  <c r="I1638"/>
  <c r="I1637"/>
  <c r="I1636"/>
  <c r="I1635"/>
  <c r="I1634"/>
  <c r="I1633"/>
  <c r="I1632"/>
  <c r="I1631"/>
  <c r="I1630"/>
  <c r="I1629"/>
  <c r="I1628"/>
  <c r="I1627"/>
  <c r="I1626"/>
  <c r="I1625"/>
  <c r="I1624"/>
  <c r="I1623"/>
  <c r="I1622"/>
  <c r="I1621"/>
  <c r="I1620"/>
  <c r="I1619"/>
  <c r="I1618"/>
  <c r="I1617"/>
  <c r="I1616"/>
  <c r="I1615"/>
  <c r="I1614"/>
  <c r="I1613"/>
  <c r="I1612"/>
  <c r="I1611"/>
  <c r="I1610"/>
  <c r="I1609"/>
  <c r="I1608"/>
  <c r="I1607"/>
  <c r="I1606"/>
  <c r="I1605"/>
  <c r="I1604"/>
  <c r="I1603"/>
  <c r="I1602"/>
  <c r="I1601"/>
  <c r="I1600"/>
  <c r="I1599"/>
  <c r="I1598"/>
  <c r="I1597"/>
  <c r="I1596"/>
  <c r="I1595"/>
  <c r="I1594"/>
  <c r="I1593"/>
  <c r="I1592"/>
  <c r="I1591"/>
  <c r="I1590"/>
  <c r="I1589"/>
  <c r="I1588"/>
  <c r="I1587"/>
  <c r="I1586"/>
  <c r="I1585"/>
  <c r="I1584"/>
  <c r="I1583"/>
  <c r="I1582"/>
  <c r="I1581"/>
  <c r="I1580"/>
  <c r="I1579"/>
  <c r="I1578"/>
  <c r="I1577"/>
  <c r="I1576"/>
  <c r="I1575"/>
  <c r="I1574"/>
  <c r="I1573"/>
  <c r="I1572"/>
  <c r="I1571"/>
  <c r="I1570"/>
  <c r="I1569"/>
  <c r="I1568"/>
  <c r="I1567"/>
  <c r="I1566"/>
  <c r="I1565"/>
  <c r="I1564"/>
  <c r="I1563"/>
  <c r="I1562"/>
  <c r="I1561"/>
  <c r="I1560"/>
  <c r="I1559"/>
  <c r="I1558"/>
  <c r="I1557"/>
  <c r="I1556"/>
  <c r="I1555"/>
  <c r="I1554"/>
  <c r="I1553"/>
  <c r="I1552"/>
  <c r="I1551"/>
  <c r="I1550"/>
  <c r="I1549"/>
  <c r="I1548"/>
  <c r="I1547"/>
  <c r="I1546"/>
  <c r="I1545"/>
  <c r="I1544"/>
  <c r="I1543"/>
  <c r="I1542"/>
  <c r="I1541"/>
  <c r="I1540"/>
  <c r="I1539"/>
  <c r="I1538"/>
  <c r="I1537"/>
  <c r="I1536"/>
  <c r="I1535"/>
  <c r="I1534"/>
  <c r="I1533"/>
  <c r="I1532"/>
  <c r="I1531"/>
  <c r="I1530"/>
  <c r="I1529"/>
  <c r="I1528"/>
  <c r="I1527"/>
  <c r="I1526"/>
  <c r="I1525"/>
  <c r="I1524"/>
  <c r="I1523"/>
  <c r="I1522"/>
  <c r="I1521"/>
  <c r="I1520"/>
  <c r="I1519"/>
  <c r="I1518"/>
  <c r="I1517"/>
  <c r="I1516"/>
  <c r="I1515"/>
  <c r="I1514"/>
  <c r="I1513"/>
  <c r="I1512"/>
  <c r="I1511"/>
  <c r="I1510"/>
  <c r="I1509"/>
  <c r="I1508"/>
  <c r="I1507"/>
  <c r="I1506"/>
  <c r="I1505"/>
  <c r="I1504"/>
  <c r="I1503"/>
  <c r="I1502"/>
  <c r="I1501"/>
  <c r="I1500"/>
  <c r="I1499"/>
  <c r="I1498"/>
  <c r="I1497"/>
  <c r="I1496"/>
  <c r="I1495"/>
  <c r="I1494"/>
  <c r="I1493"/>
  <c r="I1492"/>
  <c r="I1491"/>
  <c r="I1490"/>
  <c r="I1489"/>
  <c r="I1488"/>
  <c r="I1487"/>
  <c r="I1486"/>
  <c r="I1485"/>
  <c r="I1484"/>
  <c r="I1483"/>
  <c r="I1482"/>
  <c r="I1481"/>
  <c r="I1480"/>
  <c r="I1479"/>
  <c r="I1478"/>
  <c r="I1477"/>
  <c r="I1476"/>
  <c r="I1475"/>
  <c r="I1474"/>
  <c r="I1473"/>
  <c r="I1472"/>
  <c r="I1471"/>
  <c r="I1470"/>
  <c r="I1469"/>
  <c r="I1468"/>
  <c r="I1467"/>
  <c r="I1466"/>
  <c r="I1465"/>
  <c r="I1464"/>
  <c r="I1463"/>
  <c r="I1462"/>
  <c r="I1461"/>
  <c r="I1460"/>
  <c r="I1459"/>
  <c r="I1458"/>
  <c r="I1457"/>
  <c r="I1456"/>
  <c r="I1455"/>
  <c r="I1454"/>
  <c r="I1453"/>
  <c r="I1452"/>
  <c r="I1451"/>
  <c r="I1450"/>
  <c r="I1449"/>
  <c r="I1448"/>
  <c r="I1447"/>
  <c r="I1446"/>
  <c r="I1445"/>
  <c r="I1444"/>
  <c r="I1443"/>
  <c r="I1442"/>
  <c r="I1441"/>
  <c r="I1440"/>
  <c r="I1439"/>
  <c r="I1438"/>
  <c r="I1437"/>
  <c r="I1436"/>
  <c r="I1435"/>
  <c r="I1434"/>
  <c r="I1433"/>
  <c r="I1432"/>
  <c r="I1431"/>
  <c r="I1430"/>
  <c r="I1429"/>
  <c r="I1428"/>
  <c r="I1427"/>
  <c r="I1426"/>
  <c r="I1425"/>
  <c r="I1424"/>
  <c r="I1423"/>
  <c r="I1422"/>
  <c r="I1421"/>
  <c r="I1420"/>
  <c r="I1419"/>
  <c r="I1418"/>
  <c r="I1417"/>
  <c r="I1416"/>
  <c r="I1415"/>
  <c r="I1414"/>
  <c r="I1413"/>
  <c r="I1412"/>
  <c r="I1411"/>
  <c r="I1410"/>
  <c r="I1409"/>
  <c r="I1408"/>
  <c r="I1407"/>
  <c r="I1406"/>
  <c r="I1405"/>
  <c r="I1404"/>
  <c r="I1403"/>
  <c r="I1402"/>
  <c r="I1401"/>
  <c r="I1400"/>
  <c r="I1399"/>
  <c r="I1398"/>
  <c r="I1397"/>
  <c r="I1396"/>
  <c r="I1395"/>
  <c r="I1394"/>
  <c r="I1393"/>
  <c r="I1392"/>
  <c r="I1391"/>
  <c r="I1390"/>
  <c r="I1389"/>
  <c r="I1388"/>
  <c r="I1387"/>
  <c r="I1386"/>
  <c r="I1385"/>
  <c r="I1384"/>
  <c r="I1383"/>
  <c r="I1382"/>
  <c r="I1381"/>
  <c r="I1380"/>
  <c r="I1379"/>
  <c r="I1378"/>
  <c r="I1377"/>
  <c r="I1376"/>
  <c r="I1375"/>
  <c r="I1374"/>
  <c r="I1373"/>
  <c r="I1372"/>
  <c r="I1371"/>
  <c r="I1370"/>
  <c r="I1369"/>
  <c r="I1368"/>
  <c r="I1367"/>
  <c r="I1366"/>
  <c r="I1365"/>
  <c r="I1364"/>
  <c r="I1363"/>
  <c r="I1362"/>
  <c r="I1361"/>
  <c r="I1360"/>
  <c r="I1359"/>
  <c r="I1358"/>
  <c r="I1357"/>
  <c r="I1356"/>
  <c r="I1355"/>
  <c r="I1354"/>
  <c r="I1353"/>
  <c r="I1352"/>
  <c r="I1351"/>
  <c r="I1350"/>
  <c r="I1349"/>
  <c r="I1348"/>
  <c r="I1347"/>
  <c r="I1346"/>
  <c r="I1345"/>
  <c r="I1344"/>
  <c r="I1343"/>
  <c r="I1342"/>
  <c r="I1341"/>
  <c r="I1340"/>
  <c r="I1339"/>
  <c r="I1338"/>
  <c r="I1337"/>
  <c r="I1336"/>
  <c r="I1335"/>
  <c r="I1334"/>
  <c r="I1333"/>
  <c r="I1332"/>
  <c r="I1331"/>
  <c r="I1330"/>
  <c r="I1329"/>
  <c r="I1328"/>
  <c r="I1327"/>
  <c r="I1326"/>
  <c r="I1325"/>
  <c r="I1324"/>
  <c r="I1323"/>
  <c r="I1322"/>
  <c r="I1321"/>
  <c r="I1320"/>
  <c r="I1319"/>
  <c r="I1318"/>
  <c r="I1317"/>
  <c r="I1316"/>
  <c r="I1315"/>
  <c r="I1314"/>
  <c r="I1313"/>
  <c r="I1312"/>
  <c r="I1311"/>
  <c r="I1310"/>
  <c r="I1309"/>
  <c r="I1308"/>
  <c r="I1307"/>
  <c r="I1306"/>
  <c r="I1305"/>
  <c r="I1304"/>
  <c r="I1303"/>
  <c r="I1302"/>
  <c r="I1301"/>
  <c r="I1300"/>
  <c r="I1299"/>
  <c r="I1298"/>
  <c r="I1297"/>
  <c r="I1296"/>
  <c r="I1295"/>
  <c r="I1294"/>
  <c r="I1293"/>
  <c r="I1292"/>
  <c r="I1291"/>
  <c r="I1290"/>
  <c r="I1289"/>
  <c r="I1288"/>
  <c r="I1287"/>
  <c r="I1286"/>
  <c r="I1285"/>
  <c r="I1284"/>
  <c r="I1283"/>
  <c r="I1282"/>
  <c r="I1281"/>
  <c r="I1280"/>
  <c r="I1279"/>
  <c r="I1278"/>
  <c r="I1277"/>
  <c r="I1276"/>
  <c r="I1275"/>
  <c r="I1274"/>
  <c r="I1273"/>
  <c r="I1272"/>
  <c r="I1271"/>
  <c r="I1270"/>
  <c r="I1269"/>
  <c r="I1268"/>
  <c r="I1267"/>
  <c r="I1266"/>
  <c r="I1265"/>
  <c r="I1264"/>
  <c r="I1263"/>
  <c r="I1262"/>
  <c r="I1261"/>
  <c r="I1260"/>
  <c r="I1259"/>
  <c r="I1258"/>
  <c r="I1257"/>
  <c r="I1256"/>
  <c r="I1255"/>
  <c r="I1254"/>
  <c r="I1253"/>
  <c r="I1252"/>
  <c r="I1251"/>
  <c r="I1250"/>
  <c r="I1249"/>
  <c r="I1248"/>
  <c r="I1247"/>
  <c r="I1246"/>
  <c r="I1245"/>
  <c r="I1244"/>
  <c r="I1243"/>
  <c r="I1242"/>
  <c r="I1241"/>
  <c r="I1240"/>
  <c r="I1239"/>
  <c r="I1238"/>
  <c r="I1237"/>
  <c r="I1236"/>
  <c r="I1235"/>
  <c r="I1234"/>
  <c r="I1233"/>
  <c r="I1232"/>
  <c r="I1231"/>
  <c r="I1230"/>
  <c r="I1229"/>
  <c r="I1228"/>
  <c r="I1227"/>
  <c r="I1226"/>
  <c r="I1225"/>
  <c r="I1224"/>
  <c r="I1223"/>
  <c r="I1222"/>
  <c r="I1221"/>
  <c r="I1220"/>
  <c r="I1219"/>
  <c r="I1218"/>
  <c r="I1217"/>
  <c r="I1216"/>
  <c r="I1215"/>
  <c r="I1214"/>
  <c r="I1213"/>
  <c r="I1212"/>
  <c r="I1211"/>
  <c r="I1210"/>
  <c r="I1209"/>
  <c r="I1208"/>
  <c r="I1207"/>
  <c r="I1206"/>
  <c r="I1205"/>
  <c r="I1204"/>
  <c r="I1203"/>
  <c r="I1202"/>
  <c r="I1201"/>
  <c r="I1200"/>
  <c r="I1199"/>
  <c r="I1198"/>
  <c r="I1197"/>
  <c r="I1196"/>
  <c r="I1195"/>
  <c r="I1194"/>
  <c r="I1193"/>
  <c r="I1192"/>
  <c r="I1191"/>
  <c r="I1190"/>
  <c r="I1189"/>
  <c r="I1188"/>
  <c r="I1187"/>
  <c r="I1186"/>
  <c r="I1185"/>
  <c r="I1184"/>
  <c r="I1183"/>
  <c r="I1182"/>
  <c r="I1181"/>
  <c r="I1180"/>
  <c r="I1179"/>
  <c r="I1178"/>
  <c r="I1177"/>
  <c r="I1176"/>
  <c r="I1175"/>
  <c r="I1174"/>
  <c r="I1173"/>
  <c r="I1172"/>
  <c r="I1171"/>
  <c r="I1170"/>
  <c r="I1169"/>
  <c r="I1168"/>
  <c r="I1167"/>
  <c r="I1166"/>
  <c r="I1165"/>
  <c r="I1164"/>
  <c r="I1163"/>
  <c r="I1162"/>
  <c r="I1161"/>
  <c r="I1160"/>
  <c r="I1159"/>
  <c r="I1158"/>
  <c r="I1157"/>
  <c r="I1156"/>
  <c r="I1155"/>
  <c r="I1154"/>
  <c r="I1153"/>
  <c r="I1152"/>
  <c r="I1151"/>
  <c r="I1150"/>
  <c r="I1149"/>
  <c r="I1148"/>
  <c r="I1147"/>
  <c r="I1146"/>
  <c r="I1145"/>
  <c r="I1144"/>
  <c r="I1143"/>
  <c r="I1142"/>
  <c r="I1141"/>
  <c r="I1140"/>
  <c r="I1139"/>
  <c r="I1138"/>
  <c r="I1137"/>
  <c r="I1136"/>
  <c r="I1135"/>
  <c r="I1134"/>
  <c r="I1133"/>
  <c r="I1132"/>
  <c r="I1131"/>
  <c r="I1130"/>
  <c r="I1129"/>
  <c r="I1128"/>
  <c r="I1127"/>
  <c r="I1126"/>
  <c r="I1125"/>
  <c r="I1124"/>
  <c r="I1123"/>
  <c r="I1122"/>
  <c r="I1121"/>
  <c r="I1120"/>
  <c r="I1119"/>
  <c r="I1118"/>
  <c r="I1117"/>
  <c r="I1116"/>
  <c r="I1115"/>
  <c r="I1114"/>
  <c r="I1113"/>
  <c r="I1112"/>
  <c r="I1111"/>
  <c r="I1110"/>
  <c r="I1109"/>
  <c r="I1108"/>
  <c r="I1107"/>
  <c r="I1106"/>
  <c r="I1105"/>
  <c r="I1104"/>
  <c r="I1103"/>
  <c r="I1102"/>
  <c r="I1101"/>
  <c r="I1100"/>
  <c r="I1099"/>
  <c r="I1098"/>
  <c r="I1097"/>
  <c r="I1096"/>
  <c r="I1095"/>
  <c r="I1094"/>
  <c r="I1093"/>
  <c r="I1092"/>
  <c r="I1091"/>
  <c r="I1090"/>
  <c r="I1089"/>
  <c r="I1088"/>
  <c r="I1087"/>
  <c r="I1086"/>
  <c r="I1085"/>
  <c r="I1084"/>
  <c r="I1083"/>
  <c r="I1082"/>
  <c r="I1081"/>
  <c r="I1080"/>
  <c r="I1079"/>
  <c r="I1078"/>
  <c r="I1077"/>
  <c r="I1076"/>
  <c r="I1075"/>
  <c r="I1074"/>
  <c r="I1073"/>
  <c r="I1072"/>
  <c r="I1071"/>
  <c r="I1070"/>
  <c r="I1069"/>
  <c r="I1068"/>
  <c r="I1067"/>
  <c r="I1066"/>
  <c r="I1065"/>
  <c r="I1064"/>
  <c r="I1063"/>
  <c r="I1062"/>
  <c r="I1061"/>
  <c r="I1060"/>
  <c r="I1059"/>
  <c r="I1058"/>
  <c r="I1057"/>
  <c r="I1056"/>
  <c r="I1055"/>
  <c r="I1054"/>
  <c r="I1053"/>
  <c r="I1052"/>
  <c r="I1051"/>
  <c r="I1050"/>
  <c r="I1049"/>
  <c r="I1048"/>
  <c r="I1047"/>
  <c r="I1046"/>
  <c r="I1045"/>
  <c r="I1044"/>
  <c r="I1043"/>
  <c r="I1042"/>
  <c r="I1041"/>
  <c r="I1040"/>
  <c r="I1039"/>
  <c r="I1038"/>
  <c r="I1037"/>
  <c r="I1036"/>
  <c r="I1035"/>
  <c r="I1034"/>
  <c r="I1033"/>
  <c r="I1032"/>
  <c r="I1031"/>
  <c r="I1030"/>
  <c r="I1029"/>
  <c r="I1028"/>
  <c r="I1027"/>
  <c r="I1026"/>
  <c r="I1025"/>
  <c r="I1024"/>
  <c r="I1023"/>
  <c r="I1022"/>
  <c r="I1021"/>
  <c r="I1020"/>
  <c r="I1019"/>
  <c r="I1018"/>
  <c r="I1017"/>
  <c r="I1016"/>
  <c r="I1015"/>
  <c r="I1014"/>
  <c r="I1013"/>
  <c r="I1012"/>
  <c r="I1011"/>
  <c r="I1010"/>
  <c r="I1009"/>
  <c r="I1008"/>
  <c r="I1007"/>
  <c r="I1006"/>
  <c r="I1005"/>
  <c r="I1004"/>
  <c r="I1003"/>
  <c r="I1002"/>
  <c r="I1001"/>
  <c r="I1000"/>
  <c r="I999"/>
  <c r="I998"/>
  <c r="I997"/>
  <c r="I996"/>
  <c r="I995"/>
  <c r="I994"/>
  <c r="I993"/>
  <c r="I992"/>
  <c r="I991"/>
  <c r="I990"/>
  <c r="I989"/>
  <c r="I988"/>
  <c r="I987"/>
  <c r="I986"/>
  <c r="I985"/>
  <c r="I984"/>
  <c r="I983"/>
  <c r="I982"/>
  <c r="I981"/>
  <c r="I980"/>
  <c r="I979"/>
  <c r="I978"/>
  <c r="I977"/>
  <c r="I976"/>
  <c r="I975"/>
  <c r="I974"/>
  <c r="I973"/>
  <c r="I972"/>
  <c r="I971"/>
  <c r="I970"/>
  <c r="I969"/>
  <c r="I968"/>
  <c r="I967"/>
  <c r="I966"/>
  <c r="I965"/>
  <c r="I964"/>
  <c r="I963"/>
  <c r="I962"/>
  <c r="I961"/>
  <c r="I960"/>
  <c r="I959"/>
  <c r="I958"/>
  <c r="I957"/>
  <c r="I956"/>
  <c r="I955"/>
  <c r="I954"/>
  <c r="I953"/>
  <c r="I952"/>
  <c r="I951"/>
  <c r="I950"/>
  <c r="I949"/>
  <c r="I948"/>
  <c r="I947"/>
  <c r="I946"/>
  <c r="I945"/>
  <c r="I944"/>
  <c r="I943"/>
  <c r="I942"/>
  <c r="I941"/>
  <c r="I940"/>
  <c r="I939"/>
  <c r="I938"/>
  <c r="I937"/>
  <c r="I936"/>
  <c r="I935"/>
  <c r="I934"/>
  <c r="I933"/>
  <c r="I932"/>
  <c r="I931"/>
  <c r="I930"/>
  <c r="I929"/>
  <c r="I928"/>
  <c r="I927"/>
  <c r="I926"/>
  <c r="I925"/>
  <c r="I924"/>
  <c r="I923"/>
  <c r="I922"/>
  <c r="I921"/>
  <c r="I920"/>
  <c r="I919"/>
  <c r="I918"/>
  <c r="I917"/>
  <c r="I916"/>
  <c r="I915"/>
  <c r="I914"/>
  <c r="I913"/>
  <c r="I912"/>
  <c r="I911"/>
  <c r="I910"/>
  <c r="I909"/>
  <c r="I908"/>
  <c r="I907"/>
  <c r="I906"/>
  <c r="I905"/>
  <c r="I904"/>
  <c r="I903"/>
  <c r="I902"/>
  <c r="I901"/>
  <c r="I900"/>
  <c r="I899"/>
  <c r="I898"/>
  <c r="I897"/>
  <c r="I896"/>
  <c r="I895"/>
  <c r="I894"/>
  <c r="I893"/>
  <c r="I892"/>
  <c r="I891"/>
  <c r="I890"/>
  <c r="I889"/>
  <c r="I888"/>
  <c r="I887"/>
  <c r="I886"/>
  <c r="I885"/>
  <c r="I884"/>
  <c r="I883"/>
  <c r="I882"/>
  <c r="I881"/>
  <c r="I880"/>
  <c r="I879"/>
  <c r="I878"/>
  <c r="I877"/>
  <c r="I876"/>
  <c r="I875"/>
  <c r="I874"/>
  <c r="I873"/>
  <c r="I872"/>
  <c r="I871"/>
  <c r="I870"/>
  <c r="I869"/>
  <c r="I868"/>
  <c r="I867"/>
  <c r="I866"/>
  <c r="I865"/>
  <c r="I864"/>
  <c r="I863"/>
  <c r="I862"/>
  <c r="I861"/>
  <c r="I860"/>
  <c r="I859"/>
  <c r="I858"/>
  <c r="I857"/>
  <c r="I856"/>
  <c r="I855"/>
  <c r="I854"/>
  <c r="I853"/>
  <c r="I852"/>
  <c r="I851"/>
  <c r="I850"/>
  <c r="I849"/>
  <c r="I848"/>
  <c r="I847"/>
  <c r="I846"/>
  <c r="I845"/>
  <c r="I844"/>
  <c r="I843"/>
  <c r="I842"/>
  <c r="I841"/>
  <c r="I840"/>
  <c r="I839"/>
  <c r="I838"/>
  <c r="I837"/>
  <c r="I836"/>
  <c r="I835"/>
  <c r="I834"/>
  <c r="I833"/>
  <c r="I832"/>
  <c r="I831"/>
  <c r="I830"/>
  <c r="I829"/>
  <c r="I828"/>
  <c r="I827"/>
  <c r="I826"/>
  <c r="I825"/>
  <c r="I824"/>
  <c r="I823"/>
  <c r="I822"/>
  <c r="I821"/>
  <c r="I820"/>
  <c r="I819"/>
  <c r="I818"/>
  <c r="I817"/>
  <c r="I816"/>
  <c r="I815"/>
  <c r="I814"/>
  <c r="I813"/>
  <c r="I812"/>
  <c r="I811"/>
  <c r="I810"/>
  <c r="I809"/>
  <c r="I808"/>
  <c r="I807"/>
  <c r="I806"/>
  <c r="I805"/>
  <c r="I804"/>
  <c r="I803"/>
  <c r="I802"/>
  <c r="I801"/>
  <c r="I800"/>
  <c r="I799"/>
  <c r="I798"/>
  <c r="I797"/>
  <c r="I796"/>
  <c r="I795"/>
  <c r="I794"/>
  <c r="I793"/>
  <c r="I792"/>
  <c r="I791"/>
  <c r="I790"/>
  <c r="I789"/>
  <c r="I788"/>
  <c r="I787"/>
  <c r="I786"/>
  <c r="I785"/>
  <c r="I784"/>
  <c r="I783"/>
  <c r="I782"/>
  <c r="I781"/>
  <c r="I780"/>
  <c r="I779"/>
  <c r="I778"/>
  <c r="I777"/>
  <c r="I776"/>
  <c r="I775"/>
  <c r="I774"/>
  <c r="I773"/>
  <c r="I772"/>
  <c r="I771"/>
  <c r="I770"/>
  <c r="I769"/>
  <c r="I768"/>
  <c r="I767"/>
  <c r="I766"/>
  <c r="I765"/>
  <c r="I764"/>
  <c r="I763"/>
  <c r="I762"/>
  <c r="I761"/>
  <c r="I760"/>
  <c r="I759"/>
  <c r="I758"/>
  <c r="I757"/>
  <c r="I756"/>
  <c r="I755"/>
  <c r="I754"/>
  <c r="I753"/>
  <c r="I752"/>
  <c r="I751"/>
  <c r="I750"/>
  <c r="I749"/>
  <c r="I748"/>
  <c r="I747"/>
  <c r="I746"/>
  <c r="I745"/>
  <c r="I744"/>
  <c r="I743"/>
  <c r="I742"/>
  <c r="I741"/>
  <c r="I740"/>
  <c r="I739"/>
  <c r="I738"/>
  <c r="I737"/>
  <c r="I736"/>
  <c r="I735"/>
  <c r="I734"/>
  <c r="I733"/>
  <c r="I732"/>
  <c r="I731"/>
  <c r="I730"/>
  <c r="I729"/>
  <c r="I728"/>
  <c r="I727"/>
  <c r="I726"/>
  <c r="I725"/>
  <c r="I724"/>
  <c r="I723"/>
  <c r="I722"/>
  <c r="I721"/>
  <c r="I720"/>
  <c r="I719"/>
  <c r="I718"/>
  <c r="I717"/>
  <c r="I716"/>
  <c r="I715"/>
  <c r="I714"/>
  <c r="I713"/>
  <c r="I712"/>
  <c r="I711"/>
  <c r="I710"/>
  <c r="I709"/>
  <c r="I708"/>
  <c r="I707"/>
  <c r="I706"/>
  <c r="I705"/>
  <c r="I704"/>
  <c r="I703"/>
  <c r="I702"/>
  <c r="I701"/>
  <c r="I700"/>
  <c r="I699"/>
  <c r="I698"/>
  <c r="I697"/>
  <c r="I696"/>
  <c r="I695"/>
  <c r="I694"/>
  <c r="I693"/>
  <c r="I692"/>
  <c r="I691"/>
  <c r="I690"/>
  <c r="I689"/>
  <c r="I688"/>
  <c r="I687"/>
  <c r="I686"/>
  <c r="I685"/>
  <c r="I684"/>
  <c r="I683"/>
  <c r="I682"/>
  <c r="I681"/>
  <c r="I680"/>
  <c r="I679"/>
  <c r="I678"/>
  <c r="I677"/>
  <c r="I675"/>
  <c r="F675"/>
  <c r="I214" i="31" s="1"/>
  <c r="I674" i="2"/>
  <c r="F674"/>
  <c r="I513" i="31" s="1"/>
  <c r="I673" i="2"/>
  <c r="F673"/>
  <c r="I672"/>
  <c r="F672"/>
  <c r="I671"/>
  <c r="F671"/>
  <c r="I670"/>
  <c r="F670"/>
  <c r="I669"/>
  <c r="F669"/>
  <c r="I506" i="31" s="1"/>
  <c r="I668" i="2"/>
  <c r="F668"/>
  <c r="I467" i="31" s="1"/>
  <c r="I667" i="2"/>
  <c r="F667"/>
  <c r="I666"/>
  <c r="F666"/>
  <c r="I665"/>
  <c r="F665"/>
  <c r="I418" i="31" s="1"/>
  <c r="I664" i="2"/>
  <c r="F664"/>
  <c r="I663"/>
  <c r="F663"/>
  <c r="I662"/>
  <c r="F662"/>
  <c r="I420" i="31" s="1"/>
  <c r="I661" i="2"/>
  <c r="F661"/>
  <c r="I428" i="31" s="1"/>
  <c r="I660" i="2"/>
  <c r="F660"/>
  <c r="I514" i="31" s="1"/>
  <c r="I659" i="2"/>
  <c r="F659"/>
  <c r="I426" i="31" s="1"/>
  <c r="I658" i="2"/>
  <c r="F658"/>
  <c r="I505" i="31" s="1"/>
  <c r="I657" i="2"/>
  <c r="F657"/>
  <c r="I656"/>
  <c r="F656"/>
  <c r="I443" i="31" s="1"/>
  <c r="I655" i="2"/>
  <c r="F655"/>
  <c r="I427" i="31" s="1"/>
  <c r="I654" i="2"/>
  <c r="F654"/>
  <c r="I419" i="31" s="1"/>
  <c r="I653" i="2"/>
  <c r="F653"/>
  <c r="I425" i="31" s="1"/>
  <c r="I652" i="2"/>
  <c r="F652"/>
  <c r="I417" i="31" s="1"/>
  <c r="I651" i="2"/>
  <c r="F651"/>
  <c r="I356" i="31" s="1"/>
  <c r="I650" i="2"/>
  <c r="F650"/>
  <c r="I354" i="31" s="1"/>
  <c r="I649" i="2"/>
  <c r="F649"/>
  <c r="I648"/>
  <c r="F648"/>
  <c r="I355" i="31" s="1"/>
  <c r="I647" i="2"/>
  <c r="F647"/>
  <c r="I353" i="31" s="1"/>
  <c r="I646" i="2"/>
  <c r="F646"/>
  <c r="I335" i="31" s="1"/>
  <c r="I645" i="2"/>
  <c r="F645"/>
  <c r="I272" i="31" s="1"/>
  <c r="I644" i="2"/>
  <c r="F644"/>
  <c r="I259" i="31" s="1"/>
  <c r="I643" i="2"/>
  <c r="F643"/>
  <c r="I642"/>
  <c r="F642"/>
  <c r="I275" i="31" s="1"/>
  <c r="I641" i="2"/>
  <c r="F641"/>
  <c r="I460" i="31" s="1"/>
  <c r="I640" i="2"/>
  <c r="F640"/>
  <c r="I344" i="31" s="1"/>
  <c r="I639" i="2"/>
  <c r="F639"/>
  <c r="I466" i="31" s="1"/>
  <c r="I638" i="2"/>
  <c r="F638"/>
  <c r="I274" i="31" s="1"/>
  <c r="I637" i="2"/>
  <c r="F637"/>
  <c r="I459" i="31" s="1"/>
  <c r="I636" i="2"/>
  <c r="F636"/>
  <c r="I343" i="31" s="1"/>
  <c r="I635" i="2"/>
  <c r="F635"/>
  <c r="I465" i="31" s="1"/>
  <c r="I634" i="2"/>
  <c r="F634"/>
  <c r="I409" i="31" s="1"/>
  <c r="I633" i="2"/>
  <c r="F633"/>
  <c r="I332" i="31" s="1"/>
  <c r="I632" i="2"/>
  <c r="F632"/>
  <c r="I330" i="31" s="1"/>
  <c r="I631" i="2"/>
  <c r="F631"/>
  <c r="I328" i="31" s="1"/>
  <c r="I630" i="2"/>
  <c r="F630"/>
  <c r="I408" i="31" s="1"/>
  <c r="I629" i="2"/>
  <c r="F629"/>
  <c r="I331" i="31" s="1"/>
  <c r="I628" i="2"/>
  <c r="F628"/>
  <c r="I329" i="31" s="1"/>
  <c r="I627" i="2"/>
  <c r="F627"/>
  <c r="I327" i="31" s="1"/>
  <c r="I626" i="2"/>
  <c r="F626"/>
  <c r="I462" i="31" s="1"/>
  <c r="I625" i="2"/>
  <c r="F625"/>
  <c r="I213" i="31" s="1"/>
  <c r="I624" i="2"/>
  <c r="F624"/>
  <c r="I298" i="31" s="1"/>
  <c r="I623" i="2"/>
  <c r="F623"/>
  <c r="I311" i="31" s="1"/>
  <c r="I622" i="2"/>
  <c r="F622"/>
  <c r="I303" i="31" s="1"/>
  <c r="I621" i="2"/>
  <c r="F621"/>
  <c r="I302" i="31" s="1"/>
  <c r="I620" i="2"/>
  <c r="F620"/>
  <c r="I255" i="31" s="1"/>
  <c r="I619" i="2"/>
  <c r="F619"/>
  <c r="I254" i="31" s="1"/>
  <c r="I618" i="2"/>
  <c r="F618"/>
  <c r="I617"/>
  <c r="F617"/>
  <c r="I224" i="31" s="1"/>
  <c r="I616" i="2"/>
  <c r="F616"/>
  <c r="I222" i="31" s="1"/>
  <c r="I615" i="2"/>
  <c r="F615"/>
  <c r="I306" i="31" s="1"/>
  <c r="I614" i="2"/>
  <c r="F614"/>
  <c r="I33" i="31" s="1"/>
  <c r="I613" i="2"/>
  <c r="F613"/>
  <c r="I221" i="31" s="1"/>
  <c r="I612" i="2"/>
  <c r="F612"/>
  <c r="I236" i="31" s="1"/>
  <c r="I611" i="2"/>
  <c r="F611"/>
  <c r="I232" i="31" s="1"/>
  <c r="I610" i="2"/>
  <c r="F610"/>
  <c r="I97" i="31" s="1"/>
  <c r="I609" i="2"/>
  <c r="F609"/>
  <c r="I230" i="31" s="1"/>
  <c r="I608" i="2"/>
  <c r="F608"/>
  <c r="I607"/>
  <c r="F607"/>
  <c r="I235" i="31" s="1"/>
  <c r="I606" i="2"/>
  <c r="F606"/>
  <c r="I231" i="31" s="1"/>
  <c r="I605" i="2"/>
  <c r="F605"/>
  <c r="I345" i="31" s="1"/>
  <c r="I604" i="2"/>
  <c r="F604"/>
  <c r="I229" i="31" s="1"/>
  <c r="I603" i="2"/>
  <c r="F603"/>
  <c r="I336" i="31" s="1"/>
  <c r="I602" i="2"/>
  <c r="F602"/>
  <c r="I294" i="31" s="1"/>
  <c r="I601" i="2"/>
  <c r="F601"/>
  <c r="I288" i="31" s="1"/>
  <c r="I600" i="2"/>
  <c r="F600"/>
  <c r="I286" i="31" s="1"/>
  <c r="I599" i="2"/>
  <c r="F599"/>
  <c r="I337" i="31" s="1"/>
  <c r="I598" i="2"/>
  <c r="F598"/>
  <c r="I289" i="31" s="1"/>
  <c r="I597" i="2"/>
  <c r="F597"/>
  <c r="I295" i="31" s="1"/>
  <c r="I596" i="2"/>
  <c r="F596"/>
  <c r="I287" i="31" s="1"/>
  <c r="I595" i="2"/>
  <c r="F595"/>
  <c r="I280" i="31" s="1"/>
  <c r="I594" i="2"/>
  <c r="F594"/>
  <c r="I270" i="31" s="1"/>
  <c r="I593" i="2"/>
  <c r="F593"/>
  <c r="I268" i="31" s="1"/>
  <c r="I592" i="2"/>
  <c r="F592"/>
  <c r="I266" i="31" s="1"/>
  <c r="I591" i="2"/>
  <c r="F591"/>
  <c r="I264" i="31" s="1"/>
  <c r="I590" i="2"/>
  <c r="F590"/>
  <c r="I267" i="31" s="1"/>
  <c r="I589" i="2"/>
  <c r="F589"/>
  <c r="I265" i="31" s="1"/>
  <c r="I588" i="2"/>
  <c r="F588"/>
  <c r="I263" i="31" s="1"/>
  <c r="I587" i="2"/>
  <c r="F587"/>
  <c r="I205" i="31" s="1"/>
  <c r="I586" i="2"/>
  <c r="F586"/>
  <c r="I198" i="31" s="1"/>
  <c r="I585" i="2"/>
  <c r="F585"/>
  <c r="I321" i="31" s="1"/>
  <c r="I584" i="2"/>
  <c r="F584"/>
  <c r="I324" i="31" s="1"/>
  <c r="I583" i="2"/>
  <c r="F583"/>
  <c r="I195" i="31" s="1"/>
  <c r="I582" i="2"/>
  <c r="F582"/>
  <c r="I385" i="31" s="1"/>
  <c r="I581" i="2"/>
  <c r="F581"/>
  <c r="I139" i="31" s="1"/>
  <c r="I580" i="2"/>
  <c r="F580"/>
  <c r="I383" i="31" s="1"/>
  <c r="I579" i="2"/>
  <c r="F579"/>
  <c r="I394" i="31" s="1"/>
  <c r="I578" i="2"/>
  <c r="F578"/>
  <c r="I147" i="31" s="1"/>
  <c r="I577" i="2"/>
  <c r="F577"/>
  <c r="I163" i="31" s="1"/>
  <c r="I576" i="2"/>
  <c r="F576"/>
  <c r="I155" i="31" s="1"/>
  <c r="I575" i="2"/>
  <c r="F575"/>
  <c r="I381" i="31" s="1"/>
  <c r="I574" i="2"/>
  <c r="F574"/>
  <c r="I573"/>
  <c r="F573"/>
  <c r="I407" i="31" s="1"/>
  <c r="I572" i="2"/>
  <c r="F572"/>
  <c r="I320" i="31" s="1"/>
  <c r="I571" i="2"/>
  <c r="F571"/>
  <c r="I234" i="31" s="1"/>
  <c r="I570" i="2"/>
  <c r="F570"/>
  <c r="I379" i="31" s="1"/>
  <c r="I569" i="2"/>
  <c r="F569"/>
  <c r="I568"/>
  <c r="F568"/>
  <c r="J308" i="1" s="1"/>
  <c r="I567" i="2"/>
  <c r="F567"/>
  <c r="I202" i="31" s="1"/>
  <c r="I566" i="2"/>
  <c r="F566"/>
  <c r="I565"/>
  <c r="F565"/>
  <c r="I316" i="31" s="1"/>
  <c r="I564" i="2"/>
  <c r="F564"/>
  <c r="I563"/>
  <c r="F563"/>
  <c r="I314" i="31" s="1"/>
  <c r="I562" i="2"/>
  <c r="F562"/>
  <c r="I561"/>
  <c r="F561"/>
  <c r="I11" i="31" s="1"/>
  <c r="I560" i="2"/>
  <c r="F560"/>
  <c r="I402" i="31" s="1"/>
  <c r="I559" i="2"/>
  <c r="F559"/>
  <c r="I392" i="31" s="1"/>
  <c r="I558" i="2"/>
  <c r="F558"/>
  <c r="I369" i="31" s="1"/>
  <c r="I557" i="2"/>
  <c r="F557"/>
  <c r="I556"/>
  <c r="F556"/>
  <c r="I187" i="31" s="1"/>
  <c r="I555" i="2"/>
  <c r="F555"/>
  <c r="I554"/>
  <c r="F554"/>
  <c r="I377" i="31" s="1"/>
  <c r="I553" i="2"/>
  <c r="F553"/>
  <c r="I400" i="31" s="1"/>
  <c r="I552" i="2"/>
  <c r="F552"/>
  <c r="I390" i="31" s="1"/>
  <c r="I551" i="2"/>
  <c r="F551"/>
  <c r="I404" i="31" s="1"/>
  <c r="I550" i="2"/>
  <c r="F550"/>
  <c r="I549"/>
  <c r="F549"/>
  <c r="I367" i="31" s="1"/>
  <c r="I548" i="2"/>
  <c r="F548"/>
  <c r="I547"/>
  <c r="F547"/>
  <c r="I546"/>
  <c r="F546"/>
  <c r="I398" i="31" s="1"/>
  <c r="I545" i="2"/>
  <c r="F545"/>
  <c r="I388" i="31" s="1"/>
  <c r="I544" i="2"/>
  <c r="F544"/>
  <c r="J367" i="1" s="1"/>
  <c r="I543" i="2"/>
  <c r="F543"/>
  <c r="I542"/>
  <c r="F542"/>
  <c r="I323" i="31" s="1"/>
  <c r="I541" i="2"/>
  <c r="F541"/>
  <c r="I186" i="31" s="1"/>
  <c r="I540" i="2"/>
  <c r="F540"/>
  <c r="I384" i="31" s="1"/>
  <c r="I539" i="2"/>
  <c r="F539"/>
  <c r="I162" i="31" s="1"/>
  <c r="I538" i="2"/>
  <c r="F538"/>
  <c r="I138" i="31" s="1"/>
  <c r="I537" i="2"/>
  <c r="F537"/>
  <c r="I382" i="31" s="1"/>
  <c r="I536" i="2"/>
  <c r="F536"/>
  <c r="I194" i="31" s="1"/>
  <c r="I535" i="2"/>
  <c r="F535"/>
  <c r="I154" i="31" s="1"/>
  <c r="I534" i="2"/>
  <c r="F534"/>
  <c r="I233" i="31" s="1"/>
  <c r="I533" i="2"/>
  <c r="F533"/>
  <c r="I532"/>
  <c r="F532"/>
  <c r="I146" i="31" s="1"/>
  <c r="I531" i="2"/>
  <c r="F531"/>
  <c r="I178" i="31" s="1"/>
  <c r="I530" i="2"/>
  <c r="F530"/>
  <c r="I380" i="31" s="1"/>
  <c r="I529" i="2"/>
  <c r="F529"/>
  <c r="I406" i="31" s="1"/>
  <c r="I528" i="2"/>
  <c r="F528"/>
  <c r="I319" i="31" s="1"/>
  <c r="I527" i="2"/>
  <c r="F527"/>
  <c r="I393" i="31" s="1"/>
  <c r="I526" i="2"/>
  <c r="F526"/>
  <c r="I378" i="31" s="1"/>
  <c r="I525" i="2"/>
  <c r="F525"/>
  <c r="I524"/>
  <c r="F524"/>
  <c r="I523"/>
  <c r="F523"/>
  <c r="I201" i="31" s="1"/>
  <c r="I522" i="2"/>
  <c r="F522"/>
  <c r="I521"/>
  <c r="F521"/>
  <c r="I315" i="31" s="1"/>
  <c r="I520" i="2"/>
  <c r="F520"/>
  <c r="I403" i="31" s="1"/>
  <c r="I519" i="2"/>
  <c r="F519"/>
  <c r="I313" i="31" s="1"/>
  <c r="I518" i="2"/>
  <c r="F518"/>
  <c r="J305" i="1" s="1"/>
  <c r="I517" i="2"/>
  <c r="F517"/>
  <c r="J592" i="1" s="1"/>
  <c r="I516" i="2"/>
  <c r="F516"/>
  <c r="I10" i="31" s="1"/>
  <c r="I515" i="2"/>
  <c r="F515"/>
  <c r="I391" i="31" s="1"/>
  <c r="I514" i="2"/>
  <c r="F514"/>
  <c r="I401" i="31" s="1"/>
  <c r="I513" i="2"/>
  <c r="F513"/>
  <c r="I368" i="31" s="1"/>
  <c r="I512" i="2"/>
  <c r="F512"/>
  <c r="I511"/>
  <c r="F511"/>
  <c r="I376" i="31" s="1"/>
  <c r="I510" i="2"/>
  <c r="F510"/>
  <c r="I509"/>
  <c r="F509"/>
  <c r="I399" i="31" s="1"/>
  <c r="I508" i="2"/>
  <c r="F508"/>
  <c r="I389" i="31" s="1"/>
  <c r="I507" i="2"/>
  <c r="F507"/>
  <c r="I366" i="31" s="1"/>
  <c r="I506" i="2"/>
  <c r="F506"/>
  <c r="I505"/>
  <c r="F505"/>
  <c r="I397" i="31" s="1"/>
  <c r="I504" i="2"/>
  <c r="F504"/>
  <c r="I387" i="31" s="1"/>
  <c r="I503" i="2"/>
  <c r="F503"/>
  <c r="J366" i="1" s="1"/>
  <c r="I502" i="2"/>
  <c r="F502"/>
  <c r="I501"/>
  <c r="F501"/>
  <c r="I468" i="31" s="1"/>
  <c r="I500" i="2"/>
  <c r="F500"/>
  <c r="I502" i="31" s="1"/>
  <c r="I499" i="2"/>
  <c r="F499"/>
  <c r="I498"/>
  <c r="F498"/>
  <c r="I516" i="31" s="1"/>
  <c r="I497" i="2"/>
  <c r="F497"/>
  <c r="I496"/>
  <c r="F496"/>
  <c r="I508" i="31" s="1"/>
  <c r="I495" i="2"/>
  <c r="F495"/>
  <c r="I494"/>
  <c r="F494"/>
  <c r="I500" i="31" s="1"/>
  <c r="I493" i="2"/>
  <c r="F493"/>
  <c r="I111" i="31" s="1"/>
  <c r="I492" i="2"/>
  <c r="F492"/>
  <c r="I491"/>
  <c r="F491"/>
  <c r="I498" i="31" s="1"/>
  <c r="I490" i="2"/>
  <c r="F490"/>
  <c r="I489"/>
  <c r="F489"/>
  <c r="I492" i="31" s="1"/>
  <c r="I488" i="2"/>
  <c r="F488"/>
  <c r="I487"/>
  <c r="F487"/>
  <c r="I490" i="31" s="1"/>
  <c r="I486" i="2"/>
  <c r="F486"/>
  <c r="I482" i="31" s="1"/>
  <c r="I485" i="2"/>
  <c r="F485"/>
  <c r="I484"/>
  <c r="F484"/>
  <c r="I483"/>
  <c r="F483"/>
  <c r="I482"/>
  <c r="F482"/>
  <c r="I481"/>
  <c r="F481"/>
  <c r="I484" i="31" s="1"/>
  <c r="I480" i="2"/>
  <c r="F480"/>
  <c r="I486" i="31" s="1"/>
  <c r="I479" i="2"/>
  <c r="F479"/>
  <c r="I478"/>
  <c r="F478"/>
  <c r="I338" i="31" s="1"/>
  <c r="I477" i="2"/>
  <c r="F477"/>
  <c r="I476"/>
  <c r="F476"/>
  <c r="I475"/>
  <c r="F475"/>
  <c r="I478" i="31" s="1"/>
  <c r="I474" i="2"/>
  <c r="F474"/>
  <c r="I474" i="31" s="1"/>
  <c r="I473" i="2"/>
  <c r="F473"/>
  <c r="I472"/>
  <c r="F472"/>
  <c r="I193" i="31" s="1"/>
  <c r="I471" i="2"/>
  <c r="F471"/>
  <c r="I470"/>
  <c r="F470"/>
  <c r="I469"/>
  <c r="F469"/>
  <c r="I346" i="31" s="1"/>
  <c r="I468" i="2"/>
  <c r="F468"/>
  <c r="I470" i="31" s="1"/>
  <c r="I467" i="2"/>
  <c r="F467"/>
  <c r="I466"/>
  <c r="F466"/>
  <c r="I458" i="31" s="1"/>
  <c r="I465" i="2"/>
  <c r="F465"/>
  <c r="I464"/>
  <c r="F464"/>
  <c r="I463"/>
  <c r="F463"/>
  <c r="I450" i="31" s="1"/>
  <c r="I462" i="2"/>
  <c r="F462"/>
  <c r="I223" i="31" s="1"/>
  <c r="I461" i="2"/>
  <c r="F461"/>
  <c r="I460"/>
  <c r="F460"/>
  <c r="I459"/>
  <c r="F459"/>
  <c r="I177" i="31" s="1"/>
  <c r="I458" i="2"/>
  <c r="F458"/>
  <c r="I457"/>
  <c r="F457"/>
  <c r="I456"/>
  <c r="F456"/>
  <c r="I434" i="31" s="1"/>
  <c r="I455" i="2"/>
  <c r="F455"/>
  <c r="I436" i="31" s="1"/>
  <c r="I454" i="2"/>
  <c r="F454"/>
  <c r="I452" i="31" s="1"/>
  <c r="I453" i="2"/>
  <c r="F453"/>
  <c r="I452"/>
  <c r="F452"/>
  <c r="I451"/>
  <c r="F451"/>
  <c r="I450"/>
  <c r="F450"/>
  <c r="I296" i="31" s="1"/>
  <c r="I449" i="2"/>
  <c r="F449"/>
  <c r="I448"/>
  <c r="F448"/>
  <c r="I447"/>
  <c r="F447"/>
  <c r="I446"/>
  <c r="F446"/>
  <c r="I445"/>
  <c r="F445"/>
  <c r="I348" i="31" s="1"/>
  <c r="I444" i="2"/>
  <c r="F444"/>
  <c r="I443"/>
  <c r="F443"/>
  <c r="I442"/>
  <c r="F442"/>
  <c r="I322" i="31" s="1"/>
  <c r="I441" i="2"/>
  <c r="F441"/>
  <c r="I440"/>
  <c r="F440"/>
  <c r="I439"/>
  <c r="F439"/>
  <c r="I312" i="31" s="1"/>
  <c r="I438" i="2"/>
  <c r="F438"/>
  <c r="I437"/>
  <c r="F437"/>
  <c r="I290" i="31" s="1"/>
  <c r="I436" i="2"/>
  <c r="F436"/>
  <c r="I435"/>
  <c r="F435"/>
  <c r="I434"/>
  <c r="F434"/>
  <c r="I161" i="31" s="1"/>
  <c r="I433" i="2"/>
  <c r="F433"/>
  <c r="I432"/>
  <c r="F432"/>
  <c r="I431"/>
  <c r="F431"/>
  <c r="I430"/>
  <c r="F430"/>
  <c r="I429"/>
  <c r="F429"/>
  <c r="I256" i="31" s="1"/>
  <c r="I428" i="2"/>
  <c r="F428"/>
  <c r="I248" i="31" s="1"/>
  <c r="I427" i="2"/>
  <c r="F427"/>
  <c r="I250" i="31" s="1"/>
  <c r="I426" i="2"/>
  <c r="F426"/>
  <c r="I243" i="31" s="1"/>
  <c r="I425" i="2"/>
  <c r="F425"/>
  <c r="I424"/>
  <c r="F424"/>
  <c r="I423"/>
  <c r="F423"/>
  <c r="I241" i="31" s="1"/>
  <c r="I422" i="2"/>
  <c r="F422"/>
  <c r="I185" i="31" s="1"/>
  <c r="I421" i="2"/>
  <c r="F421"/>
  <c r="I420"/>
  <c r="F420"/>
  <c r="I419"/>
  <c r="F419"/>
  <c r="I239" i="31" s="1"/>
  <c r="I418" i="2"/>
  <c r="F418"/>
  <c r="I417"/>
  <c r="F417"/>
  <c r="I416"/>
  <c r="F416"/>
  <c r="I216" i="31" s="1"/>
  <c r="I415" i="2"/>
  <c r="F415"/>
  <c r="I414"/>
  <c r="F414"/>
  <c r="I413"/>
  <c r="F413"/>
  <c r="I200" i="31" s="1"/>
  <c r="I412" i="2"/>
  <c r="F412"/>
  <c r="I206" i="31" s="1"/>
  <c r="I411" i="2"/>
  <c r="F411"/>
  <c r="I410"/>
  <c r="F410"/>
  <c r="I409"/>
  <c r="F409"/>
  <c r="I175" i="31" s="1"/>
  <c r="I408" i="2"/>
  <c r="F408"/>
  <c r="I407"/>
  <c r="F407"/>
  <c r="I183" i="31" s="1"/>
  <c r="I406" i="2"/>
  <c r="F406"/>
  <c r="I405"/>
  <c r="F405"/>
  <c r="I404"/>
  <c r="F404"/>
  <c r="I403"/>
  <c r="F403"/>
  <c r="I402"/>
  <c r="F402"/>
  <c r="I159" i="31" s="1"/>
  <c r="I401" i="2"/>
  <c r="F401"/>
  <c r="I153" i="31" s="1"/>
  <c r="I400" i="2"/>
  <c r="F400"/>
  <c r="I145" i="31" s="1"/>
  <c r="I399" i="2"/>
  <c r="F399"/>
  <c r="I151" i="31" s="1"/>
  <c r="I398" i="2"/>
  <c r="F398"/>
  <c r="I397"/>
  <c r="F397"/>
  <c r="I143" i="31" s="1"/>
  <c r="I396" i="2"/>
  <c r="F396"/>
  <c r="I137" i="31" s="1"/>
  <c r="I395" i="2"/>
  <c r="F395"/>
  <c r="I394"/>
  <c r="F394"/>
  <c r="I393"/>
  <c r="F393"/>
  <c r="I392"/>
  <c r="F392"/>
  <c r="I282" i="31" s="1"/>
  <c r="I391" i="2"/>
  <c r="F391"/>
  <c r="I129" i="31" s="1"/>
  <c r="I390" i="2"/>
  <c r="F390"/>
  <c r="I389"/>
  <c r="F389"/>
  <c r="I442" i="31" s="1"/>
  <c r="I388" i="2"/>
  <c r="F388"/>
  <c r="I127" i="31" s="1"/>
  <c r="I387" i="2"/>
  <c r="F387"/>
  <c r="I121" i="31" s="1"/>
  <c r="I386" i="2"/>
  <c r="F386"/>
  <c r="I119" i="31" s="1"/>
  <c r="I385" i="2"/>
  <c r="F385"/>
  <c r="I135" i="31" s="1"/>
  <c r="I384" i="2"/>
  <c r="F384"/>
  <c r="I383"/>
  <c r="F383"/>
  <c r="I167" i="31" s="1"/>
  <c r="I382" i="2"/>
  <c r="F382"/>
  <c r="I381"/>
  <c r="F381"/>
  <c r="I258" i="31" s="1"/>
  <c r="I380" i="2"/>
  <c r="F380"/>
  <c r="I379"/>
  <c r="F379"/>
  <c r="I81" i="31" s="1"/>
  <c r="I378" i="2"/>
  <c r="F378"/>
  <c r="I105" i="31" s="1"/>
  <c r="I377" i="2"/>
  <c r="F377"/>
  <c r="I376"/>
  <c r="F376"/>
  <c r="I103" i="31" s="1"/>
  <c r="I375" i="2"/>
  <c r="F375"/>
  <c r="I73" i="31" s="1"/>
  <c r="I374" i="2"/>
  <c r="F374"/>
  <c r="I373"/>
  <c r="F373"/>
  <c r="I169" i="31" s="1"/>
  <c r="I372" i="2"/>
  <c r="F372"/>
  <c r="I411" i="31" s="1"/>
  <c r="I371" i="2"/>
  <c r="F371"/>
  <c r="I95" i="31" s="1"/>
  <c r="I370" i="2"/>
  <c r="F370"/>
  <c r="I369"/>
  <c r="F369"/>
  <c r="I368"/>
  <c r="F368"/>
  <c r="I367"/>
  <c r="F367"/>
  <c r="I87" i="31" s="1"/>
  <c r="I366" i="2"/>
  <c r="F366"/>
  <c r="I365"/>
  <c r="F365"/>
  <c r="I364"/>
  <c r="F364"/>
  <c r="I71" i="31" s="1"/>
  <c r="I363" i="2"/>
  <c r="F363"/>
  <c r="I362"/>
  <c r="F362"/>
  <c r="I361"/>
  <c r="F361"/>
  <c r="I360"/>
  <c r="F360"/>
  <c r="I359"/>
  <c r="F359"/>
  <c r="I65" i="31" s="1"/>
  <c r="I358" i="2"/>
  <c r="F358"/>
  <c r="I357"/>
  <c r="F357"/>
  <c r="I356"/>
  <c r="F356"/>
  <c r="I63" i="31" s="1"/>
  <c r="I355" i="2"/>
  <c r="F355"/>
  <c r="I354"/>
  <c r="F354"/>
  <c r="I353"/>
  <c r="F353"/>
  <c r="I49" i="31" s="1"/>
  <c r="I352" i="2"/>
  <c r="F352"/>
  <c r="I351"/>
  <c r="F351"/>
  <c r="I79" i="31" s="1"/>
  <c r="I350" i="2"/>
  <c r="F350"/>
  <c r="I57" i="31" s="1"/>
  <c r="I349" i="2"/>
  <c r="F349"/>
  <c r="I191" i="31" s="1"/>
  <c r="I348" i="2"/>
  <c r="F348"/>
  <c r="I347"/>
  <c r="F347"/>
  <c r="I208" i="31" s="1"/>
  <c r="I346" i="2"/>
  <c r="F346"/>
  <c r="I345"/>
  <c r="F345"/>
  <c r="I47" i="31" s="1"/>
  <c r="I344" i="2"/>
  <c r="F344"/>
  <c r="I343"/>
  <c r="F343"/>
  <c r="I342"/>
  <c r="F342"/>
  <c r="I41" i="31" s="1"/>
  <c r="I341" i="2"/>
  <c r="F341"/>
  <c r="I89" i="31" s="1"/>
  <c r="I340" i="2"/>
  <c r="F340"/>
  <c r="I339"/>
  <c r="F339"/>
  <c r="I225" i="31" s="1"/>
  <c r="I338" i="2"/>
  <c r="I337"/>
  <c r="F337"/>
  <c r="I336"/>
  <c r="F336"/>
  <c r="I335"/>
  <c r="F335"/>
  <c r="I31" i="31" s="1"/>
  <c r="I334" i="2"/>
  <c r="F334"/>
  <c r="I273" i="31" s="1"/>
  <c r="I333" i="2"/>
  <c r="F333"/>
  <c r="I25" i="31" s="1"/>
  <c r="I332" i="2"/>
  <c r="F332"/>
  <c r="I331"/>
  <c r="F331"/>
  <c r="I330"/>
  <c r="F330"/>
  <c r="I476" i="31" s="1"/>
  <c r="I329" i="2"/>
  <c r="F329"/>
  <c r="I23" i="31" s="1"/>
  <c r="I328" i="2"/>
  <c r="F328"/>
  <c r="I327"/>
  <c r="F327"/>
  <c r="I17" i="31" s="1"/>
  <c r="I326" i="2"/>
  <c r="F326"/>
  <c r="I325"/>
  <c r="F325"/>
  <c r="I324"/>
  <c r="F324"/>
  <c r="I15" i="31" s="1"/>
  <c r="I323" i="2"/>
  <c r="F323"/>
  <c r="I322"/>
  <c r="F322"/>
  <c r="I55" i="31" s="1"/>
  <c r="I321" i="2"/>
  <c r="F321"/>
  <c r="I320"/>
  <c r="F320"/>
  <c r="I319"/>
  <c r="F319"/>
  <c r="I9" i="31" s="1"/>
  <c r="I318" i="2"/>
  <c r="F318"/>
  <c r="I113" i="31" s="1"/>
  <c r="I317" i="2"/>
  <c r="F317"/>
  <c r="I444" i="31" s="1"/>
  <c r="I316" i="2"/>
  <c r="F316"/>
  <c r="I315"/>
  <c r="F315"/>
  <c r="I7" i="31" s="1"/>
  <c r="I314" i="2"/>
  <c r="F314"/>
  <c r="I313"/>
  <c r="F313"/>
  <c r="I485" i="31" s="1"/>
  <c r="I312" i="2"/>
  <c r="F312"/>
  <c r="I515" i="31" s="1"/>
  <c r="I311" i="2"/>
  <c r="F311"/>
  <c r="I410" i="31" s="1"/>
  <c r="I310" i="2"/>
  <c r="F310"/>
  <c r="I309"/>
  <c r="F309"/>
  <c r="I308"/>
  <c r="F308"/>
  <c r="I307"/>
  <c r="F307"/>
  <c r="I306"/>
  <c r="F306"/>
  <c r="I112" i="31" s="1"/>
  <c r="I305" i="2"/>
  <c r="F305"/>
  <c r="I304"/>
  <c r="F304"/>
  <c r="I281" i="31" s="1"/>
  <c r="I303" i="2"/>
  <c r="F303"/>
  <c r="I302"/>
  <c r="F302"/>
  <c r="I301"/>
  <c r="F301"/>
  <c r="I300"/>
  <c r="F300"/>
  <c r="I299"/>
  <c r="F299"/>
  <c r="I104" i="31" s="1"/>
  <c r="I298" i="2"/>
  <c r="F298"/>
  <c r="I297"/>
  <c r="F297"/>
  <c r="I296"/>
  <c r="F296"/>
  <c r="I72" i="31" s="1"/>
  <c r="I295" i="2"/>
  <c r="F295"/>
  <c r="I294"/>
  <c r="F294"/>
  <c r="I293"/>
  <c r="F293"/>
  <c r="I292"/>
  <c r="F292"/>
  <c r="I507" i="31" s="1"/>
  <c r="I291" i="2"/>
  <c r="F291"/>
  <c r="I290"/>
  <c r="F290"/>
  <c r="I56" i="31" s="1"/>
  <c r="I289" i="2"/>
  <c r="F289"/>
  <c r="I288"/>
  <c r="F288"/>
  <c r="I88" i="31" s="1"/>
  <c r="I287" i="2"/>
  <c r="F287"/>
  <c r="I286"/>
  <c r="F286"/>
  <c r="I491" i="31" s="1"/>
  <c r="I285" i="2"/>
  <c r="F285"/>
  <c r="I284"/>
  <c r="F284"/>
  <c r="I168" i="31" s="1"/>
  <c r="I283" i="2"/>
  <c r="F283"/>
  <c r="I282"/>
  <c r="F282"/>
  <c r="I435" i="31" s="1"/>
  <c r="I281" i="2"/>
  <c r="F281"/>
  <c r="I280"/>
  <c r="F280"/>
  <c r="I279"/>
  <c r="F279"/>
  <c r="I278"/>
  <c r="F278"/>
  <c r="I277"/>
  <c r="F277"/>
  <c r="I501" i="31" s="1"/>
  <c r="I276" i="2"/>
  <c r="F276"/>
  <c r="I40" i="31" s="1"/>
  <c r="I275" i="2"/>
  <c r="F275"/>
  <c r="I274"/>
  <c r="F274"/>
  <c r="I273"/>
  <c r="F273"/>
  <c r="I489" i="31" s="1"/>
  <c r="I272" i="2"/>
  <c r="F272"/>
  <c r="I136" i="31" s="1"/>
  <c r="I271" i="2"/>
  <c r="F271"/>
  <c r="I270"/>
  <c r="F270"/>
  <c r="I24" i="31" s="1"/>
  <c r="I269" i="2"/>
  <c r="F269"/>
  <c r="I268"/>
  <c r="F268"/>
  <c r="I267"/>
  <c r="F267"/>
  <c r="I433" i="31" s="1"/>
  <c r="I266" i="2"/>
  <c r="F266"/>
  <c r="I265"/>
  <c r="F265"/>
  <c r="I461" i="31" s="1"/>
  <c r="I264" i="2"/>
  <c r="F264"/>
  <c r="I263"/>
  <c r="F263"/>
  <c r="I262"/>
  <c r="F262"/>
  <c r="I261"/>
  <c r="F261"/>
  <c r="I260"/>
  <c r="F260"/>
  <c r="I249" i="31" s="1"/>
  <c r="I259" i="2"/>
  <c r="F259"/>
  <c r="I258"/>
  <c r="F258"/>
  <c r="I279" i="31" s="1"/>
  <c r="I257" i="2"/>
  <c r="F257"/>
  <c r="I256"/>
  <c r="F256"/>
  <c r="I110" i="31" s="1"/>
  <c r="I255" i="2"/>
  <c r="F255"/>
  <c r="I254"/>
  <c r="F254"/>
  <c r="I451" i="31" s="1"/>
  <c r="I253" i="2"/>
  <c r="F253"/>
  <c r="I102" i="31" s="1"/>
  <c r="I252" i="2"/>
  <c r="F252"/>
  <c r="I251"/>
  <c r="F251"/>
  <c r="I250"/>
  <c r="F250"/>
  <c r="I86" i="31" s="1"/>
  <c r="I249" i="2"/>
  <c r="F249"/>
  <c r="I248"/>
  <c r="F248"/>
  <c r="I70" i="31" s="1"/>
  <c r="I247" i="2"/>
  <c r="F247"/>
  <c r="I242" i="31" s="1"/>
  <c r="I246" i="2"/>
  <c r="F246"/>
  <c r="I245"/>
  <c r="F245"/>
  <c r="I257" i="31" s="1"/>
  <c r="I244" i="2"/>
  <c r="F244"/>
  <c r="I243"/>
  <c r="F243"/>
  <c r="I54" i="31" s="1"/>
  <c r="I242" i="2"/>
  <c r="F242"/>
  <c r="I241"/>
  <c r="F241"/>
  <c r="I38" i="31" s="1"/>
  <c r="I240" i="2"/>
  <c r="F240"/>
  <c r="I239"/>
  <c r="F239"/>
  <c r="I176" i="31" s="1"/>
  <c r="I238" i="2"/>
  <c r="F238"/>
  <c r="I237"/>
  <c r="F237"/>
  <c r="I236"/>
  <c r="F236"/>
  <c r="I22" i="31" s="1"/>
  <c r="I235" i="2"/>
  <c r="F235"/>
  <c r="I234"/>
  <c r="F234"/>
  <c r="I184" i="31" s="1"/>
  <c r="I233" i="2"/>
  <c r="F233"/>
  <c r="I232"/>
  <c r="F232"/>
  <c r="I231"/>
  <c r="F231"/>
  <c r="I469" i="31" s="1"/>
  <c r="I230" i="2"/>
  <c r="F230"/>
  <c r="I297" i="31" s="1"/>
  <c r="I229" i="2"/>
  <c r="F229"/>
  <c r="I192" i="31" s="1"/>
  <c r="I228" i="2"/>
  <c r="F228"/>
  <c r="I227"/>
  <c r="F227"/>
  <c r="I226"/>
  <c r="F226"/>
  <c r="I160" i="31" s="1"/>
  <c r="I225" i="2"/>
  <c r="F225"/>
  <c r="I224"/>
  <c r="F224"/>
  <c r="I223"/>
  <c r="F223"/>
  <c r="I222"/>
  <c r="F222"/>
  <c r="I144" i="31" s="1"/>
  <c r="I221" i="2"/>
  <c r="F221"/>
  <c r="I128" i="31" s="1"/>
  <c r="I220" i="2"/>
  <c r="F220"/>
  <c r="I219"/>
  <c r="F219"/>
  <c r="I218"/>
  <c r="F218"/>
  <c r="I152" i="31" s="1"/>
  <c r="I217" i="2"/>
  <c r="F217"/>
  <c r="I216"/>
  <c r="F216"/>
  <c r="I134" i="31" s="1"/>
  <c r="I215" i="2"/>
  <c r="F215"/>
  <c r="I214"/>
  <c r="F214"/>
  <c r="I213"/>
  <c r="F213"/>
  <c r="I64" i="31" s="1"/>
  <c r="I212" i="2"/>
  <c r="F212"/>
  <c r="I211"/>
  <c r="F211"/>
  <c r="I120" i="31" s="1"/>
  <c r="I210" i="2"/>
  <c r="F210"/>
  <c r="I209"/>
  <c r="F209"/>
  <c r="I208"/>
  <c r="F208"/>
  <c r="I48" i="31" s="1"/>
  <c r="I207" i="2"/>
  <c r="F207"/>
  <c r="I206"/>
  <c r="F206"/>
  <c r="I347" i="31" s="1"/>
  <c r="I205" i="2"/>
  <c r="F205"/>
  <c r="I204"/>
  <c r="F204"/>
  <c r="I96" i="31" s="1"/>
  <c r="I203" i="2"/>
  <c r="F203"/>
  <c r="I457" i="31" s="1"/>
  <c r="I202" i="2"/>
  <c r="F202"/>
  <c r="I201"/>
  <c r="F201"/>
  <c r="I200"/>
  <c r="F200"/>
  <c r="I199" i="31" s="1"/>
  <c r="I199" i="2"/>
  <c r="F199"/>
  <c r="I198"/>
  <c r="F198"/>
  <c r="I197"/>
  <c r="F197"/>
  <c r="I80" i="31" s="1"/>
  <c r="I196" i="2"/>
  <c r="F196"/>
  <c r="I215" i="31" s="1"/>
  <c r="I195" i="2"/>
  <c r="F195"/>
  <c r="I194"/>
  <c r="F194"/>
  <c r="I193"/>
  <c r="F193"/>
  <c r="I207" i="31" s="1"/>
  <c r="I192" i="2"/>
  <c r="F192"/>
  <c r="I191"/>
  <c r="F191"/>
  <c r="I32" i="31" s="1"/>
  <c r="I190" i="2"/>
  <c r="F190"/>
  <c r="I189"/>
  <c r="F189"/>
  <c r="I188"/>
  <c r="F188"/>
  <c r="I182" i="31" s="1"/>
  <c r="I187" i="2"/>
  <c r="F187"/>
  <c r="I186"/>
  <c r="F186"/>
  <c r="I190" i="31" s="1"/>
  <c r="I185" i="2"/>
  <c r="F185"/>
  <c r="I184"/>
  <c r="F184"/>
  <c r="I183"/>
  <c r="F183"/>
  <c r="I182"/>
  <c r="F182"/>
  <c r="I370" i="31" s="1"/>
  <c r="I181" i="2"/>
  <c r="F181"/>
  <c r="I180"/>
  <c r="F180"/>
  <c r="I449" i="31" s="1"/>
  <c r="I179" i="2"/>
  <c r="F179"/>
  <c r="I178"/>
  <c r="F178"/>
  <c r="I174" i="31" s="1"/>
  <c r="I177" i="2"/>
  <c r="F177"/>
  <c r="I176"/>
  <c r="F176"/>
  <c r="I175"/>
  <c r="F175"/>
  <c r="I174"/>
  <c r="F174"/>
  <c r="I173"/>
  <c r="F173"/>
  <c r="I172"/>
  <c r="F172"/>
  <c r="I247" i="31" s="1"/>
  <c r="I171" i="2"/>
  <c r="F171"/>
  <c r="I16" i="31" s="1"/>
  <c r="I170" i="2"/>
  <c r="F170"/>
  <c r="I169"/>
  <c r="F169"/>
  <c r="I168"/>
  <c r="F168"/>
  <c r="I167"/>
  <c r="F167"/>
  <c r="I158" i="31" s="1"/>
  <c r="I166" i="2"/>
  <c r="F166"/>
  <c r="I165"/>
  <c r="F165"/>
  <c r="I150" i="31" s="1"/>
  <c r="I164" i="2"/>
  <c r="F164"/>
  <c r="I163"/>
  <c r="F163"/>
  <c r="I142" i="31" s="1"/>
  <c r="I162" i="2"/>
  <c r="F162"/>
  <c r="I238" i="31" s="1"/>
  <c r="I161" i="2"/>
  <c r="F161"/>
  <c r="I160"/>
  <c r="F160"/>
  <c r="I159"/>
  <c r="F159"/>
  <c r="I126" i="31" s="1"/>
  <c r="I158" i="2"/>
  <c r="F158"/>
  <c r="I240" i="31" s="1"/>
  <c r="I157" i="2"/>
  <c r="F157"/>
  <c r="I156"/>
  <c r="F156"/>
  <c r="I155"/>
  <c r="F155"/>
  <c r="I475" i="31" s="1"/>
  <c r="I154" i="2"/>
  <c r="F154"/>
  <c r="I153"/>
  <c r="F153"/>
  <c r="I118" i="31" s="1"/>
  <c r="I152" i="2"/>
  <c r="F152"/>
  <c r="I477" i="31" s="1"/>
  <c r="I151" i="2"/>
  <c r="F151"/>
  <c r="I150"/>
  <c r="F150"/>
  <c r="I8" i="31" s="1"/>
  <c r="I149" i="2"/>
  <c r="F149"/>
  <c r="I441" i="31" s="1"/>
  <c r="I148" i="2"/>
  <c r="F148"/>
  <c r="I481" i="31" s="1"/>
  <c r="I147" i="2"/>
  <c r="F147"/>
  <c r="I166" i="31" s="1"/>
  <c r="I146" i="2"/>
  <c r="F146"/>
  <c r="I145"/>
  <c r="F145"/>
  <c r="I144"/>
  <c r="F144"/>
  <c r="I94" i="31" s="1"/>
  <c r="I143" i="2"/>
  <c r="F143"/>
  <c r="I142"/>
  <c r="F142"/>
  <c r="I62" i="31" s="1"/>
  <c r="I141" i="2"/>
  <c r="F141"/>
  <c r="I140"/>
  <c r="F140"/>
  <c r="I197" i="31" s="1"/>
  <c r="I139" i="2"/>
  <c r="F139"/>
  <c r="I78" i="31" s="1"/>
  <c r="I138" i="2"/>
  <c r="F138"/>
  <c r="I137"/>
  <c r="F137"/>
  <c r="I46" i="31" s="1"/>
  <c r="I136" i="2"/>
  <c r="F136"/>
  <c r="I135"/>
  <c r="F135"/>
  <c r="I134"/>
  <c r="F134"/>
  <c r="I30" i="31" s="1"/>
  <c r="I133" i="2"/>
  <c r="F133"/>
  <c r="I483" i="31" s="1"/>
  <c r="I132" i="2"/>
  <c r="F132"/>
  <c r="I131"/>
  <c r="F131"/>
  <c r="I14" i="31" s="1"/>
  <c r="I130" i="2"/>
  <c r="F130"/>
  <c r="I129"/>
  <c r="F129"/>
  <c r="I497" i="31" s="1"/>
  <c r="I128" i="2"/>
  <c r="F128"/>
  <c r="I127"/>
  <c r="F127"/>
  <c r="I499" i="31" s="1"/>
  <c r="I126" i="2"/>
  <c r="F126"/>
  <c r="I6" i="31" s="1"/>
  <c r="I125" i="2"/>
  <c r="F125"/>
  <c r="I124"/>
  <c r="F124"/>
  <c r="I123"/>
  <c r="F123"/>
  <c r="I114" i="31" s="1"/>
  <c r="I122" i="2"/>
  <c r="F122"/>
  <c r="I283" i="31" s="1"/>
  <c r="I121" i="2"/>
  <c r="F121"/>
  <c r="I106" i="31" s="1"/>
  <c r="I120" i="2"/>
  <c r="F120"/>
  <c r="I90" i="31" s="1"/>
  <c r="I119" i="2"/>
  <c r="F119"/>
  <c r="I74" i="31" s="1"/>
  <c r="I118" i="2"/>
  <c r="F118"/>
  <c r="I58" i="31" s="1"/>
  <c r="I117" i="2"/>
  <c r="F117"/>
  <c r="I325" i="31" s="1"/>
  <c r="I116" i="2"/>
  <c r="F116"/>
  <c r="I42" i="31" s="1"/>
  <c r="I115" i="2"/>
  <c r="F115"/>
  <c r="I170" i="31" s="1"/>
  <c r="I114" i="2"/>
  <c r="F114"/>
  <c r="I412" i="31" s="1"/>
  <c r="I113" i="2"/>
  <c r="F113"/>
  <c r="I339" i="31" s="1"/>
  <c r="I112" i="2"/>
  <c r="F112"/>
  <c r="I26" i="31" s="1"/>
  <c r="I111" i="2"/>
  <c r="F111"/>
  <c r="I110"/>
  <c r="F110"/>
  <c r="I437" i="31" s="1"/>
  <c r="I109" i="2"/>
  <c r="F109"/>
  <c r="I493" i="31" s="1"/>
  <c r="I108" i="2"/>
  <c r="F108"/>
  <c r="J446" i="1" s="1"/>
  <c r="I107" i="2"/>
  <c r="F107"/>
  <c r="I509" i="31" s="1"/>
  <c r="I106" i="2"/>
  <c r="F106"/>
  <c r="I487" i="31" s="1"/>
  <c r="I105" i="2"/>
  <c r="F105"/>
  <c r="I453" i="31" s="1"/>
  <c r="I104" i="2"/>
  <c r="F104"/>
  <c r="I103"/>
  <c r="F103"/>
  <c r="I299" i="31" s="1"/>
  <c r="I102" i="2"/>
  <c r="F102"/>
  <c r="J463" i="1" s="1"/>
  <c r="I101" i="2"/>
  <c r="F101"/>
  <c r="I100"/>
  <c r="F100"/>
  <c r="I99"/>
  <c r="F99"/>
  <c r="I98"/>
  <c r="F98"/>
  <c r="I156" i="31" s="1"/>
  <c r="I97" i="2"/>
  <c r="F97"/>
  <c r="I517" i="31" s="1"/>
  <c r="I96" i="2"/>
  <c r="F96"/>
  <c r="I503" i="31" s="1"/>
  <c r="I95" i="2"/>
  <c r="F95"/>
  <c r="I226" i="31" s="1"/>
  <c r="I94" i="2"/>
  <c r="F94"/>
  <c r="I471" i="31" s="1"/>
  <c r="I93" i="2"/>
  <c r="F93"/>
  <c r="I372" i="31" s="1"/>
  <c r="I92" i="2"/>
  <c r="F92"/>
  <c r="I251" i="31" s="1"/>
  <c r="I91" i="2"/>
  <c r="F91"/>
  <c r="I429" i="31" s="1"/>
  <c r="I90" i="2"/>
  <c r="F90"/>
  <c r="I291" i="31" s="1"/>
  <c r="I89" i="2"/>
  <c r="F89"/>
  <c r="I307" i="31" s="1"/>
  <c r="I88" i="2"/>
  <c r="F88"/>
  <c r="I209" i="31" s="1"/>
  <c r="I87" i="2"/>
  <c r="F87"/>
  <c r="I421" i="31" s="1"/>
  <c r="I86" i="2"/>
  <c r="F86"/>
  <c r="I479" i="31" s="1"/>
  <c r="I85" i="2"/>
  <c r="F85"/>
  <c r="I405" i="31" s="1"/>
  <c r="I84" i="2"/>
  <c r="F84"/>
  <c r="I83"/>
  <c r="F83"/>
  <c r="I445" i="31" s="1"/>
  <c r="I82" i="2"/>
  <c r="F82"/>
  <c r="I81"/>
  <c r="F81"/>
  <c r="I80"/>
  <c r="F80"/>
  <c r="I130" i="31" s="1"/>
  <c r="I79" i="2"/>
  <c r="F79"/>
  <c r="I395" i="31" s="1"/>
  <c r="I78" i="2"/>
  <c r="F78"/>
  <c r="I349" i="31" s="1"/>
  <c r="I77" i="2"/>
  <c r="F77"/>
  <c r="I76"/>
  <c r="F76"/>
  <c r="I217" i="31" s="1"/>
  <c r="I75" i="2"/>
  <c r="F75"/>
  <c r="I122" i="31" s="1"/>
  <c r="I74" i="2"/>
  <c r="F74"/>
  <c r="I34" i="31" s="1"/>
  <c r="I73" i="2"/>
  <c r="F73"/>
  <c r="I98" i="31" s="1"/>
  <c r="I72" i="2"/>
  <c r="F72"/>
  <c r="I82" i="31" s="1"/>
  <c r="I71" i="2"/>
  <c r="F71"/>
  <c r="I66" i="31" s="1"/>
  <c r="I70" i="2"/>
  <c r="F70"/>
  <c r="I50" i="31" s="1"/>
  <c r="I69" i="2"/>
  <c r="F69"/>
  <c r="I18" i="31" s="1"/>
  <c r="I68" i="2"/>
  <c r="F68"/>
  <c r="I12" i="31" s="1"/>
  <c r="I67" i="2"/>
  <c r="F67"/>
  <c r="I66"/>
  <c r="F66"/>
  <c r="I65"/>
  <c r="F65"/>
  <c r="I278" i="31" s="1"/>
  <c r="I64" i="2"/>
  <c r="F64"/>
  <c r="I109" i="31" s="1"/>
  <c r="I63" i="2"/>
  <c r="F63"/>
  <c r="I62"/>
  <c r="F62"/>
  <c r="I101" i="31" s="1"/>
  <c r="I61" i="2"/>
  <c r="F61"/>
  <c r="I480" i="31" s="1"/>
  <c r="I60" i="2"/>
  <c r="F60"/>
  <c r="I85" i="31" s="1"/>
  <c r="I59" i="2"/>
  <c r="F59"/>
  <c r="I69" i="31" s="1"/>
  <c r="I58" i="2"/>
  <c r="F58"/>
  <c r="I318" i="31" s="1"/>
  <c r="I57" i="2"/>
  <c r="F57"/>
  <c r="I432" i="31" s="1"/>
  <c r="I56" i="2"/>
  <c r="F56"/>
  <c r="I53" i="31" s="1"/>
  <c r="I55" i="2"/>
  <c r="F55"/>
  <c r="I37" i="31" s="1"/>
  <c r="I54" i="2"/>
  <c r="F54"/>
  <c r="I504" i="31" s="1"/>
  <c r="I53" i="2"/>
  <c r="F53"/>
  <c r="I52"/>
  <c r="F52"/>
  <c r="I51"/>
  <c r="F51"/>
  <c r="I50"/>
  <c r="F50"/>
  <c r="I49"/>
  <c r="F49"/>
  <c r="I48"/>
  <c r="F48"/>
  <c r="I334" i="31" s="1"/>
  <c r="I47" i="2"/>
  <c r="F47"/>
  <c r="I46"/>
  <c r="F46"/>
  <c r="I488" i="31" s="1"/>
  <c r="I45" i="2"/>
  <c r="F45"/>
  <c r="I21" i="31" s="1"/>
  <c r="I44" i="2"/>
  <c r="F44"/>
  <c r="I181" i="31" s="1"/>
  <c r="I43" i="2"/>
  <c r="F43"/>
  <c r="I189" i="31" s="1"/>
  <c r="I42" i="2"/>
  <c r="F42"/>
  <c r="I262" i="31" s="1"/>
  <c r="I41" i="2"/>
  <c r="F41"/>
  <c r="I173" i="31" s="1"/>
  <c r="I40" i="2"/>
  <c r="F40"/>
  <c r="I165" i="31" s="1"/>
  <c r="I39" i="2"/>
  <c r="F39"/>
  <c r="I246" i="31" s="1"/>
  <c r="I38" i="2"/>
  <c r="F38"/>
  <c r="I342" i="31" s="1"/>
  <c r="I37" i="2"/>
  <c r="F37"/>
  <c r="I157" i="31" s="1"/>
  <c r="I36" i="2"/>
  <c r="F36"/>
  <c r="I448" i="31" s="1"/>
  <c r="I35" i="2"/>
  <c r="F35"/>
  <c r="I149" i="31" s="1"/>
  <c r="I34" i="2"/>
  <c r="F34"/>
  <c r="I141" i="31" s="1"/>
  <c r="I33" i="2"/>
  <c r="F33"/>
  <c r="I237" i="31" s="1"/>
  <c r="I32" i="2"/>
  <c r="F32"/>
  <c r="I31"/>
  <c r="F31"/>
  <c r="I133" i="31" s="1"/>
  <c r="I30" i="2"/>
  <c r="F30"/>
  <c r="I29"/>
  <c r="F29"/>
  <c r="I125" i="31" s="1"/>
  <c r="I28" i="2"/>
  <c r="F28"/>
  <c r="I27"/>
  <c r="F27"/>
  <c r="I26"/>
  <c r="F26"/>
  <c r="I472" i="31" s="1"/>
  <c r="I25" i="2"/>
  <c r="F25"/>
  <c r="I456" i="31" s="1"/>
  <c r="I24" i="2"/>
  <c r="F24"/>
  <c r="I117" i="31" s="1"/>
  <c r="I23" i="2"/>
  <c r="F23"/>
  <c r="I22"/>
  <c r="F22"/>
  <c r="I464" i="31" s="1"/>
  <c r="I21" i="2"/>
  <c r="F21"/>
  <c r="I512" i="31" s="1"/>
  <c r="I20" i="2"/>
  <c r="F20"/>
  <c r="I19"/>
  <c r="F19"/>
  <c r="I424" i="31" s="1"/>
  <c r="I18" i="2"/>
  <c r="F18"/>
  <c r="I440" i="31" s="1"/>
  <c r="I17" i="2"/>
  <c r="F17"/>
  <c r="I416" i="31" s="1"/>
  <c r="I16" i="2"/>
  <c r="F16"/>
  <c r="I396" i="31" s="1"/>
  <c r="I15" i="2"/>
  <c r="F15"/>
  <c r="I386" i="31" s="1"/>
  <c r="I14" i="2"/>
  <c r="F14"/>
  <c r="I93" i="31" s="1"/>
  <c r="I13" i="2"/>
  <c r="F13"/>
  <c r="I61" i="31" s="1"/>
  <c r="I12" i="2"/>
  <c r="F12"/>
  <c r="I496" i="31" s="1"/>
  <c r="I11" i="2"/>
  <c r="F11"/>
  <c r="I310" i="31" s="1"/>
  <c r="I10" i="2"/>
  <c r="F10"/>
  <c r="I77" i="31" s="1"/>
  <c r="I9" i="2"/>
  <c r="F9"/>
  <c r="I45" i="31" s="1"/>
  <c r="I8" i="2"/>
  <c r="F8"/>
  <c r="I29" i="31" s="1"/>
  <c r="I7" i="2"/>
  <c r="F7"/>
  <c r="I6"/>
  <c r="F6"/>
  <c r="I13" i="31" s="1"/>
  <c r="I5" i="2"/>
  <c r="F5"/>
  <c r="I365" i="31" s="1"/>
  <c r="I4" i="2"/>
  <c r="F4"/>
  <c r="I326" i="31" s="1"/>
  <c r="I3" i="2"/>
  <c r="F3"/>
  <c r="I5" i="31" s="1"/>
  <c r="K471" i="1"/>
  <c r="I471"/>
  <c r="H471"/>
  <c r="G471"/>
  <c r="F471"/>
  <c r="E471"/>
  <c r="K470"/>
  <c r="I470"/>
  <c r="H470"/>
  <c r="G470"/>
  <c r="F470"/>
  <c r="E470"/>
  <c r="K469"/>
  <c r="I469"/>
  <c r="H469"/>
  <c r="G469"/>
  <c r="F469"/>
  <c r="E469"/>
  <c r="K468"/>
  <c r="I468"/>
  <c r="H468"/>
  <c r="G468"/>
  <c r="F468"/>
  <c r="E468"/>
  <c r="K467"/>
  <c r="I467"/>
  <c r="H467"/>
  <c r="G467"/>
  <c r="F467"/>
  <c r="E467"/>
  <c r="K466"/>
  <c r="I466"/>
  <c r="H466"/>
  <c r="G466"/>
  <c r="F466"/>
  <c r="E466"/>
  <c r="K465"/>
  <c r="I465"/>
  <c r="H465"/>
  <c r="G465"/>
  <c r="F465"/>
  <c r="E465"/>
  <c r="K464"/>
  <c r="I464"/>
  <c r="H464"/>
  <c r="G464"/>
  <c r="F464"/>
  <c r="E464"/>
  <c r="K463"/>
  <c r="I463"/>
  <c r="H463"/>
  <c r="G463"/>
  <c r="F463"/>
  <c r="E463"/>
  <c r="K462"/>
  <c r="I462"/>
  <c r="H462"/>
  <c r="G462"/>
  <c r="F462"/>
  <c r="E462"/>
  <c r="K461"/>
  <c r="I461"/>
  <c r="H461"/>
  <c r="G461"/>
  <c r="F461"/>
  <c r="E461"/>
  <c r="K460"/>
  <c r="I460"/>
  <c r="H460"/>
  <c r="G460"/>
  <c r="F460"/>
  <c r="E460"/>
  <c r="K459"/>
  <c r="I459"/>
  <c r="H459"/>
  <c r="G459"/>
  <c r="F459"/>
  <c r="E459"/>
  <c r="K458"/>
  <c r="I458"/>
  <c r="H458"/>
  <c r="G458"/>
  <c r="F458"/>
  <c r="E458"/>
  <c r="K457"/>
  <c r="I457"/>
  <c r="H457"/>
  <c r="G457"/>
  <c r="F457"/>
  <c r="E457"/>
  <c r="K456"/>
  <c r="I456"/>
  <c r="H456"/>
  <c r="G456"/>
  <c r="F456"/>
  <c r="E456"/>
  <c r="K455"/>
  <c r="J455"/>
  <c r="I455"/>
  <c r="H455"/>
  <c r="G455"/>
  <c r="F455"/>
  <c r="E455"/>
  <c r="K454"/>
  <c r="J454"/>
  <c r="I454"/>
  <c r="H454"/>
  <c r="G454"/>
  <c r="F454"/>
  <c r="E454"/>
  <c r="K453"/>
  <c r="I453"/>
  <c r="H453"/>
  <c r="G453"/>
  <c r="F453"/>
  <c r="E453"/>
  <c r="K452"/>
  <c r="I452"/>
  <c r="H452"/>
  <c r="G452"/>
  <c r="F452"/>
  <c r="E452"/>
  <c r="K451"/>
  <c r="I451"/>
  <c r="H451"/>
  <c r="G451"/>
  <c r="F451"/>
  <c r="E451"/>
  <c r="K450"/>
  <c r="I450"/>
  <c r="H450"/>
  <c r="G450"/>
  <c r="F450"/>
  <c r="E450"/>
  <c r="K449"/>
  <c r="I449"/>
  <c r="H449"/>
  <c r="G449"/>
  <c r="F449"/>
  <c r="E449"/>
  <c r="K448"/>
  <c r="I448"/>
  <c r="H448"/>
  <c r="G448"/>
  <c r="F448"/>
  <c r="E448"/>
  <c r="K447"/>
  <c r="J447"/>
  <c r="I447"/>
  <c r="H447"/>
  <c r="G447"/>
  <c r="F447"/>
  <c r="E447"/>
  <c r="K446"/>
  <c r="I446"/>
  <c r="H446"/>
  <c r="G446"/>
  <c r="F446"/>
  <c r="E446"/>
  <c r="K445"/>
  <c r="I445"/>
  <c r="H445"/>
  <c r="G445"/>
  <c r="F445"/>
  <c r="E445"/>
  <c r="K444"/>
  <c r="I444"/>
  <c r="H444"/>
  <c r="G444"/>
  <c r="F444"/>
  <c r="E444"/>
  <c r="K443"/>
  <c r="I443"/>
  <c r="H443"/>
  <c r="G443"/>
  <c r="F443"/>
  <c r="E443"/>
  <c r="K442"/>
  <c r="I442"/>
  <c r="H442"/>
  <c r="G442"/>
  <c r="F442"/>
  <c r="E442"/>
  <c r="K441"/>
  <c r="I441"/>
  <c r="H441"/>
  <c r="G441"/>
  <c r="F441"/>
  <c r="E441"/>
  <c r="K440"/>
  <c r="I440"/>
  <c r="H440"/>
  <c r="G440"/>
  <c r="F440"/>
  <c r="E440"/>
  <c r="K439"/>
  <c r="J439"/>
  <c r="I439"/>
  <c r="H439"/>
  <c r="G439"/>
  <c r="F439"/>
  <c r="E439"/>
  <c r="K438"/>
  <c r="J438"/>
  <c r="I438"/>
  <c r="H438"/>
  <c r="G438"/>
  <c r="F438"/>
  <c r="E438"/>
  <c r="K437"/>
  <c r="I437"/>
  <c r="H437"/>
  <c r="G437"/>
  <c r="F437"/>
  <c r="E437"/>
  <c r="K436"/>
  <c r="I436"/>
  <c r="H436"/>
  <c r="G436"/>
  <c r="F436"/>
  <c r="E436"/>
  <c r="K435"/>
  <c r="I435"/>
  <c r="H435"/>
  <c r="G435"/>
  <c r="F435"/>
  <c r="E435"/>
  <c r="K434"/>
  <c r="J434"/>
  <c r="I434"/>
  <c r="H434"/>
  <c r="G434"/>
  <c r="F434"/>
  <c r="E434"/>
  <c r="K433"/>
  <c r="I433"/>
  <c r="H433"/>
  <c r="G433"/>
  <c r="F433"/>
  <c r="E433"/>
  <c r="K432"/>
  <c r="I432"/>
  <c r="H432"/>
  <c r="G432"/>
  <c r="F432"/>
  <c r="E432"/>
  <c r="K431"/>
  <c r="J431"/>
  <c r="I431"/>
  <c r="H431"/>
  <c r="G431"/>
  <c r="F431"/>
  <c r="E431"/>
  <c r="K430"/>
  <c r="J430"/>
  <c r="I430"/>
  <c r="H430"/>
  <c r="G430"/>
  <c r="F430"/>
  <c r="E430"/>
  <c r="K429"/>
  <c r="I429"/>
  <c r="H429"/>
  <c r="G429"/>
  <c r="F429"/>
  <c r="E429"/>
  <c r="K428"/>
  <c r="I428"/>
  <c r="H428"/>
  <c r="G428"/>
  <c r="F428"/>
  <c r="E428"/>
  <c r="K427"/>
  <c r="I427"/>
  <c r="H427"/>
  <c r="G427"/>
  <c r="F427"/>
  <c r="E427"/>
  <c r="K426"/>
  <c r="I426"/>
  <c r="H426"/>
  <c r="G426"/>
  <c r="F426"/>
  <c r="E426"/>
  <c r="K425"/>
  <c r="I425"/>
  <c r="H425"/>
  <c r="G425"/>
  <c r="F425"/>
  <c r="E425"/>
  <c r="K424"/>
  <c r="I424"/>
  <c r="H424"/>
  <c r="G424"/>
  <c r="F424"/>
  <c r="E424"/>
  <c r="K423"/>
  <c r="J423"/>
  <c r="I423"/>
  <c r="H423"/>
  <c r="G423"/>
  <c r="F423"/>
  <c r="E423"/>
  <c r="K422"/>
  <c r="J422"/>
  <c r="I422"/>
  <c r="H422"/>
  <c r="G422"/>
  <c r="F422"/>
  <c r="E422"/>
  <c r="K421"/>
  <c r="I421"/>
  <c r="H421"/>
  <c r="G421"/>
  <c r="F421"/>
  <c r="E421"/>
  <c r="K420"/>
  <c r="I420"/>
  <c r="H420"/>
  <c r="G420"/>
  <c r="F420"/>
  <c r="E420"/>
  <c r="K419"/>
  <c r="I419"/>
  <c r="H419"/>
  <c r="G419"/>
  <c r="F419"/>
  <c r="E419"/>
  <c r="K418"/>
  <c r="I418"/>
  <c r="H418"/>
  <c r="G418"/>
  <c r="F418"/>
  <c r="E418"/>
  <c r="K417"/>
  <c r="I417"/>
  <c r="H417"/>
  <c r="G417"/>
  <c r="F417"/>
  <c r="E417"/>
  <c r="K416"/>
  <c r="I416"/>
  <c r="H416"/>
  <c r="G416"/>
  <c r="F416"/>
  <c r="E416"/>
  <c r="K415"/>
  <c r="J415"/>
  <c r="I415"/>
  <c r="H415"/>
  <c r="G415"/>
  <c r="F415"/>
  <c r="E415"/>
  <c r="E414"/>
  <c r="E413"/>
  <c r="K412"/>
  <c r="I412"/>
  <c r="H412"/>
  <c r="G412"/>
  <c r="F412"/>
  <c r="E412"/>
  <c r="K411"/>
  <c r="I411"/>
  <c r="H411"/>
  <c r="G411"/>
  <c r="F411"/>
  <c r="E411"/>
  <c r="K410"/>
  <c r="I410"/>
  <c r="H410"/>
  <c r="G410"/>
  <c r="F410"/>
  <c r="E410"/>
  <c r="K409"/>
  <c r="I409"/>
  <c r="H409"/>
  <c r="G409"/>
  <c r="F409"/>
  <c r="E409"/>
  <c r="K408"/>
  <c r="I408"/>
  <c r="H408"/>
  <c r="G408"/>
  <c r="F408"/>
  <c r="E408"/>
  <c r="K407"/>
  <c r="I407"/>
  <c r="H407"/>
  <c r="G407"/>
  <c r="F407"/>
  <c r="E407"/>
  <c r="K406"/>
  <c r="I406"/>
  <c r="H406"/>
  <c r="G406"/>
  <c r="F406"/>
  <c r="E406"/>
  <c r="K405"/>
  <c r="I405"/>
  <c r="H405"/>
  <c r="G405"/>
  <c r="F405"/>
  <c r="E405"/>
  <c r="K404"/>
  <c r="I404"/>
  <c r="H404"/>
  <c r="G404"/>
  <c r="F404"/>
  <c r="E404"/>
  <c r="K403"/>
  <c r="I403"/>
  <c r="H403"/>
  <c r="G403"/>
  <c r="F403"/>
  <c r="E403"/>
  <c r="K402"/>
  <c r="I402"/>
  <c r="H402"/>
  <c r="G402"/>
  <c r="F402"/>
  <c r="E402"/>
  <c r="K401"/>
  <c r="I401"/>
  <c r="H401"/>
  <c r="G401"/>
  <c r="F401"/>
  <c r="E401"/>
  <c r="K400"/>
  <c r="I400"/>
  <c r="H400"/>
  <c r="G400"/>
  <c r="F400"/>
  <c r="E400"/>
  <c r="K399"/>
  <c r="I399"/>
  <c r="H399"/>
  <c r="G399"/>
  <c r="F399"/>
  <c r="E399"/>
  <c r="K398"/>
  <c r="I398"/>
  <c r="H398"/>
  <c r="G398"/>
  <c r="F398"/>
  <c r="E398"/>
  <c r="K397"/>
  <c r="I397"/>
  <c r="H397"/>
  <c r="G397"/>
  <c r="F397"/>
  <c r="E397"/>
  <c r="K396"/>
  <c r="I396"/>
  <c r="H396"/>
  <c r="G396"/>
  <c r="F396"/>
  <c r="E396"/>
  <c r="K395"/>
  <c r="I395"/>
  <c r="H395"/>
  <c r="G395"/>
  <c r="F395"/>
  <c r="E395"/>
  <c r="K394"/>
  <c r="I394"/>
  <c r="H394"/>
  <c r="G394"/>
  <c r="F394"/>
  <c r="E394"/>
  <c r="K393"/>
  <c r="I393"/>
  <c r="H393"/>
  <c r="G393"/>
  <c r="F393"/>
  <c r="E393"/>
  <c r="K392"/>
  <c r="I392"/>
  <c r="H392"/>
  <c r="G392"/>
  <c r="F392"/>
  <c r="E392"/>
  <c r="K391"/>
  <c r="I391"/>
  <c r="H391"/>
  <c r="G391"/>
  <c r="F391"/>
  <c r="E391"/>
  <c r="K390"/>
  <c r="I390"/>
  <c r="H390"/>
  <c r="G390"/>
  <c r="F390"/>
  <c r="E390"/>
  <c r="K389"/>
  <c r="I389"/>
  <c r="H389"/>
  <c r="G389"/>
  <c r="F389"/>
  <c r="E389"/>
  <c r="K388"/>
  <c r="I388"/>
  <c r="H388"/>
  <c r="G388"/>
  <c r="F388"/>
  <c r="E388"/>
  <c r="K387"/>
  <c r="I387"/>
  <c r="H387"/>
  <c r="G387"/>
  <c r="F387"/>
  <c r="E387"/>
  <c r="K386"/>
  <c r="I386"/>
  <c r="H386"/>
  <c r="G386"/>
  <c r="F386"/>
  <c r="E386"/>
  <c r="K385"/>
  <c r="I385"/>
  <c r="H385"/>
  <c r="G385"/>
  <c r="F385"/>
  <c r="E385"/>
  <c r="K384"/>
  <c r="I384"/>
  <c r="H384"/>
  <c r="G384"/>
  <c r="F384"/>
  <c r="E384"/>
  <c r="K383"/>
  <c r="I383"/>
  <c r="H383"/>
  <c r="G383"/>
  <c r="F383"/>
  <c r="E383"/>
  <c r="K382"/>
  <c r="I382"/>
  <c r="H382"/>
  <c r="G382"/>
  <c r="F382"/>
  <c r="E382"/>
  <c r="K381"/>
  <c r="I381"/>
  <c r="H381"/>
  <c r="G381"/>
  <c r="F381"/>
  <c r="E381"/>
  <c r="K380"/>
  <c r="I380"/>
  <c r="H380"/>
  <c r="G380"/>
  <c r="F380"/>
  <c r="E380"/>
  <c r="K379"/>
  <c r="I379"/>
  <c r="H379"/>
  <c r="G379"/>
  <c r="F379"/>
  <c r="E379"/>
  <c r="K378"/>
  <c r="I378"/>
  <c r="H378"/>
  <c r="G378"/>
  <c r="F378"/>
  <c r="E378"/>
  <c r="K377"/>
  <c r="I377"/>
  <c r="H377"/>
  <c r="G377"/>
  <c r="F377"/>
  <c r="E377"/>
  <c r="K376"/>
  <c r="I376"/>
  <c r="H376"/>
  <c r="G376"/>
  <c r="F376"/>
  <c r="E376"/>
  <c r="K375"/>
  <c r="J375"/>
  <c r="I375"/>
  <c r="H375"/>
  <c r="G375"/>
  <c r="F375"/>
  <c r="E375"/>
  <c r="K374"/>
  <c r="I374"/>
  <c r="H374"/>
  <c r="G374"/>
  <c r="F374"/>
  <c r="E374"/>
  <c r="K373"/>
  <c r="J373"/>
  <c r="I373"/>
  <c r="H373"/>
  <c r="G373"/>
  <c r="F373"/>
  <c r="E373"/>
  <c r="K372"/>
  <c r="I372"/>
  <c r="H372"/>
  <c r="G372"/>
  <c r="F372"/>
  <c r="E372"/>
  <c r="K371"/>
  <c r="I371"/>
  <c r="H371"/>
  <c r="G371"/>
  <c r="F371"/>
  <c r="E371"/>
  <c r="K370"/>
  <c r="I370"/>
  <c r="H370"/>
  <c r="G370"/>
  <c r="F370"/>
  <c r="E370"/>
  <c r="K369"/>
  <c r="I369"/>
  <c r="H369"/>
  <c r="G369"/>
  <c r="F369"/>
  <c r="E369"/>
  <c r="K368"/>
  <c r="I368"/>
  <c r="H368"/>
  <c r="G368"/>
  <c r="F368"/>
  <c r="E368"/>
  <c r="K367"/>
  <c r="I367"/>
  <c r="H367"/>
  <c r="G367"/>
  <c r="F367"/>
  <c r="E367"/>
  <c r="K366"/>
  <c r="I366"/>
  <c r="H366"/>
  <c r="G366"/>
  <c r="F366"/>
  <c r="E366"/>
  <c r="K365"/>
  <c r="I365"/>
  <c r="H365"/>
  <c r="G365"/>
  <c r="F365"/>
  <c r="E365"/>
  <c r="K364"/>
  <c r="J364"/>
  <c r="I364"/>
  <c r="H364"/>
  <c r="G364"/>
  <c r="F364"/>
  <c r="E364"/>
  <c r="E363"/>
  <c r="E362"/>
  <c r="E361"/>
  <c r="E360"/>
  <c r="K359"/>
  <c r="J359"/>
  <c r="I359"/>
  <c r="H359"/>
  <c r="G359"/>
  <c r="F359"/>
  <c r="E359"/>
  <c r="K358"/>
  <c r="J358"/>
  <c r="I358"/>
  <c r="H358"/>
  <c r="G358"/>
  <c r="F358"/>
  <c r="E358"/>
  <c r="K357"/>
  <c r="J357"/>
  <c r="I357"/>
  <c r="H357"/>
  <c r="G357"/>
  <c r="F357"/>
  <c r="E357"/>
  <c r="K356"/>
  <c r="I356"/>
  <c r="H356"/>
  <c r="G356"/>
  <c r="F356"/>
  <c r="E356"/>
  <c r="K355"/>
  <c r="J355"/>
  <c r="I355"/>
  <c r="H355"/>
  <c r="G355"/>
  <c r="F355"/>
  <c r="E355"/>
  <c r="K354"/>
  <c r="I354"/>
  <c r="H354"/>
  <c r="G354"/>
  <c r="F354"/>
  <c r="E354"/>
  <c r="K353"/>
  <c r="I353"/>
  <c r="H353"/>
  <c r="G353"/>
  <c r="F353"/>
  <c r="E353"/>
  <c r="K352"/>
  <c r="J352"/>
  <c r="I352"/>
  <c r="H352"/>
  <c r="G352"/>
  <c r="F352"/>
  <c r="E352"/>
  <c r="K351"/>
  <c r="J351"/>
  <c r="I351"/>
  <c r="H351"/>
  <c r="G351"/>
  <c r="F351"/>
  <c r="E351"/>
  <c r="K350"/>
  <c r="I350"/>
  <c r="H350"/>
  <c r="G350"/>
  <c r="F350"/>
  <c r="E350"/>
  <c r="K349"/>
  <c r="I349"/>
  <c r="H349"/>
  <c r="G349"/>
  <c r="F349"/>
  <c r="E349"/>
  <c r="K348"/>
  <c r="I348"/>
  <c r="H348"/>
  <c r="G348"/>
  <c r="F348"/>
  <c r="E348"/>
  <c r="K347"/>
  <c r="I347"/>
  <c r="H347"/>
  <c r="G347"/>
  <c r="F347"/>
  <c r="E347"/>
  <c r="K346"/>
  <c r="I346"/>
  <c r="H346"/>
  <c r="G346"/>
  <c r="F346"/>
  <c r="E346"/>
  <c r="K345"/>
  <c r="I345"/>
  <c r="H345"/>
  <c r="G345"/>
  <c r="F345"/>
  <c r="E345"/>
  <c r="K344"/>
  <c r="I344"/>
  <c r="H344"/>
  <c r="G344"/>
  <c r="F344"/>
  <c r="E344"/>
  <c r="K343"/>
  <c r="I343"/>
  <c r="H343"/>
  <c r="G343"/>
  <c r="F343"/>
  <c r="E343"/>
  <c r="K342"/>
  <c r="J342"/>
  <c r="I342"/>
  <c r="H342"/>
  <c r="G342"/>
  <c r="F342"/>
  <c r="E342"/>
  <c r="K341"/>
  <c r="J341"/>
  <c r="I341"/>
  <c r="H341"/>
  <c r="G341"/>
  <c r="F341"/>
  <c r="E341"/>
  <c r="K340"/>
  <c r="J340"/>
  <c r="I340"/>
  <c r="H340"/>
  <c r="G340"/>
  <c r="F340"/>
  <c r="E340"/>
  <c r="K339"/>
  <c r="I339"/>
  <c r="H339"/>
  <c r="G339"/>
  <c r="F339"/>
  <c r="E339"/>
  <c r="K338"/>
  <c r="I338"/>
  <c r="H338"/>
  <c r="G338"/>
  <c r="F338"/>
  <c r="E338"/>
  <c r="K337"/>
  <c r="I337"/>
  <c r="H337"/>
  <c r="G337"/>
  <c r="F337"/>
  <c r="E337"/>
  <c r="K336"/>
  <c r="I336"/>
  <c r="H336"/>
  <c r="G336"/>
  <c r="F336"/>
  <c r="E336"/>
  <c r="K335"/>
  <c r="I335"/>
  <c r="H335"/>
  <c r="G335"/>
  <c r="F335"/>
  <c r="E335"/>
  <c r="K334"/>
  <c r="I334"/>
  <c r="H334"/>
  <c r="G334"/>
  <c r="F334"/>
  <c r="E334"/>
  <c r="K333"/>
  <c r="J333"/>
  <c r="I333"/>
  <c r="H333"/>
  <c r="G333"/>
  <c r="F333"/>
  <c r="E333"/>
  <c r="K332"/>
  <c r="J332"/>
  <c r="I332"/>
  <c r="H332"/>
  <c r="G332"/>
  <c r="F332"/>
  <c r="E332"/>
  <c r="K331"/>
  <c r="I331"/>
  <c r="H331"/>
  <c r="G331"/>
  <c r="F331"/>
  <c r="E331"/>
  <c r="K330"/>
  <c r="J330"/>
  <c r="I330"/>
  <c r="H330"/>
  <c r="G330"/>
  <c r="F330"/>
  <c r="E330"/>
  <c r="K329"/>
  <c r="I329"/>
  <c r="H329"/>
  <c r="G329"/>
  <c r="F329"/>
  <c r="E329"/>
  <c r="K328"/>
  <c r="I328"/>
  <c r="H328"/>
  <c r="G328"/>
  <c r="F328"/>
  <c r="E328"/>
  <c r="K327"/>
  <c r="I327"/>
  <c r="H327"/>
  <c r="G327"/>
  <c r="F327"/>
  <c r="E327"/>
  <c r="K326"/>
  <c r="I326"/>
  <c r="H326"/>
  <c r="G326"/>
  <c r="F326"/>
  <c r="E326"/>
  <c r="K325"/>
  <c r="I325"/>
  <c r="H325"/>
  <c r="G325"/>
  <c r="F325"/>
  <c r="E325"/>
  <c r="K324"/>
  <c r="I324"/>
  <c r="H324"/>
  <c r="G324"/>
  <c r="F324"/>
  <c r="E324"/>
  <c r="K323"/>
  <c r="I323"/>
  <c r="H323"/>
  <c r="G323"/>
  <c r="F323"/>
  <c r="E323"/>
  <c r="K322"/>
  <c r="I322"/>
  <c r="H322"/>
  <c r="G322"/>
  <c r="F322"/>
  <c r="E322"/>
  <c r="K321"/>
  <c r="I321"/>
  <c r="H321"/>
  <c r="G321"/>
  <c r="F321"/>
  <c r="E321"/>
  <c r="K320"/>
  <c r="I320"/>
  <c r="H320"/>
  <c r="G320"/>
  <c r="F320"/>
  <c r="E320"/>
  <c r="K319"/>
  <c r="I319"/>
  <c r="H319"/>
  <c r="G319"/>
  <c r="F319"/>
  <c r="E319"/>
  <c r="K318"/>
  <c r="I318"/>
  <c r="H318"/>
  <c r="G318"/>
  <c r="F318"/>
  <c r="E318"/>
  <c r="K317"/>
  <c r="J317"/>
  <c r="I317"/>
  <c r="H317"/>
  <c r="G317"/>
  <c r="F317"/>
  <c r="E317"/>
  <c r="K316"/>
  <c r="I316"/>
  <c r="H316"/>
  <c r="G316"/>
  <c r="F316"/>
  <c r="E316"/>
  <c r="K315"/>
  <c r="I315"/>
  <c r="H315"/>
  <c r="G315"/>
  <c r="F315"/>
  <c r="E315"/>
  <c r="K314"/>
  <c r="I314"/>
  <c r="H314"/>
  <c r="G314"/>
  <c r="F314"/>
  <c r="E314"/>
  <c r="K313"/>
  <c r="I313"/>
  <c r="H313"/>
  <c r="G313"/>
  <c r="F313"/>
  <c r="E313"/>
  <c r="K312"/>
  <c r="I312"/>
  <c r="H312"/>
  <c r="G312"/>
  <c r="F312"/>
  <c r="E312"/>
  <c r="K311"/>
  <c r="I311"/>
  <c r="H311"/>
  <c r="G311"/>
  <c r="F311"/>
  <c r="E311"/>
  <c r="K310"/>
  <c r="I310"/>
  <c r="H310"/>
  <c r="G310"/>
  <c r="F310"/>
  <c r="E310"/>
  <c r="K309"/>
  <c r="J309"/>
  <c r="I309"/>
  <c r="H309"/>
  <c r="G309"/>
  <c r="F309"/>
  <c r="E309"/>
  <c r="K308"/>
  <c r="I308"/>
  <c r="H308"/>
  <c r="G308"/>
  <c r="F308"/>
  <c r="E308"/>
  <c r="K307"/>
  <c r="I307"/>
  <c r="H307"/>
  <c r="G307"/>
  <c r="F307"/>
  <c r="E307"/>
  <c r="K306"/>
  <c r="I306"/>
  <c r="H306"/>
  <c r="G306"/>
  <c r="F306"/>
  <c r="E306"/>
  <c r="K305"/>
  <c r="I305"/>
  <c r="H305"/>
  <c r="G305"/>
  <c r="F305"/>
  <c r="E305"/>
  <c r="K304"/>
  <c r="J304"/>
  <c r="I304"/>
  <c r="H304"/>
  <c r="G304"/>
  <c r="F304"/>
  <c r="E304"/>
  <c r="K303"/>
  <c r="I303"/>
  <c r="H303"/>
  <c r="G303"/>
  <c r="F303"/>
  <c r="E303"/>
  <c r="K302"/>
  <c r="I302"/>
  <c r="H302"/>
  <c r="G302"/>
  <c r="F302"/>
  <c r="E302"/>
  <c r="K301"/>
  <c r="J301"/>
  <c r="I301"/>
  <c r="H301"/>
  <c r="G301"/>
  <c r="F301"/>
  <c r="E301"/>
  <c r="K300"/>
  <c r="J300"/>
  <c r="I300"/>
  <c r="H300"/>
  <c r="G300"/>
  <c r="F300"/>
  <c r="E300"/>
  <c r="K299"/>
  <c r="I299"/>
  <c r="H299"/>
  <c r="G299"/>
  <c r="F299"/>
  <c r="E299"/>
  <c r="K298"/>
  <c r="I298"/>
  <c r="H298"/>
  <c r="G298"/>
  <c r="F298"/>
  <c r="E298"/>
  <c r="K297"/>
  <c r="J297"/>
  <c r="I297"/>
  <c r="H297"/>
  <c r="G297"/>
  <c r="F297"/>
  <c r="E297"/>
  <c r="K296"/>
  <c r="I296"/>
  <c r="H296"/>
  <c r="G296"/>
  <c r="F296"/>
  <c r="E296"/>
  <c r="K295"/>
  <c r="I295"/>
  <c r="H295"/>
  <c r="G295"/>
  <c r="F295"/>
  <c r="E295"/>
  <c r="K294"/>
  <c r="I294"/>
  <c r="H294"/>
  <c r="G294"/>
  <c r="F294"/>
  <c r="E294"/>
  <c r="K293"/>
  <c r="J293"/>
  <c r="I293"/>
  <c r="H293"/>
  <c r="G293"/>
  <c r="F293"/>
  <c r="E293"/>
  <c r="K292"/>
  <c r="J292"/>
  <c r="I292"/>
  <c r="H292"/>
  <c r="G292"/>
  <c r="F292"/>
  <c r="E292"/>
  <c r="K291"/>
  <c r="I291"/>
  <c r="H291"/>
  <c r="G291"/>
  <c r="F291"/>
  <c r="E291"/>
  <c r="K290"/>
  <c r="I290"/>
  <c r="H290"/>
  <c r="G290"/>
  <c r="F290"/>
  <c r="E290"/>
  <c r="K289"/>
  <c r="I289"/>
  <c r="H289"/>
  <c r="G289"/>
  <c r="F289"/>
  <c r="E289"/>
  <c r="K288"/>
  <c r="I288"/>
  <c r="H288"/>
  <c r="G288"/>
  <c r="F288"/>
  <c r="E288"/>
  <c r="K287"/>
  <c r="J287"/>
  <c r="I287"/>
  <c r="H287"/>
  <c r="G287"/>
  <c r="F287"/>
  <c r="E287"/>
  <c r="K286"/>
  <c r="I286"/>
  <c r="H286"/>
  <c r="G286"/>
  <c r="F286"/>
  <c r="E286"/>
  <c r="K285"/>
  <c r="J285"/>
  <c r="I285"/>
  <c r="H285"/>
  <c r="G285"/>
  <c r="F285"/>
  <c r="E285"/>
  <c r="K284"/>
  <c r="J284"/>
  <c r="I284"/>
  <c r="H284"/>
  <c r="G284"/>
  <c r="F284"/>
  <c r="E284"/>
  <c r="K283"/>
  <c r="I283"/>
  <c r="H283"/>
  <c r="G283"/>
  <c r="F283"/>
  <c r="E283"/>
  <c r="K282"/>
  <c r="I282"/>
  <c r="H282"/>
  <c r="G282"/>
  <c r="F282"/>
  <c r="E282"/>
  <c r="K281"/>
  <c r="J281"/>
  <c r="I281"/>
  <c r="H281"/>
  <c r="G281"/>
  <c r="F281"/>
  <c r="E281"/>
  <c r="K280"/>
  <c r="I280"/>
  <c r="H280"/>
  <c r="G280"/>
  <c r="F280"/>
  <c r="E280"/>
  <c r="K279"/>
  <c r="I279"/>
  <c r="H279"/>
  <c r="G279"/>
  <c r="F279"/>
  <c r="E279"/>
  <c r="K278"/>
  <c r="I278"/>
  <c r="H278"/>
  <c r="G278"/>
  <c r="F278"/>
  <c r="E278"/>
  <c r="K277"/>
  <c r="J277"/>
  <c r="I277"/>
  <c r="H277"/>
  <c r="G277"/>
  <c r="F277"/>
  <c r="E277"/>
  <c r="K276"/>
  <c r="J276"/>
  <c r="I276"/>
  <c r="H276"/>
  <c r="G276"/>
  <c r="F276"/>
  <c r="E276"/>
  <c r="K275"/>
  <c r="J275"/>
  <c r="I275"/>
  <c r="H275"/>
  <c r="G275"/>
  <c r="F275"/>
  <c r="E275"/>
  <c r="K274"/>
  <c r="J274"/>
  <c r="I274"/>
  <c r="H274"/>
  <c r="G274"/>
  <c r="F274"/>
  <c r="E274"/>
  <c r="K273"/>
  <c r="I273"/>
  <c r="H273"/>
  <c r="G273"/>
  <c r="F273"/>
  <c r="E273"/>
  <c r="K272"/>
  <c r="J272"/>
  <c r="I272"/>
  <c r="H272"/>
  <c r="G272"/>
  <c r="F272"/>
  <c r="E272"/>
  <c r="K271"/>
  <c r="J271"/>
  <c r="I271"/>
  <c r="H271"/>
  <c r="G271"/>
  <c r="F271"/>
  <c r="E271"/>
  <c r="K270"/>
  <c r="I270"/>
  <c r="H270"/>
  <c r="G270"/>
  <c r="F270"/>
  <c r="E270"/>
  <c r="K269"/>
  <c r="J269"/>
  <c r="I269"/>
  <c r="H269"/>
  <c r="G269"/>
  <c r="F269"/>
  <c r="E269"/>
  <c r="K268"/>
  <c r="I268"/>
  <c r="H268"/>
  <c r="G268"/>
  <c r="F268"/>
  <c r="E268"/>
  <c r="K267"/>
  <c r="J267"/>
  <c r="I267"/>
  <c r="H267"/>
  <c r="G267"/>
  <c r="F267"/>
  <c r="E267"/>
  <c r="K266"/>
  <c r="I266"/>
  <c r="H266"/>
  <c r="G266"/>
  <c r="F266"/>
  <c r="E266"/>
  <c r="K265"/>
  <c r="I265"/>
  <c r="H265"/>
  <c r="G265"/>
  <c r="F265"/>
  <c r="E265"/>
  <c r="K264"/>
  <c r="I264"/>
  <c r="H264"/>
  <c r="G264"/>
  <c r="F264"/>
  <c r="E264"/>
  <c r="K263"/>
  <c r="I263"/>
  <c r="H263"/>
  <c r="G263"/>
  <c r="F263"/>
  <c r="E263"/>
  <c r="K262"/>
  <c r="I262"/>
  <c r="H262"/>
  <c r="G262"/>
  <c r="F262"/>
  <c r="E262"/>
  <c r="K261"/>
  <c r="J261"/>
  <c r="I261"/>
  <c r="H261"/>
  <c r="G261"/>
  <c r="F261"/>
  <c r="E261"/>
  <c r="K260"/>
  <c r="J260"/>
  <c r="I260"/>
  <c r="H260"/>
  <c r="G260"/>
  <c r="F260"/>
  <c r="E260"/>
  <c r="K259"/>
  <c r="J259"/>
  <c r="I259"/>
  <c r="H259"/>
  <c r="G259"/>
  <c r="F259"/>
  <c r="E259"/>
  <c r="K258"/>
  <c r="I258"/>
  <c r="H258"/>
  <c r="G258"/>
  <c r="F258"/>
  <c r="E258"/>
  <c r="K257"/>
  <c r="I257"/>
  <c r="H257"/>
  <c r="G257"/>
  <c r="F257"/>
  <c r="E257"/>
  <c r="K256"/>
  <c r="I256"/>
  <c r="H256"/>
  <c r="G256"/>
  <c r="F256"/>
  <c r="E256"/>
  <c r="K255"/>
  <c r="J255"/>
  <c r="I255"/>
  <c r="H255"/>
  <c r="G255"/>
  <c r="F255"/>
  <c r="E255"/>
  <c r="K254"/>
  <c r="I254"/>
  <c r="H254"/>
  <c r="G254"/>
  <c r="F254"/>
  <c r="E254"/>
  <c r="K253"/>
  <c r="J253"/>
  <c r="I253"/>
  <c r="H253"/>
  <c r="G253"/>
  <c r="F253"/>
  <c r="E253"/>
  <c r="K252"/>
  <c r="J252"/>
  <c r="I252"/>
  <c r="H252"/>
  <c r="G252"/>
  <c r="F252"/>
  <c r="E252"/>
  <c r="K251"/>
  <c r="J251"/>
  <c r="I251"/>
  <c r="H251"/>
  <c r="G251"/>
  <c r="F251"/>
  <c r="E251"/>
  <c r="K250"/>
  <c r="I250"/>
  <c r="H250"/>
  <c r="G250"/>
  <c r="F250"/>
  <c r="E250"/>
  <c r="K249"/>
  <c r="I249"/>
  <c r="H249"/>
  <c r="G249"/>
  <c r="F249"/>
  <c r="E249"/>
  <c r="K248"/>
  <c r="I248"/>
  <c r="H248"/>
  <c r="G248"/>
  <c r="F248"/>
  <c r="E248"/>
  <c r="K247"/>
  <c r="J247"/>
  <c r="I247"/>
  <c r="H247"/>
  <c r="G247"/>
  <c r="F247"/>
  <c r="E247"/>
  <c r="K246"/>
  <c r="I246"/>
  <c r="H246"/>
  <c r="G246"/>
  <c r="F246"/>
  <c r="E246"/>
  <c r="K242"/>
  <c r="I242"/>
  <c r="H242"/>
  <c r="G242"/>
  <c r="F242"/>
  <c r="E242"/>
  <c r="K241"/>
  <c r="J241"/>
  <c r="I241"/>
  <c r="H241"/>
  <c r="G241"/>
  <c r="F241"/>
  <c r="E241"/>
  <c r="K240"/>
  <c r="I240"/>
  <c r="H240"/>
  <c r="G240"/>
  <c r="F240"/>
  <c r="E240"/>
  <c r="K239"/>
  <c r="I239"/>
  <c r="H239"/>
  <c r="G239"/>
  <c r="F239"/>
  <c r="E239"/>
  <c r="K238"/>
  <c r="J238"/>
  <c r="I238"/>
  <c r="H238"/>
  <c r="G238"/>
  <c r="F238"/>
  <c r="E238"/>
  <c r="K237"/>
  <c r="I237"/>
  <c r="H237"/>
  <c r="G237"/>
  <c r="F237"/>
  <c r="E237"/>
  <c r="K236"/>
  <c r="J236"/>
  <c r="I236"/>
  <c r="H236"/>
  <c r="G236"/>
  <c r="F236"/>
  <c r="E236"/>
  <c r="K235"/>
  <c r="I235"/>
  <c r="H235"/>
  <c r="G235"/>
  <c r="F235"/>
  <c r="E235"/>
  <c r="K234"/>
  <c r="I234"/>
  <c r="H234"/>
  <c r="G234"/>
  <c r="F234"/>
  <c r="E234"/>
  <c r="K233"/>
  <c r="I233"/>
  <c r="H233"/>
  <c r="G233"/>
  <c r="F233"/>
  <c r="E233"/>
  <c r="K232"/>
  <c r="I232"/>
  <c r="H232"/>
  <c r="G232"/>
  <c r="F232"/>
  <c r="E232"/>
  <c r="K231"/>
  <c r="J231"/>
  <c r="I231"/>
  <c r="H231"/>
  <c r="G231"/>
  <c r="F231"/>
  <c r="E231"/>
  <c r="K230"/>
  <c r="J230"/>
  <c r="I230"/>
  <c r="H230"/>
  <c r="G230"/>
  <c r="F230"/>
  <c r="E230"/>
  <c r="K229"/>
  <c r="J229"/>
  <c r="I229"/>
  <c r="H229"/>
  <c r="G229"/>
  <c r="F229"/>
  <c r="E229"/>
  <c r="K228"/>
  <c r="J228"/>
  <c r="I228"/>
  <c r="H228"/>
  <c r="G228"/>
  <c r="F228"/>
  <c r="E228"/>
  <c r="K227"/>
  <c r="J227"/>
  <c r="I227"/>
  <c r="H227"/>
  <c r="G227"/>
  <c r="F227"/>
  <c r="E227"/>
  <c r="K226"/>
  <c r="I226"/>
  <c r="H226"/>
  <c r="G226"/>
  <c r="F226"/>
  <c r="E226"/>
  <c r="K225"/>
  <c r="J225"/>
  <c r="I225"/>
  <c r="H225"/>
  <c r="G225"/>
  <c r="F225"/>
  <c r="E225"/>
  <c r="K224"/>
  <c r="J224"/>
  <c r="I224"/>
  <c r="H224"/>
  <c r="G224"/>
  <c r="F224"/>
  <c r="E224"/>
  <c r="K223"/>
  <c r="J223"/>
  <c r="I223"/>
  <c r="H223"/>
  <c r="G223"/>
  <c r="F223"/>
  <c r="E223"/>
  <c r="K222"/>
  <c r="J222"/>
  <c r="I222"/>
  <c r="H222"/>
  <c r="G222"/>
  <c r="F222"/>
  <c r="E222"/>
  <c r="K221"/>
  <c r="J221"/>
  <c r="I221"/>
  <c r="H221"/>
  <c r="G221"/>
  <c r="F221"/>
  <c r="E221"/>
  <c r="K220"/>
  <c r="J220"/>
  <c r="I220"/>
  <c r="H220"/>
  <c r="G220"/>
  <c r="F220"/>
  <c r="E220"/>
  <c r="K219"/>
  <c r="J219"/>
  <c r="I219"/>
  <c r="H219"/>
  <c r="G219"/>
  <c r="F219"/>
  <c r="E219"/>
  <c r="K218"/>
  <c r="J218"/>
  <c r="I218"/>
  <c r="H218"/>
  <c r="G218"/>
  <c r="F218"/>
  <c r="E218"/>
  <c r="K217"/>
  <c r="J217"/>
  <c r="I217"/>
  <c r="H217"/>
  <c r="G217"/>
  <c r="F217"/>
  <c r="E217"/>
  <c r="K216"/>
  <c r="J216"/>
  <c r="I216"/>
  <c r="H216"/>
  <c r="G216"/>
  <c r="F216"/>
  <c r="E216"/>
  <c r="K215"/>
  <c r="J215"/>
  <c r="I215"/>
  <c r="H215"/>
  <c r="G215"/>
  <c r="F215"/>
  <c r="E215"/>
  <c r="K214"/>
  <c r="I214"/>
  <c r="H214"/>
  <c r="G214"/>
  <c r="F214"/>
  <c r="E214"/>
  <c r="K213"/>
  <c r="J213"/>
  <c r="I213"/>
  <c r="H213"/>
  <c r="G213"/>
  <c r="F213"/>
  <c r="E213"/>
  <c r="K212"/>
  <c r="J212"/>
  <c r="I212"/>
  <c r="H212"/>
  <c r="G212"/>
  <c r="F212"/>
  <c r="E212"/>
  <c r="K211"/>
  <c r="J211"/>
  <c r="I211"/>
  <c r="H211"/>
  <c r="G211"/>
  <c r="F211"/>
  <c r="E211"/>
  <c r="K210"/>
  <c r="J210"/>
  <c r="I210"/>
  <c r="H210"/>
  <c r="G210"/>
  <c r="F210"/>
  <c r="E210"/>
  <c r="K209"/>
  <c r="I209"/>
  <c r="H209"/>
  <c r="G209"/>
  <c r="F209"/>
  <c r="E209"/>
  <c r="K208"/>
  <c r="J208"/>
  <c r="I208"/>
  <c r="H208"/>
  <c r="G208"/>
  <c r="F208"/>
  <c r="E208"/>
  <c r="K207"/>
  <c r="I207"/>
  <c r="H207"/>
  <c r="G207"/>
  <c r="F207"/>
  <c r="E207"/>
  <c r="K206"/>
  <c r="J206"/>
  <c r="I206"/>
  <c r="H206"/>
  <c r="G206"/>
  <c r="F206"/>
  <c r="E206"/>
  <c r="K205"/>
  <c r="I205"/>
  <c r="H205"/>
  <c r="G205"/>
  <c r="F205"/>
  <c r="E205"/>
  <c r="K204"/>
  <c r="J204"/>
  <c r="I204"/>
  <c r="H204"/>
  <c r="G204"/>
  <c r="F204"/>
  <c r="E204"/>
  <c r="K203"/>
  <c r="J203"/>
  <c r="I203"/>
  <c r="H203"/>
  <c r="G203"/>
  <c r="F203"/>
  <c r="E203"/>
  <c r="K202"/>
  <c r="J202"/>
  <c r="I202"/>
  <c r="H202"/>
  <c r="G202"/>
  <c r="F202"/>
  <c r="E202"/>
  <c r="K201"/>
  <c r="I201"/>
  <c r="H201"/>
  <c r="G201"/>
  <c r="F201"/>
  <c r="E201"/>
  <c r="K200"/>
  <c r="I200"/>
  <c r="H200"/>
  <c r="G200"/>
  <c r="F200"/>
  <c r="E200"/>
  <c r="K199"/>
  <c r="J199"/>
  <c r="I199"/>
  <c r="H199"/>
  <c r="G199"/>
  <c r="F199"/>
  <c r="E199"/>
  <c r="K198"/>
  <c r="J198"/>
  <c r="I198"/>
  <c r="H198"/>
  <c r="G198"/>
  <c r="F198"/>
  <c r="E198"/>
  <c r="K197"/>
  <c r="J197"/>
  <c r="I197"/>
  <c r="H197"/>
  <c r="G197"/>
  <c r="F197"/>
  <c r="E197"/>
  <c r="K196"/>
  <c r="J196"/>
  <c r="I196"/>
  <c r="H196"/>
  <c r="G196"/>
  <c r="F196"/>
  <c r="E196"/>
  <c r="K195"/>
  <c r="J195"/>
  <c r="I195"/>
  <c r="H195"/>
  <c r="G195"/>
  <c r="F195"/>
  <c r="E195"/>
  <c r="K194"/>
  <c r="J194"/>
  <c r="I194"/>
  <c r="H194"/>
  <c r="G194"/>
  <c r="F194"/>
  <c r="E194"/>
  <c r="K193"/>
  <c r="I193"/>
  <c r="H193"/>
  <c r="G193"/>
  <c r="F193"/>
  <c r="E193"/>
  <c r="K192"/>
  <c r="J192"/>
  <c r="I192"/>
  <c r="H192"/>
  <c r="G192"/>
  <c r="F192"/>
  <c r="E192"/>
  <c r="K191"/>
  <c r="J191"/>
  <c r="I191"/>
  <c r="H191"/>
  <c r="G191"/>
  <c r="F191"/>
  <c r="E191"/>
  <c r="K190"/>
  <c r="J190"/>
  <c r="I190"/>
  <c r="H190"/>
  <c r="G190"/>
  <c r="F190"/>
  <c r="E190"/>
  <c r="K189"/>
  <c r="I189"/>
  <c r="H189"/>
  <c r="G189"/>
  <c r="F189"/>
  <c r="E189"/>
  <c r="K188"/>
  <c r="J188"/>
  <c r="I188"/>
  <c r="H188"/>
  <c r="G188"/>
  <c r="F188"/>
  <c r="E188"/>
  <c r="K187"/>
  <c r="J187"/>
  <c r="I187"/>
  <c r="H187"/>
  <c r="G187"/>
  <c r="F187"/>
  <c r="E187"/>
  <c r="K186"/>
  <c r="J186"/>
  <c r="I186"/>
  <c r="H186"/>
  <c r="G186"/>
  <c r="F186"/>
  <c r="E186"/>
  <c r="K185"/>
  <c r="J185"/>
  <c r="I185"/>
  <c r="H185"/>
  <c r="G185"/>
  <c r="F185"/>
  <c r="E185"/>
  <c r="K184"/>
  <c r="I184"/>
  <c r="H184"/>
  <c r="G184"/>
  <c r="F184"/>
  <c r="E184"/>
  <c r="K183"/>
  <c r="J183"/>
  <c r="I183"/>
  <c r="H183"/>
  <c r="G183"/>
  <c r="F183"/>
  <c r="E183"/>
  <c r="K182"/>
  <c r="I182"/>
  <c r="H182"/>
  <c r="G182"/>
  <c r="F182"/>
  <c r="E182"/>
  <c r="K181"/>
  <c r="J181"/>
  <c r="I181"/>
  <c r="H181"/>
  <c r="G181"/>
  <c r="F181"/>
  <c r="E181"/>
  <c r="K180"/>
  <c r="J180"/>
  <c r="I180"/>
  <c r="H180"/>
  <c r="G180"/>
  <c r="F180"/>
  <c r="E180"/>
  <c r="K179"/>
  <c r="J179"/>
  <c r="I179"/>
  <c r="H179"/>
  <c r="G179"/>
  <c r="F179"/>
  <c r="E179"/>
  <c r="K178"/>
  <c r="I178"/>
  <c r="H178"/>
  <c r="G178"/>
  <c r="F178"/>
  <c r="E178"/>
  <c r="K177"/>
  <c r="J177"/>
  <c r="I177"/>
  <c r="H177"/>
  <c r="G177"/>
  <c r="F177"/>
  <c r="E177"/>
  <c r="K176"/>
  <c r="I176"/>
  <c r="H176"/>
  <c r="G176"/>
  <c r="F176"/>
  <c r="E176"/>
  <c r="K175"/>
  <c r="I175"/>
  <c r="H175"/>
  <c r="G175"/>
  <c r="F175"/>
  <c r="E175"/>
  <c r="K174"/>
  <c r="J174"/>
  <c r="I174"/>
  <c r="H174"/>
  <c r="G174"/>
  <c r="F174"/>
  <c r="E174"/>
  <c r="K173"/>
  <c r="I173"/>
  <c r="H173"/>
  <c r="G173"/>
  <c r="F173"/>
  <c r="E173"/>
  <c r="K172"/>
  <c r="J172"/>
  <c r="I172"/>
  <c r="H172"/>
  <c r="G172"/>
  <c r="F172"/>
  <c r="E172"/>
  <c r="K171"/>
  <c r="J171"/>
  <c r="I171"/>
  <c r="H171"/>
  <c r="G171"/>
  <c r="F171"/>
  <c r="E171"/>
  <c r="K170"/>
  <c r="J170"/>
  <c r="I170"/>
  <c r="H170"/>
  <c r="G170"/>
  <c r="F170"/>
  <c r="E170"/>
  <c r="K169"/>
  <c r="J169"/>
  <c r="I169"/>
  <c r="H169"/>
  <c r="G169"/>
  <c r="F169"/>
  <c r="E169"/>
  <c r="K168"/>
  <c r="I168"/>
  <c r="H168"/>
  <c r="G168"/>
  <c r="F168"/>
  <c r="E168"/>
  <c r="K167"/>
  <c r="J167"/>
  <c r="I167"/>
  <c r="H167"/>
  <c r="G167"/>
  <c r="F167"/>
  <c r="E167"/>
  <c r="K166"/>
  <c r="I166"/>
  <c r="H166"/>
  <c r="G166"/>
  <c r="F166"/>
  <c r="E166"/>
  <c r="K165"/>
  <c r="J165"/>
  <c r="I165"/>
  <c r="H165"/>
  <c r="G165"/>
  <c r="F165"/>
  <c r="E165"/>
  <c r="K164"/>
  <c r="J164"/>
  <c r="I164"/>
  <c r="H164"/>
  <c r="G164"/>
  <c r="F164"/>
  <c r="E164"/>
  <c r="K163"/>
  <c r="J163"/>
  <c r="I163"/>
  <c r="H163"/>
  <c r="G163"/>
  <c r="F163"/>
  <c r="E163"/>
  <c r="K162"/>
  <c r="I162"/>
  <c r="H162"/>
  <c r="G162"/>
  <c r="F162"/>
  <c r="E162"/>
  <c r="K161"/>
  <c r="J161"/>
  <c r="I161"/>
  <c r="H161"/>
  <c r="G161"/>
  <c r="F161"/>
  <c r="E161"/>
  <c r="K160"/>
  <c r="I160"/>
  <c r="H160"/>
  <c r="G160"/>
  <c r="F160"/>
  <c r="E160"/>
  <c r="K159"/>
  <c r="I159"/>
  <c r="H159"/>
  <c r="G159"/>
  <c r="F159"/>
  <c r="E159"/>
  <c r="K158"/>
  <c r="I158"/>
  <c r="H158"/>
  <c r="G158"/>
  <c r="F158"/>
  <c r="E158"/>
  <c r="K157"/>
  <c r="J157"/>
  <c r="I157"/>
  <c r="H157"/>
  <c r="G157"/>
  <c r="F157"/>
  <c r="E157"/>
  <c r="K156"/>
  <c r="I156"/>
  <c r="H156"/>
  <c r="G156"/>
  <c r="F156"/>
  <c r="E156"/>
  <c r="K155"/>
  <c r="J155"/>
  <c r="I155"/>
  <c r="H155"/>
  <c r="G155"/>
  <c r="F155"/>
  <c r="E155"/>
  <c r="K154"/>
  <c r="J154"/>
  <c r="I154"/>
  <c r="H154"/>
  <c r="G154"/>
  <c r="F154"/>
  <c r="E154"/>
  <c r="K153"/>
  <c r="I153"/>
  <c r="H153"/>
  <c r="G153"/>
  <c r="F153"/>
  <c r="E153"/>
  <c r="K152"/>
  <c r="J152"/>
  <c r="I152"/>
  <c r="H152"/>
  <c r="G152"/>
  <c r="F152"/>
  <c r="E152"/>
  <c r="K151"/>
  <c r="J151"/>
  <c r="I151"/>
  <c r="H151"/>
  <c r="G151"/>
  <c r="F151"/>
  <c r="E151"/>
  <c r="K150"/>
  <c r="J150"/>
  <c r="I150"/>
  <c r="H150"/>
  <c r="G150"/>
  <c r="F150"/>
  <c r="E150"/>
  <c r="K149"/>
  <c r="I149"/>
  <c r="H149"/>
  <c r="G149"/>
  <c r="F149"/>
  <c r="E149"/>
  <c r="K148"/>
  <c r="J148"/>
  <c r="I148"/>
  <c r="H148"/>
  <c r="G148"/>
  <c r="F148"/>
  <c r="E148"/>
  <c r="K147"/>
  <c r="J147"/>
  <c r="I147"/>
  <c r="H147"/>
  <c r="G147"/>
  <c r="F147"/>
  <c r="E147"/>
  <c r="K146"/>
  <c r="J146"/>
  <c r="I146"/>
  <c r="H146"/>
  <c r="G146"/>
  <c r="F146"/>
  <c r="E146"/>
  <c r="K145"/>
  <c r="J145"/>
  <c r="I145"/>
  <c r="H145"/>
  <c r="G145"/>
  <c r="F145"/>
  <c r="E145"/>
  <c r="K144"/>
  <c r="I144"/>
  <c r="H144"/>
  <c r="G144"/>
  <c r="F144"/>
  <c r="E144"/>
  <c r="K143"/>
  <c r="J143"/>
  <c r="I143"/>
  <c r="H143"/>
  <c r="G143"/>
  <c r="F143"/>
  <c r="E143"/>
  <c r="K142"/>
  <c r="I142"/>
  <c r="H142"/>
  <c r="G142"/>
  <c r="F142"/>
  <c r="E142"/>
  <c r="K141"/>
  <c r="I141"/>
  <c r="H141"/>
  <c r="G141"/>
  <c r="F141"/>
  <c r="E141"/>
  <c r="K140"/>
  <c r="J140"/>
  <c r="I140"/>
  <c r="H140"/>
  <c r="G140"/>
  <c r="F140"/>
  <c r="E140"/>
  <c r="K139"/>
  <c r="J139"/>
  <c r="I139"/>
  <c r="H139"/>
  <c r="G139"/>
  <c r="F139"/>
  <c r="E139"/>
  <c r="K138"/>
  <c r="J138"/>
  <c r="I138"/>
  <c r="H138"/>
  <c r="G138"/>
  <c r="F138"/>
  <c r="E138"/>
  <c r="K137"/>
  <c r="I137"/>
  <c r="H137"/>
  <c r="G137"/>
  <c r="F137"/>
  <c r="E137"/>
  <c r="K136"/>
  <c r="I136"/>
  <c r="H136"/>
  <c r="G136"/>
  <c r="F136"/>
  <c r="E136"/>
  <c r="K135"/>
  <c r="I135"/>
  <c r="H135"/>
  <c r="G135"/>
  <c r="F135"/>
  <c r="E135"/>
  <c r="K134"/>
  <c r="J134"/>
  <c r="I134"/>
  <c r="H134"/>
  <c r="G134"/>
  <c r="F134"/>
  <c r="E134"/>
  <c r="K133"/>
  <c r="I133"/>
  <c r="H133"/>
  <c r="G133"/>
  <c r="F133"/>
  <c r="E133"/>
  <c r="K132"/>
  <c r="J132"/>
  <c r="I132"/>
  <c r="H132"/>
  <c r="G132"/>
  <c r="F132"/>
  <c r="E132"/>
  <c r="K131"/>
  <c r="J131"/>
  <c r="I131"/>
  <c r="H131"/>
  <c r="G131"/>
  <c r="F131"/>
  <c r="E131"/>
  <c r="K130"/>
  <c r="I130"/>
  <c r="H130"/>
  <c r="G130"/>
  <c r="F130"/>
  <c r="E130"/>
  <c r="K129"/>
  <c r="J129"/>
  <c r="I129"/>
  <c r="H129"/>
  <c r="G129"/>
  <c r="F129"/>
  <c r="E129"/>
  <c r="K128"/>
  <c r="I128"/>
  <c r="H128"/>
  <c r="G128"/>
  <c r="F128"/>
  <c r="E128"/>
  <c r="K127"/>
  <c r="I127"/>
  <c r="H127"/>
  <c r="G127"/>
  <c r="F127"/>
  <c r="E127"/>
  <c r="K126"/>
  <c r="I126"/>
  <c r="H126"/>
  <c r="G126"/>
  <c r="F126"/>
  <c r="E126"/>
  <c r="K125"/>
  <c r="J125"/>
  <c r="I125"/>
  <c r="H125"/>
  <c r="G125"/>
  <c r="F125"/>
  <c r="E125"/>
  <c r="K124"/>
  <c r="J124"/>
  <c r="I124"/>
  <c r="H124"/>
  <c r="G124"/>
  <c r="F124"/>
  <c r="E124"/>
  <c r="K123"/>
  <c r="J123"/>
  <c r="I123"/>
  <c r="H123"/>
  <c r="G123"/>
  <c r="F123"/>
  <c r="E123"/>
  <c r="K122"/>
  <c r="I122"/>
  <c r="H122"/>
  <c r="G122"/>
  <c r="F122"/>
  <c r="E122"/>
  <c r="K121"/>
  <c r="J121"/>
  <c r="I121"/>
  <c r="H121"/>
  <c r="G121"/>
  <c r="F121"/>
  <c r="E121"/>
  <c r="K120"/>
  <c r="I120"/>
  <c r="H120"/>
  <c r="G120"/>
  <c r="F120"/>
  <c r="E120"/>
  <c r="K119"/>
  <c r="J119"/>
  <c r="I119"/>
  <c r="H119"/>
  <c r="G119"/>
  <c r="F119"/>
  <c r="E119"/>
  <c r="K118"/>
  <c r="J118"/>
  <c r="I118"/>
  <c r="H118"/>
  <c r="G118"/>
  <c r="F118"/>
  <c r="E118"/>
  <c r="K117"/>
  <c r="I117"/>
  <c r="H117"/>
  <c r="G117"/>
  <c r="F117"/>
  <c r="E117"/>
  <c r="K116"/>
  <c r="J116"/>
  <c r="I116"/>
  <c r="H116"/>
  <c r="G116"/>
  <c r="F116"/>
  <c r="E116"/>
  <c r="K115"/>
  <c r="J115"/>
  <c r="I115"/>
  <c r="H115"/>
  <c r="G115"/>
  <c r="F115"/>
  <c r="E115"/>
  <c r="K114"/>
  <c r="J114"/>
  <c r="I114"/>
  <c r="H114"/>
  <c r="G114"/>
  <c r="F114"/>
  <c r="E114"/>
  <c r="K113"/>
  <c r="J113"/>
  <c r="I113"/>
  <c r="H113"/>
  <c r="G113"/>
  <c r="F113"/>
  <c r="E113"/>
  <c r="K112"/>
  <c r="J112"/>
  <c r="I112"/>
  <c r="H112"/>
  <c r="G112"/>
  <c r="F112"/>
  <c r="E112"/>
  <c r="K111"/>
  <c r="I111"/>
  <c r="H111"/>
  <c r="G111"/>
  <c r="F111"/>
  <c r="E111"/>
  <c r="K110"/>
  <c r="I110"/>
  <c r="H110"/>
  <c r="G110"/>
  <c r="F110"/>
  <c r="E110"/>
  <c r="K109"/>
  <c r="J109"/>
  <c r="I109"/>
  <c r="H109"/>
  <c r="G109"/>
  <c r="F109"/>
  <c r="E109"/>
  <c r="K108"/>
  <c r="J108"/>
  <c r="I108"/>
  <c r="H108"/>
  <c r="G108"/>
  <c r="F108"/>
  <c r="E108"/>
  <c r="K107"/>
  <c r="J107"/>
  <c r="I107"/>
  <c r="H107"/>
  <c r="G107"/>
  <c r="F107"/>
  <c r="E107"/>
  <c r="K106"/>
  <c r="I106"/>
  <c r="H106"/>
  <c r="G106"/>
  <c r="F106"/>
  <c r="E106"/>
  <c r="K105"/>
  <c r="J105"/>
  <c r="I105"/>
  <c r="H105"/>
  <c r="G105"/>
  <c r="F105"/>
  <c r="E105"/>
  <c r="K104"/>
  <c r="I104"/>
  <c r="H104"/>
  <c r="G104"/>
  <c r="F104"/>
  <c r="E104"/>
  <c r="K103"/>
  <c r="J103"/>
  <c r="I103"/>
  <c r="H103"/>
  <c r="G103"/>
  <c r="F103"/>
  <c r="E103"/>
  <c r="K102"/>
  <c r="J102"/>
  <c r="I102"/>
  <c r="H102"/>
  <c r="G102"/>
  <c r="F102"/>
  <c r="E102"/>
  <c r="K101"/>
  <c r="I101"/>
  <c r="H101"/>
  <c r="G101"/>
  <c r="F101"/>
  <c r="E101"/>
  <c r="K100"/>
  <c r="J100"/>
  <c r="I100"/>
  <c r="H100"/>
  <c r="G100"/>
  <c r="F100"/>
  <c r="E100"/>
  <c r="K99"/>
  <c r="J99"/>
  <c r="I99"/>
  <c r="H99"/>
  <c r="G99"/>
  <c r="F99"/>
  <c r="E99"/>
  <c r="K98"/>
  <c r="J98"/>
  <c r="I98"/>
  <c r="H98"/>
  <c r="G98"/>
  <c r="F98"/>
  <c r="E98"/>
  <c r="K97"/>
  <c r="I97"/>
  <c r="H97"/>
  <c r="G97"/>
  <c r="F97"/>
  <c r="E97"/>
  <c r="K96"/>
  <c r="I96"/>
  <c r="H96"/>
  <c r="G96"/>
  <c r="F96"/>
  <c r="E96"/>
  <c r="K95"/>
  <c r="J95"/>
  <c r="I95"/>
  <c r="H95"/>
  <c r="G95"/>
  <c r="F95"/>
  <c r="E95"/>
  <c r="K94"/>
  <c r="I94"/>
  <c r="H94"/>
  <c r="G94"/>
  <c r="F94"/>
  <c r="E94"/>
  <c r="K93"/>
  <c r="J93"/>
  <c r="I93"/>
  <c r="H93"/>
  <c r="G93"/>
  <c r="F93"/>
  <c r="E93"/>
  <c r="K92"/>
  <c r="J92"/>
  <c r="I92"/>
  <c r="H92"/>
  <c r="G92"/>
  <c r="F92"/>
  <c r="E92"/>
  <c r="K91"/>
  <c r="J91"/>
  <c r="I91"/>
  <c r="H91"/>
  <c r="G91"/>
  <c r="F91"/>
  <c r="E91"/>
  <c r="K90"/>
  <c r="I90"/>
  <c r="H90"/>
  <c r="G90"/>
  <c r="F90"/>
  <c r="E90"/>
  <c r="K89"/>
  <c r="J89"/>
  <c r="I89"/>
  <c r="H89"/>
  <c r="G89"/>
  <c r="F89"/>
  <c r="E89"/>
  <c r="K88"/>
  <c r="J88"/>
  <c r="I88"/>
  <c r="H88"/>
  <c r="G88"/>
  <c r="F88"/>
  <c r="E88"/>
  <c r="K87"/>
  <c r="I87"/>
  <c r="H87"/>
  <c r="G87"/>
  <c r="F87"/>
  <c r="E87"/>
  <c r="K86"/>
  <c r="J86"/>
  <c r="I86"/>
  <c r="H86"/>
  <c r="G86"/>
  <c r="F86"/>
  <c r="E86"/>
  <c r="K85"/>
  <c r="I85"/>
  <c r="H85"/>
  <c r="G85"/>
  <c r="F85"/>
  <c r="E85"/>
  <c r="K84"/>
  <c r="J84"/>
  <c r="I84"/>
  <c r="H84"/>
  <c r="G84"/>
  <c r="F84"/>
  <c r="E84"/>
  <c r="K83"/>
  <c r="J83"/>
  <c r="I83"/>
  <c r="H83"/>
  <c r="G83"/>
  <c r="F83"/>
  <c r="E83"/>
  <c r="K82"/>
  <c r="J82"/>
  <c r="I82"/>
  <c r="H82"/>
  <c r="G82"/>
  <c r="F82"/>
  <c r="E82"/>
  <c r="K81"/>
  <c r="J81"/>
  <c r="I81"/>
  <c r="H81"/>
  <c r="G81"/>
  <c r="F81"/>
  <c r="E81"/>
  <c r="K80"/>
  <c r="J80"/>
  <c r="I80"/>
  <c r="H80"/>
  <c r="G80"/>
  <c r="F80"/>
  <c r="E80"/>
  <c r="K79"/>
  <c r="I79"/>
  <c r="H79"/>
  <c r="G79"/>
  <c r="F79"/>
  <c r="E79"/>
  <c r="K78"/>
  <c r="J78"/>
  <c r="I78"/>
  <c r="H78"/>
  <c r="G78"/>
  <c r="F78"/>
  <c r="E78"/>
  <c r="K77"/>
  <c r="J77"/>
  <c r="I77"/>
  <c r="H77"/>
  <c r="G77"/>
  <c r="F77"/>
  <c r="E77"/>
  <c r="K76"/>
  <c r="J76"/>
  <c r="I76"/>
  <c r="H76"/>
  <c r="G76"/>
  <c r="F76"/>
  <c r="E76"/>
  <c r="K75"/>
  <c r="J75"/>
  <c r="I75"/>
  <c r="H75"/>
  <c r="G75"/>
  <c r="F75"/>
  <c r="E75"/>
  <c r="K74"/>
  <c r="I74"/>
  <c r="H74"/>
  <c r="G74"/>
  <c r="F74"/>
  <c r="E74"/>
  <c r="K73"/>
  <c r="I73"/>
  <c r="H73"/>
  <c r="G73"/>
  <c r="F73"/>
  <c r="E73"/>
  <c r="K72"/>
  <c r="J72"/>
  <c r="I72"/>
  <c r="H72"/>
  <c r="G72"/>
  <c r="F72"/>
  <c r="E72"/>
  <c r="K71"/>
  <c r="J71"/>
  <c r="I71"/>
  <c r="H71"/>
  <c r="G71"/>
  <c r="F71"/>
  <c r="E71"/>
  <c r="K70"/>
  <c r="J70"/>
  <c r="I70"/>
  <c r="H70"/>
  <c r="G70"/>
  <c r="F70"/>
  <c r="E70"/>
  <c r="K69"/>
  <c r="I69"/>
  <c r="H69"/>
  <c r="G69"/>
  <c r="F69"/>
  <c r="E69"/>
  <c r="K68"/>
  <c r="J68"/>
  <c r="I68"/>
  <c r="H68"/>
  <c r="G68"/>
  <c r="F68"/>
  <c r="E68"/>
  <c r="K67"/>
  <c r="J67"/>
  <c r="I67"/>
  <c r="H67"/>
  <c r="G67"/>
  <c r="F67"/>
  <c r="E67"/>
  <c r="K66"/>
  <c r="I66"/>
  <c r="H66"/>
  <c r="G66"/>
  <c r="F66"/>
  <c r="E66"/>
  <c r="K65"/>
  <c r="J65"/>
  <c r="I65"/>
  <c r="H65"/>
  <c r="G65"/>
  <c r="F65"/>
  <c r="E65"/>
  <c r="K64"/>
  <c r="J64"/>
  <c r="I64"/>
  <c r="H64"/>
  <c r="G64"/>
  <c r="F64"/>
  <c r="E64"/>
  <c r="K63"/>
  <c r="I63"/>
  <c r="H63"/>
  <c r="G63"/>
  <c r="F63"/>
  <c r="E63"/>
  <c r="K62"/>
  <c r="J62"/>
  <c r="I62"/>
  <c r="H62"/>
  <c r="G62"/>
  <c r="F62"/>
  <c r="E62"/>
  <c r="K61"/>
  <c r="J61"/>
  <c r="I61"/>
  <c r="H61"/>
  <c r="G61"/>
  <c r="F61"/>
  <c r="E61"/>
  <c r="K60"/>
  <c r="J60"/>
  <c r="I60"/>
  <c r="H60"/>
  <c r="G60"/>
  <c r="F60"/>
  <c r="E60"/>
  <c r="K59"/>
  <c r="J59"/>
  <c r="I59"/>
  <c r="H59"/>
  <c r="G59"/>
  <c r="F59"/>
  <c r="E59"/>
  <c r="K58"/>
  <c r="J58"/>
  <c r="I58"/>
  <c r="H58"/>
  <c r="G58"/>
  <c r="F58"/>
  <c r="E58"/>
  <c r="K57"/>
  <c r="J57"/>
  <c r="I57"/>
  <c r="H57"/>
  <c r="G57"/>
  <c r="F57"/>
  <c r="E57"/>
  <c r="K56"/>
  <c r="J56"/>
  <c r="I56"/>
  <c r="H56"/>
  <c r="G56"/>
  <c r="F56"/>
  <c r="E56"/>
  <c r="K55"/>
  <c r="J55"/>
  <c r="I55"/>
  <c r="H55"/>
  <c r="G55"/>
  <c r="F55"/>
  <c r="E55"/>
  <c r="K54"/>
  <c r="J54"/>
  <c r="I54"/>
  <c r="H54"/>
  <c r="G54"/>
  <c r="F54"/>
  <c r="E54"/>
  <c r="K53"/>
  <c r="J53"/>
  <c r="I53"/>
  <c r="H53"/>
  <c r="G53"/>
  <c r="F53"/>
  <c r="E53"/>
  <c r="K52"/>
  <c r="J52"/>
  <c r="I52"/>
  <c r="H52"/>
  <c r="G52"/>
  <c r="F52"/>
  <c r="E52"/>
  <c r="K51"/>
  <c r="J51"/>
  <c r="I51"/>
  <c r="H51"/>
  <c r="G51"/>
  <c r="F51"/>
  <c r="E51"/>
  <c r="K50"/>
  <c r="J50"/>
  <c r="I50"/>
  <c r="H50"/>
  <c r="G50"/>
  <c r="F50"/>
  <c r="E50"/>
  <c r="K49"/>
  <c r="J49"/>
  <c r="I49"/>
  <c r="H49"/>
  <c r="G49"/>
  <c r="F49"/>
  <c r="E49"/>
  <c r="K48"/>
  <c r="J48"/>
  <c r="I48"/>
  <c r="H48"/>
  <c r="G48"/>
  <c r="F48"/>
  <c r="E48"/>
  <c r="K47"/>
  <c r="J47"/>
  <c r="I47"/>
  <c r="H47"/>
  <c r="G47"/>
  <c r="F47"/>
  <c r="E47"/>
  <c r="K46"/>
  <c r="J46"/>
  <c r="I46"/>
  <c r="H46"/>
  <c r="G46"/>
  <c r="F46"/>
  <c r="E46"/>
  <c r="K45"/>
  <c r="J45"/>
  <c r="I45"/>
  <c r="H45"/>
  <c r="G45"/>
  <c r="F45"/>
  <c r="E45"/>
  <c r="K44"/>
  <c r="J44"/>
  <c r="I44"/>
  <c r="H44"/>
  <c r="G44"/>
  <c r="F44"/>
  <c r="E44"/>
  <c r="K43"/>
  <c r="J43"/>
  <c r="I43"/>
  <c r="H43"/>
  <c r="G43"/>
  <c r="F43"/>
  <c r="E43"/>
  <c r="K42"/>
  <c r="J42"/>
  <c r="I42"/>
  <c r="H42"/>
  <c r="G42"/>
  <c r="F42"/>
  <c r="E42"/>
  <c r="K41"/>
  <c r="J41"/>
  <c r="I41"/>
  <c r="H41"/>
  <c r="G41"/>
  <c r="F41"/>
  <c r="E41"/>
  <c r="K40"/>
  <c r="J40"/>
  <c r="I40"/>
  <c r="H40"/>
  <c r="G40"/>
  <c r="F40"/>
  <c r="E40"/>
  <c r="K39"/>
  <c r="J39"/>
  <c r="I39"/>
  <c r="H39"/>
  <c r="G39"/>
  <c r="F39"/>
  <c r="E39"/>
  <c r="K38"/>
  <c r="J38"/>
  <c r="I38"/>
  <c r="H38"/>
  <c r="G38"/>
  <c r="F38"/>
  <c r="E38"/>
  <c r="K37"/>
  <c r="I37"/>
  <c r="H37"/>
  <c r="G37"/>
  <c r="F37"/>
  <c r="E37"/>
  <c r="K36"/>
  <c r="J36"/>
  <c r="I36"/>
  <c r="H36"/>
  <c r="G36"/>
  <c r="F36"/>
  <c r="E36"/>
  <c r="K35"/>
  <c r="J35"/>
  <c r="I35"/>
  <c r="H35"/>
  <c r="G35"/>
  <c r="F35"/>
  <c r="E35"/>
  <c r="K34"/>
  <c r="J34"/>
  <c r="I34"/>
  <c r="H34"/>
  <c r="G34"/>
  <c r="F34"/>
  <c r="E34"/>
  <c r="K33"/>
  <c r="I33"/>
  <c r="H33"/>
  <c r="G33"/>
  <c r="F33"/>
  <c r="E33"/>
  <c r="K32"/>
  <c r="I32"/>
  <c r="H32"/>
  <c r="G32"/>
  <c r="F32"/>
  <c r="E32"/>
  <c r="K31"/>
  <c r="J31"/>
  <c r="I31"/>
  <c r="H31"/>
  <c r="G31"/>
  <c r="F31"/>
  <c r="E31"/>
  <c r="K30"/>
  <c r="J30"/>
  <c r="I30"/>
  <c r="H30"/>
  <c r="G30"/>
  <c r="F30"/>
  <c r="E30"/>
  <c r="K29"/>
  <c r="J29"/>
  <c r="I29"/>
  <c r="H29"/>
  <c r="G29"/>
  <c r="F29"/>
  <c r="E29"/>
  <c r="K28"/>
  <c r="J28"/>
  <c r="I28"/>
  <c r="H28"/>
  <c r="G28"/>
  <c r="F28"/>
  <c r="E28"/>
  <c r="K27"/>
  <c r="J27"/>
  <c r="I27"/>
  <c r="H27"/>
  <c r="G27"/>
  <c r="F27"/>
  <c r="E27"/>
  <c r="K26"/>
  <c r="J26"/>
  <c r="I26"/>
  <c r="H26"/>
  <c r="G26"/>
  <c r="F26"/>
  <c r="E26"/>
  <c r="K25"/>
  <c r="J25"/>
  <c r="I25"/>
  <c r="H25"/>
  <c r="G25"/>
  <c r="F25"/>
  <c r="E25"/>
  <c r="K24"/>
  <c r="J24"/>
  <c r="I24"/>
  <c r="H24"/>
  <c r="G24"/>
  <c r="F24"/>
  <c r="E24"/>
  <c r="K23"/>
  <c r="J23"/>
  <c r="I23"/>
  <c r="H23"/>
  <c r="G23"/>
  <c r="F23"/>
  <c r="E23"/>
  <c r="K22"/>
  <c r="J22"/>
  <c r="I22"/>
  <c r="H22"/>
  <c r="G22"/>
  <c r="F22"/>
  <c r="E22"/>
  <c r="K21"/>
  <c r="J21"/>
  <c r="I21"/>
  <c r="H21"/>
  <c r="G21"/>
  <c r="F21"/>
  <c r="E21"/>
  <c r="K18"/>
  <c r="J18"/>
  <c r="I18"/>
  <c r="H18"/>
  <c r="G18"/>
  <c r="F18"/>
  <c r="E18"/>
  <c r="K17"/>
  <c r="I17"/>
  <c r="H17"/>
  <c r="G17"/>
  <c r="F17"/>
  <c r="E17"/>
  <c r="K16"/>
  <c r="I16"/>
  <c r="H16"/>
  <c r="G16"/>
  <c r="F16"/>
  <c r="E16"/>
  <c r="K15"/>
  <c r="I15"/>
  <c r="H15"/>
  <c r="G15"/>
  <c r="F15"/>
  <c r="E15"/>
  <c r="K14"/>
  <c r="I14"/>
  <c r="H14"/>
  <c r="G14"/>
  <c r="F14"/>
  <c r="E14"/>
  <c r="K13"/>
  <c r="J13"/>
  <c r="I13"/>
  <c r="H13"/>
  <c r="G13"/>
  <c r="F13"/>
  <c r="E13"/>
  <c r="K12"/>
  <c r="J12"/>
  <c r="I12"/>
  <c r="H12"/>
  <c r="G12"/>
  <c r="F12"/>
  <c r="E12"/>
  <c r="K11"/>
  <c r="J11"/>
  <c r="I11"/>
  <c r="H11"/>
  <c r="G11"/>
  <c r="F11"/>
  <c r="E11"/>
  <c r="K10"/>
  <c r="J10"/>
  <c r="I10"/>
  <c r="H10"/>
  <c r="G10"/>
  <c r="F10"/>
  <c r="E10"/>
  <c r="K9"/>
  <c r="J9"/>
  <c r="I9"/>
  <c r="H9"/>
  <c r="G9"/>
  <c r="F9"/>
  <c r="E9"/>
  <c r="K8"/>
  <c r="J8"/>
  <c r="I8"/>
  <c r="H8"/>
  <c r="G8"/>
  <c r="F8"/>
  <c r="E8"/>
  <c r="K7"/>
  <c r="I7"/>
  <c r="H7"/>
  <c r="G7"/>
  <c r="F7"/>
  <c r="E7"/>
  <c r="K6"/>
  <c r="J6"/>
  <c r="I6"/>
  <c r="H6"/>
  <c r="G6"/>
  <c r="F6"/>
  <c r="E6"/>
  <c r="K5"/>
  <c r="I5"/>
  <c r="H5"/>
  <c r="G5"/>
  <c r="F5"/>
  <c r="E5"/>
  <c r="J594" l="1"/>
  <c r="Q594" s="1"/>
  <c r="J593"/>
  <c r="I371" i="31"/>
  <c r="J596" i="1"/>
  <c r="I473" i="31"/>
  <c r="J595" i="1"/>
  <c r="P594"/>
  <c r="P592"/>
  <c r="Q592"/>
  <c r="F278" i="3"/>
  <c r="D278"/>
  <c r="B278"/>
  <c r="F277"/>
  <c r="D277"/>
  <c r="B277"/>
  <c r="G278"/>
  <c r="E278"/>
  <c r="C278"/>
  <c r="G277"/>
  <c r="E277"/>
  <c r="C277"/>
  <c r="D271"/>
  <c r="C272"/>
  <c r="D273"/>
  <c r="C274"/>
  <c r="D275"/>
  <c r="C276"/>
  <c r="C271"/>
  <c r="E271"/>
  <c r="B272"/>
  <c r="D272"/>
  <c r="G272"/>
  <c r="C273"/>
  <c r="E273"/>
  <c r="B274"/>
  <c r="D274"/>
  <c r="G274"/>
  <c r="C275"/>
  <c r="E275"/>
  <c r="B276"/>
  <c r="D276"/>
  <c r="G276"/>
  <c r="B271"/>
  <c r="C279" s="1"/>
  <c r="G271"/>
  <c r="E272"/>
  <c r="B273"/>
  <c r="G273"/>
  <c r="E274"/>
  <c r="B275"/>
  <c r="G275"/>
  <c r="E276"/>
  <c r="J243" i="1"/>
  <c r="I271" i="31"/>
  <c r="J245" i="1"/>
  <c r="I245" i="31"/>
  <c r="J443" i="1"/>
  <c r="I179" i="31"/>
  <c r="J244" i="1"/>
  <c r="I244" i="31"/>
  <c r="E1329" i="3"/>
  <c r="G1326"/>
  <c r="F1330"/>
  <c r="D1327"/>
  <c r="G1329"/>
  <c r="C1327"/>
  <c r="B1329"/>
  <c r="D1326"/>
  <c r="G1328"/>
  <c r="C1326"/>
  <c r="B1330"/>
  <c r="B1326"/>
  <c r="C1329"/>
  <c r="E1326"/>
  <c r="D1328"/>
  <c r="G1330"/>
  <c r="C1328"/>
  <c r="B1328"/>
  <c r="D1329"/>
  <c r="E1328"/>
  <c r="D1330"/>
  <c r="F1327"/>
  <c r="C1330"/>
  <c r="E1327"/>
  <c r="F1326"/>
  <c r="F1328"/>
  <c r="E1330"/>
  <c r="G1327"/>
  <c r="F1329"/>
  <c r="B1327"/>
  <c r="E1323"/>
  <c r="F1323"/>
  <c r="F1325"/>
  <c r="G1324"/>
  <c r="D1324"/>
  <c r="E1324"/>
  <c r="B1324"/>
  <c r="C1323"/>
  <c r="C1325"/>
  <c r="D1325"/>
  <c r="E1325"/>
  <c r="F1324"/>
  <c r="G1323"/>
  <c r="G1325"/>
  <c r="B1323"/>
  <c r="C1331" s="1"/>
  <c r="B1325"/>
  <c r="C1324"/>
  <c r="D1323"/>
  <c r="E1331"/>
  <c r="E1332"/>
  <c r="I1332"/>
  <c r="C659"/>
  <c r="E657"/>
  <c r="B659"/>
  <c r="D659"/>
  <c r="D657"/>
  <c r="E659"/>
  <c r="G659"/>
  <c r="B658"/>
  <c r="C658"/>
  <c r="C657"/>
  <c r="G657"/>
  <c r="D658"/>
  <c r="E658"/>
  <c r="G658"/>
  <c r="B657"/>
  <c r="E651"/>
  <c r="C652"/>
  <c r="G652"/>
  <c r="D653"/>
  <c r="B654"/>
  <c r="G654"/>
  <c r="D655"/>
  <c r="E656"/>
  <c r="F658"/>
  <c r="B651"/>
  <c r="C660" s="1"/>
  <c r="G651"/>
  <c r="D652"/>
  <c r="E653"/>
  <c r="C654"/>
  <c r="E655"/>
  <c r="B656"/>
  <c r="G656"/>
  <c r="C651"/>
  <c r="E652"/>
  <c r="B653"/>
  <c r="G653"/>
  <c r="D654"/>
  <c r="B655"/>
  <c r="F655"/>
  <c r="C656"/>
  <c r="D651"/>
  <c r="B652"/>
  <c r="F652"/>
  <c r="C653"/>
  <c r="E654"/>
  <c r="C655"/>
  <c r="G655"/>
  <c r="D656"/>
  <c r="F657"/>
  <c r="F659"/>
  <c r="H659" s="1"/>
  <c r="H655"/>
  <c r="Q244" i="1"/>
  <c r="P244"/>
  <c r="Q241"/>
  <c r="P241"/>
  <c r="P243"/>
  <c r="Q243"/>
  <c r="P245"/>
  <c r="C355" i="3"/>
  <c r="E356"/>
  <c r="B357"/>
  <c r="G357"/>
  <c r="D358"/>
  <c r="B359"/>
  <c r="G359"/>
  <c r="D360"/>
  <c r="E361"/>
  <c r="E420"/>
  <c r="B421"/>
  <c r="G421"/>
  <c r="D422"/>
  <c r="B423"/>
  <c r="G423"/>
  <c r="D424"/>
  <c r="E425"/>
  <c r="C426"/>
  <c r="G426"/>
  <c r="F467"/>
  <c r="H467" s="1"/>
  <c r="B467"/>
  <c r="D466"/>
  <c r="F465"/>
  <c r="B465"/>
  <c r="D464"/>
  <c r="B463"/>
  <c r="D462"/>
  <c r="B461"/>
  <c r="C468" s="1"/>
  <c r="E467"/>
  <c r="G466"/>
  <c r="C466"/>
  <c r="E465"/>
  <c r="G464"/>
  <c r="C464"/>
  <c r="E463"/>
  <c r="G462"/>
  <c r="C462"/>
  <c r="E461"/>
  <c r="D467"/>
  <c r="B466"/>
  <c r="D465"/>
  <c r="B464"/>
  <c r="D463"/>
  <c r="F462"/>
  <c r="B462"/>
  <c r="D461"/>
  <c r="C467"/>
  <c r="E466"/>
  <c r="C465"/>
  <c r="G463"/>
  <c r="E462"/>
  <c r="C461"/>
  <c r="G467"/>
  <c r="G465"/>
  <c r="E464"/>
  <c r="C463"/>
  <c r="G461"/>
  <c r="D355"/>
  <c r="B356"/>
  <c r="F356"/>
  <c r="C357"/>
  <c r="E358"/>
  <c r="C359"/>
  <c r="E360"/>
  <c r="B361"/>
  <c r="F361"/>
  <c r="H361" s="1"/>
  <c r="B420"/>
  <c r="C427" s="1"/>
  <c r="F420"/>
  <c r="C421"/>
  <c r="E422"/>
  <c r="C423"/>
  <c r="E424"/>
  <c r="B425"/>
  <c r="G425"/>
  <c r="D426"/>
  <c r="E355"/>
  <c r="C356"/>
  <c r="G356"/>
  <c r="D357"/>
  <c r="B358"/>
  <c r="G358"/>
  <c r="D359"/>
  <c r="B360"/>
  <c r="F360"/>
  <c r="C361"/>
  <c r="G361"/>
  <c r="C420"/>
  <c r="G420"/>
  <c r="D421"/>
  <c r="B422"/>
  <c r="G422"/>
  <c r="D423"/>
  <c r="B424"/>
  <c r="F424"/>
  <c r="C425"/>
  <c r="E426"/>
  <c r="B355"/>
  <c r="C362" s="1"/>
  <c r="G355"/>
  <c r="D356"/>
  <c r="E357"/>
  <c r="C358"/>
  <c r="E359"/>
  <c r="C360"/>
  <c r="G360"/>
  <c r="D361"/>
  <c r="D420"/>
  <c r="E421"/>
  <c r="C422"/>
  <c r="E423"/>
  <c r="C424"/>
  <c r="G424"/>
  <c r="D425"/>
  <c r="B426"/>
  <c r="F426"/>
  <c r="H426" s="1"/>
  <c r="G1200"/>
  <c r="E1200"/>
  <c r="C1200"/>
  <c r="G1199"/>
  <c r="E1199"/>
  <c r="C1199"/>
  <c r="G1073"/>
  <c r="E1073"/>
  <c r="C1073"/>
  <c r="G1072"/>
  <c r="E1072"/>
  <c r="C1072"/>
  <c r="F1200"/>
  <c r="H1200" s="1"/>
  <c r="D1200"/>
  <c r="B1200"/>
  <c r="F1199"/>
  <c r="D1199"/>
  <c r="B1199"/>
  <c r="F1073"/>
  <c r="H1073" s="1"/>
  <c r="D1073"/>
  <c r="B1073"/>
  <c r="F1072"/>
  <c r="D1072"/>
  <c r="B1072"/>
  <c r="G1308"/>
  <c r="E1308"/>
  <c r="C1308"/>
  <c r="G1307"/>
  <c r="E1307"/>
  <c r="C1307"/>
  <c r="F1308"/>
  <c r="H1308" s="1"/>
  <c r="D1308"/>
  <c r="B1308"/>
  <c r="F1307"/>
  <c r="D1307"/>
  <c r="B1307"/>
  <c r="B586"/>
  <c r="C594" s="1"/>
  <c r="C587"/>
  <c r="E589"/>
  <c r="G590"/>
  <c r="D592"/>
  <c r="D1066"/>
  <c r="E1067"/>
  <c r="C586"/>
  <c r="E587"/>
  <c r="G588"/>
  <c r="D590"/>
  <c r="B592"/>
  <c r="C593"/>
  <c r="C1067"/>
  <c r="G1068"/>
  <c r="E1069"/>
  <c r="D1070"/>
  <c r="C1071"/>
  <c r="B1110"/>
  <c r="C1118" s="1"/>
  <c r="G1110"/>
  <c r="E1111"/>
  <c r="D1112"/>
  <c r="C1113"/>
  <c r="B1114"/>
  <c r="G1114"/>
  <c r="E1115"/>
  <c r="D1116"/>
  <c r="C1117"/>
  <c r="B1193"/>
  <c r="C1201" s="1"/>
  <c r="G1193"/>
  <c r="E1194"/>
  <c r="D1195"/>
  <c r="C1196"/>
  <c r="B1197"/>
  <c r="G1197"/>
  <c r="E1198"/>
  <c r="D1301"/>
  <c r="C1302"/>
  <c r="B1303"/>
  <c r="G1303"/>
  <c r="E1304"/>
  <c r="D1305"/>
  <c r="C1306"/>
  <c r="E586"/>
  <c r="D587"/>
  <c r="C588"/>
  <c r="B589"/>
  <c r="G589"/>
  <c r="E590"/>
  <c r="D591"/>
  <c r="C592"/>
  <c r="B593"/>
  <c r="G593"/>
  <c r="E1066"/>
  <c r="D1067"/>
  <c r="C1068"/>
  <c r="B1069"/>
  <c r="G1069"/>
  <c r="E1070"/>
  <c r="D1071"/>
  <c r="C1110"/>
  <c r="B1111"/>
  <c r="G1111"/>
  <c r="E1112"/>
  <c r="D1113"/>
  <c r="C1114"/>
  <c r="B1115"/>
  <c r="G1115"/>
  <c r="G586"/>
  <c r="D588"/>
  <c r="B590"/>
  <c r="C591"/>
  <c r="E593"/>
  <c r="G1066"/>
  <c r="D1068"/>
  <c r="D586"/>
  <c r="B588"/>
  <c r="C589"/>
  <c r="E591"/>
  <c r="G592"/>
  <c r="B1066"/>
  <c r="C1074" s="1"/>
  <c r="B1068"/>
  <c r="C1069"/>
  <c r="B1070"/>
  <c r="G1070"/>
  <c r="E1071"/>
  <c r="D1110"/>
  <c r="C1111"/>
  <c r="B1112"/>
  <c r="G1112"/>
  <c r="E1113"/>
  <c r="D1114"/>
  <c r="C1115"/>
  <c r="B1116"/>
  <c r="G1116"/>
  <c r="E1117"/>
  <c r="D1193"/>
  <c r="C1194"/>
  <c r="B1195"/>
  <c r="G1195"/>
  <c r="E1196"/>
  <c r="D1197"/>
  <c r="C1198"/>
  <c r="B1301"/>
  <c r="C1309" s="1"/>
  <c r="G1301"/>
  <c r="E1302"/>
  <c r="D1303"/>
  <c r="C1304"/>
  <c r="B1305"/>
  <c r="G1305"/>
  <c r="E1306"/>
  <c r="B587"/>
  <c r="G587"/>
  <c r="E588"/>
  <c r="D589"/>
  <c r="C590"/>
  <c r="B591"/>
  <c r="G591"/>
  <c r="E592"/>
  <c r="D593"/>
  <c r="C1066"/>
  <c r="B1067"/>
  <c r="G1067"/>
  <c r="E1068"/>
  <c r="D1069"/>
  <c r="C1070"/>
  <c r="B1071"/>
  <c r="G1071"/>
  <c r="E1110"/>
  <c r="D1111"/>
  <c r="C1112"/>
  <c r="B1113"/>
  <c r="G1113"/>
  <c r="E1114"/>
  <c r="C1116"/>
  <c r="B1117"/>
  <c r="G1117"/>
  <c r="E1193"/>
  <c r="D1194"/>
  <c r="C1195"/>
  <c r="B1196"/>
  <c r="G1196"/>
  <c r="E1197"/>
  <c r="D1198"/>
  <c r="C1301"/>
  <c r="B1302"/>
  <c r="G1302"/>
  <c r="E1303"/>
  <c r="D1304"/>
  <c r="C1305"/>
  <c r="B1306"/>
  <c r="G1306"/>
  <c r="D1115"/>
  <c r="E1116"/>
  <c r="D1117"/>
  <c r="C1193"/>
  <c r="B1194"/>
  <c r="G1194"/>
  <c r="E1195"/>
  <c r="D1196"/>
  <c r="C1197"/>
  <c r="B1198"/>
  <c r="G1198"/>
  <c r="E1301"/>
  <c r="D1302"/>
  <c r="C1303"/>
  <c r="B1304"/>
  <c r="G1304"/>
  <c r="E1305"/>
  <c r="D1306"/>
  <c r="B482"/>
  <c r="C489" s="1"/>
  <c r="D482"/>
  <c r="G482"/>
  <c r="B483"/>
  <c r="D483"/>
  <c r="F483"/>
  <c r="C484"/>
  <c r="E484"/>
  <c r="G484"/>
  <c r="B485"/>
  <c r="D485"/>
  <c r="F485"/>
  <c r="C486"/>
  <c r="E486"/>
  <c r="C487"/>
  <c r="E487"/>
  <c r="G487"/>
  <c r="B488"/>
  <c r="D488"/>
  <c r="F488"/>
  <c r="H488" s="1"/>
  <c r="C1089"/>
  <c r="E1089"/>
  <c r="C1090"/>
  <c r="E1090"/>
  <c r="C1091"/>
  <c r="E1091"/>
  <c r="C1092"/>
  <c r="E1092"/>
  <c r="C1093"/>
  <c r="E1093"/>
  <c r="C1094"/>
  <c r="E1094"/>
  <c r="C1095"/>
  <c r="E1095"/>
  <c r="C482"/>
  <c r="E482"/>
  <c r="C483"/>
  <c r="E483"/>
  <c r="G483"/>
  <c r="B484"/>
  <c r="D484"/>
  <c r="F484"/>
  <c r="C485"/>
  <c r="E485"/>
  <c r="G485"/>
  <c r="B486"/>
  <c r="D486"/>
  <c r="G486"/>
  <c r="B487"/>
  <c r="D487"/>
  <c r="F487"/>
  <c r="C488"/>
  <c r="E488"/>
  <c r="G488"/>
  <c r="B1089"/>
  <c r="C1096" s="1"/>
  <c r="D1089"/>
  <c r="G1089"/>
  <c r="B1090"/>
  <c r="D1090"/>
  <c r="G1090"/>
  <c r="B1091"/>
  <c r="D1091"/>
  <c r="G1091"/>
  <c r="B1092"/>
  <c r="D1092"/>
  <c r="G1092"/>
  <c r="B1093"/>
  <c r="D1093"/>
  <c r="G1093"/>
  <c r="B1094"/>
  <c r="D1094"/>
  <c r="G1094"/>
  <c r="B1095"/>
  <c r="D1095"/>
  <c r="G1095"/>
  <c r="J321" i="1"/>
  <c r="J476"/>
  <c r="J474"/>
  <c r="J135"/>
  <c r="J490"/>
  <c r="J492"/>
  <c r="J502"/>
  <c r="J486"/>
  <c r="J516"/>
  <c r="F1305" i="3" s="1"/>
  <c r="J505" i="1"/>
  <c r="J514"/>
  <c r="J506"/>
  <c r="J513"/>
  <c r="J496"/>
  <c r="J512"/>
  <c r="J472"/>
  <c r="J237"/>
  <c r="J488"/>
  <c r="J504"/>
  <c r="J480"/>
  <c r="J479"/>
  <c r="J503"/>
  <c r="J517"/>
  <c r="J487"/>
  <c r="J509"/>
  <c r="J493"/>
  <c r="J499"/>
  <c r="J497"/>
  <c r="J483"/>
  <c r="J481"/>
  <c r="J477"/>
  <c r="J475"/>
  <c r="J473"/>
  <c r="J240"/>
  <c r="J242"/>
  <c r="J489"/>
  <c r="J501"/>
  <c r="J491"/>
  <c r="J507"/>
  <c r="J515"/>
  <c r="J485"/>
  <c r="J508"/>
  <c r="J500"/>
  <c r="J498"/>
  <c r="J484"/>
  <c r="J482"/>
  <c r="J478"/>
  <c r="J85"/>
  <c r="J90"/>
  <c r="J94"/>
  <c r="J96"/>
  <c r="J101"/>
  <c r="J106"/>
  <c r="J110"/>
  <c r="J117"/>
  <c r="J122"/>
  <c r="J128"/>
  <c r="J130"/>
  <c r="J136"/>
  <c r="J141"/>
  <c r="J144"/>
  <c r="J156"/>
  <c r="J160"/>
  <c r="J162"/>
  <c r="J166"/>
  <c r="J173"/>
  <c r="J176"/>
  <c r="J178"/>
  <c r="J182"/>
  <c r="J184"/>
  <c r="J207"/>
  <c r="J209"/>
  <c r="J249"/>
  <c r="J278"/>
  <c r="J257"/>
  <c r="J262"/>
  <c r="J279"/>
  <c r="J283"/>
  <c r="J291"/>
  <c r="J326"/>
  <c r="J334"/>
  <c r="J343"/>
  <c r="P474"/>
  <c r="J310"/>
  <c r="J318"/>
  <c r="J325"/>
  <c r="J339"/>
  <c r="J396"/>
  <c r="J312"/>
  <c r="J127"/>
  <c r="J175"/>
  <c r="J17"/>
  <c r="J250"/>
  <c r="J159"/>
  <c r="J468"/>
  <c r="J248"/>
  <c r="J458"/>
  <c r="J450"/>
  <c r="J200"/>
  <c r="J256"/>
  <c r="J33"/>
  <c r="J97"/>
  <c r="P97" s="1"/>
  <c r="J153"/>
  <c r="J193"/>
  <c r="J273"/>
  <c r="J290"/>
  <c r="J87"/>
  <c r="J452"/>
  <c r="J111"/>
  <c r="J322"/>
  <c r="J338"/>
  <c r="J73"/>
  <c r="J296"/>
  <c r="J282"/>
  <c r="J411"/>
  <c r="J387"/>
  <c r="J397"/>
  <c r="J368"/>
  <c r="J389"/>
  <c r="J399"/>
  <c r="J401"/>
  <c r="J391"/>
  <c r="J313"/>
  <c r="J403"/>
  <c r="J315"/>
  <c r="J201"/>
  <c r="J377"/>
  <c r="J393"/>
  <c r="J319"/>
  <c r="J379"/>
  <c r="J233"/>
  <c r="J383"/>
  <c r="J323"/>
  <c r="J388"/>
  <c r="J398"/>
  <c r="J404"/>
  <c r="J390"/>
  <c r="J400"/>
  <c r="J369"/>
  <c r="J392"/>
  <c r="J402"/>
  <c r="J314"/>
  <c r="J316"/>
  <c r="J378"/>
  <c r="J234"/>
  <c r="J320"/>
  <c r="J407"/>
  <c r="J380"/>
  <c r="J394"/>
  <c r="J382"/>
  <c r="J384"/>
  <c r="J350"/>
  <c r="J324"/>
  <c r="J205"/>
  <c r="J263"/>
  <c r="J265"/>
  <c r="J264"/>
  <c r="J266"/>
  <c r="J268"/>
  <c r="J270"/>
  <c r="J280"/>
  <c r="J295"/>
  <c r="J289"/>
  <c r="J337"/>
  <c r="J286"/>
  <c r="J288"/>
  <c r="J294"/>
  <c r="J336"/>
  <c r="J345"/>
  <c r="J235"/>
  <c r="F635" i="3" s="1"/>
  <c r="J232" i="1"/>
  <c r="J258"/>
  <c r="J254"/>
  <c r="J302"/>
  <c r="J303"/>
  <c r="J311"/>
  <c r="J298"/>
  <c r="J462"/>
  <c r="J327"/>
  <c r="J329"/>
  <c r="J331"/>
  <c r="J408"/>
  <c r="J328"/>
  <c r="J409"/>
  <c r="J465"/>
  <c r="J459"/>
  <c r="J466"/>
  <c r="J344"/>
  <c r="J460"/>
  <c r="J335"/>
  <c r="J353"/>
  <c r="J354"/>
  <c r="J356"/>
  <c r="J417"/>
  <c r="J425"/>
  <c r="J419"/>
  <c r="J427"/>
  <c r="J426"/>
  <c r="J428"/>
  <c r="J420"/>
  <c r="J467"/>
  <c r="J214"/>
  <c r="J346"/>
  <c r="J381"/>
  <c r="J406"/>
  <c r="J418"/>
  <c r="J5"/>
  <c r="J365"/>
  <c r="J376"/>
  <c r="J386"/>
  <c r="J416"/>
  <c r="J424"/>
  <c r="J464"/>
  <c r="J456"/>
  <c r="J133"/>
  <c r="J149"/>
  <c r="J448"/>
  <c r="J246"/>
  <c r="J189"/>
  <c r="J37"/>
  <c r="J432"/>
  <c r="J69"/>
  <c r="J66"/>
  <c r="J395"/>
  <c r="J405"/>
  <c r="J421"/>
  <c r="J429"/>
  <c r="J374"/>
  <c r="J471"/>
  <c r="J226"/>
  <c r="J299"/>
  <c r="J453"/>
  <c r="J437"/>
  <c r="J385"/>
  <c r="J412"/>
  <c r="J74"/>
  <c r="J14"/>
  <c r="J126"/>
  <c r="J142"/>
  <c r="J158"/>
  <c r="J449"/>
  <c r="J32"/>
  <c r="J120"/>
  <c r="J168"/>
  <c r="J451"/>
  <c r="J461"/>
  <c r="J104"/>
  <c r="J410"/>
  <c r="J7"/>
  <c r="J15"/>
  <c r="J79"/>
  <c r="J63"/>
  <c r="J137"/>
  <c r="J16"/>
  <c r="J445"/>
  <c r="J307"/>
  <c r="J440"/>
  <c r="J441"/>
  <c r="J444"/>
  <c r="J469"/>
  <c r="J442"/>
  <c r="J470"/>
  <c r="J306"/>
  <c r="J370"/>
  <c r="J347"/>
  <c r="J349"/>
  <c r="J372"/>
  <c r="J348"/>
  <c r="C629" i="3"/>
  <c r="E629"/>
  <c r="G629"/>
  <c r="B630"/>
  <c r="D630"/>
  <c r="F630"/>
  <c r="C631"/>
  <c r="E631"/>
  <c r="G631"/>
  <c r="B632"/>
  <c r="D632"/>
  <c r="G632"/>
  <c r="B633"/>
  <c r="D633"/>
  <c r="G633"/>
  <c r="B634"/>
  <c r="D634"/>
  <c r="G634"/>
  <c r="B635"/>
  <c r="D635"/>
  <c r="G635"/>
  <c r="B636"/>
  <c r="D636"/>
  <c r="F636"/>
  <c r="H636" s="1"/>
  <c r="B629"/>
  <c r="C637" s="1"/>
  <c r="D629"/>
  <c r="F629"/>
  <c r="C630"/>
  <c r="E630"/>
  <c r="G630"/>
  <c r="B631"/>
  <c r="D631"/>
  <c r="F631"/>
  <c r="C632"/>
  <c r="E632"/>
  <c r="C633"/>
  <c r="E633"/>
  <c r="C634"/>
  <c r="E634"/>
  <c r="C635"/>
  <c r="E635"/>
  <c r="C636"/>
  <c r="E636"/>
  <c r="G636"/>
  <c r="J371" i="1"/>
  <c r="J435"/>
  <c r="J436"/>
  <c r="J433"/>
  <c r="J239"/>
  <c r="J457"/>
  <c r="P423"/>
  <c r="Q260"/>
  <c r="P227"/>
  <c r="Q98"/>
  <c r="Q50"/>
  <c r="P27"/>
  <c r="Q42"/>
  <c r="Q18"/>
  <c r="Q138"/>
  <c r="Q218"/>
  <c r="P352"/>
  <c r="P300"/>
  <c r="P269"/>
  <c r="P317"/>
  <c r="P351"/>
  <c r="P75"/>
  <c r="P59"/>
  <c r="P107"/>
  <c r="P217"/>
  <c r="P292"/>
  <c r="P333"/>
  <c r="Q91"/>
  <c r="P140"/>
  <c r="P261"/>
  <c r="P285"/>
  <c r="Q359"/>
  <c r="P455"/>
  <c r="Q27"/>
  <c r="P44"/>
  <c r="P68"/>
  <c r="Q83"/>
  <c r="P132"/>
  <c r="P45"/>
  <c r="P50"/>
  <c r="Q58"/>
  <c r="P67"/>
  <c r="P108"/>
  <c r="P124"/>
  <c r="Q139"/>
  <c r="Q211"/>
  <c r="P220"/>
  <c r="Q251"/>
  <c r="Q275"/>
  <c r="Q171"/>
  <c r="P253"/>
  <c r="P277"/>
  <c r="P431"/>
  <c r="Q217"/>
  <c r="P202"/>
  <c r="P78"/>
  <c r="Q22"/>
  <c r="Q179"/>
  <c r="Q143"/>
  <c r="P165"/>
  <c r="P170"/>
  <c r="P8"/>
  <c r="P28"/>
  <c r="P171"/>
  <c r="P180"/>
  <c r="P198"/>
  <c r="P212"/>
  <c r="Q274"/>
  <c r="P415"/>
  <c r="Q8"/>
  <c r="Q34"/>
  <c r="P51"/>
  <c r="Q82"/>
  <c r="Q114"/>
  <c r="P123"/>
  <c r="P131"/>
  <c r="Q147"/>
  <c r="Q174"/>
  <c r="Q194"/>
  <c r="P276"/>
  <c r="P359"/>
  <c r="P422"/>
  <c r="P36"/>
  <c r="Q59"/>
  <c r="P64"/>
  <c r="P99"/>
  <c r="P116"/>
  <c r="Q129"/>
  <c r="Q169"/>
  <c r="P196"/>
  <c r="P216"/>
  <c r="Q247"/>
  <c r="P301"/>
  <c r="O334"/>
  <c r="Q340"/>
  <c r="P9"/>
  <c r="P129"/>
  <c r="O157"/>
  <c r="P228"/>
  <c r="P247"/>
  <c r="P357"/>
  <c r="Q454"/>
  <c r="Q77"/>
  <c r="Q187"/>
  <c r="Q438"/>
  <c r="P77"/>
  <c r="P92"/>
  <c r="P105"/>
  <c r="P204"/>
  <c r="P219"/>
  <c r="P236"/>
  <c r="P260"/>
  <c r="P309"/>
  <c r="P340"/>
  <c r="Q115"/>
  <c r="Q125"/>
  <c r="P138"/>
  <c r="P143"/>
  <c r="Q146"/>
  <c r="Q163"/>
  <c r="Q351"/>
  <c r="Q81"/>
  <c r="Q26"/>
  <c r="P100"/>
  <c r="P203"/>
  <c r="P208"/>
  <c r="P46"/>
  <c r="P84"/>
  <c r="P163"/>
  <c r="P194"/>
  <c r="P231"/>
  <c r="P251"/>
  <c r="P275"/>
  <c r="P293"/>
  <c r="P330"/>
  <c r="P341"/>
  <c r="Q367"/>
  <c r="P375"/>
  <c r="Q430"/>
  <c r="Q21"/>
  <c r="Q13"/>
  <c r="P43"/>
  <c r="Q49"/>
  <c r="P82"/>
  <c r="Q109"/>
  <c r="O125"/>
  <c r="P147"/>
  <c r="Q161"/>
  <c r="P169"/>
  <c r="Q186"/>
  <c r="P188"/>
  <c r="O254"/>
  <c r="O286"/>
  <c r="Q297"/>
  <c r="P454"/>
  <c r="P13"/>
  <c r="Q41"/>
  <c r="Q55"/>
  <c r="P60"/>
  <c r="P76"/>
  <c r="P139"/>
  <c r="P155"/>
  <c r="P161"/>
  <c r="Q170"/>
  <c r="O197"/>
  <c r="Q252"/>
  <c r="Q276"/>
  <c r="Q284"/>
  <c r="Q292"/>
  <c r="P297"/>
  <c r="Q358"/>
  <c r="Q422"/>
  <c r="P35"/>
  <c r="P41"/>
  <c r="P52"/>
  <c r="O101"/>
  <c r="P134"/>
  <c r="P172"/>
  <c r="Q183"/>
  <c r="Q195"/>
  <c r="Q203"/>
  <c r="P213"/>
  <c r="Q227"/>
  <c r="P430"/>
  <c r="P439"/>
  <c r="P447"/>
  <c r="P115"/>
  <c r="P148"/>
  <c r="P164"/>
  <c r="P252"/>
  <c r="Q53"/>
  <c r="O69"/>
  <c r="Q154"/>
  <c r="Q190"/>
  <c r="Q51"/>
  <c r="Q64"/>
  <c r="Q72"/>
  <c r="Q78"/>
  <c r="P83"/>
  <c r="Q86"/>
  <c r="P91"/>
  <c r="Q105"/>
  <c r="Q165"/>
  <c r="P179"/>
  <c r="P190"/>
  <c r="P211"/>
  <c r="P222"/>
  <c r="P274"/>
  <c r="Q23"/>
  <c r="Q45"/>
  <c r="Q157"/>
  <c r="O318"/>
  <c r="O456"/>
  <c r="P284"/>
  <c r="P358"/>
  <c r="P18"/>
  <c r="O37"/>
  <c r="Q54"/>
  <c r="Q152"/>
  <c r="P174"/>
  <c r="Q185"/>
  <c r="Q308"/>
  <c r="O432"/>
  <c r="P446"/>
  <c r="P12"/>
  <c r="O29"/>
  <c r="Q40"/>
  <c r="Q46"/>
  <c r="P152"/>
  <c r="P185"/>
  <c r="P199"/>
  <c r="P223"/>
  <c r="P364"/>
  <c r="O406"/>
  <c r="P438"/>
  <c r="O213"/>
  <c r="P186"/>
  <c r="Q191"/>
  <c r="Q202"/>
  <c r="O237"/>
  <c r="O13"/>
  <c r="O5"/>
  <c r="Q6"/>
  <c r="Q10"/>
  <c r="Q24"/>
  <c r="Q29"/>
  <c r="Q38"/>
  <c r="Q47"/>
  <c r="Q56"/>
  <c r="Q61"/>
  <c r="Q65"/>
  <c r="Q70"/>
  <c r="Q88"/>
  <c r="Q93"/>
  <c r="Q102"/>
  <c r="Q112"/>
  <c r="Q121"/>
  <c r="Q167"/>
  <c r="P6"/>
  <c r="P10"/>
  <c r="P24"/>
  <c r="P29"/>
  <c r="P38"/>
  <c r="P42"/>
  <c r="P47"/>
  <c r="P56"/>
  <c r="P61"/>
  <c r="P65"/>
  <c r="P70"/>
  <c r="P88"/>
  <c r="P93"/>
  <c r="P102"/>
  <c r="P112"/>
  <c r="P121"/>
  <c r="P167"/>
  <c r="P183"/>
  <c r="O61"/>
  <c r="O93"/>
  <c r="O117"/>
  <c r="O149"/>
  <c r="Q25"/>
  <c r="Q30"/>
  <c r="Q39"/>
  <c r="Q43"/>
  <c r="Q48"/>
  <c r="Q57"/>
  <c r="Q62"/>
  <c r="Q71"/>
  <c r="Q75"/>
  <c r="Q80"/>
  <c r="Q89"/>
  <c r="Q103"/>
  <c r="Q107"/>
  <c r="Q113"/>
  <c r="Q118"/>
  <c r="Q131"/>
  <c r="Q145"/>
  <c r="Q150"/>
  <c r="Q177"/>
  <c r="Q181"/>
  <c r="Q213"/>
  <c r="Q11"/>
  <c r="P11"/>
  <c r="P21"/>
  <c r="P25"/>
  <c r="P30"/>
  <c r="P34"/>
  <c r="P39"/>
  <c r="P48"/>
  <c r="P53"/>
  <c r="P57"/>
  <c r="P62"/>
  <c r="P71"/>
  <c r="P80"/>
  <c r="P89"/>
  <c r="P98"/>
  <c r="P103"/>
  <c r="P109"/>
  <c r="P113"/>
  <c r="P118"/>
  <c r="P145"/>
  <c r="P150"/>
  <c r="P154"/>
  <c r="P177"/>
  <c r="P181"/>
  <c r="O221"/>
  <c r="P197"/>
  <c r="Q197"/>
  <c r="O262"/>
  <c r="O21"/>
  <c r="O53"/>
  <c r="O85"/>
  <c r="O109"/>
  <c r="O141"/>
  <c r="O173"/>
  <c r="O181"/>
  <c r="P187"/>
  <c r="Q31"/>
  <c r="Q35"/>
  <c r="Q67"/>
  <c r="Q95"/>
  <c r="Q99"/>
  <c r="Q119"/>
  <c r="Q123"/>
  <c r="Q151"/>
  <c r="Q155"/>
  <c r="P218"/>
  <c r="Q198"/>
  <c r="P22"/>
  <c r="P26"/>
  <c r="P31"/>
  <c r="P40"/>
  <c r="P49"/>
  <c r="P54"/>
  <c r="P58"/>
  <c r="P72"/>
  <c r="P81"/>
  <c r="P86"/>
  <c r="P95"/>
  <c r="P114"/>
  <c r="P119"/>
  <c r="P146"/>
  <c r="P151"/>
  <c r="P195"/>
  <c r="P192"/>
  <c r="Q192"/>
  <c r="O229"/>
  <c r="O45"/>
  <c r="O77"/>
  <c r="O133"/>
  <c r="O165"/>
  <c r="O189"/>
  <c r="Q199"/>
  <c r="C1282" i="3"/>
  <c r="E1280"/>
  <c r="G1278"/>
  <c r="C1261"/>
  <c r="E1259"/>
  <c r="G1257"/>
  <c r="C1241"/>
  <c r="E1239"/>
  <c r="G1237"/>
  <c r="C1220"/>
  <c r="E1218"/>
  <c r="G1216"/>
  <c r="C1177"/>
  <c r="E1175"/>
  <c r="G1173"/>
  <c r="C1157"/>
  <c r="E1155"/>
  <c r="G1153"/>
  <c r="C1137"/>
  <c r="E1135"/>
  <c r="G1133"/>
  <c r="D1051"/>
  <c r="C1046"/>
  <c r="E1044"/>
  <c r="G1042"/>
  <c r="D1027"/>
  <c r="C1022"/>
  <c r="E1020"/>
  <c r="G1018"/>
  <c r="D1003"/>
  <c r="C998"/>
  <c r="E996"/>
  <c r="G994"/>
  <c r="D978"/>
  <c r="C973"/>
  <c r="E971"/>
  <c r="G969"/>
  <c r="C952"/>
  <c r="B935"/>
  <c r="D933"/>
  <c r="C928"/>
  <c r="B912"/>
  <c r="D910"/>
  <c r="E890"/>
  <c r="G888"/>
  <c r="B887"/>
  <c r="D885"/>
  <c r="E870"/>
  <c r="G868"/>
  <c r="B867"/>
  <c r="D865"/>
  <c r="C847"/>
  <c r="E845"/>
  <c r="G843"/>
  <c r="B842"/>
  <c r="F826"/>
  <c r="C823"/>
  <c r="E821"/>
  <c r="D804"/>
  <c r="F802"/>
  <c r="C799"/>
  <c r="G784"/>
  <c r="B783"/>
  <c r="D781"/>
  <c r="E762"/>
  <c r="G760"/>
  <c r="B759"/>
  <c r="F743"/>
  <c r="H743" s="1"/>
  <c r="C740"/>
  <c r="E738"/>
  <c r="D720"/>
  <c r="C715"/>
  <c r="G700"/>
  <c r="B699"/>
  <c r="D697"/>
  <c r="E678"/>
  <c r="G676"/>
  <c r="B675"/>
  <c r="G614"/>
  <c r="B613"/>
  <c r="D611"/>
  <c r="F609"/>
  <c r="G1285"/>
  <c r="B1284"/>
  <c r="D1282"/>
  <c r="B1263"/>
  <c r="D1261"/>
  <c r="D1241"/>
  <c r="B1222"/>
  <c r="D1220"/>
  <c r="D1177"/>
  <c r="F1175"/>
  <c r="D1157"/>
  <c r="D1137"/>
  <c r="E1051"/>
  <c r="G1049"/>
  <c r="B1048"/>
  <c r="D1046"/>
  <c r="E1027"/>
  <c r="G1025"/>
  <c r="B1024"/>
  <c r="D1022"/>
  <c r="E1003"/>
  <c r="G1001"/>
  <c r="B1000"/>
  <c r="D998"/>
  <c r="E978"/>
  <c r="G976"/>
  <c r="B975"/>
  <c r="D973"/>
  <c r="F971"/>
  <c r="B954"/>
  <c r="D952"/>
  <c r="C935"/>
  <c r="E933"/>
  <c r="G931"/>
  <c r="B930"/>
  <c r="D928"/>
  <c r="C912"/>
  <c r="E910"/>
  <c r="G908"/>
  <c r="B907"/>
  <c r="C913" s="1"/>
  <c r="C887"/>
  <c r="E885"/>
  <c r="F870"/>
  <c r="C867"/>
  <c r="E865"/>
  <c r="G863"/>
  <c r="D847"/>
  <c r="C842"/>
  <c r="G826"/>
  <c r="B825"/>
  <c r="D823"/>
  <c r="E804"/>
  <c r="G802"/>
  <c r="B801"/>
  <c r="D799"/>
  <c r="C783"/>
  <c r="E781"/>
  <c r="G779"/>
  <c r="C759"/>
  <c r="G743"/>
  <c r="B742"/>
  <c r="D740"/>
  <c r="F738"/>
  <c r="E720"/>
  <c r="G718"/>
  <c r="B717"/>
  <c r="D715"/>
  <c r="C699"/>
  <c r="E697"/>
  <c r="G695"/>
  <c r="C675"/>
  <c r="C613"/>
  <c r="E611"/>
  <c r="G609"/>
  <c r="D570"/>
  <c r="C1284"/>
  <c r="E1282"/>
  <c r="G1280"/>
  <c r="B1279"/>
  <c r="C1263"/>
  <c r="E1261"/>
  <c r="G1259"/>
  <c r="B1258"/>
  <c r="E1241"/>
  <c r="G1239"/>
  <c r="B1238"/>
  <c r="C1222"/>
  <c r="E1220"/>
  <c r="G1218"/>
  <c r="B1217"/>
  <c r="E1177"/>
  <c r="G1175"/>
  <c r="B1174"/>
  <c r="E1157"/>
  <c r="G1155"/>
  <c r="B1154"/>
  <c r="E1137"/>
  <c r="G1135"/>
  <c r="B1134"/>
  <c r="C1048"/>
  <c r="E1046"/>
  <c r="G1044"/>
  <c r="B1043"/>
  <c r="C1024"/>
  <c r="E1022"/>
  <c r="G1020"/>
  <c r="B1019"/>
  <c r="C1000"/>
  <c r="E998"/>
  <c r="G996"/>
  <c r="B995"/>
  <c r="F978"/>
  <c r="C975"/>
  <c r="E973"/>
  <c r="G971"/>
  <c r="B970"/>
  <c r="C954"/>
  <c r="E952"/>
  <c r="D935"/>
  <c r="C930"/>
  <c r="E928"/>
  <c r="D912"/>
  <c r="C907"/>
  <c r="G890"/>
  <c r="B889"/>
  <c r="D887"/>
  <c r="F885"/>
  <c r="G870"/>
  <c r="B869"/>
  <c r="D867"/>
  <c r="E847"/>
  <c r="G845"/>
  <c r="B844"/>
  <c r="D842"/>
  <c r="C825"/>
  <c r="E823"/>
  <c r="G821"/>
  <c r="B820"/>
  <c r="C827" s="1"/>
  <c r="C801"/>
  <c r="E799"/>
  <c r="D783"/>
  <c r="G762"/>
  <c r="B761"/>
  <c r="D759"/>
  <c r="C742"/>
  <c r="E740"/>
  <c r="G738"/>
  <c r="B737"/>
  <c r="C744" s="1"/>
  <c r="F720"/>
  <c r="C717"/>
  <c r="E715"/>
  <c r="D699"/>
  <c r="G678"/>
  <c r="D1284"/>
  <c r="C1279"/>
  <c r="D1263"/>
  <c r="C1258"/>
  <c r="C1238"/>
  <c r="D1222"/>
  <c r="C1217"/>
  <c r="C1174"/>
  <c r="C1154"/>
  <c r="C1134"/>
  <c r="G1051"/>
  <c r="B1050"/>
  <c r="D1048"/>
  <c r="C1043"/>
  <c r="G1027"/>
  <c r="B1026"/>
  <c r="D1024"/>
  <c r="C1019"/>
  <c r="G1003"/>
  <c r="B1002"/>
  <c r="D1000"/>
  <c r="C995"/>
  <c r="G978"/>
  <c r="B977"/>
  <c r="D975"/>
  <c r="C970"/>
  <c r="D954"/>
  <c r="E935"/>
  <c r="G933"/>
  <c r="B932"/>
  <c r="D930"/>
  <c r="F928"/>
  <c r="E912"/>
  <c r="G910"/>
  <c r="B909"/>
  <c r="D907"/>
  <c r="C889"/>
  <c r="E887"/>
  <c r="G885"/>
  <c r="C869"/>
  <c r="E867"/>
  <c r="G865"/>
  <c r="B864"/>
  <c r="C844"/>
  <c r="E842"/>
  <c r="D825"/>
  <c r="F823"/>
  <c r="C820"/>
  <c r="G804"/>
  <c r="B803"/>
  <c r="D801"/>
  <c r="E783"/>
  <c r="G781"/>
  <c r="B780"/>
  <c r="E1284"/>
  <c r="G1282"/>
  <c r="B1281"/>
  <c r="D1279"/>
  <c r="E1263"/>
  <c r="G1261"/>
  <c r="B1260"/>
  <c r="D1258"/>
  <c r="G1241"/>
  <c r="B1240"/>
  <c r="D1238"/>
  <c r="E1222"/>
  <c r="G1220"/>
  <c r="B1219"/>
  <c r="D1217"/>
  <c r="G1177"/>
  <c r="B1176"/>
  <c r="D1174"/>
  <c r="G1157"/>
  <c r="B1156"/>
  <c r="D1154"/>
  <c r="G1137"/>
  <c r="B1136"/>
  <c r="D1134"/>
  <c r="C1050"/>
  <c r="E1048"/>
  <c r="G1046"/>
  <c r="B1045"/>
  <c r="D1043"/>
  <c r="C1026"/>
  <c r="E1024"/>
  <c r="G1022"/>
  <c r="B1021"/>
  <c r="D1019"/>
  <c r="C1002"/>
  <c r="E1000"/>
  <c r="G998"/>
  <c r="B997"/>
  <c r="D995"/>
  <c r="C977"/>
  <c r="E975"/>
  <c r="G973"/>
  <c r="B972"/>
  <c r="D970"/>
  <c r="E954"/>
  <c r="G952"/>
  <c r="B951"/>
  <c r="C955" s="1"/>
  <c r="F935"/>
  <c r="C932"/>
  <c r="E930"/>
  <c r="G928"/>
  <c r="B927"/>
  <c r="C936" s="1"/>
  <c r="C909"/>
  <c r="E907"/>
  <c r="B891"/>
  <c r="D889"/>
  <c r="D869"/>
  <c r="F867"/>
  <c r="C864"/>
  <c r="G847"/>
  <c r="B846"/>
  <c r="D844"/>
  <c r="C1281"/>
  <c r="E1279"/>
  <c r="C1260"/>
  <c r="E1258"/>
  <c r="C1240"/>
  <c r="E1238"/>
  <c r="F1222"/>
  <c r="C1219"/>
  <c r="E1217"/>
  <c r="C1176"/>
  <c r="E1174"/>
  <c r="C1156"/>
  <c r="E1154"/>
  <c r="C1136"/>
  <c r="E1134"/>
  <c r="D1050"/>
  <c r="C1045"/>
  <c r="E1043"/>
  <c r="D1026"/>
  <c r="C1021"/>
  <c r="E1019"/>
  <c r="D1002"/>
  <c r="C997"/>
  <c r="E995"/>
  <c r="D977"/>
  <c r="C972"/>
  <c r="E970"/>
  <c r="C951"/>
  <c r="G935"/>
  <c r="B934"/>
  <c r="D932"/>
  <c r="C927"/>
  <c r="G912"/>
  <c r="B911"/>
  <c r="D909"/>
  <c r="C891"/>
  <c r="E889"/>
  <c r="G887"/>
  <c r="B886"/>
  <c r="E869"/>
  <c r="G867"/>
  <c r="B866"/>
  <c r="D864"/>
  <c r="C846"/>
  <c r="E844"/>
  <c r="G842"/>
  <c r="B841"/>
  <c r="C848" s="1"/>
  <c r="C822"/>
  <c r="E820"/>
  <c r="G1284"/>
  <c r="B1283"/>
  <c r="D1281"/>
  <c r="G1263"/>
  <c r="B1262"/>
  <c r="D1260"/>
  <c r="B1242"/>
  <c r="D1240"/>
  <c r="G1222"/>
  <c r="B1221"/>
  <c r="D1219"/>
  <c r="B1178"/>
  <c r="D1176"/>
  <c r="B1158"/>
  <c r="D1156"/>
  <c r="B1138"/>
  <c r="D1136"/>
  <c r="E1050"/>
  <c r="G1048"/>
  <c r="B1047"/>
  <c r="D1045"/>
  <c r="E1026"/>
  <c r="G1024"/>
  <c r="B1023"/>
  <c r="D1021"/>
  <c r="E1002"/>
  <c r="G1000"/>
  <c r="B999"/>
  <c r="D997"/>
  <c r="E977"/>
  <c r="G975"/>
  <c r="B974"/>
  <c r="D972"/>
  <c r="F970"/>
  <c r="G954"/>
  <c r="B953"/>
  <c r="D951"/>
  <c r="C934"/>
  <c r="E932"/>
  <c r="G930"/>
  <c r="B929"/>
  <c r="D927"/>
  <c r="C911"/>
  <c r="E909"/>
  <c r="G907"/>
  <c r="D891"/>
  <c r="F889"/>
  <c r="C886"/>
  <c r="C866"/>
  <c r="E864"/>
  <c r="D846"/>
  <c r="C841"/>
  <c r="C1283"/>
  <c r="E1281"/>
  <c r="G1279"/>
  <c r="B1278"/>
  <c r="C1286" s="1"/>
  <c r="C1262"/>
  <c r="E1260"/>
  <c r="G1258"/>
  <c r="B1257"/>
  <c r="C1264" s="1"/>
  <c r="C1242"/>
  <c r="E1240"/>
  <c r="G1238"/>
  <c r="B1237"/>
  <c r="C1243" s="1"/>
  <c r="C1221"/>
  <c r="E1219"/>
  <c r="G1217"/>
  <c r="B1216"/>
  <c r="C1223" s="1"/>
  <c r="C1178"/>
  <c r="E1176"/>
  <c r="G1174"/>
  <c r="B1173"/>
  <c r="C1179" s="1"/>
  <c r="C1158"/>
  <c r="E1156"/>
  <c r="G1154"/>
  <c r="B1153"/>
  <c r="C1159" s="1"/>
  <c r="C1138"/>
  <c r="E1136"/>
  <c r="G1134"/>
  <c r="B1133"/>
  <c r="C1139" s="1"/>
  <c r="F1050"/>
  <c r="C1047"/>
  <c r="E1045"/>
  <c r="G1043"/>
  <c r="B1042"/>
  <c r="C1052" s="1"/>
  <c r="C1023"/>
  <c r="E1021"/>
  <c r="G1019"/>
  <c r="B1018"/>
  <c r="C1028" s="1"/>
  <c r="C999"/>
  <c r="E997"/>
  <c r="G995"/>
  <c r="B994"/>
  <c r="C1004" s="1"/>
  <c r="F977"/>
  <c r="C974"/>
  <c r="E972"/>
  <c r="G970"/>
  <c r="B969"/>
  <c r="C979" s="1"/>
  <c r="C953"/>
  <c r="E951"/>
  <c r="D934"/>
  <c r="F932"/>
  <c r="C929"/>
  <c r="E927"/>
  <c r="D911"/>
  <c r="F909"/>
  <c r="E891"/>
  <c r="G889"/>
  <c r="B888"/>
  <c r="D886"/>
  <c r="G869"/>
  <c r="B868"/>
  <c r="D866"/>
  <c r="E846"/>
  <c r="G844"/>
  <c r="B843"/>
  <c r="D841"/>
  <c r="C824"/>
  <c r="E822"/>
  <c r="G820"/>
  <c r="C800"/>
  <c r="B784"/>
  <c r="D782"/>
  <c r="F780"/>
  <c r="E763"/>
  <c r="G761"/>
  <c r="B760"/>
  <c r="D758"/>
  <c r="C741"/>
  <c r="E739"/>
  <c r="G737"/>
  <c r="D721"/>
  <c r="F719"/>
  <c r="C716"/>
  <c r="B700"/>
  <c r="D698"/>
  <c r="F696"/>
  <c r="E679"/>
  <c r="G677"/>
  <c r="B1285"/>
  <c r="D1283"/>
  <c r="C1278"/>
  <c r="D1262"/>
  <c r="F1260"/>
  <c r="C1257"/>
  <c r="D1242"/>
  <c r="C1237"/>
  <c r="D1221"/>
  <c r="F1219"/>
  <c r="C1216"/>
  <c r="D1178"/>
  <c r="C1173"/>
  <c r="D1158"/>
  <c r="C1153"/>
  <c r="D1138"/>
  <c r="F1136"/>
  <c r="C1133"/>
  <c r="G1050"/>
  <c r="B1049"/>
  <c r="D1047"/>
  <c r="F1045"/>
  <c r="C1042"/>
  <c r="G1026"/>
  <c r="B1025"/>
  <c r="D1023"/>
  <c r="C1018"/>
  <c r="G1002"/>
  <c r="B1001"/>
  <c r="D999"/>
  <c r="F997"/>
  <c r="C994"/>
  <c r="G977"/>
  <c r="B976"/>
  <c r="D974"/>
  <c r="F972"/>
  <c r="C969"/>
  <c r="D953"/>
  <c r="E934"/>
  <c r="G932"/>
  <c r="B931"/>
  <c r="D929"/>
  <c r="F927"/>
  <c r="E911"/>
  <c r="G909"/>
  <c r="B908"/>
  <c r="F891"/>
  <c r="C888"/>
  <c r="E886"/>
  <c r="C868"/>
  <c r="E866"/>
  <c r="G864"/>
  <c r="B863"/>
  <c r="C871" s="1"/>
  <c r="C843"/>
  <c r="E841"/>
  <c r="B826"/>
  <c r="D824"/>
  <c r="F822"/>
  <c r="G803"/>
  <c r="B802"/>
  <c r="D800"/>
  <c r="C784"/>
  <c r="E782"/>
  <c r="G780"/>
  <c r="B779"/>
  <c r="C785" s="1"/>
  <c r="F763"/>
  <c r="C760"/>
  <c r="E758"/>
  <c r="B743"/>
  <c r="D741"/>
  <c r="F739"/>
  <c r="E721"/>
  <c r="G719"/>
  <c r="B718"/>
  <c r="D716"/>
  <c r="C700"/>
  <c r="E698"/>
  <c r="G696"/>
  <c r="B695"/>
  <c r="C701" s="1"/>
  <c r="F679"/>
  <c r="C676"/>
  <c r="E674"/>
  <c r="C614"/>
  <c r="E612"/>
  <c r="G610"/>
  <c r="B609"/>
  <c r="C615" s="1"/>
  <c r="D571"/>
  <c r="F569"/>
  <c r="C1285"/>
  <c r="E1283"/>
  <c r="G1281"/>
  <c r="B1280"/>
  <c r="D1278"/>
  <c r="E1262"/>
  <c r="G1260"/>
  <c r="B1259"/>
  <c r="D1257"/>
  <c r="E1242"/>
  <c r="G1240"/>
  <c r="B1239"/>
  <c r="D1237"/>
  <c r="E1221"/>
  <c r="G1219"/>
  <c r="B1218"/>
  <c r="D1216"/>
  <c r="E1178"/>
  <c r="G1176"/>
  <c r="B1175"/>
  <c r="D1173"/>
  <c r="E1158"/>
  <c r="G1156"/>
  <c r="B1155"/>
  <c r="D1153"/>
  <c r="E1138"/>
  <c r="G1136"/>
  <c r="B1135"/>
  <c r="D1133"/>
  <c r="C1049"/>
  <c r="E1047"/>
  <c r="G1045"/>
  <c r="B1044"/>
  <c r="D1042"/>
  <c r="C1025"/>
  <c r="E1023"/>
  <c r="G1021"/>
  <c r="B1020"/>
  <c r="D1018"/>
  <c r="C1001"/>
  <c r="E999"/>
  <c r="G997"/>
  <c r="B996"/>
  <c r="D994"/>
  <c r="C976"/>
  <c r="E974"/>
  <c r="G972"/>
  <c r="B971"/>
  <c r="D969"/>
  <c r="E953"/>
  <c r="G951"/>
  <c r="C931"/>
  <c r="E929"/>
  <c r="G927"/>
  <c r="C908"/>
  <c r="G891"/>
  <c r="B890"/>
  <c r="D888"/>
  <c r="B870"/>
  <c r="D868"/>
  <c r="C863"/>
  <c r="G846"/>
  <c r="B845"/>
  <c r="D843"/>
  <c r="F841"/>
  <c r="C826"/>
  <c r="E824"/>
  <c r="G822"/>
  <c r="B821"/>
  <c r="C802"/>
  <c r="E800"/>
  <c r="D784"/>
  <c r="C779"/>
  <c r="D1285"/>
  <c r="C1280"/>
  <c r="E1278"/>
  <c r="F1262"/>
  <c r="C1259"/>
  <c r="E1257"/>
  <c r="F1242"/>
  <c r="C1239"/>
  <c r="E1237"/>
  <c r="C1218"/>
  <c r="E1216"/>
  <c r="C1175"/>
  <c r="E1173"/>
  <c r="C1155"/>
  <c r="E1153"/>
  <c r="F1138"/>
  <c r="C1135"/>
  <c r="E1133"/>
  <c r="B1051"/>
  <c r="D1049"/>
  <c r="C1044"/>
  <c r="E1042"/>
  <c r="B1027"/>
  <c r="D1025"/>
  <c r="F1023"/>
  <c r="C1020"/>
  <c r="E1018"/>
  <c r="B1003"/>
  <c r="D1001"/>
  <c r="F999"/>
  <c r="C996"/>
  <c r="E994"/>
  <c r="B978"/>
  <c r="D976"/>
  <c r="C971"/>
  <c r="E969"/>
  <c r="F953"/>
  <c r="G934"/>
  <c r="B933"/>
  <c r="D931"/>
  <c r="F929"/>
  <c r="G911"/>
  <c r="B910"/>
  <c r="D908"/>
  <c r="C890"/>
  <c r="E888"/>
  <c r="G886"/>
  <c r="B885"/>
  <c r="C892" s="1"/>
  <c r="C870"/>
  <c r="E868"/>
  <c r="G866"/>
  <c r="B865"/>
  <c r="D863"/>
  <c r="C845"/>
  <c r="E843"/>
  <c r="G841"/>
  <c r="D826"/>
  <c r="C821"/>
  <c r="B804"/>
  <c r="D802"/>
  <c r="F800"/>
  <c r="E784"/>
  <c r="G782"/>
  <c r="B781"/>
  <c r="D779"/>
  <c r="C762"/>
  <c r="E760"/>
  <c r="G758"/>
  <c r="D743"/>
  <c r="F741"/>
  <c r="C738"/>
  <c r="G721"/>
  <c r="B720"/>
  <c r="D718"/>
  <c r="E700"/>
  <c r="G698"/>
  <c r="B697"/>
  <c r="D695"/>
  <c r="C678"/>
  <c r="E676"/>
  <c r="E1285"/>
  <c r="G1283"/>
  <c r="B1282"/>
  <c r="D1280"/>
  <c r="G1262"/>
  <c r="B1261"/>
  <c r="D1259"/>
  <c r="F1257"/>
  <c r="G1242"/>
  <c r="B1241"/>
  <c r="D1239"/>
  <c r="G1221"/>
  <c r="B1220"/>
  <c r="D1218"/>
  <c r="G1178"/>
  <c r="B1177"/>
  <c r="D1175"/>
  <c r="G1158"/>
  <c r="B1157"/>
  <c r="D1155"/>
  <c r="F1153"/>
  <c r="G1138"/>
  <c r="B1137"/>
  <c r="D1135"/>
  <c r="C1051"/>
  <c r="E1049"/>
  <c r="G1047"/>
  <c r="B1046"/>
  <c r="D1044"/>
  <c r="F1042"/>
  <c r="C1027"/>
  <c r="E1025"/>
  <c r="G1023"/>
  <c r="B1022"/>
  <c r="D1020"/>
  <c r="F1018"/>
  <c r="C1003"/>
  <c r="E1001"/>
  <c r="G999"/>
  <c r="B998"/>
  <c r="D996"/>
  <c r="C978"/>
  <c r="E976"/>
  <c r="G974"/>
  <c r="B973"/>
  <c r="D971"/>
  <c r="F969"/>
  <c r="G953"/>
  <c r="B952"/>
  <c r="C933"/>
  <c r="E931"/>
  <c r="G929"/>
  <c r="B928"/>
  <c r="C910"/>
  <c r="E908"/>
  <c r="D890"/>
  <c r="F888"/>
  <c r="C885"/>
  <c r="D870"/>
  <c r="C865"/>
  <c r="E863"/>
  <c r="B847"/>
  <c r="D845"/>
  <c r="E826"/>
  <c r="G824"/>
  <c r="B823"/>
  <c r="D821"/>
  <c r="C804"/>
  <c r="E802"/>
  <c r="G800"/>
  <c r="B799"/>
  <c r="C805" s="1"/>
  <c r="C781"/>
  <c r="E779"/>
  <c r="D762"/>
  <c r="E743"/>
  <c r="G741"/>
  <c r="B740"/>
  <c r="D738"/>
  <c r="C720"/>
  <c r="E718"/>
  <c r="G716"/>
  <c r="B715"/>
  <c r="C722" s="1"/>
  <c r="F700"/>
  <c r="C697"/>
  <c r="E695"/>
  <c r="D678"/>
  <c r="F676"/>
  <c r="G799"/>
  <c r="B782"/>
  <c r="D760"/>
  <c r="D719"/>
  <c r="F715"/>
  <c r="D700"/>
  <c r="D696"/>
  <c r="B677"/>
  <c r="C674"/>
  <c r="F613"/>
  <c r="C611"/>
  <c r="G567"/>
  <c r="E550"/>
  <c r="G548"/>
  <c r="B547"/>
  <c r="C529"/>
  <c r="E527"/>
  <c r="D509"/>
  <c r="F507"/>
  <c r="C504"/>
  <c r="C444"/>
  <c r="E442"/>
  <c r="E405"/>
  <c r="G403"/>
  <c r="B402"/>
  <c r="D400"/>
  <c r="F398"/>
  <c r="C382"/>
  <c r="E380"/>
  <c r="G378"/>
  <c r="B377"/>
  <c r="D340"/>
  <c r="F338"/>
  <c r="C335"/>
  <c r="G320"/>
  <c r="B319"/>
  <c r="D317"/>
  <c r="E298"/>
  <c r="G296"/>
  <c r="B295"/>
  <c r="D256"/>
  <c r="C251"/>
  <c r="G236"/>
  <c r="B235"/>
  <c r="D233"/>
  <c r="F231"/>
  <c r="E214"/>
  <c r="G212"/>
  <c r="B211"/>
  <c r="C193"/>
  <c r="E191"/>
  <c r="D175"/>
  <c r="F173"/>
  <c r="C170"/>
  <c r="G155"/>
  <c r="B154"/>
  <c r="D152"/>
  <c r="F150"/>
  <c r="E133"/>
  <c r="G131"/>
  <c r="B130"/>
  <c r="C112"/>
  <c r="E110"/>
  <c r="D93"/>
  <c r="F91"/>
  <c r="C88"/>
  <c r="G73"/>
  <c r="B72"/>
  <c r="D70"/>
  <c r="F68"/>
  <c r="E51"/>
  <c r="G49"/>
  <c r="B48"/>
  <c r="C30"/>
  <c r="E28"/>
  <c r="C10"/>
  <c r="E8"/>
  <c r="G6"/>
  <c r="B5"/>
  <c r="C13" s="1"/>
  <c r="C782"/>
  <c r="C761"/>
  <c r="G740"/>
  <c r="E719"/>
  <c r="G715"/>
  <c r="E696"/>
  <c r="C677"/>
  <c r="D674"/>
  <c r="G613"/>
  <c r="F611"/>
  <c r="C609"/>
  <c r="B570"/>
  <c r="B568"/>
  <c r="F550"/>
  <c r="C547"/>
  <c r="B531"/>
  <c r="D529"/>
  <c r="F527"/>
  <c r="E509"/>
  <c r="G507"/>
  <c r="B506"/>
  <c r="D504"/>
  <c r="B446"/>
  <c r="D444"/>
  <c r="F405"/>
  <c r="C402"/>
  <c r="E400"/>
  <c r="G398"/>
  <c r="D382"/>
  <c r="F380"/>
  <c r="C377"/>
  <c r="E340"/>
  <c r="G338"/>
  <c r="B337"/>
  <c r="D335"/>
  <c r="C319"/>
  <c r="E317"/>
  <c r="G315"/>
  <c r="F298"/>
  <c r="C295"/>
  <c r="E256"/>
  <c r="G254"/>
  <c r="B253"/>
  <c r="D251"/>
  <c r="C235"/>
  <c r="E233"/>
  <c r="G231"/>
  <c r="F214"/>
  <c r="C211"/>
  <c r="B195"/>
  <c r="D193"/>
  <c r="F191"/>
  <c r="E175"/>
  <c r="G173"/>
  <c r="B172"/>
  <c r="D170"/>
  <c r="C154"/>
  <c r="E152"/>
  <c r="G150"/>
  <c r="F133"/>
  <c r="C130"/>
  <c r="B114"/>
  <c r="D112"/>
  <c r="F110"/>
  <c r="E93"/>
  <c r="G91"/>
  <c r="B90"/>
  <c r="D88"/>
  <c r="C72"/>
  <c r="E70"/>
  <c r="G68"/>
  <c r="F51"/>
  <c r="C48"/>
  <c r="B32"/>
  <c r="D30"/>
  <c r="B12"/>
  <c r="D10"/>
  <c r="F8"/>
  <c r="C5"/>
  <c r="D820"/>
  <c r="B800"/>
  <c r="F783"/>
  <c r="D761"/>
  <c r="C737"/>
  <c r="D677"/>
  <c r="F674"/>
  <c r="G611"/>
  <c r="D609"/>
  <c r="C570"/>
  <c r="C568"/>
  <c r="G550"/>
  <c r="B549"/>
  <c r="D547"/>
  <c r="C531"/>
  <c r="E529"/>
  <c r="G527"/>
  <c r="B526"/>
  <c r="C532" s="1"/>
  <c r="F509"/>
  <c r="C506"/>
  <c r="E504"/>
  <c r="C446"/>
  <c r="E444"/>
  <c r="G442"/>
  <c r="B441"/>
  <c r="C447" s="1"/>
  <c r="G405"/>
  <c r="B404"/>
  <c r="D402"/>
  <c r="F400"/>
  <c r="E382"/>
  <c r="G380"/>
  <c r="B379"/>
  <c r="D377"/>
  <c r="F340"/>
  <c r="C337"/>
  <c r="E335"/>
  <c r="D319"/>
  <c r="F317"/>
  <c r="G298"/>
  <c r="B297"/>
  <c r="D295"/>
  <c r="C253"/>
  <c r="E251"/>
  <c r="D235"/>
  <c r="F233"/>
  <c r="G214"/>
  <c r="B213"/>
  <c r="D211"/>
  <c r="C195"/>
  <c r="E193"/>
  <c r="G191"/>
  <c r="B190"/>
  <c r="C196" s="1"/>
  <c r="F175"/>
  <c r="C172"/>
  <c r="E170"/>
  <c r="D154"/>
  <c r="F152"/>
  <c r="G133"/>
  <c r="B132"/>
  <c r="D130"/>
  <c r="C114"/>
  <c r="E112"/>
  <c r="G110"/>
  <c r="B109"/>
  <c r="C115" s="1"/>
  <c r="F93"/>
  <c r="C90"/>
  <c r="E88"/>
  <c r="D72"/>
  <c r="F70"/>
  <c r="G51"/>
  <c r="B50"/>
  <c r="D48"/>
  <c r="C32"/>
  <c r="E30"/>
  <c r="G28"/>
  <c r="B27"/>
  <c r="C33" s="1"/>
  <c r="C12"/>
  <c r="E10"/>
  <c r="G8"/>
  <c r="B7"/>
  <c r="D5"/>
  <c r="F820"/>
  <c r="E801"/>
  <c r="G783"/>
  <c r="E761"/>
  <c r="B741"/>
  <c r="D737"/>
  <c r="G720"/>
  <c r="B716"/>
  <c r="G697"/>
  <c r="E677"/>
  <c r="G674"/>
  <c r="B614"/>
  <c r="E609"/>
  <c r="E570"/>
  <c r="D568"/>
  <c r="C549"/>
  <c r="E547"/>
  <c r="D531"/>
  <c r="C526"/>
  <c r="G509"/>
  <c r="B508"/>
  <c r="D506"/>
  <c r="F504"/>
  <c r="D446"/>
  <c r="F444"/>
  <c r="C441"/>
  <c r="C404"/>
  <c r="E402"/>
  <c r="G400"/>
  <c r="B399"/>
  <c r="F382"/>
  <c r="C379"/>
  <c r="E377"/>
  <c r="G340"/>
  <c r="B339"/>
  <c r="D337"/>
  <c r="F335"/>
  <c r="E319"/>
  <c r="G317"/>
  <c r="B316"/>
  <c r="C297"/>
  <c r="E295"/>
  <c r="G256"/>
  <c r="B255"/>
  <c r="D253"/>
  <c r="F251"/>
  <c r="E235"/>
  <c r="G233"/>
  <c r="B232"/>
  <c r="C213"/>
  <c r="E211"/>
  <c r="D195"/>
  <c r="F193"/>
  <c r="C190"/>
  <c r="G175"/>
  <c r="B174"/>
  <c r="D172"/>
  <c r="F170"/>
  <c r="E154"/>
  <c r="G152"/>
  <c r="B151"/>
  <c r="C132"/>
  <c r="E130"/>
  <c r="D114"/>
  <c r="F112"/>
  <c r="C109"/>
  <c r="G93"/>
  <c r="B92"/>
  <c r="D90"/>
  <c r="F88"/>
  <c r="E72"/>
  <c r="G70"/>
  <c r="B69"/>
  <c r="C50"/>
  <c r="E48"/>
  <c r="D32"/>
  <c r="F30"/>
  <c r="C27"/>
  <c r="D12"/>
  <c r="F10"/>
  <c r="C7"/>
  <c r="E5"/>
  <c r="B822"/>
  <c r="F761"/>
  <c r="E741"/>
  <c r="E737"/>
  <c r="E716"/>
  <c r="D614"/>
  <c r="B612"/>
  <c r="F570"/>
  <c r="E568"/>
  <c r="B551"/>
  <c r="D549"/>
  <c r="F547"/>
  <c r="E531"/>
  <c r="G529"/>
  <c r="B528"/>
  <c r="D526"/>
  <c r="C508"/>
  <c r="E506"/>
  <c r="G504"/>
  <c r="E446"/>
  <c r="G444"/>
  <c r="B443"/>
  <c r="D441"/>
  <c r="D404"/>
  <c r="C399"/>
  <c r="G382"/>
  <c r="B381"/>
  <c r="D379"/>
  <c r="C339"/>
  <c r="E337"/>
  <c r="G335"/>
  <c r="F319"/>
  <c r="C316"/>
  <c r="B299"/>
  <c r="D297"/>
  <c r="F295"/>
  <c r="C255"/>
  <c r="E253"/>
  <c r="G251"/>
  <c r="F235"/>
  <c r="C232"/>
  <c r="B215"/>
  <c r="D213"/>
  <c r="F211"/>
  <c r="E195"/>
  <c r="G193"/>
  <c r="B192"/>
  <c r="D190"/>
  <c r="C174"/>
  <c r="E172"/>
  <c r="G170"/>
  <c r="F154"/>
  <c r="C151"/>
  <c r="B134"/>
  <c r="D132"/>
  <c r="F130"/>
  <c r="E114"/>
  <c r="G112"/>
  <c r="B111"/>
  <c r="D109"/>
  <c r="C92"/>
  <c r="E90"/>
  <c r="G88"/>
  <c r="C69"/>
  <c r="B52"/>
  <c r="D50"/>
  <c r="F48"/>
  <c r="E32"/>
  <c r="G30"/>
  <c r="B29"/>
  <c r="D27"/>
  <c r="E12"/>
  <c r="G10"/>
  <c r="B9"/>
  <c r="D7"/>
  <c r="D822"/>
  <c r="G801"/>
  <c r="B762"/>
  <c r="B758"/>
  <c r="C764" s="1"/>
  <c r="D742"/>
  <c r="F737"/>
  <c r="B721"/>
  <c r="D717"/>
  <c r="B698"/>
  <c r="B678"/>
  <c r="D675"/>
  <c r="E614"/>
  <c r="C612"/>
  <c r="B610"/>
  <c r="G570"/>
  <c r="G568"/>
  <c r="C551"/>
  <c r="E549"/>
  <c r="G547"/>
  <c r="B546"/>
  <c r="C552" s="1"/>
  <c r="F531"/>
  <c r="C528"/>
  <c r="E526"/>
  <c r="B510"/>
  <c r="D508"/>
  <c r="F506"/>
  <c r="F446"/>
  <c r="C443"/>
  <c r="E441"/>
  <c r="E404"/>
  <c r="G402"/>
  <c r="B401"/>
  <c r="D399"/>
  <c r="C381"/>
  <c r="E379"/>
  <c r="G377"/>
  <c r="B376"/>
  <c r="C383" s="1"/>
  <c r="D339"/>
  <c r="F337"/>
  <c r="G319"/>
  <c r="B318"/>
  <c r="D316"/>
  <c r="C299"/>
  <c r="E297"/>
  <c r="G295"/>
  <c r="B294"/>
  <c r="C300" s="1"/>
  <c r="D255"/>
  <c r="F253"/>
  <c r="G235"/>
  <c r="B234"/>
  <c r="D232"/>
  <c r="C215"/>
  <c r="E213"/>
  <c r="G211"/>
  <c r="B210"/>
  <c r="C216" s="1"/>
  <c r="F195"/>
  <c r="C192"/>
  <c r="E190"/>
  <c r="D174"/>
  <c r="F172"/>
  <c r="G154"/>
  <c r="B153"/>
  <c r="D151"/>
  <c r="C134"/>
  <c r="E132"/>
  <c r="G130"/>
  <c r="B129"/>
  <c r="C135" s="1"/>
  <c r="F114"/>
  <c r="C111"/>
  <c r="E109"/>
  <c r="D92"/>
  <c r="F90"/>
  <c r="G72"/>
  <c r="B71"/>
  <c r="D69"/>
  <c r="C52"/>
  <c r="E50"/>
  <c r="G48"/>
  <c r="B47"/>
  <c r="C53" s="1"/>
  <c r="F32"/>
  <c r="C29"/>
  <c r="E27"/>
  <c r="F12"/>
  <c r="C9"/>
  <c r="E7"/>
  <c r="G5"/>
  <c r="G823"/>
  <c r="C803"/>
  <c r="C758"/>
  <c r="E742"/>
  <c r="B738"/>
  <c r="C721"/>
  <c r="E717"/>
  <c r="C698"/>
  <c r="E675"/>
  <c r="F614"/>
  <c r="D612"/>
  <c r="C610"/>
  <c r="D551"/>
  <c r="F549"/>
  <c r="C546"/>
  <c r="G531"/>
  <c r="B530"/>
  <c r="D528"/>
  <c r="F526"/>
  <c r="C510"/>
  <c r="E508"/>
  <c r="G506"/>
  <c r="B505"/>
  <c r="G446"/>
  <c r="B445"/>
  <c r="D443"/>
  <c r="F441"/>
  <c r="F404"/>
  <c r="C401"/>
  <c r="E399"/>
  <c r="D381"/>
  <c r="C376"/>
  <c r="E339"/>
  <c r="G337"/>
  <c r="B336"/>
  <c r="C318"/>
  <c r="E316"/>
  <c r="D299"/>
  <c r="F297"/>
  <c r="C294"/>
  <c r="E255"/>
  <c r="G253"/>
  <c r="B252"/>
  <c r="C234"/>
  <c r="E232"/>
  <c r="D215"/>
  <c r="F213"/>
  <c r="C210"/>
  <c r="G195"/>
  <c r="B194"/>
  <c r="D192"/>
  <c r="F190"/>
  <c r="E174"/>
  <c r="G172"/>
  <c r="B171"/>
  <c r="C153"/>
  <c r="E151"/>
  <c r="D134"/>
  <c r="F132"/>
  <c r="C129"/>
  <c r="G114"/>
  <c r="B113"/>
  <c r="D111"/>
  <c r="F109"/>
  <c r="E92"/>
  <c r="G90"/>
  <c r="B89"/>
  <c r="C71"/>
  <c r="E69"/>
  <c r="D52"/>
  <c r="F50"/>
  <c r="C47"/>
  <c r="G32"/>
  <c r="B31"/>
  <c r="D29"/>
  <c r="F27"/>
  <c r="G12"/>
  <c r="B11"/>
  <c r="D9"/>
  <c r="B824"/>
  <c r="D803"/>
  <c r="B763"/>
  <c r="F758"/>
  <c r="F742"/>
  <c r="B679"/>
  <c r="F675"/>
  <c r="F612"/>
  <c r="D610"/>
  <c r="B571"/>
  <c r="B569"/>
  <c r="B567"/>
  <c r="C572" s="1"/>
  <c r="E551"/>
  <c r="G549"/>
  <c r="B548"/>
  <c r="D546"/>
  <c r="C530"/>
  <c r="E528"/>
  <c r="G526"/>
  <c r="D510"/>
  <c r="F508"/>
  <c r="C505"/>
  <c r="C445"/>
  <c r="E443"/>
  <c r="G441"/>
  <c r="G404"/>
  <c r="B403"/>
  <c r="D401"/>
  <c r="F399"/>
  <c r="E381"/>
  <c r="G379"/>
  <c r="B378"/>
  <c r="D376"/>
  <c r="F339"/>
  <c r="C336"/>
  <c r="B320"/>
  <c r="D318"/>
  <c r="F316"/>
  <c r="E299"/>
  <c r="G297"/>
  <c r="B296"/>
  <c r="D294"/>
  <c r="F255"/>
  <c r="C252"/>
  <c r="B236"/>
  <c r="D234"/>
  <c r="F232"/>
  <c r="E215"/>
  <c r="G213"/>
  <c r="B212"/>
  <c r="D210"/>
  <c r="C194"/>
  <c r="E192"/>
  <c r="G190"/>
  <c r="F174"/>
  <c r="C171"/>
  <c r="B155"/>
  <c r="D153"/>
  <c r="F151"/>
  <c r="E134"/>
  <c r="G132"/>
  <c r="B131"/>
  <c r="D129"/>
  <c r="C113"/>
  <c r="E111"/>
  <c r="G109"/>
  <c r="F92"/>
  <c r="C89"/>
  <c r="B73"/>
  <c r="D71"/>
  <c r="F69"/>
  <c r="E52"/>
  <c r="G50"/>
  <c r="B49"/>
  <c r="D47"/>
  <c r="C31"/>
  <c r="E29"/>
  <c r="G27"/>
  <c r="C11"/>
  <c r="E9"/>
  <c r="G7"/>
  <c r="B6"/>
  <c r="E825"/>
  <c r="E803"/>
  <c r="C780"/>
  <c r="C763"/>
  <c r="E759"/>
  <c r="G742"/>
  <c r="B739"/>
  <c r="G717"/>
  <c r="E699"/>
  <c r="C679"/>
  <c r="G675"/>
  <c r="G612"/>
  <c r="E610"/>
  <c r="C571"/>
  <c r="C569"/>
  <c r="C567"/>
  <c r="F551"/>
  <c r="C548"/>
  <c r="E546"/>
  <c r="D530"/>
  <c r="F528"/>
  <c r="E510"/>
  <c r="G508"/>
  <c r="B507"/>
  <c r="D505"/>
  <c r="D445"/>
  <c r="F443"/>
  <c r="C403"/>
  <c r="E401"/>
  <c r="G399"/>
  <c r="B398"/>
  <c r="C406" s="1"/>
  <c r="F381"/>
  <c r="C378"/>
  <c r="E376"/>
  <c r="G339"/>
  <c r="B338"/>
  <c r="D336"/>
  <c r="C320"/>
  <c r="E318"/>
  <c r="G316"/>
  <c r="B315"/>
  <c r="C321" s="1"/>
  <c r="F299"/>
  <c r="C296"/>
  <c r="E294"/>
  <c r="G255"/>
  <c r="B254"/>
  <c r="D252"/>
  <c r="C236"/>
  <c r="E234"/>
  <c r="G232"/>
  <c r="B231"/>
  <c r="C237" s="1"/>
  <c r="C212"/>
  <c r="E210"/>
  <c r="D194"/>
  <c r="G174"/>
  <c r="B173"/>
  <c r="D171"/>
  <c r="C155"/>
  <c r="E153"/>
  <c r="G151"/>
  <c r="B150"/>
  <c r="C156" s="1"/>
  <c r="F134"/>
  <c r="C131"/>
  <c r="E129"/>
  <c r="D113"/>
  <c r="F111"/>
  <c r="G92"/>
  <c r="B91"/>
  <c r="D89"/>
  <c r="C73"/>
  <c r="E71"/>
  <c r="G69"/>
  <c r="B68"/>
  <c r="C74" s="1"/>
  <c r="F52"/>
  <c r="C49"/>
  <c r="E47"/>
  <c r="D31"/>
  <c r="F29"/>
  <c r="D11"/>
  <c r="F9"/>
  <c r="C6"/>
  <c r="G825"/>
  <c r="D780"/>
  <c r="D763"/>
  <c r="C743"/>
  <c r="C739"/>
  <c r="C718"/>
  <c r="F699"/>
  <c r="C695"/>
  <c r="D679"/>
  <c r="F610"/>
  <c r="E571"/>
  <c r="D569"/>
  <c r="D567"/>
  <c r="G551"/>
  <c r="B550"/>
  <c r="D548"/>
  <c r="F546"/>
  <c r="E530"/>
  <c r="G528"/>
  <c r="B527"/>
  <c r="F510"/>
  <c r="C507"/>
  <c r="E505"/>
  <c r="E445"/>
  <c r="G443"/>
  <c r="B442"/>
  <c r="B405"/>
  <c r="D403"/>
  <c r="F401"/>
  <c r="C398"/>
  <c r="G381"/>
  <c r="B380"/>
  <c r="D378"/>
  <c r="F376"/>
  <c r="C338"/>
  <c r="E336"/>
  <c r="D320"/>
  <c r="C315"/>
  <c r="G299"/>
  <c r="B298"/>
  <c r="D296"/>
  <c r="F294"/>
  <c r="C254"/>
  <c r="E252"/>
  <c r="D236"/>
  <c r="C231"/>
  <c r="G215"/>
  <c r="B214"/>
  <c r="D212"/>
  <c r="F210"/>
  <c r="E194"/>
  <c r="G192"/>
  <c r="B191"/>
  <c r="C173"/>
  <c r="E171"/>
  <c r="D155"/>
  <c r="F153"/>
  <c r="C150"/>
  <c r="G134"/>
  <c r="B133"/>
  <c r="D131"/>
  <c r="F129"/>
  <c r="E113"/>
  <c r="G111"/>
  <c r="B110"/>
  <c r="C91"/>
  <c r="E89"/>
  <c r="D73"/>
  <c r="F71"/>
  <c r="C68"/>
  <c r="G52"/>
  <c r="B51"/>
  <c r="D49"/>
  <c r="F47"/>
  <c r="E31"/>
  <c r="G29"/>
  <c r="B28"/>
  <c r="E11"/>
  <c r="G9"/>
  <c r="B8"/>
  <c r="D6"/>
  <c r="E780"/>
  <c r="G763"/>
  <c r="G759"/>
  <c r="D739"/>
  <c r="B719"/>
  <c r="G699"/>
  <c r="B696"/>
  <c r="G679"/>
  <c r="B676"/>
  <c r="D613"/>
  <c r="F571"/>
  <c r="E569"/>
  <c r="E567"/>
  <c r="C550"/>
  <c r="E548"/>
  <c r="G546"/>
  <c r="F530"/>
  <c r="C527"/>
  <c r="G510"/>
  <c r="B509"/>
  <c r="D507"/>
  <c r="F445"/>
  <c r="C442"/>
  <c r="C405"/>
  <c r="E403"/>
  <c r="G401"/>
  <c r="B400"/>
  <c r="D398"/>
  <c r="C380"/>
  <c r="E378"/>
  <c r="G376"/>
  <c r="B340"/>
  <c r="D338"/>
  <c r="F336"/>
  <c r="E320"/>
  <c r="G318"/>
  <c r="B317"/>
  <c r="D315"/>
  <c r="C298"/>
  <c r="E296"/>
  <c r="G294"/>
  <c r="B256"/>
  <c r="D254"/>
  <c r="F252"/>
  <c r="E236"/>
  <c r="G234"/>
  <c r="B233"/>
  <c r="D231"/>
  <c r="C214"/>
  <c r="E212"/>
  <c r="G210"/>
  <c r="F194"/>
  <c r="C191"/>
  <c r="B175"/>
  <c r="D173"/>
  <c r="F171"/>
  <c r="E155"/>
  <c r="G153"/>
  <c r="B152"/>
  <c r="D150"/>
  <c r="C133"/>
  <c r="E131"/>
  <c r="G129"/>
  <c r="F113"/>
  <c r="C110"/>
  <c r="B93"/>
  <c r="D91"/>
  <c r="F89"/>
  <c r="E73"/>
  <c r="G71"/>
  <c r="B70"/>
  <c r="D68"/>
  <c r="C51"/>
  <c r="E49"/>
  <c r="G47"/>
  <c r="F31"/>
  <c r="C28"/>
  <c r="F11"/>
  <c r="C8"/>
  <c r="E6"/>
  <c r="G739"/>
  <c r="C719"/>
  <c r="C696"/>
  <c r="D676"/>
  <c r="B674"/>
  <c r="C680" s="1"/>
  <c r="E613"/>
  <c r="B611"/>
  <c r="G571"/>
  <c r="G569"/>
  <c r="F567"/>
  <c r="D550"/>
  <c r="G530"/>
  <c r="B529"/>
  <c r="D527"/>
  <c r="C509"/>
  <c r="E507"/>
  <c r="G505"/>
  <c r="B504"/>
  <c r="C511" s="1"/>
  <c r="G445"/>
  <c r="B444"/>
  <c r="D442"/>
  <c r="D405"/>
  <c r="F403"/>
  <c r="C400"/>
  <c r="E398"/>
  <c r="B382"/>
  <c r="D380"/>
  <c r="F378"/>
  <c r="C340"/>
  <c r="E338"/>
  <c r="G336"/>
  <c r="B335"/>
  <c r="C341" s="1"/>
  <c r="F320"/>
  <c r="C317"/>
  <c r="E315"/>
  <c r="D298"/>
  <c r="C256"/>
  <c r="E254"/>
  <c r="G252"/>
  <c r="B251"/>
  <c r="C257" s="1"/>
  <c r="F236"/>
  <c r="C233"/>
  <c r="E231"/>
  <c r="D214"/>
  <c r="G194"/>
  <c r="B193"/>
  <c r="D191"/>
  <c r="C175"/>
  <c r="E173"/>
  <c r="G171"/>
  <c r="B170"/>
  <c r="C176" s="1"/>
  <c r="C152"/>
  <c r="E150"/>
  <c r="D133"/>
  <c r="F131"/>
  <c r="G113"/>
  <c r="B112"/>
  <c r="D110"/>
  <c r="C93"/>
  <c r="E91"/>
  <c r="G89"/>
  <c r="B88"/>
  <c r="C94" s="1"/>
  <c r="F73"/>
  <c r="C70"/>
  <c r="E68"/>
  <c r="D51"/>
  <c r="F49"/>
  <c r="G31"/>
  <c r="B30"/>
  <c r="D28"/>
  <c r="G11"/>
  <c r="B10"/>
  <c r="D8"/>
  <c r="F6"/>
  <c r="P178" i="1"/>
  <c r="O270"/>
  <c r="Q9"/>
  <c r="Q134"/>
  <c r="Q166"/>
  <c r="O205"/>
  <c r="Q208"/>
  <c r="Q223"/>
  <c r="P23"/>
  <c r="P37"/>
  <c r="P55"/>
  <c r="P69"/>
  <c r="P101"/>
  <c r="P125"/>
  <c r="P157"/>
  <c r="Q193"/>
  <c r="O246"/>
  <c r="O278"/>
  <c r="O310"/>
  <c r="O342"/>
  <c r="Q366"/>
  <c r="Q374"/>
  <c r="Q379"/>
  <c r="Q383"/>
  <c r="Q388"/>
  <c r="Q392"/>
  <c r="Q409"/>
  <c r="O464"/>
  <c r="P366"/>
  <c r="P370"/>
  <c r="P374"/>
  <c r="P379"/>
  <c r="P383"/>
  <c r="P388"/>
  <c r="P392"/>
  <c r="P405"/>
  <c r="P409"/>
  <c r="Q418"/>
  <c r="Q446"/>
  <c r="O302"/>
  <c r="Q205"/>
  <c r="Q209"/>
  <c r="Q214"/>
  <c r="Q224"/>
  <c r="Q229"/>
  <c r="Q238"/>
  <c r="Q248"/>
  <c r="Q262"/>
  <c r="Q266"/>
  <c r="Q271"/>
  <c r="Q298"/>
  <c r="Q326"/>
  <c r="Q330"/>
  <c r="Q335"/>
  <c r="Q344"/>
  <c r="Q357"/>
  <c r="P367"/>
  <c r="P380"/>
  <c r="P393"/>
  <c r="P402"/>
  <c r="P410"/>
  <c r="Q419"/>
  <c r="Q424"/>
  <c r="Q443"/>
  <c r="Q452"/>
  <c r="Q457"/>
  <c r="Q461"/>
  <c r="Q470"/>
  <c r="P191"/>
  <c r="P209"/>
  <c r="P214"/>
  <c r="P224"/>
  <c r="P229"/>
  <c r="P238"/>
  <c r="P248"/>
  <c r="P262"/>
  <c r="P266"/>
  <c r="P271"/>
  <c r="P325"/>
  <c r="P326"/>
  <c r="P344"/>
  <c r="O376"/>
  <c r="P419"/>
  <c r="P424"/>
  <c r="P443"/>
  <c r="O294"/>
  <c r="O326"/>
  <c r="O353"/>
  <c r="O424"/>
  <c r="O448"/>
  <c r="Q201"/>
  <c r="Q206"/>
  <c r="Q210"/>
  <c r="Q215"/>
  <c r="Q219"/>
  <c r="Q221"/>
  <c r="Q225"/>
  <c r="Q230"/>
  <c r="Q239"/>
  <c r="Q258"/>
  <c r="Q267"/>
  <c r="Q272"/>
  <c r="Q281"/>
  <c r="Q290"/>
  <c r="Q295"/>
  <c r="Q304"/>
  <c r="Q322"/>
  <c r="Q336"/>
  <c r="Q349"/>
  <c r="Q354"/>
  <c r="P386"/>
  <c r="P399"/>
  <c r="P403"/>
  <c r="Q434"/>
  <c r="Q462"/>
  <c r="P201"/>
  <c r="P206"/>
  <c r="P210"/>
  <c r="P215"/>
  <c r="P221"/>
  <c r="P225"/>
  <c r="P230"/>
  <c r="P258"/>
  <c r="P267"/>
  <c r="P272"/>
  <c r="P281"/>
  <c r="P290"/>
  <c r="P295"/>
  <c r="P304"/>
  <c r="P308"/>
  <c r="P322"/>
  <c r="P336"/>
  <c r="P349"/>
  <c r="P354"/>
  <c r="O386"/>
  <c r="P420"/>
  <c r="P434"/>
  <c r="P440"/>
  <c r="P453"/>
  <c r="P462"/>
  <c r="P471"/>
  <c r="Q365"/>
  <c r="Q373"/>
  <c r="Q378"/>
  <c r="Q382"/>
  <c r="Q387"/>
  <c r="Q391"/>
  <c r="Q396"/>
  <c r="Q400"/>
  <c r="Q404"/>
  <c r="Q408"/>
  <c r="O416"/>
  <c r="O440"/>
  <c r="Q216"/>
  <c r="Q222"/>
  <c r="Q226"/>
  <c r="Q231"/>
  <c r="Q235"/>
  <c r="Q240"/>
  <c r="Q250"/>
  <c r="Q255"/>
  <c r="Q259"/>
  <c r="Q278"/>
  <c r="Q282"/>
  <c r="Q287"/>
  <c r="Q300"/>
  <c r="Q305"/>
  <c r="Q310"/>
  <c r="Q314"/>
  <c r="Q323"/>
  <c r="Q332"/>
  <c r="Q337"/>
  <c r="Q342"/>
  <c r="Q350"/>
  <c r="Q355"/>
  <c r="P365"/>
  <c r="P373"/>
  <c r="P378"/>
  <c r="P382"/>
  <c r="P387"/>
  <c r="P391"/>
  <c r="P395"/>
  <c r="P396"/>
  <c r="P400"/>
  <c r="P404"/>
  <c r="P408"/>
  <c r="Q417"/>
  <c r="Q426"/>
  <c r="Q435"/>
  <c r="Q441"/>
  <c r="Q450"/>
  <c r="Q459"/>
  <c r="Q464"/>
  <c r="P255"/>
  <c r="P259"/>
  <c r="P278"/>
  <c r="P282"/>
  <c r="P287"/>
  <c r="P305"/>
  <c r="P310"/>
  <c r="P314"/>
  <c r="P332"/>
  <c r="P337"/>
  <c r="P342"/>
  <c r="P350"/>
  <c r="P355"/>
  <c r="O365"/>
  <c r="O396"/>
  <c r="P417"/>
  <c r="P421"/>
  <c r="P426"/>
  <c r="P435"/>
  <c r="P441"/>
  <c r="P450"/>
  <c r="P459"/>
  <c r="P463"/>
  <c r="P464"/>
  <c r="F1258" i="3" l="1"/>
  <c r="P433" i="1"/>
  <c r="F1176" i="3"/>
  <c r="F933"/>
  <c r="F934"/>
  <c r="H934" s="1"/>
  <c r="F974"/>
  <c r="P470" i="1"/>
  <c r="Q469"/>
  <c r="F1217" i="3"/>
  <c r="P307" i="1"/>
  <c r="Q16"/>
  <c r="Q63"/>
  <c r="Q15"/>
  <c r="P461"/>
  <c r="P32"/>
  <c r="Q126"/>
  <c r="P74"/>
  <c r="P385"/>
  <c r="Q453"/>
  <c r="P226"/>
  <c r="Q421"/>
  <c r="Q69"/>
  <c r="Q37"/>
  <c r="P149"/>
  <c r="P456"/>
  <c r="P418"/>
  <c r="P381"/>
  <c r="F568" i="3"/>
  <c r="H568" s="1"/>
  <c r="Q420" i="1"/>
  <c r="F1155" i="3"/>
  <c r="F1134"/>
  <c r="H1134" s="1"/>
  <c r="F952"/>
  <c r="P335" i="1"/>
  <c r="F1092" i="3"/>
  <c r="F1091"/>
  <c r="Q329" i="1"/>
  <c r="F1263" i="3"/>
  <c r="H1263" s="1"/>
  <c r="Q302" i="1"/>
  <c r="P288"/>
  <c r="F910" i="3"/>
  <c r="Q270" i="1"/>
  <c r="P265"/>
  <c r="P205"/>
  <c r="F1000" i="3"/>
  <c r="Q380" i="1"/>
  <c r="P320"/>
  <c r="F996" i="3"/>
  <c r="H996" s="1"/>
  <c r="F1046"/>
  <c r="H1046" s="1"/>
  <c r="F1001"/>
  <c r="Q403" i="1"/>
  <c r="Q399"/>
  <c r="Q368"/>
  <c r="F762" i="3"/>
  <c r="Q73" i="1"/>
  <c r="P452"/>
  <c r="P256"/>
  <c r="F1239" i="3"/>
  <c r="P17" i="1"/>
  <c r="P127"/>
  <c r="P343"/>
  <c r="Q283"/>
  <c r="Q178"/>
  <c r="Q173"/>
  <c r="P156"/>
  <c r="P130"/>
  <c r="P122"/>
  <c r="Q110"/>
  <c r="Q101"/>
  <c r="P94"/>
  <c r="Q85"/>
  <c r="F1112" i="3"/>
  <c r="F1197"/>
  <c r="F1304"/>
  <c r="H1304" s="1"/>
  <c r="F1069"/>
  <c r="F1067"/>
  <c r="F654"/>
  <c r="H654" s="1"/>
  <c r="F1111"/>
  <c r="H1111" s="1"/>
  <c r="F1066"/>
  <c r="H1066" s="1"/>
  <c r="F1110"/>
  <c r="F1195"/>
  <c r="F1194"/>
  <c r="H1194" s="1"/>
  <c r="F1070"/>
  <c r="P135" i="1"/>
  <c r="F653" i="3"/>
  <c r="H653" s="1"/>
  <c r="Q436" i="1"/>
  <c r="Q371"/>
  <c r="P372"/>
  <c r="Q347"/>
  <c r="P306"/>
  <c r="F1218" i="3"/>
  <c r="Q444" i="1"/>
  <c r="Q440"/>
  <c r="Q445"/>
  <c r="Q79"/>
  <c r="Q7"/>
  <c r="Q104"/>
  <c r="P451"/>
  <c r="Q120"/>
  <c r="P449"/>
  <c r="P14"/>
  <c r="P412"/>
  <c r="P437"/>
  <c r="Q299"/>
  <c r="F1285" i="3"/>
  <c r="H1285" s="1"/>
  <c r="Q429" i="1"/>
  <c r="F1051" i="3"/>
  <c r="H1051" s="1"/>
  <c r="Q66" i="1"/>
  <c r="P432"/>
  <c r="F1237" i="3"/>
  <c r="F1278"/>
  <c r="Q416" i="1"/>
  <c r="Q376"/>
  <c r="F5" i="3"/>
  <c r="P406" i="1"/>
  <c r="F931" i="3"/>
  <c r="F1281"/>
  <c r="H1281" s="1"/>
  <c r="P428" i="1"/>
  <c r="P427"/>
  <c r="Q425"/>
  <c r="P356"/>
  <c r="Q353"/>
  <c r="P460"/>
  <c r="P466"/>
  <c r="Q465"/>
  <c r="F887" i="3"/>
  <c r="F890"/>
  <c r="H890" s="1"/>
  <c r="F886"/>
  <c r="H886" s="1"/>
  <c r="P298" i="1"/>
  <c r="P303"/>
  <c r="F695" i="3"/>
  <c r="H695" s="1"/>
  <c r="F930"/>
  <c r="F799"/>
  <c r="F779"/>
  <c r="P289" i="1"/>
  <c r="F760" i="3"/>
  <c r="Q268" i="1"/>
  <c r="F717" i="3"/>
  <c r="P263" i="1"/>
  <c r="Q324"/>
  <c r="Q384"/>
  <c r="P407"/>
  <c r="Q402"/>
  <c r="F973" i="3"/>
  <c r="Q398" i="1"/>
  <c r="P323"/>
  <c r="F864" i="3"/>
  <c r="Q377" i="1"/>
  <c r="Q401"/>
  <c r="F1043" i="3"/>
  <c r="P411" i="1"/>
  <c r="Q296"/>
  <c r="Q338"/>
  <c r="Q111"/>
  <c r="Q87"/>
  <c r="Q273"/>
  <c r="Q153"/>
  <c r="P33"/>
  <c r="F1259" i="3"/>
  <c r="F1282"/>
  <c r="H1282" s="1"/>
  <c r="P175" i="1"/>
  <c r="Q339"/>
  <c r="F863" i="3"/>
  <c r="P334" i="1"/>
  <c r="Q291"/>
  <c r="Q279"/>
  <c r="F698" i="3"/>
  <c r="P207" i="1"/>
  <c r="Q176"/>
  <c r="Q128"/>
  <c r="Q117"/>
  <c r="P106"/>
  <c r="Q96"/>
  <c r="P90"/>
  <c r="F1114" i="3"/>
  <c r="F1196"/>
  <c r="H1196" s="1"/>
  <c r="F1115"/>
  <c r="H1115" s="1"/>
  <c r="F656"/>
  <c r="H656" s="1"/>
  <c r="F1113"/>
  <c r="H1113" s="1"/>
  <c r="F1198"/>
  <c r="H1198" s="1"/>
  <c r="F1193"/>
  <c r="F651"/>
  <c r="H651" s="1"/>
  <c r="F1301"/>
  <c r="F1302"/>
  <c r="F1303"/>
  <c r="F1116"/>
  <c r="H1116" s="1"/>
  <c r="F1068"/>
  <c r="P321" i="1"/>
  <c r="Q593"/>
  <c r="P593"/>
  <c r="F678" i="3"/>
  <c r="F677"/>
  <c r="Q246" i="1"/>
  <c r="P596"/>
  <c r="Q596"/>
  <c r="Q595"/>
  <c r="P595"/>
  <c r="F1024" i="3"/>
  <c r="H277"/>
  <c r="I279"/>
  <c r="Q394" i="1"/>
  <c r="Q390"/>
  <c r="Q389"/>
  <c r="F1027" i="3"/>
  <c r="Q386" i="1"/>
  <c r="F1020" i="3"/>
  <c r="H1020" s="1"/>
  <c r="Q393" i="1"/>
  <c r="F1019" i="3"/>
  <c r="Q311" i="1"/>
  <c r="F845" i="3"/>
  <c r="H845" s="1"/>
  <c r="Q316" i="1"/>
  <c r="P315"/>
  <c r="Q313"/>
  <c r="P312"/>
  <c r="P168"/>
  <c r="P166"/>
  <c r="Q142"/>
  <c r="F482" i="3"/>
  <c r="P232" i="1"/>
  <c r="F634" i="3"/>
  <c r="H634" s="1"/>
  <c r="F633"/>
  <c r="H633" s="1"/>
  <c r="Q200" i="1"/>
  <c r="Q182"/>
  <c r="P144"/>
  <c r="F590" i="3"/>
  <c r="H590" s="1"/>
  <c r="F591"/>
  <c r="F272"/>
  <c r="H272" s="1"/>
  <c r="F276"/>
  <c r="H276" s="1"/>
  <c r="F589"/>
  <c r="H589" s="1"/>
  <c r="F273"/>
  <c r="H273" s="1"/>
  <c r="F486"/>
  <c r="H486" s="1"/>
  <c r="P184" i="1"/>
  <c r="Q141"/>
  <c r="F588" i="3"/>
  <c r="H588" s="1"/>
  <c r="F274"/>
  <c r="H274" s="1"/>
  <c r="F587"/>
  <c r="H587" s="1"/>
  <c r="F586"/>
  <c r="F271"/>
  <c r="H271" s="1"/>
  <c r="F592"/>
  <c r="H592" s="1"/>
  <c r="F275"/>
  <c r="H275" s="1"/>
  <c r="H1302"/>
  <c r="H1114"/>
  <c r="H1326"/>
  <c r="C1332"/>
  <c r="H1323"/>
  <c r="I1331"/>
  <c r="H1324"/>
  <c r="H1325"/>
  <c r="H1329"/>
  <c r="H1328"/>
  <c r="H1327"/>
  <c r="P240" i="1"/>
  <c r="H658" i="3"/>
  <c r="P173" i="1"/>
  <c r="H420" i="3"/>
  <c r="H356"/>
  <c r="Q369" i="1"/>
  <c r="P445"/>
  <c r="F1221" i="3"/>
  <c r="H1221" s="1"/>
  <c r="P327" i="1"/>
  <c r="F721" i="3"/>
  <c r="F951"/>
  <c r="H951" s="1"/>
  <c r="F912"/>
  <c r="H912" s="1"/>
  <c r="F847"/>
  <c r="H847" s="1"/>
  <c r="F716"/>
  <c r="F995"/>
  <c r="H995" s="1"/>
  <c r="F1154"/>
  <c r="H1154" s="1"/>
  <c r="P429" i="1"/>
  <c r="Q327"/>
  <c r="P87"/>
  <c r="F402" i="3"/>
  <c r="H402" s="1"/>
  <c r="Q233" i="1"/>
  <c r="Q175"/>
  <c r="F548" i="3"/>
  <c r="H548" s="1"/>
  <c r="F234"/>
  <c r="H234" s="1"/>
  <c r="F529"/>
  <c r="H529" s="1"/>
  <c r="F784"/>
  <c r="F1133"/>
  <c r="H1133" s="1"/>
  <c r="F1021"/>
  <c r="H1021" s="1"/>
  <c r="F844"/>
  <c r="H844" s="1"/>
  <c r="H1069"/>
  <c r="Q346" i="1"/>
  <c r="Q328"/>
  <c r="P444"/>
  <c r="P299"/>
  <c r="P316"/>
  <c r="P233"/>
  <c r="Q466"/>
  <c r="P5"/>
  <c r="Q5"/>
  <c r="P328"/>
  <c r="P268"/>
  <c r="P313"/>
  <c r="P257"/>
  <c r="Q257"/>
  <c r="F318" i="3"/>
  <c r="H318" s="1"/>
  <c r="F254"/>
  <c r="H254" s="1"/>
  <c r="F824"/>
  <c r="H824" s="1"/>
  <c r="F1002"/>
  <c r="H1002" s="1"/>
  <c r="H591"/>
  <c r="H483"/>
  <c r="Q468" i="1"/>
  <c r="P369"/>
  <c r="P425"/>
  <c r="Q263"/>
  <c r="P353"/>
  <c r="P389"/>
  <c r="Q294"/>
  <c r="P346"/>
  <c r="P291"/>
  <c r="P294"/>
  <c r="P200"/>
  <c r="L197" s="1"/>
  <c r="Q428"/>
  <c r="P384"/>
  <c r="Q289"/>
  <c r="P468"/>
  <c r="P416"/>
  <c r="P398"/>
  <c r="Q303"/>
  <c r="Q232"/>
  <c r="F155" i="3"/>
  <c r="H155" s="1"/>
  <c r="F212"/>
  <c r="H212" s="1"/>
  <c r="F192"/>
  <c r="H192" s="1"/>
  <c r="F377"/>
  <c r="H377" s="1"/>
  <c r="F315"/>
  <c r="H315" s="1"/>
  <c r="F1158"/>
  <c r="H1158" s="1"/>
  <c r="F782"/>
  <c r="F911"/>
  <c r="H911" s="1"/>
  <c r="Q449" i="1"/>
  <c r="Q345"/>
  <c r="Q448"/>
  <c r="P371"/>
  <c r="Q321"/>
  <c r="F505" i="3"/>
  <c r="H505" s="1"/>
  <c r="F843"/>
  <c r="F1216"/>
  <c r="H1216" s="1"/>
  <c r="F975"/>
  <c r="H975" s="1"/>
  <c r="P319" i="1"/>
  <c r="P296"/>
  <c r="P286"/>
  <c r="Q254"/>
  <c r="Q397"/>
  <c r="F801" i="3"/>
  <c r="F1238"/>
  <c r="H1238" s="1"/>
  <c r="F954"/>
  <c r="H954" s="1"/>
  <c r="P345" i="1"/>
  <c r="P239"/>
  <c r="Q442"/>
  <c r="F994" i="3"/>
  <c r="H994" s="1"/>
  <c r="H652"/>
  <c r="P273" i="1"/>
  <c r="Q319"/>
  <c r="Q264"/>
  <c r="P467"/>
  <c r="P318"/>
  <c r="P234"/>
  <c r="Q467"/>
  <c r="Q318"/>
  <c r="Q249"/>
  <c r="P448"/>
  <c r="P280"/>
  <c r="Q312"/>
  <c r="Q460"/>
  <c r="Q427"/>
  <c r="P401"/>
  <c r="P182"/>
  <c r="F215" i="3"/>
  <c r="H215" s="1"/>
  <c r="H823"/>
  <c r="F256"/>
  <c r="H256" s="1"/>
  <c r="F868"/>
  <c r="H868" s="1"/>
  <c r="F1178"/>
  <c r="H1178" s="1"/>
  <c r="F1283"/>
  <c r="H1283" s="1"/>
  <c r="F866"/>
  <c r="H866" s="1"/>
  <c r="F1156"/>
  <c r="H1156" s="1"/>
  <c r="F1240"/>
  <c r="H1240" s="1"/>
  <c r="F803"/>
  <c r="H803" s="1"/>
  <c r="F825"/>
  <c r="H825" s="1"/>
  <c r="H1067"/>
  <c r="P250" i="1"/>
  <c r="P331"/>
  <c r="P254"/>
  <c r="Q331"/>
  <c r="Q286"/>
  <c r="Q433"/>
  <c r="P376"/>
  <c r="Q307"/>
  <c r="Q451"/>
  <c r="P397"/>
  <c r="Q356"/>
  <c r="Q370"/>
  <c r="F759" i="3"/>
  <c r="H759" s="1"/>
  <c r="F7"/>
  <c r="H7" s="1"/>
  <c r="F72"/>
  <c r="F740"/>
  <c r="H740" s="1"/>
  <c r="F1173"/>
  <c r="H1173" s="1"/>
  <c r="F1047"/>
  <c r="H1047" s="1"/>
  <c r="F869"/>
  <c r="H869" s="1"/>
  <c r="F1174"/>
  <c r="H1174" s="1"/>
  <c r="F907"/>
  <c r="H907" s="1"/>
  <c r="H482"/>
  <c r="P264" i="1"/>
  <c r="P458"/>
  <c r="P249"/>
  <c r="Q458"/>
  <c r="Q234"/>
  <c r="P348"/>
  <c r="Q348"/>
  <c r="Q280"/>
  <c r="Q237"/>
  <c r="P111"/>
  <c r="Q14"/>
  <c r="F296" i="3"/>
  <c r="H296" s="1"/>
  <c r="F379"/>
  <c r="H379" s="1"/>
  <c r="F28"/>
  <c r="H28" s="1"/>
  <c r="F442"/>
  <c r="H442" s="1"/>
  <c r="F846"/>
  <c r="H846" s="1"/>
  <c r="F1026"/>
  <c r="H1026" s="1"/>
  <c r="F1279"/>
  <c r="H1279" s="1"/>
  <c r="F1048"/>
  <c r="H1048" s="1"/>
  <c r="H1197"/>
  <c r="H1110"/>
  <c r="H1112"/>
  <c r="H586"/>
  <c r="H487"/>
  <c r="H1301"/>
  <c r="H485"/>
  <c r="H657"/>
  <c r="I660"/>
  <c r="H360"/>
  <c r="F998"/>
  <c r="H998" s="1"/>
  <c r="F697"/>
  <c r="H697" s="1"/>
  <c r="F842"/>
  <c r="H842" s="1"/>
  <c r="H1068"/>
  <c r="H424"/>
  <c r="P141" i="1"/>
  <c r="P476"/>
  <c r="P242"/>
  <c r="Q242"/>
  <c r="H465" i="3"/>
  <c r="I362"/>
  <c r="H484"/>
  <c r="I427"/>
  <c r="I468"/>
  <c r="F464"/>
  <c r="H464" s="1"/>
  <c r="H462"/>
  <c r="F463"/>
  <c r="H463" s="1"/>
  <c r="F461"/>
  <c r="H461" s="1"/>
  <c r="F466"/>
  <c r="H466" s="1"/>
  <c r="H1070"/>
  <c r="Q504" i="1"/>
  <c r="P512"/>
  <c r="Q159"/>
  <c r="F422" i="3"/>
  <c r="H422" s="1"/>
  <c r="P162" i="1"/>
  <c r="F425" i="3"/>
  <c r="H425" s="1"/>
  <c r="P160" i="1"/>
  <c r="F423" i="3"/>
  <c r="H423" s="1"/>
  <c r="P158" i="1"/>
  <c r="F421" i="3"/>
  <c r="H421" s="1"/>
  <c r="P137" i="1"/>
  <c r="F359" i="3"/>
  <c r="H359" s="1"/>
  <c r="Q136" i="1"/>
  <c r="F358" i="3"/>
  <c r="H358" s="1"/>
  <c r="Q135" i="1"/>
  <c r="F357" i="3"/>
  <c r="H357" s="1"/>
  <c r="P133" i="1"/>
  <c r="F355" i="3"/>
  <c r="H355" s="1"/>
  <c r="H1072"/>
  <c r="H1195"/>
  <c r="P490" i="1"/>
  <c r="H1307" i="3"/>
  <c r="Q130" i="1"/>
  <c r="H1092" i="3"/>
  <c r="P502" i="1"/>
  <c r="H1199" i="3"/>
  <c r="P176" i="1"/>
  <c r="F1241" i="3"/>
  <c r="H1241" s="1"/>
  <c r="P110" i="1"/>
  <c r="Q184"/>
  <c r="Q94"/>
  <c r="Q122"/>
  <c r="Q162"/>
  <c r="P486"/>
  <c r="Q492"/>
  <c r="H1193" i="3"/>
  <c r="H1303"/>
  <c r="H1305"/>
  <c r="I489"/>
  <c r="P85" i="1"/>
  <c r="Q334"/>
  <c r="H1091" i="3"/>
  <c r="Q476" i="1"/>
  <c r="Q486"/>
  <c r="P492"/>
  <c r="I1096" i="3"/>
  <c r="I594"/>
  <c r="I1201"/>
  <c r="I1118"/>
  <c r="I1309"/>
  <c r="I1074"/>
  <c r="Q410" i="1"/>
  <c r="F1093" i="3"/>
  <c r="H1093" s="1"/>
  <c r="P493" i="1"/>
  <c r="F1071" i="3"/>
  <c r="H1071" s="1"/>
  <c r="P487" i="1"/>
  <c r="F593" i="3"/>
  <c r="H593" s="1"/>
  <c r="P503" i="1"/>
  <c r="F1117" i="3"/>
  <c r="H1117" s="1"/>
  <c r="P237" i="1"/>
  <c r="Q412"/>
  <c r="F1095" i="3"/>
  <c r="H1095" s="1"/>
  <c r="Q406" i="1"/>
  <c r="F1089" i="3"/>
  <c r="H1089" s="1"/>
  <c r="Q407" i="1"/>
  <c r="F1090" i="3"/>
  <c r="H1090" s="1"/>
  <c r="Q411" i="1"/>
  <c r="F1094" i="3"/>
  <c r="H1094" s="1"/>
  <c r="P479" i="1"/>
  <c r="P128"/>
  <c r="P136"/>
  <c r="Q144"/>
  <c r="Q160"/>
  <c r="Q343"/>
  <c r="Q90"/>
  <c r="Q106"/>
  <c r="Q474"/>
  <c r="Q490"/>
  <c r="Q502"/>
  <c r="P472"/>
  <c r="Q498"/>
  <c r="Q493"/>
  <c r="P505"/>
  <c r="Q475"/>
  <c r="P477"/>
  <c r="Q481"/>
  <c r="Q484"/>
  <c r="P489"/>
  <c r="Q496"/>
  <c r="P500"/>
  <c r="Q507"/>
  <c r="P515"/>
  <c r="P473"/>
  <c r="P478"/>
  <c r="Q480"/>
  <c r="Q482"/>
  <c r="Q483"/>
  <c r="Q485"/>
  <c r="P488"/>
  <c r="P491"/>
  <c r="Q497"/>
  <c r="P499"/>
  <c r="P501"/>
  <c r="P506"/>
  <c r="P508"/>
  <c r="Q509"/>
  <c r="Q513"/>
  <c r="Q514"/>
  <c r="Q516"/>
  <c r="Q472"/>
  <c r="Q473"/>
  <c r="P475"/>
  <c r="Q477"/>
  <c r="Q478"/>
  <c r="P480"/>
  <c r="P481"/>
  <c r="P482"/>
  <c r="P483"/>
  <c r="P484"/>
  <c r="P485"/>
  <c r="Q488"/>
  <c r="Q489"/>
  <c r="Q491"/>
  <c r="P496"/>
  <c r="P497"/>
  <c r="P498"/>
  <c r="Q499"/>
  <c r="Q500"/>
  <c r="Q501"/>
  <c r="Q505"/>
  <c r="Q506"/>
  <c r="P507"/>
  <c r="Q508"/>
  <c r="P504"/>
  <c r="P509"/>
  <c r="P513"/>
  <c r="P514"/>
  <c r="Q515"/>
  <c r="P516"/>
  <c r="Q512"/>
  <c r="F1306" i="3"/>
  <c r="H1306" s="1"/>
  <c r="P517" i="1"/>
  <c r="Q517"/>
  <c r="Q207"/>
  <c r="L205" s="1"/>
  <c r="P117"/>
  <c r="P96"/>
  <c r="P279"/>
  <c r="F1137" i="3"/>
  <c r="H1137" s="1"/>
  <c r="F1157"/>
  <c r="H1157" s="1"/>
  <c r="Q381" i="1"/>
  <c r="F1261" i="3"/>
  <c r="H1261" s="1"/>
  <c r="F781"/>
  <c r="H781" s="1"/>
  <c r="P329" i="1"/>
  <c r="F804" i="3"/>
  <c r="H804" s="1"/>
  <c r="F821"/>
  <c r="H821" s="1"/>
  <c r="F1044"/>
  <c r="H1044" s="1"/>
  <c r="F1280"/>
  <c r="H1280" s="1"/>
  <c r="F1049"/>
  <c r="H1049" s="1"/>
  <c r="P246" i="1"/>
  <c r="Q127"/>
  <c r="Q97"/>
  <c r="P283"/>
  <c r="Q288"/>
  <c r="Q320"/>
  <c r="P394"/>
  <c r="F1003" i="3"/>
  <c r="H1003" s="1"/>
  <c r="Q432" i="1"/>
  <c r="P338"/>
  <c r="Q189"/>
  <c r="F1220" i="3"/>
  <c r="H1220" s="1"/>
  <c r="Q74" i="1"/>
  <c r="P442"/>
  <c r="F1284" i="3"/>
  <c r="H1284" s="1"/>
  <c r="F1022"/>
  <c r="H1022" s="1"/>
  <c r="F865"/>
  <c r="H865" s="1"/>
  <c r="F718"/>
  <c r="H718" s="1"/>
  <c r="P79" i="1"/>
  <c r="L77" s="1"/>
  <c r="Q158"/>
  <c r="P73"/>
  <c r="Q315"/>
  <c r="P469"/>
  <c r="P390"/>
  <c r="Q265"/>
  <c r="Q256"/>
  <c r="P368"/>
  <c r="F632" i="3"/>
  <c r="H632" s="1"/>
  <c r="P120" i="1"/>
  <c r="F908" i="3"/>
  <c r="H908" s="1"/>
  <c r="F1025"/>
  <c r="H1025" s="1"/>
  <c r="P104" i="1"/>
  <c r="P63"/>
  <c r="P159"/>
  <c r="P66"/>
  <c r="P16"/>
  <c r="P7"/>
  <c r="Q168"/>
  <c r="L165" s="1"/>
  <c r="P153"/>
  <c r="Q149"/>
  <c r="Q33"/>
  <c r="Q133"/>
  <c r="P377"/>
  <c r="P311"/>
  <c r="P270"/>
  <c r="P235"/>
  <c r="Q32"/>
  <c r="Q137"/>
  <c r="Q456"/>
  <c r="P142"/>
  <c r="P126"/>
  <c r="P15"/>
  <c r="P465"/>
  <c r="P302"/>
  <c r="P324"/>
  <c r="Q437"/>
  <c r="Q17"/>
  <c r="P339"/>
  <c r="P193"/>
  <c r="P189"/>
  <c r="F1135" i="3"/>
  <c r="H1135" s="1"/>
  <c r="Q306" i="1"/>
  <c r="H863" i="3"/>
  <c r="F1177"/>
  <c r="H1177" s="1"/>
  <c r="F976"/>
  <c r="H976" s="1"/>
  <c r="Q372" i="1"/>
  <c r="P347"/>
  <c r="I637" i="3"/>
  <c r="H635"/>
  <c r="H631"/>
  <c r="H630"/>
  <c r="H629"/>
  <c r="P436" i="1"/>
  <c r="H1218" i="3"/>
  <c r="H609"/>
  <c r="H1155"/>
  <c r="H931"/>
  <c r="H762"/>
  <c r="H720"/>
  <c r="H971"/>
  <c r="H738"/>
  <c r="H678"/>
  <c r="H696"/>
  <c r="H909"/>
  <c r="H802"/>
  <c r="H885"/>
  <c r="H927"/>
  <c r="H1000"/>
  <c r="H779"/>
  <c r="H1239"/>
  <c r="H973"/>
  <c r="H799"/>
  <c r="H887"/>
  <c r="H780"/>
  <c r="H1259"/>
  <c r="H972"/>
  <c r="H1050"/>
  <c r="H676"/>
  <c r="H110"/>
  <c r="H112"/>
  <c r="H715"/>
  <c r="H970"/>
  <c r="H1019"/>
  <c r="H527"/>
  <c r="H910"/>
  <c r="H27"/>
  <c r="H111"/>
  <c r="H339"/>
  <c r="H92"/>
  <c r="H69"/>
  <c r="H316"/>
  <c r="H679"/>
  <c r="H952"/>
  <c r="H150"/>
  <c r="H398"/>
  <c r="H211"/>
  <c r="H10"/>
  <c r="H739"/>
  <c r="H719"/>
  <c r="H1024"/>
  <c r="H233"/>
  <c r="H507"/>
  <c r="H114"/>
  <c r="H867"/>
  <c r="H978"/>
  <c r="H826"/>
  <c r="H891"/>
  <c r="H763"/>
  <c r="H1175"/>
  <c r="H231"/>
  <c r="H509"/>
  <c r="P457" i="1"/>
  <c r="H1027" i="3"/>
  <c r="H569"/>
  <c r="H822"/>
  <c r="H889"/>
  <c r="H446"/>
  <c r="H864"/>
  <c r="H1043"/>
  <c r="H1217"/>
  <c r="H1258"/>
  <c r="H930"/>
  <c r="H251"/>
  <c r="H504"/>
  <c r="H1222"/>
  <c r="H677"/>
  <c r="H1001"/>
  <c r="H170"/>
  <c r="H997"/>
  <c r="H1045"/>
  <c r="H1136"/>
  <c r="H1176"/>
  <c r="H1219"/>
  <c r="H1260"/>
  <c r="H932"/>
  <c r="H51"/>
  <c r="H298"/>
  <c r="H550"/>
  <c r="H613"/>
  <c r="H977"/>
  <c r="H193"/>
  <c r="H444"/>
  <c r="H443"/>
  <c r="H109"/>
  <c r="H174"/>
  <c r="H232"/>
  <c r="H506"/>
  <c r="H175"/>
  <c r="H68"/>
  <c r="H172"/>
  <c r="H93"/>
  <c r="H340"/>
  <c r="H404"/>
  <c r="H933"/>
  <c r="H130"/>
  <c r="H214"/>
  <c r="H9"/>
  <c r="H134"/>
  <c r="H381"/>
  <c r="H928"/>
  <c r="H88"/>
  <c r="H152"/>
  <c r="H400"/>
  <c r="H173"/>
  <c r="H935"/>
  <c r="H52"/>
  <c r="H213"/>
  <c r="H72"/>
  <c r="H319"/>
  <c r="H570"/>
  <c r="H611"/>
  <c r="H29"/>
  <c r="H528"/>
  <c r="H190"/>
  <c r="H441"/>
  <c r="H133"/>
  <c r="H380"/>
  <c r="H8"/>
  <c r="H255"/>
  <c r="H508"/>
  <c r="H30"/>
  <c r="H299"/>
  <c r="H551"/>
  <c r="I552"/>
  <c r="H610"/>
  <c r="I53"/>
  <c r="I300"/>
  <c r="H151"/>
  <c r="H399"/>
  <c r="H337"/>
  <c r="H132"/>
  <c r="H235"/>
  <c r="H48"/>
  <c r="H295"/>
  <c r="H547"/>
  <c r="H675"/>
  <c r="H549"/>
  <c r="H154"/>
  <c r="H70"/>
  <c r="H317"/>
  <c r="H91"/>
  <c r="I115"/>
  <c r="H737"/>
  <c r="L53" i="1"/>
  <c r="H50" i="3"/>
  <c r="H526"/>
  <c r="H113"/>
  <c r="H153"/>
  <c r="I827"/>
  <c r="H700"/>
  <c r="H760"/>
  <c r="H1042"/>
  <c r="H571"/>
  <c r="I1179"/>
  <c r="I722"/>
  <c r="H210"/>
  <c r="I572"/>
  <c r="H717"/>
  <c r="I892"/>
  <c r="I216"/>
  <c r="I33"/>
  <c r="I532"/>
  <c r="H171"/>
  <c r="I936"/>
  <c r="I1223"/>
  <c r="H335"/>
  <c r="H382"/>
  <c r="H761"/>
  <c r="H6"/>
  <c r="I237"/>
  <c r="H376"/>
  <c r="H969"/>
  <c r="H1237"/>
  <c r="I701"/>
  <c r="H698"/>
  <c r="L213" i="1"/>
  <c r="I176" i="3"/>
  <c r="H32"/>
  <c r="H90"/>
  <c r="H195"/>
  <c r="H253"/>
  <c r="H531"/>
  <c r="I13"/>
  <c r="H31"/>
  <c r="H530"/>
  <c r="I744"/>
  <c r="H741"/>
  <c r="H758"/>
  <c r="I1004"/>
  <c r="I1264"/>
  <c r="I94"/>
  <c r="I341"/>
  <c r="H49"/>
  <c r="H320"/>
  <c r="H378"/>
  <c r="H71"/>
  <c r="H546"/>
  <c r="H783"/>
  <c r="H1018"/>
  <c r="H1278"/>
  <c r="H929"/>
  <c r="H974"/>
  <c r="H1023"/>
  <c r="H1242"/>
  <c r="I1159"/>
  <c r="L21" i="1"/>
  <c r="I135" i="3"/>
  <c r="I383"/>
  <c r="H5"/>
  <c r="I196"/>
  <c r="I447"/>
  <c r="H614"/>
  <c r="I680"/>
  <c r="H89"/>
  <c r="H336"/>
  <c r="H129"/>
  <c r="I848"/>
  <c r="H784"/>
  <c r="H843"/>
  <c r="H800"/>
  <c r="I1052"/>
  <c r="H11"/>
  <c r="I156"/>
  <c r="I406"/>
  <c r="H742"/>
  <c r="H801"/>
  <c r="I615"/>
  <c r="I871"/>
  <c r="H191"/>
  <c r="H338"/>
  <c r="H194"/>
  <c r="H445"/>
  <c r="H294"/>
  <c r="H888"/>
  <c r="H612"/>
  <c r="L37" i="1"/>
  <c r="L221"/>
  <c r="H297" i="3"/>
  <c r="I257"/>
  <c r="I511"/>
  <c r="H401"/>
  <c r="I805"/>
  <c r="I955"/>
  <c r="H699"/>
  <c r="I913"/>
  <c r="H674"/>
  <c r="H721"/>
  <c r="I979"/>
  <c r="I1243"/>
  <c r="L45" i="1"/>
  <c r="H252" i="3"/>
  <c r="H510"/>
  <c r="I764"/>
  <c r="H820"/>
  <c r="H1257"/>
  <c r="H716"/>
  <c r="H782"/>
  <c r="I1139"/>
  <c r="H73"/>
  <c r="H131"/>
  <c r="H236"/>
  <c r="H403"/>
  <c r="I74"/>
  <c r="I321"/>
  <c r="H567"/>
  <c r="H47"/>
  <c r="H1153"/>
  <c r="I785"/>
  <c r="H953"/>
  <c r="H999"/>
  <c r="H1138"/>
  <c r="H1262"/>
  <c r="H841"/>
  <c r="I1028"/>
  <c r="I1286"/>
  <c r="L302" i="1" l="1"/>
  <c r="L181"/>
  <c r="L29"/>
  <c r="L416"/>
  <c r="L592"/>
  <c r="M592" s="1"/>
  <c r="M53"/>
  <c r="N592"/>
  <c r="E447" i="3"/>
  <c r="L141" i="1"/>
  <c r="L396"/>
  <c r="L294"/>
  <c r="L270"/>
  <c r="N270" s="1"/>
  <c r="L424"/>
  <c r="L173"/>
  <c r="L440"/>
  <c r="L5"/>
  <c r="M5" s="1"/>
  <c r="L353"/>
  <c r="L448"/>
  <c r="L229"/>
  <c r="L254"/>
  <c r="L109"/>
  <c r="L286"/>
  <c r="E785" i="3" s="1"/>
  <c r="L326" i="1"/>
  <c r="L262"/>
  <c r="L246"/>
  <c r="M246" s="1"/>
  <c r="L310"/>
  <c r="L406"/>
  <c r="M406" s="1"/>
  <c r="L85"/>
  <c r="N85" s="1"/>
  <c r="L237"/>
  <c r="L342"/>
  <c r="L488"/>
  <c r="L496"/>
  <c r="L480"/>
  <c r="L365"/>
  <c r="L386"/>
  <c r="L472"/>
  <c r="L318"/>
  <c r="L101"/>
  <c r="L93"/>
  <c r="L512"/>
  <c r="L504"/>
  <c r="M504" s="1"/>
  <c r="L278"/>
  <c r="L117"/>
  <c r="L376"/>
  <c r="L125"/>
  <c r="L61"/>
  <c r="L157"/>
  <c r="L432"/>
  <c r="L13"/>
  <c r="L69"/>
  <c r="L334"/>
  <c r="L189"/>
  <c r="L149"/>
  <c r="L456"/>
  <c r="L464"/>
  <c r="L133"/>
  <c r="E13" i="3"/>
  <c r="M165" i="1"/>
  <c r="N165"/>
  <c r="E892" i="3"/>
  <c r="N173" i="1"/>
  <c r="M270"/>
  <c r="M173"/>
  <c r="N53"/>
  <c r="E135" i="3"/>
  <c r="E383"/>
  <c r="M353" i="1"/>
  <c r="E955" i="3"/>
  <c r="M416" i="1"/>
  <c r="N416"/>
  <c r="E1139" i="3"/>
  <c r="M45" i="1"/>
  <c r="N45"/>
  <c r="E115" i="3"/>
  <c r="N221" i="1"/>
  <c r="M221"/>
  <c r="E615" i="3"/>
  <c r="M424" i="1"/>
  <c r="N424"/>
  <c r="E1159" i="3"/>
  <c r="M294" i="1"/>
  <c r="N294"/>
  <c r="E805" i="3"/>
  <c r="M302" i="1"/>
  <c r="N302"/>
  <c r="E827" i="3"/>
  <c r="M229" i="1"/>
  <c r="N229"/>
  <c r="N262"/>
  <c r="E722" i="3"/>
  <c r="N61" i="1"/>
  <c r="M93"/>
  <c r="M213"/>
  <c r="N213"/>
  <c r="E572" i="3"/>
  <c r="M181" i="1"/>
  <c r="N181"/>
  <c r="E511" i="3"/>
  <c r="M21" i="1"/>
  <c r="N21"/>
  <c r="E53" i="3"/>
  <c r="N365" i="1"/>
  <c r="M205"/>
  <c r="N205"/>
  <c r="E552" i="3"/>
  <c r="M77" i="1"/>
  <c r="N77"/>
  <c r="E196" i="3"/>
  <c r="M448" i="1"/>
  <c r="M440"/>
  <c r="N440"/>
  <c r="E1223" i="3"/>
  <c r="M396" i="1"/>
  <c r="N396"/>
  <c r="E1052" i="3"/>
  <c r="E1286"/>
  <c r="M254" i="1"/>
  <c r="N254"/>
  <c r="E701" i="3"/>
  <c r="E936"/>
  <c r="N246" i="1"/>
  <c r="E257" i="3"/>
  <c r="N197" i="1"/>
  <c r="M197"/>
  <c r="E532" i="3"/>
  <c r="M117" i="1"/>
  <c r="E321" i="3"/>
  <c r="M37" i="1"/>
  <c r="N37"/>
  <c r="E94" i="3"/>
  <c r="M29" i="1"/>
  <c r="N29"/>
  <c r="E74" i="3"/>
  <c r="I75" l="1"/>
  <c r="E95"/>
  <c r="C95" s="1"/>
  <c r="I702"/>
  <c r="E1224"/>
  <c r="C1224" s="1"/>
  <c r="E197"/>
  <c r="C197" s="1"/>
  <c r="I553"/>
  <c r="I980"/>
  <c r="I54"/>
  <c r="I573"/>
  <c r="I828"/>
  <c r="E806"/>
  <c r="C806" s="1"/>
  <c r="I1160"/>
  <c r="I616"/>
  <c r="I116"/>
  <c r="E1140"/>
  <c r="C1140" s="1"/>
  <c r="E956"/>
  <c r="C956" s="1"/>
  <c r="I745"/>
  <c r="I136"/>
  <c r="I217"/>
  <c r="E1097"/>
  <c r="C1097" s="1"/>
  <c r="E14"/>
  <c r="C14" s="1"/>
  <c r="N464" i="1"/>
  <c r="N149"/>
  <c r="M334"/>
  <c r="M13"/>
  <c r="N125"/>
  <c r="N117"/>
  <c r="E1202" i="3"/>
  <c r="C1202" s="1"/>
  <c r="E237"/>
  <c r="M318" i="1"/>
  <c r="E1074" i="3"/>
  <c r="E660"/>
  <c r="N406" i="1"/>
  <c r="M326"/>
  <c r="M109"/>
  <c r="N353"/>
  <c r="M141"/>
  <c r="E136" i="3"/>
  <c r="C136" s="1"/>
  <c r="E322"/>
  <c r="C322" s="1"/>
  <c r="I1053"/>
  <c r="E75"/>
  <c r="C75" s="1"/>
  <c r="I95"/>
  <c r="E702"/>
  <c r="C702" s="1"/>
  <c r="E1053"/>
  <c r="C1053" s="1"/>
  <c r="I1224"/>
  <c r="E1244"/>
  <c r="C1244" s="1"/>
  <c r="I197"/>
  <c r="E553"/>
  <c r="C553" s="1"/>
  <c r="E54"/>
  <c r="C54" s="1"/>
  <c r="E573"/>
  <c r="C573" s="1"/>
  <c r="I157"/>
  <c r="I723"/>
  <c r="E828"/>
  <c r="C828" s="1"/>
  <c r="I806"/>
  <c r="E1160"/>
  <c r="C1160" s="1"/>
  <c r="E616"/>
  <c r="C616" s="1"/>
  <c r="E116"/>
  <c r="C116" s="1"/>
  <c r="I1140"/>
  <c r="E469"/>
  <c r="C469" s="1"/>
  <c r="E745"/>
  <c r="C745" s="1"/>
  <c r="N456" i="1"/>
  <c r="M69"/>
  <c r="M432"/>
  <c r="M61"/>
  <c r="M376"/>
  <c r="M278"/>
  <c r="N101"/>
  <c r="M365"/>
  <c r="E1118" i="3"/>
  <c r="N342" i="1"/>
  <c r="M85"/>
  <c r="M262"/>
  <c r="N286"/>
  <c r="N448"/>
  <c r="N5"/>
  <c r="E744" i="3"/>
  <c r="E681"/>
  <c r="C681" s="1"/>
  <c r="M237" i="1"/>
  <c r="N326"/>
  <c r="M512"/>
  <c r="E238" i="3"/>
  <c r="C238" s="1"/>
  <c r="N93" i="1"/>
  <c r="E1028" i="3"/>
  <c r="E848"/>
  <c r="E448"/>
  <c r="C448" s="1"/>
  <c r="I448"/>
  <c r="I533"/>
  <c r="I512"/>
  <c r="E638"/>
  <c r="C638" s="1"/>
  <c r="E594"/>
  <c r="E637"/>
  <c r="N141" i="1"/>
  <c r="E533" i="3"/>
  <c r="C533" s="1"/>
  <c r="E512"/>
  <c r="C512" s="1"/>
  <c r="I638"/>
  <c r="E384"/>
  <c r="C384" s="1"/>
  <c r="E489"/>
  <c r="N472" i="1"/>
  <c r="E279" i="3"/>
  <c r="M464" i="1"/>
  <c r="E871" i="3"/>
  <c r="N386" i="1"/>
  <c r="M386"/>
  <c r="N278"/>
  <c r="E1264" i="3"/>
  <c r="M101" i="1"/>
  <c r="M342"/>
  <c r="E1243" i="3"/>
  <c r="M286" i="1"/>
  <c r="N310"/>
  <c r="M456"/>
  <c r="E979" i="3"/>
  <c r="E156"/>
  <c r="M310" i="1"/>
  <c r="E764" i="3"/>
  <c r="N13" i="1"/>
  <c r="N189"/>
  <c r="N318"/>
  <c r="E341" i="3"/>
  <c r="N109" i="1"/>
  <c r="N480"/>
  <c r="N237"/>
  <c r="E300" i="3"/>
  <c r="E216"/>
  <c r="N334" i="1"/>
  <c r="M472"/>
  <c r="N488"/>
  <c r="M480"/>
  <c r="M488"/>
  <c r="E1096" i="3"/>
  <c r="E406"/>
  <c r="N69" i="1"/>
  <c r="M149"/>
  <c r="N504"/>
  <c r="N432"/>
  <c r="N496"/>
  <c r="M496"/>
  <c r="N512"/>
  <c r="N157"/>
  <c r="E427" i="3"/>
  <c r="N133" i="1"/>
  <c r="E362" i="3"/>
  <c r="N376" i="1"/>
  <c r="E1004" i="3"/>
  <c r="E176"/>
  <c r="M189" i="1"/>
  <c r="M125"/>
  <c r="E1179" i="3"/>
  <c r="E913"/>
  <c r="M157" i="1"/>
  <c r="E33" i="3"/>
  <c r="M133" i="1"/>
  <c r="I1119" i="3" l="1"/>
  <c r="I177"/>
  <c r="E342"/>
  <c r="C342" s="1"/>
  <c r="I1005"/>
  <c r="I363"/>
  <c r="I428"/>
  <c r="E1119"/>
  <c r="C1119" s="1"/>
  <c r="I1180"/>
  <c r="E407"/>
  <c r="C407" s="1"/>
  <c r="E1075"/>
  <c r="C1075" s="1"/>
  <c r="I1075"/>
  <c r="I914"/>
  <c r="E1265"/>
  <c r="C1265" s="1"/>
  <c r="E786"/>
  <c r="C786" s="1"/>
  <c r="E937"/>
  <c r="C937" s="1"/>
  <c r="I893"/>
  <c r="I14"/>
  <c r="I1244"/>
  <c r="I786"/>
  <c r="E723"/>
  <c r="C723" s="1"/>
  <c r="E217"/>
  <c r="C217" s="1"/>
  <c r="I937"/>
  <c r="E980"/>
  <c r="C980" s="1"/>
  <c r="I956"/>
  <c r="E301"/>
  <c r="C301" s="1"/>
  <c r="E893"/>
  <c r="C893" s="1"/>
  <c r="I1097"/>
  <c r="I322"/>
  <c r="I342"/>
  <c r="E34"/>
  <c r="C34" s="1"/>
  <c r="E914"/>
  <c r="C914" s="1"/>
  <c r="I407"/>
  <c r="I1287"/>
  <c r="E363"/>
  <c r="C363" s="1"/>
  <c r="E428"/>
  <c r="C428" s="1"/>
  <c r="I661"/>
  <c r="I301"/>
  <c r="I872"/>
  <c r="I34"/>
  <c r="E258"/>
  <c r="C258" s="1"/>
  <c r="I765"/>
  <c r="E1287"/>
  <c r="C1287" s="1"/>
  <c r="E661"/>
  <c r="C661" s="1"/>
  <c r="I258"/>
  <c r="E765"/>
  <c r="C765" s="1"/>
  <c r="E1005"/>
  <c r="C1005" s="1"/>
  <c r="E157"/>
  <c r="C157" s="1"/>
  <c r="E1180"/>
  <c r="C1180" s="1"/>
  <c r="E177"/>
  <c r="C177" s="1"/>
  <c r="I1265"/>
  <c r="E872"/>
  <c r="C872" s="1"/>
  <c r="E1310"/>
  <c r="C1310" s="1"/>
  <c r="I238"/>
  <c r="E1029"/>
  <c r="C1029" s="1"/>
  <c r="I1029"/>
  <c r="E849"/>
  <c r="C849" s="1"/>
  <c r="I849"/>
  <c r="I595"/>
  <c r="I490"/>
  <c r="I280"/>
  <c r="I384"/>
  <c r="E490"/>
  <c r="C490" s="1"/>
  <c r="E595"/>
  <c r="C595" s="1"/>
  <c r="E280"/>
  <c r="C280" s="1"/>
</calcChain>
</file>

<file path=xl/sharedStrings.xml><?xml version="1.0" encoding="utf-8"?>
<sst xmlns="http://schemas.openxmlformats.org/spreadsheetml/2006/main" count="4012" uniqueCount="158">
  <si>
    <t>UNIT : PARASSALA</t>
  </si>
  <si>
    <t>SCHEDULES</t>
  </si>
  <si>
    <t>Sl No.</t>
  </si>
  <si>
    <t>SCH No.</t>
  </si>
  <si>
    <t>Trip No</t>
  </si>
  <si>
    <t>HIDE</t>
  </si>
  <si>
    <t>Dep. Time</t>
  </si>
  <si>
    <t>Dep. Place</t>
  </si>
  <si>
    <t>Route of Operation</t>
  </si>
  <si>
    <t>Arv. Place</t>
  </si>
  <si>
    <t>Arv. Time</t>
  </si>
  <si>
    <t>Dist. In KMs</t>
  </si>
  <si>
    <t>SD</t>
  </si>
  <si>
    <t>SO</t>
  </si>
  <si>
    <t>OT</t>
  </si>
  <si>
    <t>KM</t>
  </si>
  <si>
    <t>Running Time</t>
  </si>
  <si>
    <t>Terminal Gap</t>
  </si>
  <si>
    <t>Departure Time</t>
  </si>
  <si>
    <t>Departure Place</t>
  </si>
  <si>
    <t>Arrival Place</t>
  </si>
  <si>
    <t>Arrival Time act</t>
  </si>
  <si>
    <t>DULPLICATES</t>
  </si>
  <si>
    <t>Remarks</t>
  </si>
  <si>
    <t>PSL</t>
  </si>
  <si>
    <t>NH</t>
  </si>
  <si>
    <t>KLKV</t>
  </si>
  <si>
    <t>TVM</t>
  </si>
  <si>
    <t>NTA</t>
  </si>
  <si>
    <t>ROUTE OF NTA DEPOT</t>
  </si>
  <si>
    <t>MC</t>
  </si>
  <si>
    <t>PTM</t>
  </si>
  <si>
    <t>KNVLA</t>
  </si>
  <si>
    <t>KA-PGPRA-VBLM-PKD</t>
  </si>
  <si>
    <t>MNLA</t>
  </si>
  <si>
    <t>CSTN</t>
  </si>
  <si>
    <t>NH-TVM-VZD-VLBLM</t>
  </si>
  <si>
    <t>EF</t>
  </si>
  <si>
    <t>TVM-KDPM</t>
  </si>
  <si>
    <t>VBM</t>
  </si>
  <si>
    <t>PCD</t>
  </si>
  <si>
    <t>NH-EF-BYPASS</t>
  </si>
  <si>
    <t>KZKTM</t>
  </si>
  <si>
    <t>KNMLA</t>
  </si>
  <si>
    <t>NH-TVM</t>
  </si>
  <si>
    <t>PLYM</t>
  </si>
  <si>
    <t>MNTLA</t>
  </si>
  <si>
    <t>NH-UDA</t>
  </si>
  <si>
    <t>MC-PTM-NH</t>
  </si>
  <si>
    <t>KRKM</t>
  </si>
  <si>
    <t>VLRD</t>
  </si>
  <si>
    <t>KPMD</t>
  </si>
  <si>
    <t>ALMP-DVPM</t>
  </si>
  <si>
    <t>DVPM-ALMP</t>
  </si>
  <si>
    <t>AVPM</t>
  </si>
  <si>
    <t>PKDA-AVPM</t>
  </si>
  <si>
    <t>AVPM-PKDA</t>
  </si>
  <si>
    <t>PDTM-AVKRA</t>
  </si>
  <si>
    <t xml:space="preserve">MRLR-AVKRA-KRKM
</t>
  </si>
  <si>
    <t>CHVLA</t>
  </si>
  <si>
    <t>AYRA</t>
  </si>
  <si>
    <t>CVR</t>
  </si>
  <si>
    <t>UDA</t>
  </si>
  <si>
    <t>KDGRA</t>
  </si>
  <si>
    <t>KROD</t>
  </si>
  <si>
    <t>AYRA-PSL</t>
  </si>
  <si>
    <t>KULPM</t>
  </si>
  <si>
    <t>URB</t>
  </si>
  <si>
    <t>PTM-TVM-NTA-MVKV</t>
  </si>
  <si>
    <t>KRKM-MYL-KTDA</t>
  </si>
  <si>
    <t>KTDA-MYL-KRKM</t>
  </si>
  <si>
    <t>KRKM-PDTM</t>
  </si>
  <si>
    <t>KTDA</t>
  </si>
  <si>
    <t>PDTM</t>
  </si>
  <si>
    <t>PDTM-KRKM</t>
  </si>
  <si>
    <t>PLKDA-PZKNU</t>
  </si>
  <si>
    <t>VLKA</t>
  </si>
  <si>
    <t>PZKNU</t>
  </si>
  <si>
    <t>KRKM-MJ</t>
  </si>
  <si>
    <t>NTA-MJ</t>
  </si>
  <si>
    <t>NTA-MJ-KRKM</t>
  </si>
  <si>
    <t>PVR-VZM-BYPASS</t>
  </si>
  <si>
    <t>PVR-VZM-BYPASS-TVM-KANMLA</t>
  </si>
  <si>
    <t>KNMLA-VZM-PVR</t>
  </si>
  <si>
    <t>VZM-PVR</t>
  </si>
  <si>
    <t>PKM-NTA-TVM-PTM</t>
  </si>
  <si>
    <t>MYL-KTDA</t>
  </si>
  <si>
    <t xml:space="preserve">SCHEDULE NAME : </t>
  </si>
  <si>
    <t xml:space="preserve">W.e.f : </t>
  </si>
  <si>
    <t xml:space="preserve">TYPE : </t>
  </si>
  <si>
    <t>ORD</t>
  </si>
  <si>
    <t xml:space="preserve">DUTY NO : </t>
  </si>
  <si>
    <t xml:space="preserve">SHIFT : </t>
  </si>
  <si>
    <t>Via</t>
  </si>
  <si>
    <t>Arrival Time</t>
  </si>
  <si>
    <t>Distance (KM)</t>
  </si>
  <si>
    <t>Sign On :</t>
  </si>
  <si>
    <t>Hours of work :</t>
  </si>
  <si>
    <t>Total KM :</t>
  </si>
  <si>
    <t>Sign Off :</t>
  </si>
  <si>
    <t>Spread Over :</t>
  </si>
  <si>
    <t>Overtime (OT) :</t>
  </si>
  <si>
    <t xml:space="preserve">ABBREVIATIONS:    </t>
  </si>
  <si>
    <t xml:space="preserve">General Controlling Inspector </t>
  </si>
  <si>
    <t>Assistant Cluster Officer</t>
  </si>
  <si>
    <t>Cluster Officer</t>
  </si>
  <si>
    <t>N</t>
  </si>
  <si>
    <t>REMRKS</t>
  </si>
  <si>
    <t>TVM-MC-CHPY</t>
  </si>
  <si>
    <t>MJ-NTA</t>
  </si>
  <si>
    <t>NR-PLKDA</t>
  </si>
  <si>
    <t>TYPE OF DUTY - ORD</t>
  </si>
  <si>
    <t>KLPM</t>
  </si>
  <si>
    <t>KLPM-KLKV-NH</t>
  </si>
  <si>
    <t>UDA-NH</t>
  </si>
  <si>
    <t>KLKV-VLRD-ARD</t>
  </si>
  <si>
    <t>NDD</t>
  </si>
  <si>
    <t>ARD-VLRD</t>
  </si>
  <si>
    <t>PVR-VZM-TVM-NH-KLKV</t>
  </si>
  <si>
    <t>KLKV-PVR-VZM-BYPASS</t>
  </si>
  <si>
    <t>PVR-VZM-BYPASS-TVM-NH-KLKV</t>
  </si>
  <si>
    <t>KLKV-PVR-VZM</t>
  </si>
  <si>
    <t>NH-TVM-VZM-PVR-KLKV</t>
  </si>
  <si>
    <t>KLKV-PVR-VZM-BYPASS-TVM-NH</t>
  </si>
  <si>
    <t>B-KTDA-VLRD</t>
  </si>
  <si>
    <t>B-KTDA-VLRD-KLKV</t>
  </si>
  <si>
    <t>TVM-KJKM-PZKNU</t>
  </si>
  <si>
    <t>NH-KLKV</t>
  </si>
  <si>
    <t>KLKV-KRKM</t>
  </si>
  <si>
    <t>PVR-VZM-TVM-NH</t>
  </si>
  <si>
    <t>KLKV-NH</t>
  </si>
  <si>
    <t>KRKM-KLKV</t>
  </si>
  <si>
    <t>TVM-NH</t>
  </si>
  <si>
    <t>KLKV-MVKM-KRKM-DVPM</t>
  </si>
  <si>
    <t>KLKV-CVR</t>
  </si>
  <si>
    <t>KLKV-MVKV</t>
  </si>
  <si>
    <t>KRKM-MJ-TVM</t>
  </si>
  <si>
    <t>KLKV-NTA</t>
  </si>
  <si>
    <t>NTA-CVR</t>
  </si>
  <si>
    <t>KLKV-PZKNU-KJKM</t>
  </si>
  <si>
    <t>PZKNU-PZKA-KJKM-PVR-URB</t>
  </si>
  <si>
    <t>TVM-NTA-KLKV</t>
  </si>
  <si>
    <t>NH-KLKV-PVR-VZM-BYPASS</t>
  </si>
  <si>
    <t>PLKDA</t>
  </si>
  <si>
    <t>30Minute deducted from hours of work &amp;OT</t>
  </si>
  <si>
    <t>KLKV-NH-TVM</t>
  </si>
  <si>
    <t>CHVLA-NR-CVR</t>
  </si>
  <si>
    <t>KLKV-NLMD-KTKM-NRNI-KRKM-DVPM-NH</t>
  </si>
  <si>
    <t>PSL-KRKM-DVPM</t>
  </si>
  <si>
    <t>VZM-PVR-KLKV</t>
  </si>
  <si>
    <t>NH-NTA-DVPM-KRKM</t>
  </si>
  <si>
    <t>New Circular(Modification)</t>
  </si>
  <si>
    <t>MKD-KLD-PLKDA-NTA-TVM-MC-SKRM-CHPY</t>
  </si>
  <si>
    <t>KTNI-KDPM-TVM-NTA</t>
  </si>
  <si>
    <t>KLKV-NTA-TVM-KDPM-MNTL-KTNI</t>
  </si>
  <si>
    <t>KTNI-KDPM-MC-TVM-NTA-UDA-PLKDA-URB</t>
  </si>
  <si>
    <t>ABBREVIATIONS:   PSL-Parrassala, KLKV-Kaliyikkavila,PLKDA-Plamoottukada,VLRD-Vellarada,  KRKM-Karakkonam,TVM-Trivandrum,MKD-Mankad, KLD-Kollamcode,  NTA-Neyyattinkara, MC-Medical College,SRKM-Sreekaryam, CHPY-Chempazhanthy,KTNI-Kuttiyani, KDPM-Kesavadasapuram, PCD-Pothencode.</t>
  </si>
  <si>
    <t>ABBREVIATIONS:   PSL-Parrassala, KLKV-Kaliyikkavila,PLKDA-Plamoottukada,URB-Uranbu, VLRD-Vellarada,  KRKM-Karakkonam,TVM-Trivandrum, NTA-Neyyattinkara, MC-Medical College,MNTL-Mannanthala,UDA-Udiyankulangara, KTNI- Kuttiyani, KDPM-Kesavadasapuram,PCD-Pothencode.</t>
  </si>
</sst>
</file>

<file path=xl/styles.xml><?xml version="1.0" encoding="utf-8"?>
<styleSheet xmlns="http://schemas.openxmlformats.org/spreadsheetml/2006/main">
  <numFmts count="3">
    <numFmt numFmtId="164" formatCode="0.0"/>
    <numFmt numFmtId="165" formatCode="h:mm;@"/>
    <numFmt numFmtId="166" formatCode="[$-4009]hh:mm;@"/>
  </numFmts>
  <fonts count="14">
    <font>
      <sz val="11"/>
      <color rgb="FF000000"/>
      <name val="Calibri"/>
      <family val="2"/>
      <charset val="1"/>
    </font>
    <font>
      <b/>
      <shadow/>
      <sz val="14"/>
      <color rgb="FF000000"/>
      <name val="Times New Roman"/>
      <family val="1"/>
      <charset val="1"/>
    </font>
    <font>
      <b/>
      <sz val="16"/>
      <color rgb="FF000000"/>
      <name val="Times New Roman"/>
      <family val="1"/>
      <charset val="1"/>
    </font>
    <font>
      <b/>
      <sz val="14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hadow/>
      <sz val="16"/>
      <color rgb="FF000000"/>
      <name val="Times New Roman"/>
      <family val="1"/>
      <charset val="1"/>
    </font>
    <font>
      <sz val="16"/>
      <color rgb="FF000000"/>
      <name val="Calibri"/>
      <family val="2"/>
      <charset val="1"/>
    </font>
    <font>
      <b/>
      <sz val="10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4000"/>
        <bgColor rgb="FFFF0000"/>
      </patternFill>
    </fill>
    <fill>
      <patternFill patternType="solid">
        <fgColor rgb="FFFF6D6D"/>
        <bgColor rgb="FFFF99CC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3" fillId="0" borderId="0"/>
  </cellStyleXfs>
  <cellXfs count="174">
    <xf numFmtId="0" fontId="0" fillId="0" borderId="0" xfId="0"/>
    <xf numFmtId="164" fontId="0" fillId="0" borderId="0" xfId="0" applyNumberFormat="1"/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164" fontId="4" fillId="0" borderId="3" xfId="0" applyNumberFormat="1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165" fontId="5" fillId="0" borderId="6" xfId="0" applyNumberFormat="1" applyFont="1" applyBorder="1" applyAlignment="1">
      <alignment horizontal="center" wrapText="1"/>
    </xf>
    <xf numFmtId="164" fontId="5" fillId="0" borderId="6" xfId="0" applyNumberFormat="1" applyFont="1" applyBorder="1" applyAlignment="1">
      <alignment horizontal="center" wrapText="1"/>
    </xf>
    <xf numFmtId="165" fontId="6" fillId="0" borderId="7" xfId="0" applyNumberFormat="1" applyFont="1" applyBorder="1" applyAlignment="1">
      <alignment horizontal="center" wrapText="1"/>
    </xf>
    <xf numFmtId="165" fontId="6" fillId="0" borderId="6" xfId="0" applyNumberFormat="1" applyFont="1" applyBorder="1" applyAlignment="1">
      <alignment horizontal="center" wrapText="1"/>
    </xf>
    <xf numFmtId="2" fontId="6" fillId="0" borderId="8" xfId="0" applyNumberFormat="1" applyFont="1" applyBorder="1" applyAlignment="1">
      <alignment horizontal="center" wrapText="1"/>
    </xf>
    <xf numFmtId="165" fontId="0" fillId="0" borderId="6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5" fillId="0" borderId="10" xfId="0" applyFont="1" applyBorder="1" applyAlignment="1">
      <alignment horizontal="center" wrapText="1"/>
    </xf>
    <xf numFmtId="165" fontId="5" fillId="0" borderId="10" xfId="0" applyNumberFormat="1" applyFont="1" applyBorder="1" applyAlignment="1">
      <alignment horizontal="center" wrapText="1"/>
    </xf>
    <xf numFmtId="164" fontId="5" fillId="0" borderId="10" xfId="0" applyNumberFormat="1" applyFont="1" applyBorder="1" applyAlignment="1">
      <alignment horizontal="center" wrapText="1"/>
    </xf>
    <xf numFmtId="2" fontId="5" fillId="0" borderId="0" xfId="0" applyNumberFormat="1" applyFont="1" applyBorder="1" applyAlignment="1">
      <alignment horizontal="center" wrapText="1"/>
    </xf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0" borderId="0" xfId="0" applyBorder="1"/>
    <xf numFmtId="0" fontId="5" fillId="0" borderId="12" xfId="0" applyFont="1" applyBorder="1" applyAlignment="1">
      <alignment horizontal="center" wrapText="1"/>
    </xf>
    <xf numFmtId="165" fontId="5" fillId="0" borderId="12" xfId="0" applyNumberFormat="1" applyFont="1" applyBorder="1" applyAlignment="1">
      <alignment horizontal="center" wrapText="1"/>
    </xf>
    <xf numFmtId="164" fontId="5" fillId="0" borderId="12" xfId="0" applyNumberFormat="1" applyFont="1" applyBorder="1" applyAlignment="1">
      <alignment horizontal="center" wrapText="1"/>
    </xf>
    <xf numFmtId="0" fontId="0" fillId="0" borderId="13" xfId="0" applyBorder="1"/>
    <xf numFmtId="165" fontId="0" fillId="0" borderId="12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5" fillId="0" borderId="10" xfId="0" applyFont="1" applyBorder="1" applyAlignment="1">
      <alignment horizontal="left" wrapText="1"/>
    </xf>
    <xf numFmtId="164" fontId="5" fillId="0" borderId="0" xfId="0" applyNumberFormat="1" applyFont="1" applyBorder="1" applyAlignment="1">
      <alignment horizontal="center" wrapText="1"/>
    </xf>
    <xf numFmtId="0" fontId="0" fillId="0" borderId="0" xfId="0" applyFont="1"/>
    <xf numFmtId="0" fontId="0" fillId="0" borderId="0" xfId="0" applyFont="1" applyAlignment="1">
      <alignment horizontal="center"/>
    </xf>
    <xf numFmtId="40" fontId="0" fillId="0" borderId="0" xfId="0" applyNumberFormat="1" applyFont="1"/>
    <xf numFmtId="0" fontId="0" fillId="0" borderId="10" xfId="0" applyFont="1" applyBorder="1" applyAlignment="1">
      <alignment horizontal="center" vertical="center" wrapText="1"/>
    </xf>
    <xf numFmtId="40" fontId="0" fillId="0" borderId="10" xfId="0" applyNumberFormat="1" applyFont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/>
    </xf>
    <xf numFmtId="166" fontId="7" fillId="0" borderId="6" xfId="0" applyNumberFormat="1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166" fontId="8" fillId="0" borderId="6" xfId="0" applyNumberFormat="1" applyFont="1" applyBorder="1" applyAlignment="1">
      <alignment horizontal="center" wrapText="1"/>
    </xf>
    <xf numFmtId="40" fontId="7" fillId="0" borderId="6" xfId="0" applyNumberFormat="1" applyFont="1" applyBorder="1" applyAlignment="1">
      <alignment horizontal="center" vertical="top" wrapText="1"/>
    </xf>
    <xf numFmtId="166" fontId="0" fillId="0" borderId="6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6" xfId="0" applyFont="1" applyBorder="1" applyAlignment="1">
      <alignment horizontal="center" vertical="center"/>
    </xf>
    <xf numFmtId="40" fontId="8" fillId="0" borderId="6" xfId="0" applyNumberFormat="1" applyFont="1" applyBorder="1" applyAlignment="1">
      <alignment horizontal="center" wrapText="1"/>
    </xf>
    <xf numFmtId="166" fontId="8" fillId="0" borderId="10" xfId="0" applyNumberFormat="1" applyFont="1" applyBorder="1" applyAlignment="1">
      <alignment horizontal="center" wrapText="1"/>
    </xf>
    <xf numFmtId="0" fontId="7" fillId="0" borderId="10" xfId="0" applyFont="1" applyBorder="1" applyAlignment="1">
      <alignment horizontal="center" vertical="top" wrapText="1"/>
    </xf>
    <xf numFmtId="40" fontId="7" fillId="0" borderId="10" xfId="0" applyNumberFormat="1" applyFont="1" applyBorder="1" applyAlignment="1">
      <alignment horizontal="center" vertical="top" wrapText="1"/>
    </xf>
    <xf numFmtId="166" fontId="0" fillId="0" borderId="10" xfId="0" applyNumberFormat="1" applyFont="1" applyBorder="1" applyAlignment="1">
      <alignment horizontal="center"/>
    </xf>
    <xf numFmtId="40" fontId="8" fillId="0" borderId="10" xfId="0" applyNumberFormat="1" applyFont="1" applyBorder="1" applyAlignment="1">
      <alignment horizontal="center" wrapText="1"/>
    </xf>
    <xf numFmtId="0" fontId="0" fillId="0" borderId="10" xfId="0" applyFont="1" applyBorder="1" applyAlignment="1">
      <alignment horizontal="center" vertical="center"/>
    </xf>
    <xf numFmtId="166" fontId="7" fillId="0" borderId="10" xfId="0" applyNumberFormat="1" applyFont="1" applyBorder="1" applyAlignment="1">
      <alignment horizontal="center" vertical="top" wrapText="1"/>
    </xf>
    <xf numFmtId="166" fontId="0" fillId="0" borderId="10" xfId="0" applyNumberFormat="1" applyFont="1" applyBorder="1" applyAlignment="1">
      <alignment horizontal="center" wrapText="1"/>
    </xf>
    <xf numFmtId="166" fontId="8" fillId="0" borderId="15" xfId="0" applyNumberFormat="1" applyFont="1" applyBorder="1" applyAlignment="1">
      <alignment horizontal="center" wrapText="1"/>
    </xf>
    <xf numFmtId="166" fontId="8" fillId="0" borderId="15" xfId="1" applyNumberFormat="1" applyFont="1" applyBorder="1" applyAlignment="1">
      <alignment horizontal="center" wrapText="1"/>
    </xf>
    <xf numFmtId="166" fontId="0" fillId="0" borderId="6" xfId="0" applyNumberFormat="1" applyFont="1" applyBorder="1" applyAlignment="1">
      <alignment horizontal="center" wrapText="1"/>
    </xf>
    <xf numFmtId="166" fontId="0" fillId="0" borderId="15" xfId="0" applyNumberFormat="1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49" fontId="8" fillId="0" borderId="6" xfId="0" applyNumberFormat="1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49" fontId="8" fillId="0" borderId="10" xfId="0" applyNumberFormat="1" applyFont="1" applyBorder="1" applyAlignment="1">
      <alignment horizontal="center" wrapText="1"/>
    </xf>
    <xf numFmtId="49" fontId="0" fillId="0" borderId="6" xfId="0" applyNumberFormat="1" applyFont="1" applyBorder="1" applyAlignment="1">
      <alignment horizontal="center" wrapText="1"/>
    </xf>
    <xf numFmtId="40" fontId="0" fillId="0" borderId="10" xfId="0" applyNumberFormat="1" applyFont="1" applyBorder="1" applyAlignment="1">
      <alignment horizontal="center" wrapText="1"/>
    </xf>
    <xf numFmtId="40" fontId="0" fillId="0" borderId="6" xfId="0" applyNumberFormat="1" applyFont="1" applyBorder="1" applyAlignment="1">
      <alignment horizontal="center" wrapText="1"/>
    </xf>
    <xf numFmtId="49" fontId="0" fillId="0" borderId="10" xfId="0" applyNumberFormat="1" applyFont="1" applyBorder="1" applyAlignment="1">
      <alignment horizontal="center" wrapText="1"/>
    </xf>
    <xf numFmtId="0" fontId="7" fillId="0" borderId="10" xfId="0" applyFont="1" applyBorder="1" applyAlignment="1">
      <alignment horizontal="center" vertical="top"/>
    </xf>
    <xf numFmtId="166" fontId="8" fillId="0" borderId="10" xfId="1" applyNumberFormat="1" applyFont="1" applyBorder="1" applyAlignment="1">
      <alignment horizontal="center" wrapText="1"/>
    </xf>
    <xf numFmtId="49" fontId="8" fillId="0" borderId="6" xfId="1" applyNumberFormat="1" applyFont="1" applyBorder="1" applyAlignment="1">
      <alignment horizontal="center" wrapText="1"/>
    </xf>
    <xf numFmtId="49" fontId="8" fillId="0" borderId="10" xfId="1" applyNumberFormat="1" applyFont="1" applyBorder="1" applyAlignment="1">
      <alignment horizontal="center" wrapText="1"/>
    </xf>
    <xf numFmtId="166" fontId="7" fillId="0" borderId="15" xfId="0" applyNumberFormat="1" applyFont="1" applyBorder="1" applyAlignment="1">
      <alignment horizontal="center" vertical="top" wrapText="1"/>
    </xf>
    <xf numFmtId="166" fontId="8" fillId="0" borderId="6" xfId="1" applyNumberFormat="1" applyFont="1" applyBorder="1" applyAlignment="1">
      <alignment horizontal="center" wrapText="1"/>
    </xf>
    <xf numFmtId="40" fontId="8" fillId="0" borderId="10" xfId="1" applyNumberFormat="1" applyFont="1" applyBorder="1" applyAlignment="1">
      <alignment horizontal="center" wrapText="1"/>
    </xf>
    <xf numFmtId="40" fontId="8" fillId="0" borderId="6" xfId="1" applyNumberFormat="1" applyFont="1" applyBorder="1" applyAlignment="1">
      <alignment horizontal="center" wrapText="1"/>
    </xf>
    <xf numFmtId="20" fontId="0" fillId="0" borderId="10" xfId="0" applyNumberFormat="1" applyFont="1" applyBorder="1" applyAlignment="1">
      <alignment horizontal="center"/>
    </xf>
    <xf numFmtId="20" fontId="0" fillId="0" borderId="15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vertical="top"/>
    </xf>
    <xf numFmtId="20" fontId="0" fillId="0" borderId="6" xfId="0" applyNumberFormat="1" applyFont="1" applyBorder="1" applyAlignment="1">
      <alignment horizontal="center"/>
    </xf>
    <xf numFmtId="0" fontId="0" fillId="4" borderId="6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top" wrapText="1"/>
    </xf>
    <xf numFmtId="0" fontId="0" fillId="0" borderId="6" xfId="0" applyFont="1" applyBorder="1" applyAlignment="1">
      <alignment horizontal="center" vertical="top" wrapText="1"/>
    </xf>
    <xf numFmtId="0" fontId="0" fillId="2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0" xfId="0" applyFont="1" applyBorder="1"/>
    <xf numFmtId="40" fontId="0" fillId="0" borderId="10" xfId="0" applyNumberFormat="1" applyFont="1" applyBorder="1"/>
    <xf numFmtId="164" fontId="9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/>
    <xf numFmtId="0" fontId="6" fillId="0" borderId="16" xfId="0" applyFont="1" applyBorder="1" applyAlignment="1">
      <alignment horizontal="right" vertical="center" wrapText="1"/>
    </xf>
    <xf numFmtId="0" fontId="6" fillId="0" borderId="17" xfId="0" applyFont="1" applyBorder="1" applyAlignment="1">
      <alignment vertical="center" wrapText="1"/>
    </xf>
    <xf numFmtId="0" fontId="6" fillId="0" borderId="16" xfId="0" applyFont="1" applyBorder="1" applyAlignment="1">
      <alignment vertical="center"/>
    </xf>
    <xf numFmtId="0" fontId="8" fillId="0" borderId="0" xfId="0" applyFont="1"/>
    <xf numFmtId="0" fontId="4" fillId="5" borderId="18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164" fontId="4" fillId="5" borderId="21" xfId="0" applyNumberFormat="1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1" fontId="5" fillId="0" borderId="23" xfId="0" applyNumberFormat="1" applyFont="1" applyBorder="1" applyAlignment="1">
      <alignment horizontal="center" wrapText="1"/>
    </xf>
    <xf numFmtId="165" fontId="5" fillId="0" borderId="24" xfId="0" applyNumberFormat="1" applyFont="1" applyBorder="1" applyAlignment="1">
      <alignment horizontal="center" wrapText="1"/>
    </xf>
    <xf numFmtId="164" fontId="6" fillId="0" borderId="25" xfId="0" applyNumberFormat="1" applyFont="1" applyBorder="1" applyAlignment="1">
      <alignment horizontal="center" wrapText="1"/>
    </xf>
    <xf numFmtId="165" fontId="0" fillId="0" borderId="24" xfId="0" applyNumberFormat="1" applyBorder="1" applyAlignment="1">
      <alignment horizontal="center"/>
    </xf>
    <xf numFmtId="0" fontId="0" fillId="0" borderId="26" xfId="0" applyBorder="1"/>
    <xf numFmtId="1" fontId="5" fillId="0" borderId="27" xfId="0" applyNumberFormat="1" applyFont="1" applyBorder="1" applyAlignment="1">
      <alignment horizontal="center" wrapText="1"/>
    </xf>
    <xf numFmtId="164" fontId="6" fillId="0" borderId="10" xfId="0" applyNumberFormat="1" applyFont="1" applyBorder="1" applyAlignment="1">
      <alignment horizontal="center" wrapText="1"/>
    </xf>
    <xf numFmtId="0" fontId="0" fillId="0" borderId="11" xfId="0" applyBorder="1"/>
    <xf numFmtId="1" fontId="5" fillId="0" borderId="28" xfId="0" applyNumberFormat="1" applyFont="1" applyBorder="1" applyAlignment="1">
      <alignment horizontal="center" wrapText="1"/>
    </xf>
    <xf numFmtId="165" fontId="5" fillId="0" borderId="29" xfId="0" applyNumberFormat="1" applyFont="1" applyBorder="1" applyAlignment="1">
      <alignment horizontal="center" wrapText="1"/>
    </xf>
    <xf numFmtId="164" fontId="6" fillId="0" borderId="30" xfId="0" applyNumberFormat="1" applyFont="1" applyBorder="1" applyAlignment="1">
      <alignment horizontal="center" wrapText="1"/>
    </xf>
    <xf numFmtId="165" fontId="0" fillId="0" borderId="29" xfId="0" applyNumberFormat="1" applyBorder="1" applyAlignment="1">
      <alignment horizontal="center"/>
    </xf>
    <xf numFmtId="0" fontId="0" fillId="0" borderId="31" xfId="0" applyBorder="1"/>
    <xf numFmtId="1" fontId="6" fillId="0" borderId="16" xfId="0" applyNumberFormat="1" applyFont="1" applyBorder="1" applyAlignment="1">
      <alignment horizontal="right" vertical="center" wrapText="1"/>
    </xf>
    <xf numFmtId="165" fontId="6" fillId="0" borderId="17" xfId="0" applyNumberFormat="1" applyFont="1" applyBorder="1" applyAlignment="1">
      <alignment horizontal="center" vertical="center" wrapText="1"/>
    </xf>
    <xf numFmtId="165" fontId="6" fillId="0" borderId="32" xfId="0" applyNumberFormat="1" applyFont="1" applyBorder="1" applyAlignment="1">
      <alignment horizontal="center" vertical="center" wrapText="1"/>
    </xf>
    <xf numFmtId="164" fontId="6" fillId="0" borderId="17" xfId="0" applyNumberFormat="1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33" xfId="0" applyFont="1" applyBorder="1" applyAlignment="1">
      <alignment vertical="center" wrapText="1"/>
    </xf>
    <xf numFmtId="0" fontId="5" fillId="0" borderId="7" xfId="0" applyFont="1" applyBorder="1" applyAlignment="1">
      <alignment horizontal="center" wrapText="1"/>
    </xf>
    <xf numFmtId="165" fontId="0" fillId="0" borderId="10" xfId="0" applyNumberFormat="1" applyFill="1" applyBorder="1" applyAlignment="1">
      <alignment horizontal="center"/>
    </xf>
    <xf numFmtId="165" fontId="0" fillId="6" borderId="11" xfId="0" applyNumberFormat="1" applyFill="1" applyBorder="1" applyAlignment="1">
      <alignment horizontal="center"/>
    </xf>
    <xf numFmtId="0" fontId="0" fillId="0" borderId="0" xfId="0" applyFill="1"/>
    <xf numFmtId="165" fontId="0" fillId="0" borderId="11" xfId="0" applyNumberFormat="1" applyFill="1" applyBorder="1" applyAlignment="1">
      <alignment horizontal="center"/>
    </xf>
    <xf numFmtId="0" fontId="5" fillId="0" borderId="6" xfId="0" applyFont="1" applyFill="1" applyBorder="1" applyAlignment="1">
      <alignment horizontal="center" wrapText="1"/>
    </xf>
    <xf numFmtId="0" fontId="5" fillId="0" borderId="10" xfId="0" applyFont="1" applyFill="1" applyBorder="1" applyAlignment="1">
      <alignment horizontal="center" wrapText="1"/>
    </xf>
    <xf numFmtId="165" fontId="0" fillId="0" borderId="9" xfId="0" applyNumberFormat="1" applyFill="1" applyBorder="1" applyAlignment="1">
      <alignment horizontal="center"/>
    </xf>
    <xf numFmtId="0" fontId="6" fillId="0" borderId="16" xfId="0" applyFont="1" applyBorder="1" applyAlignment="1">
      <alignment horizontal="right" vertical="center" wrapText="1"/>
    </xf>
    <xf numFmtId="1" fontId="6" fillId="0" borderId="16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 vertical="center"/>
    </xf>
    <xf numFmtId="1" fontId="6" fillId="0" borderId="16" xfId="0" applyNumberFormat="1" applyFont="1" applyBorder="1" applyAlignment="1">
      <alignment horizontal="right" vertical="center" wrapText="1"/>
    </xf>
    <xf numFmtId="0" fontId="6" fillId="0" borderId="16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right" vertical="center" wrapText="1"/>
    </xf>
    <xf numFmtId="1" fontId="6" fillId="0" borderId="16" xfId="0" applyNumberFormat="1" applyFont="1" applyBorder="1" applyAlignment="1">
      <alignment horizontal="right" vertical="center" wrapText="1"/>
    </xf>
    <xf numFmtId="0" fontId="0" fillId="0" borderId="6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0" fillId="0" borderId="10" xfId="0" applyFill="1" applyBorder="1"/>
    <xf numFmtId="1" fontId="6" fillId="0" borderId="16" xfId="0" applyNumberFormat="1" applyFont="1" applyBorder="1" applyAlignment="1">
      <alignment horizontal="right" vertical="center" wrapText="1"/>
    </xf>
    <xf numFmtId="0" fontId="6" fillId="0" borderId="16" xfId="0" applyFont="1" applyBorder="1" applyAlignment="1">
      <alignment horizontal="right" vertical="center" wrapText="1"/>
    </xf>
    <xf numFmtId="1" fontId="6" fillId="0" borderId="16" xfId="0" applyNumberFormat="1" applyFont="1" applyBorder="1" applyAlignment="1">
      <alignment horizontal="right" vertical="center" wrapText="1"/>
    </xf>
    <xf numFmtId="0" fontId="6" fillId="0" borderId="16" xfId="0" applyFont="1" applyBorder="1" applyAlignment="1">
      <alignment horizontal="right" vertical="center" wrapText="1"/>
    </xf>
    <xf numFmtId="1" fontId="6" fillId="0" borderId="16" xfId="0" applyNumberFormat="1" applyFont="1" applyBorder="1" applyAlignment="1">
      <alignment horizontal="right" vertical="center" wrapText="1"/>
    </xf>
    <xf numFmtId="0" fontId="6" fillId="0" borderId="16" xfId="0" applyFont="1" applyBorder="1" applyAlignment="1">
      <alignment horizontal="right" vertical="center" wrapText="1"/>
    </xf>
    <xf numFmtId="1" fontId="6" fillId="0" borderId="16" xfId="0" applyNumberFormat="1" applyFont="1" applyBorder="1" applyAlignment="1">
      <alignment horizontal="right" vertical="center" wrapText="1"/>
    </xf>
    <xf numFmtId="0" fontId="6" fillId="0" borderId="16" xfId="0" applyFont="1" applyBorder="1" applyAlignment="1">
      <alignment horizontal="right" vertical="center" wrapText="1"/>
    </xf>
    <xf numFmtId="1" fontId="6" fillId="0" borderId="16" xfId="0" applyNumberFormat="1" applyFont="1" applyBorder="1" applyAlignment="1">
      <alignment horizontal="right" vertical="center" wrapText="1"/>
    </xf>
    <xf numFmtId="0" fontId="6" fillId="0" borderId="16" xfId="0" applyFont="1" applyBorder="1" applyAlignment="1">
      <alignment horizontal="right" vertical="center" wrapText="1"/>
    </xf>
    <xf numFmtId="0" fontId="0" fillId="0" borderId="10" xfId="0" applyBorder="1" applyAlignment="1">
      <alignment horizontal="center"/>
    </xf>
    <xf numFmtId="49" fontId="0" fillId="0" borderId="6" xfId="0" applyNumberFormat="1" applyBorder="1" applyAlignment="1">
      <alignment horizontal="center" wrapText="1"/>
    </xf>
    <xf numFmtId="0" fontId="0" fillId="0" borderId="6" xfId="0" applyBorder="1" applyAlignment="1">
      <alignment horizontal="center" vertical="top" wrapText="1"/>
    </xf>
    <xf numFmtId="49" fontId="0" fillId="0" borderId="10" xfId="0" applyNumberFormat="1" applyBorder="1" applyAlignment="1">
      <alignment horizontal="center" wrapText="1"/>
    </xf>
    <xf numFmtId="0" fontId="6" fillId="0" borderId="16" xfId="0" applyFont="1" applyBorder="1" applyAlignment="1">
      <alignment horizontal="right" vertical="center" wrapText="1"/>
    </xf>
    <xf numFmtId="1" fontId="6" fillId="0" borderId="16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6" fillId="0" borderId="16" xfId="0" applyFont="1" applyBorder="1" applyAlignment="1">
      <alignment horizontal="right" vertical="center" wrapText="1"/>
    </xf>
    <xf numFmtId="0" fontId="6" fillId="0" borderId="17" xfId="0" applyFont="1" applyBorder="1" applyAlignment="1">
      <alignment horizontal="left" vertical="center"/>
    </xf>
    <xf numFmtId="0" fontId="8" fillId="0" borderId="17" xfId="0" applyFont="1" applyBorder="1" applyAlignment="1">
      <alignment horizontal="center"/>
    </xf>
    <xf numFmtId="1" fontId="6" fillId="0" borderId="16" xfId="0" applyNumberFormat="1" applyFont="1" applyBorder="1" applyAlignment="1">
      <alignment horizontal="right" vertical="center" wrapText="1"/>
    </xf>
    <xf numFmtId="165" fontId="6" fillId="0" borderId="16" xfId="0" applyNumberFormat="1" applyFont="1" applyBorder="1" applyAlignment="1">
      <alignment horizontal="right" vertical="center" wrapText="1"/>
    </xf>
    <xf numFmtId="0" fontId="1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</cellXfs>
  <cellStyles count="2">
    <cellStyle name="Normal" xfId="0" builtinId="0"/>
    <cellStyle name="Normal_Sheet1" xfId="1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655"/>
  <sheetViews>
    <sheetView topLeftCell="A511" zoomScale="75" zoomScaleNormal="75" workbookViewId="0">
      <selection activeCell="A530" sqref="A530"/>
    </sheetView>
  </sheetViews>
  <sheetFormatPr defaultColWidth="9.28515625" defaultRowHeight="15"/>
  <cols>
    <col min="2" max="2" width="11.85546875" customWidth="1"/>
    <col min="3" max="3" width="9.28515625" style="121"/>
    <col min="5" max="5" width="8.28515625" hidden="1" customWidth="1"/>
    <col min="8" max="8" width="22.85546875" customWidth="1"/>
    <col min="11" max="11" width="7.5703125" style="1" customWidth="1"/>
  </cols>
  <sheetData>
    <row r="1" spans="1:18" ht="17.45" customHeight="1">
      <c r="A1" s="155" t="s">
        <v>0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</row>
    <row r="2" spans="1:18" ht="20.100000000000001" customHeight="1" thickBot="1">
      <c r="A2" s="156" t="s">
        <v>1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</row>
    <row r="3" spans="1:18" ht="20.45" customHeight="1" thickBot="1">
      <c r="A3" s="157" t="s">
        <v>111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</row>
    <row r="4" spans="1:18" ht="43.5" thickBot="1">
      <c r="A4" s="2" t="s">
        <v>2</v>
      </c>
      <c r="B4" s="117" t="s">
        <v>107</v>
      </c>
      <c r="C4" s="137" t="s">
        <v>3</v>
      </c>
      <c r="D4" s="4" t="s">
        <v>4</v>
      </c>
      <c r="E4" s="4" t="s">
        <v>5</v>
      </c>
      <c r="F4" s="3" t="s">
        <v>6</v>
      </c>
      <c r="G4" s="3" t="s">
        <v>7</v>
      </c>
      <c r="H4" s="4" t="s">
        <v>8</v>
      </c>
      <c r="I4" s="3" t="s">
        <v>9</v>
      </c>
      <c r="J4" s="3" t="s">
        <v>10</v>
      </c>
      <c r="K4" s="5" t="s">
        <v>11</v>
      </c>
      <c r="L4" s="3" t="s">
        <v>12</v>
      </c>
      <c r="M4" s="3" t="s">
        <v>13</v>
      </c>
      <c r="N4" s="3" t="s">
        <v>14</v>
      </c>
      <c r="O4" s="3" t="s">
        <v>15</v>
      </c>
      <c r="P4" s="3" t="s">
        <v>16</v>
      </c>
      <c r="Q4" s="6" t="s">
        <v>17</v>
      </c>
    </row>
    <row r="5" spans="1:18" ht="15.75">
      <c r="A5" s="7">
        <v>1</v>
      </c>
      <c r="B5" s="118">
        <f>IFERROR(VLOOKUP(A5,'CR ACT'!$A$3:$J$9999,10,FALSE),"")</f>
        <v>0</v>
      </c>
      <c r="C5" s="123">
        <v>11</v>
      </c>
      <c r="D5" s="8">
        <v>1</v>
      </c>
      <c r="E5" s="8" t="str">
        <f t="shared" ref="E5:E68" si="0">C5&amp;-D5</f>
        <v>11-1</v>
      </c>
      <c r="F5" s="9">
        <f>IFERROR(VLOOKUP($A5,'CR ACT'!$A$3:$G$9999,2,0),"")</f>
        <v>0.15277777777777801</v>
      </c>
      <c r="G5" s="9" t="str">
        <f>IFERROR(VLOOKUP($A5,'CR ACT'!$A$3:$G$9999,3,0),"")</f>
        <v>PSL</v>
      </c>
      <c r="H5" s="8" t="str">
        <f>IFERROR(VLOOKUP($A5,'CR ACT'!$A$3:$G$9999,4,0),"")</f>
        <v>NH</v>
      </c>
      <c r="I5" s="9" t="str">
        <f>IFERROR(VLOOKUP($A5,'CR ACT'!$A$3:$G$9999,5,0),"")</f>
        <v>KLKV</v>
      </c>
      <c r="J5" s="9">
        <f>IFERROR(VLOOKUP($A5,'CR ACT'!$A$3:$G$9999,6,0),"")</f>
        <v>0.15625000000000022</v>
      </c>
      <c r="K5" s="10">
        <f>IFERROR(VLOOKUP($A5,'CR ACT'!$A$3:$G$9999,7,0),"")</f>
        <v>3.5</v>
      </c>
      <c r="L5" s="11">
        <f>SUMIF(Q5:Q12,"&lt;0:14",Q5:Q12)+SUM(P5:P12)+TIME(0,60,0)</f>
        <v>0.35763888888888867</v>
      </c>
      <c r="M5" s="12">
        <f>L5+SUMIF(Q5:Q12,"&gt;0:14",Q5:Q12)-TIME(0,30,0)</f>
        <v>0.35763888888888867</v>
      </c>
      <c r="N5" s="12">
        <f>MAX(0,(L5-TIME(8,0,0)))</f>
        <v>2.4305555555555358E-2</v>
      </c>
      <c r="O5" s="13">
        <f>SUM(K5:K12)</f>
        <v>184.7</v>
      </c>
      <c r="P5" s="14">
        <f t="shared" ref="P5:P68" si="1">IFERROR(J5-F5,"")</f>
        <v>3.4722222222222099E-3</v>
      </c>
      <c r="Q5" s="15">
        <f t="shared" ref="Q5:Q11" si="2">IFERROR(MAX(0,(F6-J5)),"")</f>
        <v>3.4722222222217658E-3</v>
      </c>
    </row>
    <row r="6" spans="1:18" ht="15.75">
      <c r="A6" s="16">
        <v>124</v>
      </c>
      <c r="B6" s="118">
        <f>IFERROR(VLOOKUP(A6,'CR ACT'!$A$3:$J$9999,10,FALSE),"")</f>
        <v>0</v>
      </c>
      <c r="C6" s="124">
        <v>11</v>
      </c>
      <c r="D6" s="16">
        <v>2</v>
      </c>
      <c r="E6" s="8" t="str">
        <f t="shared" si="0"/>
        <v>11-2</v>
      </c>
      <c r="F6" s="17">
        <f>IFERROR(VLOOKUP($A6,'CR ACT'!$A$3:$G$9999,2,0),"")</f>
        <v>0.15972222222222199</v>
      </c>
      <c r="G6" s="17" t="str">
        <f>IFERROR(VLOOKUP($A6,'CR ACT'!$A$3:$G$9999,3,0),"")</f>
        <v>KLKV</v>
      </c>
      <c r="H6" s="16" t="str">
        <f>IFERROR(VLOOKUP($A6,'CR ACT'!$A$3:$G$9999,4,0),"")</f>
        <v>NH</v>
      </c>
      <c r="I6" s="17" t="str">
        <f>IFERROR(VLOOKUP($A6,'CR ACT'!$A$3:$G$9999,5,0),"")</f>
        <v>TVM</v>
      </c>
      <c r="J6" s="17">
        <f>IFERROR(VLOOKUP($A6,'CR ACT'!$A$3:$G$9999,6,0),"")</f>
        <v>0.20486111111111088</v>
      </c>
      <c r="K6" s="18">
        <f>IFERROR(VLOOKUP($A6,'CR ACT'!$A$3:$G$9999,7,0),"")</f>
        <v>33.700000000000003</v>
      </c>
      <c r="L6" s="19"/>
      <c r="M6" s="19"/>
      <c r="N6" s="19"/>
      <c r="O6" s="19"/>
      <c r="P6" s="115">
        <f t="shared" si="1"/>
        <v>4.5138888888888895E-2</v>
      </c>
      <c r="Q6" s="21">
        <f t="shared" si="2"/>
        <v>6.9444444444451137E-3</v>
      </c>
    </row>
    <row r="7" spans="1:18" ht="15.75">
      <c r="A7" s="16">
        <v>313</v>
      </c>
      <c r="B7" s="118">
        <f>IFERROR(VLOOKUP(A7,'CR ACT'!$A$3:$J$9999,10,FALSE),"")</f>
        <v>0</v>
      </c>
      <c r="C7" s="123">
        <v>11</v>
      </c>
      <c r="D7" s="16">
        <v>3</v>
      </c>
      <c r="E7" s="8" t="str">
        <f t="shared" si="0"/>
        <v>11-3</v>
      </c>
      <c r="F7" s="17">
        <f>IFERROR(VLOOKUP($A7,'CR ACT'!$A$3:$G$9999,2,0),"")</f>
        <v>0.211805555555556</v>
      </c>
      <c r="G7" s="17" t="str">
        <f>IFERROR(VLOOKUP($A7,'CR ACT'!$A$3:$G$9999,3,0),"")</f>
        <v>TVM</v>
      </c>
      <c r="H7" s="16" t="str">
        <f>IFERROR(VLOOKUP($A7,'CR ACT'!$A$3:$G$9999,4,0),"")</f>
        <v>NH-UDA</v>
      </c>
      <c r="I7" s="17" t="str">
        <f>IFERROR(VLOOKUP($A7,'CR ACT'!$A$3:$G$9999,5,0),"")</f>
        <v>KNVLA</v>
      </c>
      <c r="J7" s="17">
        <f>IFERROR(VLOOKUP($A7,'CR ACT'!$A$3:$G$9999,6,0),"")</f>
        <v>0.25347222222222271</v>
      </c>
      <c r="K7" s="18">
        <f>IFERROR(VLOOKUP($A7,'CR ACT'!$A$3:$G$9999,7,0),"")</f>
        <v>32</v>
      </c>
      <c r="L7" s="19"/>
      <c r="M7" s="19"/>
      <c r="N7" s="19"/>
      <c r="O7" s="19"/>
      <c r="P7" s="115">
        <f t="shared" si="1"/>
        <v>4.1666666666666713E-2</v>
      </c>
      <c r="Q7" s="21">
        <f t="shared" si="2"/>
        <v>2.0833333333333315E-2</v>
      </c>
    </row>
    <row r="8" spans="1:18" ht="15.75">
      <c r="A8" s="16">
        <v>148</v>
      </c>
      <c r="B8" s="118">
        <f>IFERROR(VLOOKUP(A8,'CR ACT'!$A$3:$J$9999,10,FALSE),"")</f>
        <v>0</v>
      </c>
      <c r="C8" s="124">
        <v>11</v>
      </c>
      <c r="D8" s="16">
        <v>4</v>
      </c>
      <c r="E8" s="8" t="str">
        <f t="shared" si="0"/>
        <v>11-4</v>
      </c>
      <c r="F8" s="17">
        <f>IFERROR(VLOOKUP($A8,'CR ACT'!$A$3:$G$9999,2,0),"")</f>
        <v>0.27430555555555602</v>
      </c>
      <c r="G8" s="17" t="str">
        <f>IFERROR(VLOOKUP($A8,'CR ACT'!$A$3:$G$9999,3,0),"")</f>
        <v>KNVLA</v>
      </c>
      <c r="H8" s="16" t="str">
        <f>IFERROR(VLOOKUP($A8,'CR ACT'!$A$3:$G$9999,4,0),"")</f>
        <v>UDA-NH</v>
      </c>
      <c r="I8" s="17" t="str">
        <f>IFERROR(VLOOKUP($A8,'CR ACT'!$A$3:$G$9999,5,0),"")</f>
        <v>MC</v>
      </c>
      <c r="J8" s="17">
        <f>IFERROR(VLOOKUP($A8,'CR ACT'!$A$3:$G$9999,6,0),"")</f>
        <v>0.33680555555555602</v>
      </c>
      <c r="K8" s="18">
        <f>IFERROR(VLOOKUP($A8,'CR ACT'!$A$3:$G$9999,7,0),"")</f>
        <v>38</v>
      </c>
      <c r="L8" s="19"/>
      <c r="M8" s="19"/>
      <c r="N8" s="19"/>
      <c r="O8" s="19"/>
      <c r="P8" s="115">
        <f t="shared" si="1"/>
        <v>6.25E-2</v>
      </c>
      <c r="Q8" s="21">
        <f t="shared" si="2"/>
        <v>6.9444444444439757E-3</v>
      </c>
    </row>
    <row r="9" spans="1:18" ht="15.75">
      <c r="A9" s="16">
        <v>343</v>
      </c>
      <c r="B9" s="118">
        <f>IFERROR(VLOOKUP(A9,'CR ACT'!$A$3:$J$9999,10,FALSE),"")</f>
        <v>0</v>
      </c>
      <c r="C9" s="123">
        <v>11</v>
      </c>
      <c r="D9" s="16">
        <v>5</v>
      </c>
      <c r="E9" s="8" t="str">
        <f t="shared" si="0"/>
        <v>11-5</v>
      </c>
      <c r="F9" s="17">
        <f>IFERROR(VLOOKUP($A9,'CR ACT'!$A$3:$G$9999,2,0),"")</f>
        <v>0.34375</v>
      </c>
      <c r="G9" s="17" t="str">
        <f>IFERROR(VLOOKUP($A9,'CR ACT'!$A$3:$G$9999,3,0),"")</f>
        <v>MC</v>
      </c>
      <c r="H9" s="16" t="str">
        <f>IFERROR(VLOOKUP($A9,'CR ACT'!$A$3:$G$9999,4,0),"")</f>
        <v>NH</v>
      </c>
      <c r="I9" s="17" t="str">
        <f>IFERROR(VLOOKUP($A9,'CR ACT'!$A$3:$G$9999,5,0),"")</f>
        <v>KLKV</v>
      </c>
      <c r="J9" s="17">
        <f>IFERROR(VLOOKUP($A9,'CR ACT'!$A$3:$G$9999,6,0),"")</f>
        <v>0.40972222222222221</v>
      </c>
      <c r="K9" s="18">
        <f>IFERROR(VLOOKUP($A9,'CR ACT'!$A$3:$G$9999,7,0),"")</f>
        <v>40</v>
      </c>
      <c r="L9" s="19"/>
      <c r="M9" s="19"/>
      <c r="N9" s="19"/>
      <c r="O9" s="19"/>
      <c r="P9" s="115">
        <f t="shared" si="1"/>
        <v>6.597222222222221E-2</v>
      </c>
      <c r="Q9" s="21">
        <f t="shared" si="2"/>
        <v>6.9444444444448084E-3</v>
      </c>
    </row>
    <row r="10" spans="1:18" ht="15.75">
      <c r="A10" s="16">
        <v>514</v>
      </c>
      <c r="B10" s="118">
        <f>IFERROR(VLOOKUP(A10,'CR ACT'!$A$3:$J$9999,10,FALSE),"")</f>
        <v>0</v>
      </c>
      <c r="C10" s="124">
        <v>11</v>
      </c>
      <c r="D10" s="16">
        <v>6</v>
      </c>
      <c r="E10" s="8" t="str">
        <f t="shared" si="0"/>
        <v>11-6</v>
      </c>
      <c r="F10" s="17">
        <f>IFERROR(VLOOKUP($A10,'CR ACT'!$A$3:$G$9999,2,0),"")</f>
        <v>0.41666666666666702</v>
      </c>
      <c r="G10" s="17" t="str">
        <f>IFERROR(VLOOKUP($A10,'CR ACT'!$A$3:$G$9999,3,0),"")</f>
        <v>KLKV</v>
      </c>
      <c r="H10" s="16" t="str">
        <f>IFERROR(VLOOKUP($A10,'CR ACT'!$A$3:$G$9999,4,0),"")</f>
        <v>KRKM</v>
      </c>
      <c r="I10" s="17" t="str">
        <f>IFERROR(VLOOKUP($A10,'CR ACT'!$A$3:$G$9999,5,0),"")</f>
        <v>VLRD</v>
      </c>
      <c r="J10" s="17">
        <f>IFERROR(VLOOKUP($A10,'CR ACT'!$A$3:$G$9999,6,0),"")</f>
        <v>0.44444444444444481</v>
      </c>
      <c r="K10" s="18">
        <f>IFERROR(VLOOKUP($A10,'CR ACT'!$A$3:$G$9999,7,0),"")</f>
        <v>17</v>
      </c>
      <c r="L10" s="19"/>
      <c r="M10" s="19"/>
      <c r="N10" s="19"/>
      <c r="O10" s="19"/>
      <c r="P10" s="115">
        <f t="shared" si="1"/>
        <v>2.777777777777779E-2</v>
      </c>
      <c r="Q10" s="21">
        <f t="shared" si="2"/>
        <v>6.9444444444440867E-3</v>
      </c>
    </row>
    <row r="11" spans="1:18" ht="15.75">
      <c r="A11" s="16">
        <v>559</v>
      </c>
      <c r="B11" s="118">
        <f>IFERROR(VLOOKUP(A11,'CR ACT'!$A$3:$J$9999,10,FALSE),"")</f>
        <v>0</v>
      </c>
      <c r="C11" s="123">
        <v>11</v>
      </c>
      <c r="D11" s="16">
        <v>7</v>
      </c>
      <c r="E11" s="8" t="str">
        <f t="shared" si="0"/>
        <v>11-7</v>
      </c>
      <c r="F11" s="17">
        <f>IFERROR(VLOOKUP($A11,'CR ACT'!$A$3:$G$9999,2,0),"")</f>
        <v>0.4513888888888889</v>
      </c>
      <c r="G11" s="17" t="str">
        <f>IFERROR(VLOOKUP($A11,'CR ACT'!$A$3:$G$9999,3,0),"")</f>
        <v>VLRD</v>
      </c>
      <c r="H11" s="16" t="str">
        <f>IFERROR(VLOOKUP($A11,'CR ACT'!$A$3:$G$9999,4,0),"")</f>
        <v>KRKM</v>
      </c>
      <c r="I11" s="17" t="str">
        <f>IFERROR(VLOOKUP($A11,'CR ACT'!$A$3:$G$9999,5,0),"")</f>
        <v>KLKV</v>
      </c>
      <c r="J11" s="17">
        <f>IFERROR(VLOOKUP($A11,'CR ACT'!$A$3:$G$9999,6,0),"")</f>
        <v>0.47916666666666669</v>
      </c>
      <c r="K11" s="18">
        <f>IFERROR(VLOOKUP($A11,'CR ACT'!$A$3:$G$9999,7,0),"")</f>
        <v>17</v>
      </c>
      <c r="L11" s="22"/>
      <c r="M11" s="22"/>
      <c r="N11" s="22"/>
      <c r="O11" s="22"/>
      <c r="P11" s="115">
        <f t="shared" si="1"/>
        <v>2.777777777777779E-2</v>
      </c>
      <c r="Q11" s="21">
        <f t="shared" si="2"/>
        <v>3.4722222222222099E-3</v>
      </c>
    </row>
    <row r="12" spans="1:18" ht="16.5" thickBot="1">
      <c r="A12" s="16">
        <v>66</v>
      </c>
      <c r="B12" s="118">
        <f>IFERROR(VLOOKUP(A12,'CR ACT'!$A$3:$J$9999,10,FALSE),"")</f>
        <v>0</v>
      </c>
      <c r="C12" s="124">
        <v>11</v>
      </c>
      <c r="D12" s="23">
        <v>8</v>
      </c>
      <c r="E12" s="8" t="str">
        <f t="shared" si="0"/>
        <v>11-8</v>
      </c>
      <c r="F12" s="24">
        <f>IFERROR(VLOOKUP($A12,'CR ACT'!$A$3:$G$9999,2,0),"")</f>
        <v>0.4826388888888889</v>
      </c>
      <c r="G12" s="24" t="str">
        <f>IFERROR(VLOOKUP($A12,'CR ACT'!$A$3:$G$9999,3,0),"")</f>
        <v>KLKV</v>
      </c>
      <c r="H12" s="23" t="str">
        <f>IFERROR(VLOOKUP($A12,'CR ACT'!$A$3:$G$9999,4,0),"")</f>
        <v>NH</v>
      </c>
      <c r="I12" s="24" t="str">
        <f>IFERROR(VLOOKUP($A12,'CR ACT'!$A$3:$G$9999,5,0),"")</f>
        <v>PSL</v>
      </c>
      <c r="J12" s="24">
        <f>IFERROR(VLOOKUP($A12,'CR ACT'!$A$3:$G$9999,6,0),"")</f>
        <v>0.48958333333333331</v>
      </c>
      <c r="K12" s="25">
        <f>IFERROR(VLOOKUP($A12,'CR ACT'!$A$3:$G$9999,7,0),"")</f>
        <v>3.5</v>
      </c>
      <c r="L12" s="26"/>
      <c r="M12" s="26"/>
      <c r="N12" s="26"/>
      <c r="O12" s="26"/>
      <c r="P12" s="27">
        <f t="shared" si="1"/>
        <v>6.9444444444444198E-3</v>
      </c>
      <c r="Q12" s="28"/>
    </row>
    <row r="13" spans="1:18" ht="15.75">
      <c r="A13" s="7">
        <v>4</v>
      </c>
      <c r="B13" s="118">
        <f>IFERROR(VLOOKUP(A13,'CR ACT'!$A$3:$J$9999,10,FALSE),"")</f>
        <v>0</v>
      </c>
      <c r="C13" s="123">
        <v>12</v>
      </c>
      <c r="D13" s="8">
        <v>1</v>
      </c>
      <c r="E13" s="8" t="str">
        <f t="shared" si="0"/>
        <v>12-1</v>
      </c>
      <c r="F13" s="9">
        <f>IFERROR(VLOOKUP($A13,'CR ACT'!$A$3:$G$9999,2,0),"")</f>
        <v>0.1875</v>
      </c>
      <c r="G13" s="9" t="str">
        <f>IFERROR(VLOOKUP($A13,'CR ACT'!$A$3:$G$9999,3,0),"")</f>
        <v>PSL</v>
      </c>
      <c r="H13" s="8" t="str">
        <f>IFERROR(VLOOKUP($A13,'CR ACT'!$A$3:$G$9999,4,0),"")</f>
        <v>NH</v>
      </c>
      <c r="I13" s="9" t="str">
        <f>IFERROR(VLOOKUP($A13,'CR ACT'!$A$3:$G$9999,5,0),"")</f>
        <v>KLKV</v>
      </c>
      <c r="J13" s="9">
        <f>IFERROR(VLOOKUP($A13,'CR ACT'!$A$3:$G$9999,6,0),"")</f>
        <v>0.19444444444444445</v>
      </c>
      <c r="K13" s="10">
        <f>IFERROR(VLOOKUP($A13,'CR ACT'!$A$3:$G$9999,7,0),"")</f>
        <v>3.5</v>
      </c>
      <c r="L13" s="11">
        <f>SUMIF(Q13:Q20,"&lt;0:14",Q13:Q20)+SUM(P13:P20)+TIME(0,60,0)</f>
        <v>0.34027777777777729</v>
      </c>
      <c r="M13" s="12">
        <f>L13+SUMIF(Q13:Q20,"&gt;0:14",Q13:Q20)-TIME(0,30,0)</f>
        <v>0.34374999999999978</v>
      </c>
      <c r="N13" s="12">
        <f>MAX(0,(L13-TIME(8,0,0)))</f>
        <v>6.9444444444439757E-3</v>
      </c>
      <c r="O13" s="13">
        <f>SUM(K13:K20)</f>
        <v>158.4</v>
      </c>
      <c r="P13" s="14">
        <f t="shared" si="1"/>
        <v>6.9444444444444475E-3</v>
      </c>
      <c r="Q13" s="15">
        <f t="shared" ref="Q13:Q19" si="3">IFERROR(MAX(0,(F14-J13)),"")</f>
        <v>6.9444444444445586E-3</v>
      </c>
    </row>
    <row r="14" spans="1:18" ht="15.75">
      <c r="A14" s="16">
        <v>129</v>
      </c>
      <c r="B14" s="118">
        <f>IFERROR(VLOOKUP(A14,'CR ACT'!$A$3:$J$9999,10,FALSE),"")</f>
        <v>0</v>
      </c>
      <c r="C14" s="123">
        <v>12</v>
      </c>
      <c r="D14" s="16">
        <v>2</v>
      </c>
      <c r="E14" s="8" t="str">
        <f t="shared" si="0"/>
        <v>12-2</v>
      </c>
      <c r="F14" s="17">
        <f>IFERROR(VLOOKUP($A14,'CR ACT'!$A$3:$G$9999,2,0),"")</f>
        <v>0.20138888888888901</v>
      </c>
      <c r="G14" s="17" t="str">
        <f>IFERROR(VLOOKUP($A14,'CR ACT'!$A$3:$G$9999,3,0),"")</f>
        <v>KLKV</v>
      </c>
      <c r="H14" s="16" t="str">
        <f>IFERROR(VLOOKUP($A14,'CR ACT'!$A$3:$G$9999,4,0),"")</f>
        <v>NH</v>
      </c>
      <c r="I14" s="17" t="str">
        <f>IFERROR(VLOOKUP($A14,'CR ACT'!$A$3:$G$9999,5,0),"")</f>
        <v>TVM</v>
      </c>
      <c r="J14" s="17">
        <f>IFERROR(VLOOKUP($A14,'CR ACT'!$A$3:$G$9999,6,0),"")</f>
        <v>0.2465277777777779</v>
      </c>
      <c r="K14" s="18">
        <f>IFERROR(VLOOKUP($A14,'CR ACT'!$A$3:$G$9999,7,0),"")</f>
        <v>33.700000000000003</v>
      </c>
      <c r="L14" s="19"/>
      <c r="M14" s="19"/>
      <c r="N14" s="19"/>
      <c r="O14" s="19"/>
      <c r="P14" s="115">
        <f t="shared" si="1"/>
        <v>4.5138888888888895E-2</v>
      </c>
      <c r="Q14" s="21">
        <f t="shared" si="3"/>
        <v>6.9444444444440867E-3</v>
      </c>
    </row>
    <row r="15" spans="1:18" ht="15.75">
      <c r="A15" s="16">
        <v>317</v>
      </c>
      <c r="B15" s="118">
        <f>IFERROR(VLOOKUP(A15,'CR ACT'!$A$3:$J$9999,10,FALSE),"")</f>
        <v>0</v>
      </c>
      <c r="C15" s="123">
        <v>12</v>
      </c>
      <c r="D15" s="16">
        <v>3</v>
      </c>
      <c r="E15" s="8" t="str">
        <f t="shared" si="0"/>
        <v>12-3</v>
      </c>
      <c r="F15" s="17">
        <f>IFERROR(VLOOKUP($A15,'CR ACT'!$A$3:$G$9999,2,0),"")</f>
        <v>0.25347222222222199</v>
      </c>
      <c r="G15" s="17" t="str">
        <f>IFERROR(VLOOKUP($A15,'CR ACT'!$A$3:$G$9999,3,0),"")</f>
        <v>TVM</v>
      </c>
      <c r="H15" s="16" t="str">
        <f>IFERROR(VLOOKUP($A15,'CR ACT'!$A$3:$G$9999,4,0),"")</f>
        <v>NH</v>
      </c>
      <c r="I15" s="17" t="str">
        <f>IFERROR(VLOOKUP($A15,'CR ACT'!$A$3:$G$9999,5,0),"")</f>
        <v>KLKV</v>
      </c>
      <c r="J15" s="17">
        <f>IFERROR(VLOOKUP($A15,'CR ACT'!$A$3:$G$9999,6,0),"")</f>
        <v>0.3055555555555553</v>
      </c>
      <c r="K15" s="18">
        <f>IFERROR(VLOOKUP($A15,'CR ACT'!$A$3:$G$9999,7,0),"")</f>
        <v>33.700000000000003</v>
      </c>
      <c r="L15" s="19"/>
      <c r="M15" s="19"/>
      <c r="N15" s="19"/>
      <c r="O15" s="19"/>
      <c r="P15" s="115">
        <f t="shared" si="1"/>
        <v>5.2083333333333315E-2</v>
      </c>
      <c r="Q15" s="120">
        <f t="shared" si="3"/>
        <v>2.4305555555555802E-2</v>
      </c>
    </row>
    <row r="16" spans="1:18" ht="15.75">
      <c r="A16" s="16">
        <v>169</v>
      </c>
      <c r="B16" s="118">
        <f>IFERROR(VLOOKUP(A16,'CR ACT'!$A$3:$J$9999,10,FALSE),"")</f>
        <v>0</v>
      </c>
      <c r="C16" s="123">
        <v>12</v>
      </c>
      <c r="D16" s="16">
        <v>4</v>
      </c>
      <c r="E16" s="8" t="str">
        <f t="shared" si="0"/>
        <v>12-4</v>
      </c>
      <c r="F16" s="17">
        <f>IFERROR(VLOOKUP($A16,'CR ACT'!$A$3:$G$9999,2,0),"")</f>
        <v>0.3298611111111111</v>
      </c>
      <c r="G16" s="17" t="str">
        <f>IFERROR(VLOOKUP($A16,'CR ACT'!$A$3:$G$9999,3,0),"")</f>
        <v>KLKV</v>
      </c>
      <c r="H16" s="16" t="str">
        <f>IFERROR(VLOOKUP($A16,'CR ACT'!$A$3:$G$9999,4,0),"")</f>
        <v>NH</v>
      </c>
      <c r="I16" s="17" t="str">
        <f>IFERROR(VLOOKUP($A16,'CR ACT'!$A$3:$G$9999,5,0),"")</f>
        <v>CSTN</v>
      </c>
      <c r="J16" s="17">
        <f>IFERROR(VLOOKUP($A16,'CR ACT'!$A$3:$G$9999,6,0),"")</f>
        <v>0.40972222222222221</v>
      </c>
      <c r="K16" s="18">
        <f>IFERROR(VLOOKUP($A16,'CR ACT'!$A$3:$G$9999,7,0),"")</f>
        <v>42</v>
      </c>
      <c r="L16" s="19"/>
      <c r="M16" s="19"/>
      <c r="N16" s="19"/>
      <c r="O16" s="19"/>
      <c r="P16" s="115">
        <f t="shared" si="1"/>
        <v>7.9861111111111105E-2</v>
      </c>
      <c r="Q16" s="21">
        <f t="shared" si="3"/>
        <v>6.9444444444448084E-3</v>
      </c>
      <c r="R16" s="121"/>
    </row>
    <row r="17" spans="1:17" ht="15.75">
      <c r="A17" s="16">
        <v>369</v>
      </c>
      <c r="B17" s="118">
        <f>IFERROR(VLOOKUP(A17,'CR ACT'!$A$3:$J$9999,10,FALSE),"")</f>
        <v>0</v>
      </c>
      <c r="C17" s="123">
        <v>12</v>
      </c>
      <c r="D17" s="16">
        <v>5</v>
      </c>
      <c r="E17" s="8" t="str">
        <f t="shared" si="0"/>
        <v>12-5</v>
      </c>
      <c r="F17" s="17">
        <f>IFERROR(VLOOKUP($A17,'CR ACT'!$A$3:$G$9999,2,0),"")</f>
        <v>0.41666666666666702</v>
      </c>
      <c r="G17" s="17" t="str">
        <f>IFERROR(VLOOKUP($A17,'CR ACT'!$A$3:$G$9999,3,0),"")</f>
        <v>CSTN</v>
      </c>
      <c r="H17" s="16" t="str">
        <f>IFERROR(VLOOKUP($A17,'CR ACT'!$A$3:$G$9999,4,0),"")</f>
        <v>NH</v>
      </c>
      <c r="I17" s="17" t="str">
        <f>IFERROR(VLOOKUP($A17,'CR ACT'!$A$3:$G$9999,5,0),"")</f>
        <v>KLKV</v>
      </c>
      <c r="J17" s="17">
        <f>IFERROR(VLOOKUP($A17,'CR ACT'!$A$3:$G$9999,6,0),"")</f>
        <v>0.50000000000000033</v>
      </c>
      <c r="K17" s="18">
        <f>IFERROR(VLOOKUP($A17,'CR ACT'!$A$3:$G$9999,7,0),"")</f>
        <v>42</v>
      </c>
      <c r="L17" s="19"/>
      <c r="M17" s="19"/>
      <c r="N17" s="19"/>
      <c r="O17" s="19"/>
      <c r="P17" s="115">
        <f t="shared" si="1"/>
        <v>8.3333333333333315E-2</v>
      </c>
      <c r="Q17" s="21">
        <f t="shared" si="3"/>
        <v>3.4722222222216548E-3</v>
      </c>
    </row>
    <row r="18" spans="1:17" ht="15.75">
      <c r="A18" s="16">
        <v>67</v>
      </c>
      <c r="B18" s="118">
        <f>IFERROR(VLOOKUP(A18,'CR ACT'!$A$3:$J$9999,10,FALSE),"")</f>
        <v>0</v>
      </c>
      <c r="C18" s="123">
        <v>12</v>
      </c>
      <c r="D18" s="16">
        <v>6</v>
      </c>
      <c r="E18" s="8" t="str">
        <f t="shared" si="0"/>
        <v>12-6</v>
      </c>
      <c r="F18" s="17">
        <f>IFERROR(VLOOKUP($A18,'CR ACT'!$A$3:$G$9999,2,0),"")</f>
        <v>0.50347222222222199</v>
      </c>
      <c r="G18" s="17" t="str">
        <f>IFERROR(VLOOKUP($A18,'CR ACT'!$A$3:$G$9999,3,0),"")</f>
        <v>KLKV</v>
      </c>
      <c r="H18" s="16" t="str">
        <f>IFERROR(VLOOKUP($A18,'CR ACT'!$A$3:$G$9999,4,0),"")</f>
        <v>NH</v>
      </c>
      <c r="I18" s="17" t="str">
        <f>IFERROR(VLOOKUP($A18,'CR ACT'!$A$3:$G$9999,5,0),"")</f>
        <v>PSL</v>
      </c>
      <c r="J18" s="17">
        <f>IFERROR(VLOOKUP($A18,'CR ACT'!$A$3:$G$9999,6,0),"")</f>
        <v>0.51041666666666641</v>
      </c>
      <c r="K18" s="18">
        <f>IFERROR(VLOOKUP($A18,'CR ACT'!$A$3:$G$9999,7,0),"")</f>
        <v>3.5</v>
      </c>
      <c r="L18" s="19"/>
      <c r="M18" s="19"/>
      <c r="N18" s="19"/>
      <c r="O18" s="19"/>
      <c r="P18" s="20">
        <f t="shared" si="1"/>
        <v>6.9444444444444198E-3</v>
      </c>
      <c r="Q18" s="21" t="str">
        <f>IFERROR(MAX(0,(F19-J18)),"")</f>
        <v/>
      </c>
    </row>
    <row r="19" spans="1:17" ht="15.75">
      <c r="A19" s="16"/>
      <c r="B19" s="118" t="str">
        <f>IFERROR(VLOOKUP(A19,'CR ACT'!$A$3:$J$9999,10,FALSE),"")</f>
        <v/>
      </c>
      <c r="C19" s="138"/>
      <c r="D19" s="16"/>
      <c r="E19" s="8" t="str">
        <f t="shared" si="0"/>
        <v>0</v>
      </c>
      <c r="F19" s="17" t="str">
        <f>IFERROR(VLOOKUP($A19,'CR ACT'!$A$3:$G$9999,2,0),"")</f>
        <v/>
      </c>
      <c r="G19" s="17" t="str">
        <f>IFERROR(VLOOKUP($A19,'CR ACT'!$A$3:$G$9999,3,0),"")</f>
        <v/>
      </c>
      <c r="H19" s="16" t="str">
        <f>IFERROR(VLOOKUP($A19,'CR ACT'!$A$3:$G$9999,4,0),"")</f>
        <v/>
      </c>
      <c r="I19" s="17" t="str">
        <f>IFERROR(VLOOKUP($A19,'CR ACT'!$A$3:$G$9999,5,0),"")</f>
        <v/>
      </c>
      <c r="J19" s="17" t="str">
        <f>IFERROR(VLOOKUP($A19,'CR ACT'!$A$3:$G$9999,6,0),"")</f>
        <v/>
      </c>
      <c r="K19" s="18" t="str">
        <f>IFERROR(VLOOKUP($A19,'CR ACT'!$A$3:$G$9999,7,0),"")</f>
        <v/>
      </c>
      <c r="L19" s="22"/>
      <c r="M19" s="22"/>
      <c r="N19" s="22"/>
      <c r="O19" s="22"/>
      <c r="P19" s="115" t="str">
        <f t="shared" si="1"/>
        <v/>
      </c>
      <c r="Q19" s="21" t="str">
        <f t="shared" si="3"/>
        <v/>
      </c>
    </row>
    <row r="20" spans="1:17" ht="16.5" thickBot="1">
      <c r="A20" s="16"/>
      <c r="B20" s="118" t="str">
        <f>IFERROR(VLOOKUP(A20,'CR ACT'!$A$3:$J$9999,10,FALSE),"")</f>
        <v/>
      </c>
      <c r="C20" s="138"/>
      <c r="D20" s="23"/>
      <c r="E20" s="8" t="str">
        <f t="shared" si="0"/>
        <v>0</v>
      </c>
      <c r="F20" s="24" t="str">
        <f>IFERROR(VLOOKUP($A20,'CR ACT'!$A$3:$G$9999,2,0),"")</f>
        <v/>
      </c>
      <c r="G20" s="24" t="str">
        <f>IFERROR(VLOOKUP($A20,'CR ACT'!$A$3:$G$9999,3,0),"")</f>
        <v/>
      </c>
      <c r="H20" s="23" t="str">
        <f>IFERROR(VLOOKUP($A20,'CR ACT'!$A$3:$G$9999,4,0),"")</f>
        <v/>
      </c>
      <c r="I20" s="24" t="str">
        <f>IFERROR(VLOOKUP($A20,'CR ACT'!$A$3:$G$9999,5,0),"")</f>
        <v/>
      </c>
      <c r="J20" s="24" t="str">
        <f>IFERROR(VLOOKUP($A20,'CR ACT'!$A$3:$G$9999,6,0),"")</f>
        <v/>
      </c>
      <c r="K20" s="25" t="str">
        <f>IFERROR(VLOOKUP($A20,'CR ACT'!$A$3:$G$9999,7,0),"")</f>
        <v/>
      </c>
      <c r="L20" s="26"/>
      <c r="M20" s="26"/>
      <c r="N20" s="26"/>
      <c r="O20" s="26"/>
      <c r="P20" s="27" t="str">
        <f t="shared" si="1"/>
        <v/>
      </c>
      <c r="Q20" s="28"/>
    </row>
    <row r="21" spans="1:17" ht="15.75">
      <c r="A21" s="7">
        <v>43</v>
      </c>
      <c r="B21" s="118">
        <f>IFERROR(VLOOKUP(A21,'CR ACT'!$A$3:$J$9999,10,FALSE),"")</f>
        <v>0</v>
      </c>
      <c r="C21" s="123">
        <v>13</v>
      </c>
      <c r="D21" s="8">
        <v>1</v>
      </c>
      <c r="E21" s="8" t="str">
        <f t="shared" si="0"/>
        <v>13-1</v>
      </c>
      <c r="F21" s="9">
        <f>IFERROR(VLOOKUP($A21,'CR ACT'!$A$3:$G$9999,2,0),"")</f>
        <v>0.51736111111111105</v>
      </c>
      <c r="G21" s="9" t="str">
        <f>IFERROR(VLOOKUP($A21,'CR ACT'!$A$3:$G$9999,3,0),"")</f>
        <v>PSL</v>
      </c>
      <c r="H21" s="8" t="str">
        <f>IFERROR(VLOOKUP($A21,'CR ACT'!$A$3:$G$9999,4,0),"")</f>
        <v>NH</v>
      </c>
      <c r="I21" s="9" t="str">
        <f>IFERROR(VLOOKUP($A21,'CR ACT'!$A$3:$G$9999,5,0),"")</f>
        <v>KLKV</v>
      </c>
      <c r="J21" s="9">
        <f>IFERROR(VLOOKUP($A21,'CR ACT'!$A$3:$G$9999,6,0),"")</f>
        <v>0.52430555555555547</v>
      </c>
      <c r="K21" s="10">
        <f>IFERROR(VLOOKUP($A21,'CR ACT'!$A$3:$G$9999,7,0),"")</f>
        <v>3.5</v>
      </c>
      <c r="L21" s="11">
        <f>SUMIF(Q21:Q28,"&lt;0:14",Q21:Q28)+SUM(P21:P28)+TIME(0,60,0)</f>
        <v>0.33333333333333365</v>
      </c>
      <c r="M21" s="12">
        <f>L21+SUMIF(Q21:Q28,"&gt;0:14",Q21:Q28)-TIME(0,30,0)</f>
        <v>0.3333333333333337</v>
      </c>
      <c r="N21" s="12">
        <f>MAX(0,(L21-TIME(8,0,0)))</f>
        <v>3.3306690738754696E-16</v>
      </c>
      <c r="O21" s="13">
        <f>SUM(K21:K28)</f>
        <v>157.10000000000002</v>
      </c>
      <c r="P21" s="14">
        <f t="shared" si="1"/>
        <v>6.9444444444444198E-3</v>
      </c>
      <c r="Q21" s="15">
        <f t="shared" ref="Q21:Q27" si="4">IFERROR(MAX(0,(F22-J21)),"")</f>
        <v>6.9444444444475284E-3</v>
      </c>
    </row>
    <row r="22" spans="1:17" ht="15.75">
      <c r="A22" s="16">
        <v>234</v>
      </c>
      <c r="B22" s="118">
        <f>IFERROR(VLOOKUP(A22,'CR ACT'!$A$3:$J$9999,10,FALSE),"")</f>
        <v>0</v>
      </c>
      <c r="C22" s="124">
        <v>13</v>
      </c>
      <c r="D22" s="16">
        <v>2</v>
      </c>
      <c r="E22" s="8" t="str">
        <f t="shared" si="0"/>
        <v>13-2</v>
      </c>
      <c r="F22" s="17">
        <f>IFERROR(VLOOKUP($A22,'CR ACT'!$A$3:$G$9999,2,0),"")</f>
        <v>0.531250000000003</v>
      </c>
      <c r="G22" s="17" t="str">
        <f>IFERROR(VLOOKUP($A22,'CR ACT'!$A$3:$G$9999,3,0),"")</f>
        <v>KLKV</v>
      </c>
      <c r="H22" s="16" t="str">
        <f>IFERROR(VLOOKUP($A22,'CR ACT'!$A$3:$G$9999,4,0),"")</f>
        <v>NH</v>
      </c>
      <c r="I22" s="17" t="str">
        <f>IFERROR(VLOOKUP($A22,'CR ACT'!$A$3:$G$9999,5,0),"")</f>
        <v>TVM</v>
      </c>
      <c r="J22" s="17">
        <f>IFERROR(VLOOKUP($A22,'CR ACT'!$A$3:$G$9999,6,0),"")</f>
        <v>0.58680555555555858</v>
      </c>
      <c r="K22" s="18">
        <f>IFERROR(VLOOKUP($A22,'CR ACT'!$A$3:$G$9999,7,0),"")</f>
        <v>33.700000000000003</v>
      </c>
      <c r="L22" s="19"/>
      <c r="M22" s="19"/>
      <c r="N22" s="19"/>
      <c r="O22" s="19"/>
      <c r="P22" s="20">
        <f t="shared" si="1"/>
        <v>5.555555555555558E-2</v>
      </c>
      <c r="Q22" s="21">
        <f t="shared" si="4"/>
        <v>6.9444444444414222E-3</v>
      </c>
    </row>
    <row r="23" spans="1:17" ht="15.75">
      <c r="A23" s="16">
        <v>424</v>
      </c>
      <c r="B23" s="118">
        <f>IFERROR(VLOOKUP(A23,'CR ACT'!$A$3:$J$9999,10,FALSE),"")</f>
        <v>0</v>
      </c>
      <c r="C23" s="123">
        <v>13</v>
      </c>
      <c r="D23" s="16">
        <v>3</v>
      </c>
      <c r="E23" s="8" t="str">
        <f t="shared" si="0"/>
        <v>13-3</v>
      </c>
      <c r="F23" s="17">
        <f>IFERROR(VLOOKUP($A23,'CR ACT'!$A$3:$G$9999,2,0),"")</f>
        <v>0.59375</v>
      </c>
      <c r="G23" s="17" t="str">
        <f>IFERROR(VLOOKUP($A23,'CR ACT'!$A$3:$G$9999,3,0),"")</f>
        <v>TVM</v>
      </c>
      <c r="H23" s="16" t="str">
        <f>IFERROR(VLOOKUP($A23,'CR ACT'!$A$3:$G$9999,4,0),"")</f>
        <v>NH</v>
      </c>
      <c r="I23" s="17" t="str">
        <f>IFERROR(VLOOKUP($A23,'CR ACT'!$A$3:$G$9999,5,0),"")</f>
        <v>KLKV</v>
      </c>
      <c r="J23" s="17">
        <f>IFERROR(VLOOKUP($A23,'CR ACT'!$A$3:$G$9999,6,0),"")</f>
        <v>0.64930555555555558</v>
      </c>
      <c r="K23" s="18">
        <f>IFERROR(VLOOKUP($A23,'CR ACT'!$A$3:$G$9999,7,0),"")</f>
        <v>33.700000000000003</v>
      </c>
      <c r="L23" s="19"/>
      <c r="M23" s="19"/>
      <c r="N23" s="19"/>
      <c r="O23" s="19"/>
      <c r="P23" s="115">
        <f t="shared" si="1"/>
        <v>5.555555555555558E-2</v>
      </c>
      <c r="Q23" s="21">
        <f t="shared" si="4"/>
        <v>2.083333333333337E-2</v>
      </c>
    </row>
    <row r="24" spans="1:17" ht="15.75">
      <c r="A24" s="16">
        <v>268</v>
      </c>
      <c r="B24" s="118">
        <f>IFERROR(VLOOKUP(A24,'CR ACT'!$A$3:$J$9999,10,FALSE),"")</f>
        <v>0</v>
      </c>
      <c r="C24" s="124">
        <v>13</v>
      </c>
      <c r="D24" s="16">
        <v>4</v>
      </c>
      <c r="E24" s="8" t="str">
        <f t="shared" si="0"/>
        <v>13-4</v>
      </c>
      <c r="F24" s="17">
        <f>IFERROR(VLOOKUP($A24,'CR ACT'!$A$3:$G$9999,2,0),"")</f>
        <v>0.67013888888888895</v>
      </c>
      <c r="G24" s="17" t="str">
        <f>IFERROR(VLOOKUP($A24,'CR ACT'!$A$3:$G$9999,3,0),"")</f>
        <v>KLKV</v>
      </c>
      <c r="H24" s="16" t="str">
        <f>IFERROR(VLOOKUP($A24,'CR ACT'!$A$3:$G$9999,4,0),"")</f>
        <v>CVR</v>
      </c>
      <c r="I24" s="17" t="str">
        <f>IFERROR(VLOOKUP($A24,'CR ACT'!$A$3:$G$9999,5,0),"")</f>
        <v>MC</v>
      </c>
      <c r="J24" s="17">
        <f>IFERROR(VLOOKUP($A24,'CR ACT'!$A$3:$G$9999,6,0),"")</f>
        <v>0.73958333333333337</v>
      </c>
      <c r="K24" s="18">
        <f>IFERROR(VLOOKUP($A24,'CR ACT'!$A$3:$G$9999,7,0),"")</f>
        <v>42.7</v>
      </c>
      <c r="L24" s="19"/>
      <c r="M24" s="19"/>
      <c r="N24" s="19"/>
      <c r="O24" s="19"/>
      <c r="P24" s="20">
        <f t="shared" si="1"/>
        <v>6.944444444444442E-2</v>
      </c>
      <c r="Q24" s="21">
        <f t="shared" si="4"/>
        <v>6.9444444444444198E-3</v>
      </c>
    </row>
    <row r="25" spans="1:17" ht="15.75">
      <c r="A25" s="16">
        <v>464</v>
      </c>
      <c r="B25" s="118">
        <f>IFERROR(VLOOKUP(A25,'CR ACT'!$A$3:$J$9999,10,FALSE),"")</f>
        <v>0</v>
      </c>
      <c r="C25" s="123">
        <v>13</v>
      </c>
      <c r="D25" s="16">
        <v>5</v>
      </c>
      <c r="E25" s="8" t="str">
        <f t="shared" si="0"/>
        <v>13-5</v>
      </c>
      <c r="F25" s="17">
        <f>IFERROR(VLOOKUP($A25,'CR ACT'!$A$3:$G$9999,2,0),"")</f>
        <v>0.74652777777777779</v>
      </c>
      <c r="G25" s="17" t="str">
        <f>IFERROR(VLOOKUP($A25,'CR ACT'!$A$3:$G$9999,3,0),"")</f>
        <v>MC</v>
      </c>
      <c r="H25" s="16" t="str">
        <f>IFERROR(VLOOKUP($A25,'CR ACT'!$A$3:$G$9999,4,0),"")</f>
        <v>NH</v>
      </c>
      <c r="I25" s="17" t="str">
        <f>IFERROR(VLOOKUP($A25,'CR ACT'!$A$3:$G$9999,5,0),"")</f>
        <v>KLKV</v>
      </c>
      <c r="J25" s="17">
        <f>IFERROR(VLOOKUP($A25,'CR ACT'!$A$3:$G$9999,6,0),"")</f>
        <v>0.81944444444444453</v>
      </c>
      <c r="K25" s="18">
        <f>IFERROR(VLOOKUP($A25,'CR ACT'!$A$3:$G$9999,7,0),"")</f>
        <v>40</v>
      </c>
      <c r="L25" s="19"/>
      <c r="M25" s="19"/>
      <c r="N25" s="19"/>
      <c r="O25" s="19"/>
      <c r="P25" s="115">
        <f t="shared" si="1"/>
        <v>7.2916666666666741E-2</v>
      </c>
      <c r="Q25" s="21">
        <f t="shared" si="4"/>
        <v>3.4722222222224319E-3</v>
      </c>
    </row>
    <row r="26" spans="1:17" ht="15.75">
      <c r="A26" s="16">
        <v>110</v>
      </c>
      <c r="B26" s="118">
        <f>IFERROR(VLOOKUP(A26,'CR ACT'!$A$3:$J$9999,10,FALSE),"")</f>
        <v>0</v>
      </c>
      <c r="C26" s="124">
        <v>13</v>
      </c>
      <c r="D26" s="16">
        <v>6</v>
      </c>
      <c r="E26" s="8" t="str">
        <f t="shared" si="0"/>
        <v>13-6</v>
      </c>
      <c r="F26" s="17">
        <f>IFERROR(VLOOKUP($A26,'CR ACT'!$A$3:$G$9999,2,0),"")</f>
        <v>0.82291666666666696</v>
      </c>
      <c r="G26" s="17" t="str">
        <f>IFERROR(VLOOKUP($A26,'CR ACT'!$A$3:$G$9999,3,0),"")</f>
        <v>KLKV</v>
      </c>
      <c r="H26" s="16" t="str">
        <f>IFERROR(VLOOKUP($A26,'CR ACT'!$A$3:$G$9999,4,0),"")</f>
        <v>NH</v>
      </c>
      <c r="I26" s="17" t="str">
        <f>IFERROR(VLOOKUP($A26,'CR ACT'!$A$3:$G$9999,5,0),"")</f>
        <v>PSL</v>
      </c>
      <c r="J26" s="17">
        <f>IFERROR(VLOOKUP($A26,'CR ACT'!$A$3:$G$9999,6,0),"")</f>
        <v>0.82986111111111138</v>
      </c>
      <c r="K26" s="18">
        <f>IFERROR(VLOOKUP($A26,'CR ACT'!$A$3:$G$9999,7,0),"")</f>
        <v>3.5</v>
      </c>
      <c r="L26" s="19"/>
      <c r="M26" s="19"/>
      <c r="N26" s="19"/>
      <c r="O26" s="19"/>
      <c r="P26" s="115">
        <f t="shared" si="1"/>
        <v>6.9444444444444198E-3</v>
      </c>
      <c r="Q26" s="21" t="str">
        <f t="shared" si="4"/>
        <v/>
      </c>
    </row>
    <row r="27" spans="1:17" ht="15.75">
      <c r="A27" s="16"/>
      <c r="B27" s="118" t="str">
        <f>IFERROR(VLOOKUP(A27,'CR ACT'!$A$3:$J$9999,10,FALSE),"")</f>
        <v/>
      </c>
      <c r="C27" s="138"/>
      <c r="D27" s="16"/>
      <c r="E27" s="8" t="str">
        <f t="shared" si="0"/>
        <v>0</v>
      </c>
      <c r="F27" s="17" t="str">
        <f>IFERROR(VLOOKUP($A27,'CR ACT'!$A$3:$G$9999,2,0),"")</f>
        <v/>
      </c>
      <c r="G27" s="17" t="str">
        <f>IFERROR(VLOOKUP($A27,'CR ACT'!$A$3:$G$9999,3,0),"")</f>
        <v/>
      </c>
      <c r="H27" s="16" t="str">
        <f>IFERROR(VLOOKUP($A27,'CR ACT'!$A$3:$G$9999,4,0),"")</f>
        <v/>
      </c>
      <c r="I27" s="17" t="str">
        <f>IFERROR(VLOOKUP($A27,'CR ACT'!$A$3:$G$9999,5,0),"")</f>
        <v/>
      </c>
      <c r="J27" s="17" t="str">
        <f>IFERROR(VLOOKUP($A27,'CR ACT'!$A$3:$G$9999,6,0),"")</f>
        <v/>
      </c>
      <c r="K27" s="18" t="str">
        <f>IFERROR(VLOOKUP($A27,'CR ACT'!$A$3:$G$9999,7,0),"")</f>
        <v/>
      </c>
      <c r="L27" s="22"/>
      <c r="M27" s="22"/>
      <c r="N27" s="22"/>
      <c r="O27" s="22"/>
      <c r="P27" s="115" t="str">
        <f t="shared" si="1"/>
        <v/>
      </c>
      <c r="Q27" s="21" t="str">
        <f t="shared" si="4"/>
        <v/>
      </c>
    </row>
    <row r="28" spans="1:17" ht="16.5" thickBot="1">
      <c r="A28" s="16"/>
      <c r="B28" s="118" t="str">
        <f>IFERROR(VLOOKUP(A28,'CR ACT'!$A$3:$J$9999,10,FALSE),"")</f>
        <v/>
      </c>
      <c r="C28" s="138"/>
      <c r="D28" s="23"/>
      <c r="E28" s="8" t="str">
        <f t="shared" si="0"/>
        <v>0</v>
      </c>
      <c r="F28" s="24" t="str">
        <f>IFERROR(VLOOKUP($A28,'CR ACT'!$A$3:$G$9999,2,0),"")</f>
        <v/>
      </c>
      <c r="G28" s="24" t="str">
        <f>IFERROR(VLOOKUP($A28,'CR ACT'!$A$3:$G$9999,3,0),"")</f>
        <v/>
      </c>
      <c r="H28" s="23" t="str">
        <f>IFERROR(VLOOKUP($A28,'CR ACT'!$A$3:$G$9999,4,0),"")</f>
        <v/>
      </c>
      <c r="I28" s="24" t="str">
        <f>IFERROR(VLOOKUP($A28,'CR ACT'!$A$3:$G$9999,5,0),"")</f>
        <v/>
      </c>
      <c r="J28" s="24" t="str">
        <f>IFERROR(VLOOKUP($A28,'CR ACT'!$A$3:$G$9999,6,0),"")</f>
        <v/>
      </c>
      <c r="K28" s="25" t="str">
        <f>IFERROR(VLOOKUP($A28,'CR ACT'!$A$3:$G$9999,7,0),"")</f>
        <v/>
      </c>
      <c r="L28" s="26"/>
      <c r="M28" s="26"/>
      <c r="N28" s="26"/>
      <c r="O28" s="26"/>
      <c r="P28" s="27" t="str">
        <f t="shared" si="1"/>
        <v/>
      </c>
      <c r="Q28" s="28"/>
    </row>
    <row r="29" spans="1:17" ht="15.75">
      <c r="A29" s="7">
        <v>6</v>
      </c>
      <c r="B29" s="118">
        <f>IFERROR(VLOOKUP(A29,'CR ACT'!$A$3:$J$9999,10,FALSE),"")</f>
        <v>0</v>
      </c>
      <c r="C29" s="123">
        <v>14</v>
      </c>
      <c r="D29" s="8">
        <v>1</v>
      </c>
      <c r="E29" s="8" t="str">
        <f t="shared" si="0"/>
        <v>14-1</v>
      </c>
      <c r="F29" s="9">
        <f>IFERROR(VLOOKUP($A29,'CR ACT'!$A$3:$G$9999,2,0),"")</f>
        <v>0.211805555555556</v>
      </c>
      <c r="G29" s="9" t="str">
        <f>IFERROR(VLOOKUP($A29,'CR ACT'!$A$3:$G$9999,3,0),"")</f>
        <v>PSL</v>
      </c>
      <c r="H29" s="8" t="str">
        <f>IFERROR(VLOOKUP($A29,'CR ACT'!$A$3:$G$9999,4,0),"")</f>
        <v>NH</v>
      </c>
      <c r="I29" s="9" t="str">
        <f>IFERROR(VLOOKUP($A29,'CR ACT'!$A$3:$G$9999,5,0),"")</f>
        <v>KLKV</v>
      </c>
      <c r="J29" s="9">
        <f>IFERROR(VLOOKUP($A29,'CR ACT'!$A$3:$G$9999,6,0),"")</f>
        <v>0.21875000000000044</v>
      </c>
      <c r="K29" s="10">
        <f>IFERROR(VLOOKUP($A29,'CR ACT'!$A$3:$G$9999,7,0),"")</f>
        <v>3.5</v>
      </c>
      <c r="L29" s="11">
        <f>SUMIF(Q29:Q36,"&lt;0:14",Q29:Q36)+SUM(P29:P36)+TIME(0,60,0)</f>
        <v>0.34027777777777724</v>
      </c>
      <c r="M29" s="12">
        <f>L29+SUMIF(Q29:Q36,"&gt;0:14",Q29:Q36)-TIME(0,30,0)</f>
        <v>0.34027777777777735</v>
      </c>
      <c r="N29" s="12">
        <f>MAX(0,(L29-TIME(8,0,0)))</f>
        <v>6.9444444444439202E-3</v>
      </c>
      <c r="O29" s="13">
        <f>SUM(K29:K36)</f>
        <v>154.4</v>
      </c>
      <c r="P29" s="14">
        <f t="shared" si="1"/>
        <v>6.9444444444444475E-3</v>
      </c>
      <c r="Q29" s="15">
        <f t="shared" ref="Q29:Q35" si="5">IFERROR(MAX(0,(F30-J29)),"")</f>
        <v>3.4722222222215438E-3</v>
      </c>
    </row>
    <row r="30" spans="1:17" ht="15.75">
      <c r="A30" s="16">
        <v>132</v>
      </c>
      <c r="B30" s="118">
        <f>IFERROR(VLOOKUP(A30,'CR ACT'!$A$3:$J$9999,10,FALSE),"")</f>
        <v>0</v>
      </c>
      <c r="C30" s="124">
        <v>14</v>
      </c>
      <c r="D30" s="16">
        <v>2</v>
      </c>
      <c r="E30" s="8" t="str">
        <f t="shared" si="0"/>
        <v>14-2</v>
      </c>
      <c r="F30" s="17">
        <f>IFERROR(VLOOKUP($A30,'CR ACT'!$A$3:$G$9999,2,0),"")</f>
        <v>0.22222222222222199</v>
      </c>
      <c r="G30" s="17" t="str">
        <f>IFERROR(VLOOKUP($A30,'CR ACT'!$A$3:$G$9999,3,0),"")</f>
        <v>KLKV</v>
      </c>
      <c r="H30" s="16" t="str">
        <f>IFERROR(VLOOKUP($A30,'CR ACT'!$A$3:$G$9999,4,0),"")</f>
        <v>NH</v>
      </c>
      <c r="I30" s="17" t="str">
        <f>IFERROR(VLOOKUP($A30,'CR ACT'!$A$3:$G$9999,5,0),"")</f>
        <v>TVM</v>
      </c>
      <c r="J30" s="17">
        <f>IFERROR(VLOOKUP($A30,'CR ACT'!$A$3:$G$9999,6,0),"")</f>
        <v>0.27777777777777757</v>
      </c>
      <c r="K30" s="18">
        <f>IFERROR(VLOOKUP($A30,'CR ACT'!$A$3:$G$9999,7,0),"")</f>
        <v>33.700000000000003</v>
      </c>
      <c r="L30" s="19"/>
      <c r="M30" s="19"/>
      <c r="N30" s="19"/>
      <c r="O30" s="19"/>
      <c r="P30" s="115">
        <f t="shared" si="1"/>
        <v>5.555555555555558E-2</v>
      </c>
      <c r="Q30" s="21">
        <f t="shared" si="5"/>
        <v>6.9444444444444198E-3</v>
      </c>
    </row>
    <row r="31" spans="1:17" ht="15.75">
      <c r="A31" s="16">
        <v>322</v>
      </c>
      <c r="B31" s="118">
        <f>IFERROR(VLOOKUP(A31,'CR ACT'!$A$3:$J$9999,10,FALSE),"")</f>
        <v>0</v>
      </c>
      <c r="C31" s="123">
        <v>14</v>
      </c>
      <c r="D31" s="16">
        <v>3</v>
      </c>
      <c r="E31" s="8" t="str">
        <f t="shared" si="0"/>
        <v>14-3</v>
      </c>
      <c r="F31" s="17">
        <f>IFERROR(VLOOKUP($A31,'CR ACT'!$A$3:$G$9999,2,0),"")</f>
        <v>0.28472222222222199</v>
      </c>
      <c r="G31" s="17" t="str">
        <f>IFERROR(VLOOKUP($A31,'CR ACT'!$A$3:$G$9999,3,0),"")</f>
        <v>TVM</v>
      </c>
      <c r="H31" s="16" t="str">
        <f>IFERROR(VLOOKUP($A31,'CR ACT'!$A$3:$G$9999,4,0),"")</f>
        <v>NH</v>
      </c>
      <c r="I31" s="17" t="str">
        <f>IFERROR(VLOOKUP($A31,'CR ACT'!$A$3:$G$9999,5,0),"")</f>
        <v>KLKV</v>
      </c>
      <c r="J31" s="17">
        <f>IFERROR(VLOOKUP($A31,'CR ACT'!$A$3:$G$9999,6,0),"")</f>
        <v>0.34027777777777757</v>
      </c>
      <c r="K31" s="18">
        <f>IFERROR(VLOOKUP($A31,'CR ACT'!$A$3:$G$9999,7,0),"")</f>
        <v>33.700000000000003</v>
      </c>
      <c r="L31" s="19"/>
      <c r="M31" s="19"/>
      <c r="N31" s="19"/>
      <c r="O31" s="19"/>
      <c r="P31" s="115">
        <f t="shared" si="1"/>
        <v>5.555555555555558E-2</v>
      </c>
      <c r="Q31" s="21">
        <f t="shared" si="5"/>
        <v>2.0833333333333426E-2</v>
      </c>
    </row>
    <row r="32" spans="1:17" ht="15.75">
      <c r="A32" s="16">
        <v>189</v>
      </c>
      <c r="B32" s="118">
        <f>IFERROR(VLOOKUP(A32,'CR ACT'!$A$3:$J$9999,10,FALSE),"")</f>
        <v>0</v>
      </c>
      <c r="C32" s="124">
        <v>14</v>
      </c>
      <c r="D32" s="16">
        <v>4</v>
      </c>
      <c r="E32" s="8" t="str">
        <f t="shared" si="0"/>
        <v>14-4</v>
      </c>
      <c r="F32" s="17">
        <f>IFERROR(VLOOKUP($A32,'CR ACT'!$A$3:$G$9999,2,0),"")</f>
        <v>0.36111111111111099</v>
      </c>
      <c r="G32" s="17" t="str">
        <f>IFERROR(VLOOKUP($A32,'CR ACT'!$A$3:$G$9999,3,0),"")</f>
        <v>KLKV</v>
      </c>
      <c r="H32" s="16" t="str">
        <f>IFERROR(VLOOKUP($A32,'CR ACT'!$A$3:$G$9999,4,0),"")</f>
        <v>NH</v>
      </c>
      <c r="I32" s="17" t="str">
        <f>IFERROR(VLOOKUP($A32,'CR ACT'!$A$3:$G$9999,5,0),"")</f>
        <v>MC</v>
      </c>
      <c r="J32" s="17">
        <f>IFERROR(VLOOKUP($A32,'CR ACT'!$A$3:$G$9999,6,0),"")</f>
        <v>0.44444444444444431</v>
      </c>
      <c r="K32" s="18">
        <f>IFERROR(VLOOKUP($A32,'CR ACT'!$A$3:$G$9999,7,0),"")</f>
        <v>40</v>
      </c>
      <c r="L32" s="19"/>
      <c r="M32" s="19"/>
      <c r="N32" s="19"/>
      <c r="O32" s="19"/>
      <c r="P32" s="115">
        <f t="shared" si="1"/>
        <v>8.3333333333333315E-2</v>
      </c>
      <c r="Q32" s="21">
        <f t="shared" si="5"/>
        <v>6.9444444444446973E-3</v>
      </c>
    </row>
    <row r="33" spans="1:17" ht="15.75">
      <c r="A33" s="16">
        <v>389</v>
      </c>
      <c r="B33" s="118">
        <f>IFERROR(VLOOKUP(A33,'CR ACT'!$A$3:$J$9999,10,FALSE),"")</f>
        <v>0</v>
      </c>
      <c r="C33" s="123">
        <v>14</v>
      </c>
      <c r="D33" s="16">
        <v>5</v>
      </c>
      <c r="E33" s="8" t="str">
        <f t="shared" si="0"/>
        <v>14-5</v>
      </c>
      <c r="F33" s="17">
        <f>IFERROR(VLOOKUP($A33,'CR ACT'!$A$3:$G$9999,2,0),"")</f>
        <v>0.45138888888888901</v>
      </c>
      <c r="G33" s="17" t="str">
        <f>IFERROR(VLOOKUP($A33,'CR ACT'!$A$3:$G$9999,3,0),"")</f>
        <v>MC</v>
      </c>
      <c r="H33" s="16" t="str">
        <f>IFERROR(VLOOKUP($A33,'CR ACT'!$A$3:$G$9999,4,0),"")</f>
        <v>NH</v>
      </c>
      <c r="I33" s="17" t="str">
        <f>IFERROR(VLOOKUP($A33,'CR ACT'!$A$3:$G$9999,5,0),"")</f>
        <v>KLKV</v>
      </c>
      <c r="J33" s="17">
        <f>IFERROR(VLOOKUP($A33,'CR ACT'!$A$3:$G$9999,6,0),"")</f>
        <v>0.52083333333333337</v>
      </c>
      <c r="K33" s="18">
        <f>IFERROR(VLOOKUP($A33,'CR ACT'!$A$3:$G$9999,7,0),"")</f>
        <v>40</v>
      </c>
      <c r="L33" s="19"/>
      <c r="M33" s="19"/>
      <c r="N33" s="19"/>
      <c r="O33" s="19"/>
      <c r="P33" s="115">
        <f t="shared" si="1"/>
        <v>6.9444444444444364E-2</v>
      </c>
      <c r="Q33" s="21">
        <f t="shared" si="5"/>
        <v>3.4722222222222099E-3</v>
      </c>
    </row>
    <row r="34" spans="1:17" ht="15.75">
      <c r="A34" s="16">
        <v>72</v>
      </c>
      <c r="B34" s="118">
        <f>IFERROR(VLOOKUP(A34,'CR ACT'!$A$3:$J$9999,10,FALSE),"")</f>
        <v>0</v>
      </c>
      <c r="C34" s="124">
        <v>14</v>
      </c>
      <c r="D34" s="16">
        <v>6</v>
      </c>
      <c r="E34" s="8" t="str">
        <f t="shared" si="0"/>
        <v>14-6</v>
      </c>
      <c r="F34" s="17">
        <f>IFERROR(VLOOKUP($A34,'CR ACT'!$A$3:$G$9999,2,0),"")</f>
        <v>0.52430555555555558</v>
      </c>
      <c r="G34" s="17" t="str">
        <f>IFERROR(VLOOKUP($A34,'CR ACT'!$A$3:$G$9999,3,0),"")</f>
        <v>KLKV</v>
      </c>
      <c r="H34" s="16" t="str">
        <f>IFERROR(VLOOKUP($A34,'CR ACT'!$A$3:$G$9999,4,0),"")</f>
        <v>NH</v>
      </c>
      <c r="I34" s="17" t="str">
        <f>IFERROR(VLOOKUP($A34,'CR ACT'!$A$3:$G$9999,5,0),"")</f>
        <v>PSL</v>
      </c>
      <c r="J34" s="17">
        <f>IFERROR(VLOOKUP($A34,'CR ACT'!$A$3:$G$9999,6,0),"")</f>
        <v>0.53125</v>
      </c>
      <c r="K34" s="18">
        <f>IFERROR(VLOOKUP($A34,'CR ACT'!$A$3:$G$9999,7,0),"")</f>
        <v>3.5</v>
      </c>
      <c r="L34" s="19"/>
      <c r="M34" s="19"/>
      <c r="N34" s="19"/>
      <c r="O34" s="19"/>
      <c r="P34" s="20">
        <f t="shared" si="1"/>
        <v>6.9444444444444198E-3</v>
      </c>
      <c r="Q34" s="21" t="str">
        <f t="shared" si="5"/>
        <v/>
      </c>
    </row>
    <row r="35" spans="1:17" ht="15.75">
      <c r="A35" s="16"/>
      <c r="B35" s="118" t="str">
        <f>IFERROR(VLOOKUP(A35,'CR ACT'!$A$3:$J$9999,10,FALSE),"")</f>
        <v/>
      </c>
      <c r="C35" s="138"/>
      <c r="D35" s="16"/>
      <c r="E35" s="8" t="str">
        <f t="shared" si="0"/>
        <v>0</v>
      </c>
      <c r="F35" s="17" t="str">
        <f>IFERROR(VLOOKUP($A35,'CR ACT'!$A$3:$G$9999,2,0),"")</f>
        <v/>
      </c>
      <c r="G35" s="17" t="str">
        <f>IFERROR(VLOOKUP($A35,'CR ACT'!$A$3:$G$9999,3,0),"")</f>
        <v/>
      </c>
      <c r="H35" s="16" t="str">
        <f>IFERROR(VLOOKUP($A35,'CR ACT'!$A$3:$G$9999,4,0),"")</f>
        <v/>
      </c>
      <c r="I35" s="17" t="str">
        <f>IFERROR(VLOOKUP($A35,'CR ACT'!$A$3:$G$9999,5,0),"")</f>
        <v/>
      </c>
      <c r="J35" s="17" t="str">
        <f>IFERROR(VLOOKUP($A35,'CR ACT'!$A$3:$G$9999,6,0),"")</f>
        <v/>
      </c>
      <c r="K35" s="18" t="str">
        <f>IFERROR(VLOOKUP($A35,'CR ACT'!$A$3:$G$9999,7,0),"")</f>
        <v/>
      </c>
      <c r="L35" s="22"/>
      <c r="M35" s="22"/>
      <c r="N35" s="22"/>
      <c r="O35" s="22"/>
      <c r="P35" s="115" t="str">
        <f t="shared" si="1"/>
        <v/>
      </c>
      <c r="Q35" s="21" t="str">
        <f t="shared" si="5"/>
        <v/>
      </c>
    </row>
    <row r="36" spans="1:17" ht="16.5" thickBot="1">
      <c r="A36" s="16"/>
      <c r="B36" s="118" t="str">
        <f>IFERROR(VLOOKUP(A36,'CR ACT'!$A$3:$J$9999,10,FALSE),"")</f>
        <v/>
      </c>
      <c r="C36" s="138"/>
      <c r="D36" s="23"/>
      <c r="E36" s="8" t="str">
        <f t="shared" si="0"/>
        <v>0</v>
      </c>
      <c r="F36" s="24" t="str">
        <f>IFERROR(VLOOKUP($A36,'CR ACT'!$A$3:$G$9999,2,0),"")</f>
        <v/>
      </c>
      <c r="G36" s="24" t="str">
        <f>IFERROR(VLOOKUP($A36,'CR ACT'!$A$3:$G$9999,3,0),"")</f>
        <v/>
      </c>
      <c r="H36" s="23" t="str">
        <f>IFERROR(VLOOKUP($A36,'CR ACT'!$A$3:$G$9999,4,0),"")</f>
        <v/>
      </c>
      <c r="I36" s="24" t="str">
        <f>IFERROR(VLOOKUP($A36,'CR ACT'!$A$3:$G$9999,5,0),"")</f>
        <v/>
      </c>
      <c r="J36" s="24" t="str">
        <f>IFERROR(VLOOKUP($A36,'CR ACT'!$A$3:$G$9999,6,0),"")</f>
        <v/>
      </c>
      <c r="K36" s="25" t="str">
        <f>IFERROR(VLOOKUP($A36,'CR ACT'!$A$3:$G$9999,7,0),"")</f>
        <v/>
      </c>
      <c r="L36" s="26"/>
      <c r="M36" s="26"/>
      <c r="N36" s="26"/>
      <c r="O36" s="26"/>
      <c r="P36" s="27" t="str">
        <f t="shared" si="1"/>
        <v/>
      </c>
      <c r="Q36" s="28"/>
    </row>
    <row r="37" spans="1:17" ht="15.75">
      <c r="A37" s="7">
        <v>53</v>
      </c>
      <c r="B37" s="118">
        <f>IFERROR(VLOOKUP(A37,'CR ACT'!$A$3:$J$9999,10,FALSE),"")</f>
        <v>0</v>
      </c>
      <c r="C37" s="123">
        <v>15</v>
      </c>
      <c r="D37" s="8">
        <v>1</v>
      </c>
      <c r="E37" s="8" t="str">
        <f t="shared" si="0"/>
        <v>15-1</v>
      </c>
      <c r="F37" s="9">
        <f>IFERROR(VLOOKUP($A37,'CR ACT'!$A$3:$G$9999,2,0),"")</f>
        <v>0.54166666666666696</v>
      </c>
      <c r="G37" s="9" t="str">
        <f>IFERROR(VLOOKUP($A37,'CR ACT'!$A$3:$G$9999,3,0),"")</f>
        <v>PSL</v>
      </c>
      <c r="H37" s="8" t="str">
        <f>IFERROR(VLOOKUP($A37,'CR ACT'!$A$3:$G$9999,4,0),"")</f>
        <v>NH</v>
      </c>
      <c r="I37" s="9" t="str">
        <f>IFERROR(VLOOKUP($A37,'CR ACT'!$A$3:$G$9999,5,0),"")</f>
        <v>KLKV</v>
      </c>
      <c r="J37" s="9">
        <f>IFERROR(VLOOKUP($A37,'CR ACT'!$A$3:$G$9999,6,0),"")</f>
        <v>0.54861111111111138</v>
      </c>
      <c r="K37" s="10">
        <f>IFERROR(VLOOKUP($A37,'CR ACT'!$A$3:$G$9999,7,0),"")</f>
        <v>3.5</v>
      </c>
      <c r="L37" s="11">
        <f>SUMIF(Q37:Q44,"&lt;0:14",Q37:Q44)+SUM(P37:P44)+TIME(0,60,0)</f>
        <v>0.33333333333333276</v>
      </c>
      <c r="M37" s="12">
        <f>L37+SUMIF(Q37:Q44,"&gt;0:14",Q37:Q44)-TIME(0,30,0)</f>
        <v>0.33333333333333282</v>
      </c>
      <c r="N37" s="12">
        <f>MAX(0,(L37-TIME(8,0,0)))</f>
        <v>0</v>
      </c>
      <c r="O37" s="13">
        <f>SUM(K37:K44)</f>
        <v>154.4</v>
      </c>
      <c r="P37" s="14">
        <f t="shared" si="1"/>
        <v>6.9444444444444198E-3</v>
      </c>
      <c r="Q37" s="15">
        <f t="shared" ref="Q37:Q43" si="6">IFERROR(MAX(0,(F38-J37)),"")</f>
        <v>3.4722222222256516E-3</v>
      </c>
    </row>
    <row r="38" spans="1:17" ht="15.75">
      <c r="A38" s="16">
        <v>239</v>
      </c>
      <c r="B38" s="118">
        <f>IFERROR(VLOOKUP(A38,'CR ACT'!$A$3:$J$9999,10,FALSE),"")</f>
        <v>0</v>
      </c>
      <c r="C38" s="124">
        <v>15</v>
      </c>
      <c r="D38" s="16">
        <v>2</v>
      </c>
      <c r="E38" s="8" t="str">
        <f t="shared" si="0"/>
        <v>15-2</v>
      </c>
      <c r="F38" s="17">
        <f>IFERROR(VLOOKUP($A38,'CR ACT'!$A$3:$G$9999,2,0),"")</f>
        <v>0.55208333333333703</v>
      </c>
      <c r="G38" s="17" t="str">
        <f>IFERROR(VLOOKUP($A38,'CR ACT'!$A$3:$G$9999,3,0),"")</f>
        <v>KLKV</v>
      </c>
      <c r="H38" s="16" t="str">
        <f>IFERROR(VLOOKUP($A38,'CR ACT'!$A$3:$G$9999,4,0),"")</f>
        <v>NH</v>
      </c>
      <c r="I38" s="17" t="str">
        <f>IFERROR(VLOOKUP($A38,'CR ACT'!$A$3:$G$9999,5,0),"")</f>
        <v>TVM</v>
      </c>
      <c r="J38" s="17">
        <f>IFERROR(VLOOKUP($A38,'CR ACT'!$A$3:$G$9999,6,0),"")</f>
        <v>0.60763888888889261</v>
      </c>
      <c r="K38" s="18">
        <f>IFERROR(VLOOKUP($A38,'CR ACT'!$A$3:$G$9999,7,0),"")</f>
        <v>33.700000000000003</v>
      </c>
      <c r="L38" s="19"/>
      <c r="M38" s="19"/>
      <c r="N38" s="19"/>
      <c r="O38" s="19"/>
      <c r="P38" s="20">
        <f t="shared" si="1"/>
        <v>5.555555555555558E-2</v>
      </c>
      <c r="Q38" s="21">
        <f t="shared" si="6"/>
        <v>6.944444444440423E-3</v>
      </c>
    </row>
    <row r="39" spans="1:17" ht="15.75">
      <c r="A39" s="16">
        <v>427</v>
      </c>
      <c r="B39" s="118">
        <f>IFERROR(VLOOKUP(A39,'CR ACT'!$A$3:$J$9999,10,FALSE),"")</f>
        <v>0</v>
      </c>
      <c r="C39" s="123">
        <v>15</v>
      </c>
      <c r="D39" s="16">
        <v>3</v>
      </c>
      <c r="E39" s="8" t="str">
        <f t="shared" si="0"/>
        <v>15-3</v>
      </c>
      <c r="F39" s="17">
        <f>IFERROR(VLOOKUP($A39,'CR ACT'!$A$3:$G$9999,2,0),"")</f>
        <v>0.61458333333333304</v>
      </c>
      <c r="G39" s="17" t="str">
        <f>IFERROR(VLOOKUP($A39,'CR ACT'!$A$3:$G$9999,3,0),"")</f>
        <v>TVM</v>
      </c>
      <c r="H39" s="16" t="str">
        <f>IFERROR(VLOOKUP($A39,'CR ACT'!$A$3:$G$9999,4,0),"")</f>
        <v>NH</v>
      </c>
      <c r="I39" s="17" t="str">
        <f>IFERROR(VLOOKUP($A39,'CR ACT'!$A$3:$G$9999,5,0),"")</f>
        <v>KLKV</v>
      </c>
      <c r="J39" s="17">
        <f>IFERROR(VLOOKUP($A39,'CR ACT'!$A$3:$G$9999,6,0),"")</f>
        <v>0.67013888888888862</v>
      </c>
      <c r="K39" s="18">
        <f>IFERROR(VLOOKUP($A39,'CR ACT'!$A$3:$G$9999,7,0),"")</f>
        <v>33.700000000000003</v>
      </c>
      <c r="L39" s="19"/>
      <c r="M39" s="19"/>
      <c r="N39" s="19"/>
      <c r="O39" s="19"/>
      <c r="P39" s="115">
        <f t="shared" si="1"/>
        <v>5.555555555555558E-2</v>
      </c>
      <c r="Q39" s="21">
        <f t="shared" si="6"/>
        <v>2.083333333333337E-2</v>
      </c>
    </row>
    <row r="40" spans="1:17" ht="15.75">
      <c r="A40" s="16">
        <v>274</v>
      </c>
      <c r="B40" s="118">
        <f>IFERROR(VLOOKUP(A40,'CR ACT'!$A$3:$J$9999,10,FALSE),"")</f>
        <v>0</v>
      </c>
      <c r="C40" s="124">
        <v>15</v>
      </c>
      <c r="D40" s="16">
        <v>4</v>
      </c>
      <c r="E40" s="8" t="str">
        <f t="shared" si="0"/>
        <v>15-4</v>
      </c>
      <c r="F40" s="17">
        <f>IFERROR(VLOOKUP($A40,'CR ACT'!$A$3:$G$9999,2,0),"")</f>
        <v>0.69097222222222199</v>
      </c>
      <c r="G40" s="17" t="str">
        <f>IFERROR(VLOOKUP($A40,'CR ACT'!$A$3:$G$9999,3,0),"")</f>
        <v>KLKV</v>
      </c>
      <c r="H40" s="16" t="str">
        <f>IFERROR(VLOOKUP($A40,'CR ACT'!$A$3:$G$9999,4,0),"")</f>
        <v>NH</v>
      </c>
      <c r="I40" s="17" t="str">
        <f>IFERROR(VLOOKUP($A40,'CR ACT'!$A$3:$G$9999,5,0),"")</f>
        <v>MC</v>
      </c>
      <c r="J40" s="17">
        <f>IFERROR(VLOOKUP($A40,'CR ACT'!$A$3:$G$9999,6,0),"")</f>
        <v>0.76041666666666641</v>
      </c>
      <c r="K40" s="18">
        <f>IFERROR(VLOOKUP($A40,'CR ACT'!$A$3:$G$9999,7,0),"")</f>
        <v>40</v>
      </c>
      <c r="L40" s="19"/>
      <c r="M40" s="19"/>
      <c r="N40" s="19"/>
      <c r="O40" s="19"/>
      <c r="P40" s="115">
        <f t="shared" si="1"/>
        <v>6.944444444444442E-2</v>
      </c>
      <c r="Q40" s="21">
        <f t="shared" si="6"/>
        <v>6.9444444444446418E-3</v>
      </c>
    </row>
    <row r="41" spans="1:17" ht="15.75">
      <c r="A41" s="16">
        <v>472</v>
      </c>
      <c r="B41" s="118">
        <f>IFERROR(VLOOKUP(A41,'CR ACT'!$A$3:$J$9999,10,FALSE),"")</f>
        <v>0</v>
      </c>
      <c r="C41" s="123">
        <v>15</v>
      </c>
      <c r="D41" s="16">
        <v>5</v>
      </c>
      <c r="E41" s="8" t="str">
        <f t="shared" si="0"/>
        <v>15-5</v>
      </c>
      <c r="F41" s="17">
        <f>IFERROR(VLOOKUP($A41,'CR ACT'!$A$3:$G$9999,2,0),"")</f>
        <v>0.76736111111111105</v>
      </c>
      <c r="G41" s="17" t="str">
        <f>IFERROR(VLOOKUP($A41,'CR ACT'!$A$3:$G$9999,3,0),"")</f>
        <v>MC</v>
      </c>
      <c r="H41" s="16" t="str">
        <f>IFERROR(VLOOKUP($A41,'CR ACT'!$A$3:$G$9999,4,0),"")</f>
        <v>NH</v>
      </c>
      <c r="I41" s="17" t="str">
        <f>IFERROR(VLOOKUP($A41,'CR ACT'!$A$3:$G$9999,5,0),"")</f>
        <v>KLKV</v>
      </c>
      <c r="J41" s="17">
        <f>IFERROR(VLOOKUP($A41,'CR ACT'!$A$3:$G$9999,6,0),"")</f>
        <v>0.84027777777777779</v>
      </c>
      <c r="K41" s="18">
        <f>IFERROR(VLOOKUP($A41,'CR ACT'!$A$3:$G$9999,7,0),"")</f>
        <v>40</v>
      </c>
      <c r="L41" s="19"/>
      <c r="M41" s="19"/>
      <c r="N41" s="19"/>
      <c r="O41" s="19"/>
      <c r="P41" s="115">
        <f t="shared" si="1"/>
        <v>7.2916666666666741E-2</v>
      </c>
      <c r="Q41" s="21">
        <f t="shared" si="6"/>
        <v>6.9444444444441977E-3</v>
      </c>
    </row>
    <row r="42" spans="1:17" ht="15.75">
      <c r="A42" s="16">
        <v>114</v>
      </c>
      <c r="B42" s="118">
        <f>IFERROR(VLOOKUP(A42,'CR ACT'!$A$3:$J$9999,10,FALSE),"")</f>
        <v>0</v>
      </c>
      <c r="C42" s="124">
        <v>15</v>
      </c>
      <c r="D42" s="16">
        <v>6</v>
      </c>
      <c r="E42" s="8" t="str">
        <f t="shared" si="0"/>
        <v>15-6</v>
      </c>
      <c r="F42" s="17">
        <f>IFERROR(VLOOKUP($A42,'CR ACT'!$A$3:$G$9999,2,0),"")</f>
        <v>0.84722222222222199</v>
      </c>
      <c r="G42" s="17" t="str">
        <f>IFERROR(VLOOKUP($A42,'CR ACT'!$A$3:$G$9999,3,0),"")</f>
        <v>KLKV</v>
      </c>
      <c r="H42" s="16" t="str">
        <f>IFERROR(VLOOKUP($A42,'CR ACT'!$A$3:$G$9999,4,0),"")</f>
        <v>NH</v>
      </c>
      <c r="I42" s="17" t="str">
        <f>IFERROR(VLOOKUP($A42,'CR ACT'!$A$3:$G$9999,5,0),"")</f>
        <v>PSL</v>
      </c>
      <c r="J42" s="17">
        <f>IFERROR(VLOOKUP($A42,'CR ACT'!$A$3:$G$9999,6,0),"")</f>
        <v>0.85416666666666641</v>
      </c>
      <c r="K42" s="18">
        <f>IFERROR(VLOOKUP($A42,'CR ACT'!$A$3:$G$9999,7,0),"")</f>
        <v>3.5</v>
      </c>
      <c r="L42" s="19"/>
      <c r="M42" s="19"/>
      <c r="N42" s="19"/>
      <c r="O42" s="19"/>
      <c r="P42" s="115">
        <f t="shared" si="1"/>
        <v>6.9444444444444198E-3</v>
      </c>
      <c r="Q42" s="21" t="str">
        <f t="shared" si="6"/>
        <v/>
      </c>
    </row>
    <row r="43" spans="1:17" ht="15.75">
      <c r="A43" s="16"/>
      <c r="B43" s="118" t="str">
        <f>IFERROR(VLOOKUP(A43,'CR ACT'!$A$3:$J$9999,10,FALSE),"")</f>
        <v/>
      </c>
      <c r="C43" s="138"/>
      <c r="D43" s="16"/>
      <c r="E43" s="8" t="str">
        <f t="shared" si="0"/>
        <v>0</v>
      </c>
      <c r="F43" s="17" t="str">
        <f>IFERROR(VLOOKUP($A43,'CR ACT'!$A$3:$G$9999,2,0),"")</f>
        <v/>
      </c>
      <c r="G43" s="17" t="str">
        <f>IFERROR(VLOOKUP($A43,'CR ACT'!$A$3:$G$9999,3,0),"")</f>
        <v/>
      </c>
      <c r="H43" s="16" t="str">
        <f>IFERROR(VLOOKUP($A43,'CR ACT'!$A$3:$G$9999,4,0),"")</f>
        <v/>
      </c>
      <c r="I43" s="17" t="str">
        <f>IFERROR(VLOOKUP($A43,'CR ACT'!$A$3:$G$9999,5,0),"")</f>
        <v/>
      </c>
      <c r="J43" s="17" t="str">
        <f>IFERROR(VLOOKUP($A43,'CR ACT'!$A$3:$G$9999,6,0),"")</f>
        <v/>
      </c>
      <c r="K43" s="18" t="str">
        <f>IFERROR(VLOOKUP($A43,'CR ACT'!$A$3:$G$9999,7,0),"")</f>
        <v/>
      </c>
      <c r="L43" s="22"/>
      <c r="M43" s="22"/>
      <c r="N43" s="22"/>
      <c r="O43" s="22"/>
      <c r="P43" s="115" t="str">
        <f t="shared" si="1"/>
        <v/>
      </c>
      <c r="Q43" s="21" t="str">
        <f t="shared" si="6"/>
        <v/>
      </c>
    </row>
    <row r="44" spans="1:17" ht="16.5" thickBot="1">
      <c r="A44" s="16"/>
      <c r="B44" s="118" t="str">
        <f>IFERROR(VLOOKUP(A44,'CR ACT'!$A$3:$J$9999,10,FALSE),"")</f>
        <v/>
      </c>
      <c r="C44" s="138"/>
      <c r="D44" s="23"/>
      <c r="E44" s="8" t="str">
        <f t="shared" si="0"/>
        <v>0</v>
      </c>
      <c r="F44" s="24" t="str">
        <f>IFERROR(VLOOKUP($A44,'CR ACT'!$A$3:$G$9999,2,0),"")</f>
        <v/>
      </c>
      <c r="G44" s="24" t="str">
        <f>IFERROR(VLOOKUP($A44,'CR ACT'!$A$3:$G$9999,3,0),"")</f>
        <v/>
      </c>
      <c r="H44" s="23" t="str">
        <f>IFERROR(VLOOKUP($A44,'CR ACT'!$A$3:$G$9999,4,0),"")</f>
        <v/>
      </c>
      <c r="I44" s="24" t="str">
        <f>IFERROR(VLOOKUP($A44,'CR ACT'!$A$3:$G$9999,5,0),"")</f>
        <v/>
      </c>
      <c r="J44" s="24" t="str">
        <f>IFERROR(VLOOKUP($A44,'CR ACT'!$A$3:$G$9999,6,0),"")</f>
        <v/>
      </c>
      <c r="K44" s="25" t="str">
        <f>IFERROR(VLOOKUP($A44,'CR ACT'!$A$3:$G$9999,7,0),"")</f>
        <v/>
      </c>
      <c r="L44" s="26"/>
      <c r="M44" s="26"/>
      <c r="N44" s="26"/>
      <c r="O44" s="26"/>
      <c r="P44" s="27" t="str">
        <f t="shared" si="1"/>
        <v/>
      </c>
      <c r="Q44" s="28"/>
    </row>
    <row r="45" spans="1:17" ht="15.75">
      <c r="A45" s="7">
        <v>7</v>
      </c>
      <c r="B45" s="118">
        <f>IFERROR(VLOOKUP(A45,'CR ACT'!$A$3:$J$9999,10,FALSE),"")</f>
        <v>0</v>
      </c>
      <c r="C45" s="123">
        <v>16</v>
      </c>
      <c r="D45" s="8">
        <v>1</v>
      </c>
      <c r="E45" s="8" t="str">
        <f t="shared" si="0"/>
        <v>16-1</v>
      </c>
      <c r="F45" s="9">
        <f>IFERROR(VLOOKUP($A45,'CR ACT'!$A$3:$G$9999,2,0),"")</f>
        <v>0.21875</v>
      </c>
      <c r="G45" s="9" t="str">
        <f>IFERROR(VLOOKUP($A45,'CR ACT'!$A$3:$G$9999,3,0),"")</f>
        <v>PSL</v>
      </c>
      <c r="H45" s="8" t="str">
        <f>IFERROR(VLOOKUP($A45,'CR ACT'!$A$3:$G$9999,4,0),"")</f>
        <v>NH</v>
      </c>
      <c r="I45" s="9" t="str">
        <f>IFERROR(VLOOKUP($A45,'CR ACT'!$A$3:$G$9999,5,0),"")</f>
        <v>KLKV</v>
      </c>
      <c r="J45" s="9">
        <f>IFERROR(VLOOKUP($A45,'CR ACT'!$A$3:$G$9999,6,0),"")</f>
        <v>0.22569444444444445</v>
      </c>
      <c r="K45" s="10">
        <f>IFERROR(VLOOKUP($A45,'CR ACT'!$A$3:$G$9999,7,0),"")</f>
        <v>3.5</v>
      </c>
      <c r="L45" s="11">
        <f>SUMIF(Q45:Q52,"&lt;0:14",Q45:Q52)+SUM(P45:P52)+TIME(0,60,0)</f>
        <v>0.34027777777777846</v>
      </c>
      <c r="M45" s="12">
        <f>L45+SUMIF(Q45:Q52,"&gt;0:14",Q45:Q52)-TIME(0,30,0)</f>
        <v>0.34027777777777779</v>
      </c>
      <c r="N45" s="12">
        <f>MAX(0,(L45-TIME(8,0,0)))</f>
        <v>6.9444444444451414E-3</v>
      </c>
      <c r="O45" s="13">
        <f>SUM(K45:K52)</f>
        <v>154.4</v>
      </c>
      <c r="P45" s="14">
        <f t="shared" si="1"/>
        <v>6.9444444444444475E-3</v>
      </c>
      <c r="Q45" s="15">
        <f t="shared" ref="Q45:Q51" si="7">IFERROR(MAX(0,(F46-J45)),"")</f>
        <v>3.472222222222543E-3</v>
      </c>
    </row>
    <row r="46" spans="1:17" ht="15.75">
      <c r="A46" s="16">
        <v>135</v>
      </c>
      <c r="B46" s="118">
        <f>IFERROR(VLOOKUP(A46,'CR ACT'!$A$3:$J$9999,10,FALSE),"")</f>
        <v>0</v>
      </c>
      <c r="C46" s="124">
        <v>16</v>
      </c>
      <c r="D46" s="16">
        <v>2</v>
      </c>
      <c r="E46" s="8" t="str">
        <f t="shared" si="0"/>
        <v>16-2</v>
      </c>
      <c r="F46" s="17">
        <f>IFERROR(VLOOKUP($A46,'CR ACT'!$A$3:$G$9999,2,0),"")</f>
        <v>0.22916666666666699</v>
      </c>
      <c r="G46" s="17" t="str">
        <f>IFERROR(VLOOKUP($A46,'CR ACT'!$A$3:$G$9999,3,0),"")</f>
        <v>KLKV</v>
      </c>
      <c r="H46" s="16" t="str">
        <f>IFERROR(VLOOKUP($A46,'CR ACT'!$A$3:$G$9999,4,0),"")</f>
        <v>NH</v>
      </c>
      <c r="I46" s="17" t="str">
        <f>IFERROR(VLOOKUP($A46,'CR ACT'!$A$3:$G$9999,5,0),"")</f>
        <v>MC</v>
      </c>
      <c r="J46" s="17">
        <f>IFERROR(VLOOKUP($A46,'CR ACT'!$A$3:$G$9999,6,0),"")</f>
        <v>0.29861111111111138</v>
      </c>
      <c r="K46" s="18">
        <f>IFERROR(VLOOKUP($A46,'CR ACT'!$A$3:$G$9999,7,0),"")</f>
        <v>40</v>
      </c>
      <c r="L46" s="19"/>
      <c r="M46" s="19"/>
      <c r="N46" s="19"/>
      <c r="O46" s="19"/>
      <c r="P46" s="115">
        <f t="shared" si="1"/>
        <v>6.9444444444444392E-2</v>
      </c>
      <c r="Q46" s="21">
        <f t="shared" si="7"/>
        <v>6.9444444444446418E-3</v>
      </c>
    </row>
    <row r="47" spans="1:17" ht="15.75">
      <c r="A47" s="16">
        <v>327</v>
      </c>
      <c r="B47" s="118">
        <f>IFERROR(VLOOKUP(A47,'CR ACT'!$A$3:$J$9999,10,FALSE),"")</f>
        <v>0</v>
      </c>
      <c r="C47" s="123">
        <v>16</v>
      </c>
      <c r="D47" s="16">
        <v>3</v>
      </c>
      <c r="E47" s="8" t="str">
        <f t="shared" si="0"/>
        <v>16-3</v>
      </c>
      <c r="F47" s="17">
        <f>IFERROR(VLOOKUP($A47,'CR ACT'!$A$3:$G$9999,2,0),"")</f>
        <v>0.30555555555555602</v>
      </c>
      <c r="G47" s="17" t="str">
        <f>IFERROR(VLOOKUP($A47,'CR ACT'!$A$3:$G$9999,3,0),"")</f>
        <v>MC</v>
      </c>
      <c r="H47" s="16" t="str">
        <f>IFERROR(VLOOKUP($A47,'CR ACT'!$A$3:$G$9999,4,0),"")</f>
        <v>NH</v>
      </c>
      <c r="I47" s="17" t="str">
        <f>IFERROR(VLOOKUP($A47,'CR ACT'!$A$3:$G$9999,5,0),"")</f>
        <v>KLKV</v>
      </c>
      <c r="J47" s="17">
        <f>IFERROR(VLOOKUP($A47,'CR ACT'!$A$3:$G$9999,6,0),"")</f>
        <v>0.38888888888888934</v>
      </c>
      <c r="K47" s="18">
        <f>IFERROR(VLOOKUP($A47,'CR ACT'!$A$3:$G$9999,7,0),"")</f>
        <v>40</v>
      </c>
      <c r="L47" s="19"/>
      <c r="M47" s="19"/>
      <c r="N47" s="19"/>
      <c r="O47" s="19"/>
      <c r="P47" s="115">
        <f t="shared" si="1"/>
        <v>8.3333333333333315E-2</v>
      </c>
      <c r="Q47" s="21">
        <f t="shared" si="7"/>
        <v>2.0833333333332649E-2</v>
      </c>
    </row>
    <row r="48" spans="1:17" ht="15.75">
      <c r="A48" s="16">
        <v>206</v>
      </c>
      <c r="B48" s="118">
        <f>IFERROR(VLOOKUP(A48,'CR ACT'!$A$3:$J$9999,10,FALSE),"")</f>
        <v>0</v>
      </c>
      <c r="C48" s="124">
        <v>16</v>
      </c>
      <c r="D48" s="16">
        <v>4</v>
      </c>
      <c r="E48" s="8" t="str">
        <f t="shared" si="0"/>
        <v>16-4</v>
      </c>
      <c r="F48" s="17">
        <f>IFERROR(VLOOKUP($A48,'CR ACT'!$A$3:$G$9999,2,0),"")</f>
        <v>0.40972222222222199</v>
      </c>
      <c r="G48" s="17" t="str">
        <f>IFERROR(VLOOKUP($A48,'CR ACT'!$A$3:$G$9999,3,0),"")</f>
        <v>KLKV</v>
      </c>
      <c r="H48" s="16" t="str">
        <f>IFERROR(VLOOKUP($A48,'CR ACT'!$A$3:$G$9999,4,0),"")</f>
        <v>NH</v>
      </c>
      <c r="I48" s="17" t="str">
        <f>IFERROR(VLOOKUP($A48,'CR ACT'!$A$3:$G$9999,5,0),"")</f>
        <v>TVM</v>
      </c>
      <c r="J48" s="17">
        <f>IFERROR(VLOOKUP($A48,'CR ACT'!$A$3:$G$9999,6,0),"")</f>
        <v>0.46527777777777757</v>
      </c>
      <c r="K48" s="18">
        <f>IFERROR(VLOOKUP($A48,'CR ACT'!$A$3:$G$9999,7,0),"")</f>
        <v>33.700000000000003</v>
      </c>
      <c r="L48" s="19"/>
      <c r="M48" s="19"/>
      <c r="N48" s="19"/>
      <c r="O48" s="19"/>
      <c r="P48" s="115">
        <f t="shared" si="1"/>
        <v>5.555555555555558E-2</v>
      </c>
      <c r="Q48" s="21">
        <f t="shared" si="7"/>
        <v>6.9444444444444198E-3</v>
      </c>
    </row>
    <row r="49" spans="1:17" ht="15.75">
      <c r="A49" s="16">
        <v>398</v>
      </c>
      <c r="B49" s="118">
        <f>IFERROR(VLOOKUP(A49,'CR ACT'!$A$3:$J$9999,10,FALSE),"")</f>
        <v>0</v>
      </c>
      <c r="C49" s="123">
        <v>16</v>
      </c>
      <c r="D49" s="16">
        <v>5</v>
      </c>
      <c r="E49" s="8" t="str">
        <f t="shared" si="0"/>
        <v>16-5</v>
      </c>
      <c r="F49" s="17">
        <f>IFERROR(VLOOKUP($A49,'CR ACT'!$A$3:$G$9999,2,0),"")</f>
        <v>0.47222222222222199</v>
      </c>
      <c r="G49" s="17" t="str">
        <f>IFERROR(VLOOKUP($A49,'CR ACT'!$A$3:$G$9999,3,0),"")</f>
        <v>TVM</v>
      </c>
      <c r="H49" s="16" t="str">
        <f>IFERROR(VLOOKUP($A49,'CR ACT'!$A$3:$G$9999,4,0),"")</f>
        <v>NH</v>
      </c>
      <c r="I49" s="17" t="str">
        <f>IFERROR(VLOOKUP($A49,'CR ACT'!$A$3:$G$9999,5,0),"")</f>
        <v>KLKV</v>
      </c>
      <c r="J49" s="17">
        <f>IFERROR(VLOOKUP($A49,'CR ACT'!$A$3:$G$9999,6,0),"")</f>
        <v>0.52777777777777757</v>
      </c>
      <c r="K49" s="18">
        <f>IFERROR(VLOOKUP($A49,'CR ACT'!$A$3:$G$9999,7,0),"")</f>
        <v>33.700000000000003</v>
      </c>
      <c r="L49" s="19"/>
      <c r="M49" s="19"/>
      <c r="N49" s="19"/>
      <c r="O49" s="19"/>
      <c r="P49" s="20">
        <f t="shared" si="1"/>
        <v>5.555555555555558E-2</v>
      </c>
      <c r="Q49" s="21">
        <f t="shared" si="7"/>
        <v>3.4722222222224319E-3</v>
      </c>
    </row>
    <row r="50" spans="1:17" ht="15.75">
      <c r="A50" s="16">
        <v>68</v>
      </c>
      <c r="B50" s="118">
        <f>IFERROR(VLOOKUP(A50,'CR ACT'!$A$3:$J$9999,10,FALSE),"")</f>
        <v>0</v>
      </c>
      <c r="C50" s="124">
        <v>16</v>
      </c>
      <c r="D50" s="16">
        <v>6</v>
      </c>
      <c r="E50" s="8" t="str">
        <f t="shared" si="0"/>
        <v>16-6</v>
      </c>
      <c r="F50" s="17">
        <f>IFERROR(VLOOKUP($A50,'CR ACT'!$A$3:$G$9999,2,0),"")</f>
        <v>0.53125</v>
      </c>
      <c r="G50" s="17" t="str">
        <f>IFERROR(VLOOKUP($A50,'CR ACT'!$A$3:$G$9999,3,0),"")</f>
        <v>KLKV</v>
      </c>
      <c r="H50" s="16" t="str">
        <f>IFERROR(VLOOKUP($A50,'CR ACT'!$A$3:$G$9999,4,0),"")</f>
        <v>NH</v>
      </c>
      <c r="I50" s="17" t="str">
        <f>IFERROR(VLOOKUP($A50,'CR ACT'!$A$3:$G$9999,5,0),"")</f>
        <v>PSL</v>
      </c>
      <c r="J50" s="17">
        <f>IFERROR(VLOOKUP($A50,'CR ACT'!$A$3:$G$9999,6,0),"")</f>
        <v>0.53819444444444442</v>
      </c>
      <c r="K50" s="18">
        <f>IFERROR(VLOOKUP($A50,'CR ACT'!$A$3:$G$9999,7,0),"")</f>
        <v>3.5</v>
      </c>
      <c r="L50" s="19"/>
      <c r="M50" s="19"/>
      <c r="N50" s="19"/>
      <c r="O50" s="19"/>
      <c r="P50" s="115">
        <f t="shared" si="1"/>
        <v>6.9444444444444198E-3</v>
      </c>
      <c r="Q50" s="21" t="str">
        <f t="shared" si="7"/>
        <v/>
      </c>
    </row>
    <row r="51" spans="1:17" ht="15.75">
      <c r="A51" s="16"/>
      <c r="B51" s="118" t="str">
        <f>IFERROR(VLOOKUP(A51,'CR ACT'!$A$3:$J$9999,10,FALSE),"")</f>
        <v/>
      </c>
      <c r="C51" s="138"/>
      <c r="D51" s="16"/>
      <c r="E51" s="8" t="str">
        <f t="shared" si="0"/>
        <v>0</v>
      </c>
      <c r="F51" s="17" t="str">
        <f>IFERROR(VLOOKUP($A51,'CR ACT'!$A$3:$G$9999,2,0),"")</f>
        <v/>
      </c>
      <c r="G51" s="17" t="str">
        <f>IFERROR(VLOOKUP($A51,'CR ACT'!$A$3:$G$9999,3,0),"")</f>
        <v/>
      </c>
      <c r="H51" s="16" t="str">
        <f>IFERROR(VLOOKUP($A51,'CR ACT'!$A$3:$G$9999,4,0),"")</f>
        <v/>
      </c>
      <c r="I51" s="17" t="str">
        <f>IFERROR(VLOOKUP($A51,'CR ACT'!$A$3:$G$9999,5,0),"")</f>
        <v/>
      </c>
      <c r="J51" s="17" t="str">
        <f>IFERROR(VLOOKUP($A51,'CR ACT'!$A$3:$G$9999,6,0),"")</f>
        <v/>
      </c>
      <c r="K51" s="18" t="str">
        <f>IFERROR(VLOOKUP($A51,'CR ACT'!$A$3:$G$9999,7,0),"")</f>
        <v/>
      </c>
      <c r="L51" s="22"/>
      <c r="M51" s="22"/>
      <c r="N51" s="22"/>
      <c r="O51" s="22"/>
      <c r="P51" s="115" t="str">
        <f t="shared" si="1"/>
        <v/>
      </c>
      <c r="Q51" s="21" t="str">
        <f t="shared" si="7"/>
        <v/>
      </c>
    </row>
    <row r="52" spans="1:17" ht="16.5" thickBot="1">
      <c r="A52" s="16"/>
      <c r="B52" s="118" t="str">
        <f>IFERROR(VLOOKUP(A52,'CR ACT'!$A$3:$J$9999,10,FALSE),"")</f>
        <v/>
      </c>
      <c r="C52" s="138"/>
      <c r="D52" s="23"/>
      <c r="E52" s="8" t="str">
        <f t="shared" si="0"/>
        <v>0</v>
      </c>
      <c r="F52" s="24" t="str">
        <f>IFERROR(VLOOKUP($A52,'CR ACT'!$A$3:$G$9999,2,0),"")</f>
        <v/>
      </c>
      <c r="G52" s="24" t="str">
        <f>IFERROR(VLOOKUP($A52,'CR ACT'!$A$3:$G$9999,3,0),"")</f>
        <v/>
      </c>
      <c r="H52" s="23" t="str">
        <f>IFERROR(VLOOKUP($A52,'CR ACT'!$A$3:$G$9999,4,0),"")</f>
        <v/>
      </c>
      <c r="I52" s="24" t="str">
        <f>IFERROR(VLOOKUP($A52,'CR ACT'!$A$3:$G$9999,5,0),"")</f>
        <v/>
      </c>
      <c r="J52" s="24" t="str">
        <f>IFERROR(VLOOKUP($A52,'CR ACT'!$A$3:$G$9999,6,0),"")</f>
        <v/>
      </c>
      <c r="K52" s="25" t="str">
        <f>IFERROR(VLOOKUP($A52,'CR ACT'!$A$3:$G$9999,7,0),"")</f>
        <v/>
      </c>
      <c r="L52" s="26"/>
      <c r="M52" s="26"/>
      <c r="N52" s="26"/>
      <c r="O52" s="26"/>
      <c r="P52" s="27" t="str">
        <f t="shared" si="1"/>
        <v/>
      </c>
      <c r="Q52" s="28"/>
    </row>
    <row r="53" spans="1:17" ht="15.75">
      <c r="A53" s="7">
        <v>54</v>
      </c>
      <c r="B53" s="118">
        <f>IFERROR(VLOOKUP(A53,'CR ACT'!$A$3:$J$9999,10,FALSE),"")</f>
        <v>0</v>
      </c>
      <c r="C53" s="123">
        <v>17</v>
      </c>
      <c r="D53" s="8">
        <v>1</v>
      </c>
      <c r="E53" s="8" t="str">
        <f t="shared" si="0"/>
        <v>17-1</v>
      </c>
      <c r="F53" s="9">
        <f>IFERROR(VLOOKUP($A53,'CR ACT'!$A$3:$G$9999,2,0),"")</f>
        <v>0.55208333333333304</v>
      </c>
      <c r="G53" s="9" t="str">
        <f>IFERROR(VLOOKUP($A53,'CR ACT'!$A$3:$G$9999,3,0),"")</f>
        <v>PSL</v>
      </c>
      <c r="H53" s="8" t="str">
        <f>IFERROR(VLOOKUP($A53,'CR ACT'!$A$3:$G$9999,4,0),"")</f>
        <v>NH</v>
      </c>
      <c r="I53" s="9" t="str">
        <f>IFERROR(VLOOKUP($A53,'CR ACT'!$A$3:$G$9999,5,0),"")</f>
        <v>KLKV</v>
      </c>
      <c r="J53" s="9">
        <f>IFERROR(VLOOKUP($A53,'CR ACT'!$A$3:$G$9999,6,0),"")</f>
        <v>0.55902777777777746</v>
      </c>
      <c r="K53" s="10">
        <f>IFERROR(VLOOKUP($A53,'CR ACT'!$A$3:$G$9999,7,0),"")</f>
        <v>3.5</v>
      </c>
      <c r="L53" s="11">
        <f>SUMIF(Q53:Q60,"&lt;0:14",Q53:Q60)+SUM(P53:P60)+TIME(0,60,0)</f>
        <v>0.34722222222222293</v>
      </c>
      <c r="M53" s="12">
        <f>L53+SUMIF(Q53:Q60,"&gt;0:14",Q53:Q60)-TIME(0,30,0)</f>
        <v>0.34722222222222276</v>
      </c>
      <c r="N53" s="12">
        <f>MAX(0,(L53-TIME(8,0,0)))</f>
        <v>1.3888888888889617E-2</v>
      </c>
      <c r="O53" s="13">
        <f>SUM(K53:K60)</f>
        <v>154.4</v>
      </c>
      <c r="P53" s="14">
        <f t="shared" si="1"/>
        <v>6.9444444444444198E-3</v>
      </c>
      <c r="Q53" s="15">
        <f t="shared" ref="Q53:Q59" si="8">IFERROR(MAX(0,(F54-J53)),"")</f>
        <v>3.4722222222265398E-3</v>
      </c>
    </row>
    <row r="54" spans="1:17" ht="15.75">
      <c r="A54" s="16">
        <v>241</v>
      </c>
      <c r="B54" s="118">
        <f>IFERROR(VLOOKUP(A54,'CR ACT'!$A$3:$J$9999,10,FALSE),"")</f>
        <v>0</v>
      </c>
      <c r="C54" s="124">
        <v>17</v>
      </c>
      <c r="D54" s="16">
        <v>2</v>
      </c>
      <c r="E54" s="8" t="str">
        <f t="shared" si="0"/>
        <v>17-2</v>
      </c>
      <c r="F54" s="17">
        <f>IFERROR(VLOOKUP($A54,'CR ACT'!$A$3:$G$9999,2,0),"")</f>
        <v>0.562500000000004</v>
      </c>
      <c r="G54" s="17" t="str">
        <f>IFERROR(VLOOKUP($A54,'CR ACT'!$A$3:$G$9999,3,0),"")</f>
        <v>KLKV</v>
      </c>
      <c r="H54" s="16" t="str">
        <f>IFERROR(VLOOKUP($A54,'CR ACT'!$A$3:$G$9999,4,0),"")</f>
        <v>NH</v>
      </c>
      <c r="I54" s="17" t="str">
        <f>IFERROR(VLOOKUP($A54,'CR ACT'!$A$3:$G$9999,5,0),"")</f>
        <v>MC</v>
      </c>
      <c r="J54" s="17">
        <f>IFERROR(VLOOKUP($A54,'CR ACT'!$A$3:$G$9999,6,0),"")</f>
        <v>0.63194444444444842</v>
      </c>
      <c r="K54" s="18">
        <f>IFERROR(VLOOKUP($A54,'CR ACT'!$A$3:$G$9999,7,0),"")</f>
        <v>40</v>
      </c>
      <c r="L54" s="19"/>
      <c r="M54" s="19"/>
      <c r="N54" s="19"/>
      <c r="O54" s="19"/>
      <c r="P54" s="115">
        <f t="shared" si="1"/>
        <v>6.944444444444442E-2</v>
      </c>
      <c r="Q54" s="21">
        <f t="shared" si="8"/>
        <v>6.944444444440534E-3</v>
      </c>
    </row>
    <row r="55" spans="1:17" ht="15.75">
      <c r="A55" s="16">
        <v>435</v>
      </c>
      <c r="B55" s="118">
        <f>IFERROR(VLOOKUP(A55,'CR ACT'!$A$3:$J$9999,10,FALSE),"")</f>
        <v>0</v>
      </c>
      <c r="C55" s="123">
        <v>17</v>
      </c>
      <c r="D55" s="16">
        <v>3</v>
      </c>
      <c r="E55" s="8" t="str">
        <f t="shared" si="0"/>
        <v>17-3</v>
      </c>
      <c r="F55" s="17">
        <f>IFERROR(VLOOKUP($A55,'CR ACT'!$A$3:$G$9999,2,0),"")</f>
        <v>0.63888888888888895</v>
      </c>
      <c r="G55" s="17" t="str">
        <f>IFERROR(VLOOKUP($A55,'CR ACT'!$A$3:$G$9999,3,0),"")</f>
        <v>MC</v>
      </c>
      <c r="H55" s="16" t="str">
        <f>IFERROR(VLOOKUP($A55,'CR ACT'!$A$3:$G$9999,4,0),"")</f>
        <v>NH</v>
      </c>
      <c r="I55" s="17" t="str">
        <f>IFERROR(VLOOKUP($A55,'CR ACT'!$A$3:$G$9999,5,0),"")</f>
        <v>KLKV</v>
      </c>
      <c r="J55" s="17">
        <f>IFERROR(VLOOKUP($A55,'CR ACT'!$A$3:$G$9999,6,0),"")</f>
        <v>0.7152777777777779</v>
      </c>
      <c r="K55" s="18">
        <f>IFERROR(VLOOKUP($A55,'CR ACT'!$A$3:$G$9999,7,0),"")</f>
        <v>40</v>
      </c>
      <c r="L55" s="19"/>
      <c r="M55" s="19"/>
      <c r="N55" s="19"/>
      <c r="O55" s="19"/>
      <c r="P55" s="20">
        <f t="shared" si="1"/>
        <v>7.6388888888888951E-2</v>
      </c>
      <c r="Q55" s="21">
        <f t="shared" si="8"/>
        <v>2.0833333333333148E-2</v>
      </c>
    </row>
    <row r="56" spans="1:17" ht="15.75">
      <c r="A56" s="16">
        <v>288</v>
      </c>
      <c r="B56" s="118">
        <f>IFERROR(VLOOKUP(A56,'CR ACT'!$A$3:$J$9999,10,FALSE),"")</f>
        <v>0</v>
      </c>
      <c r="C56" s="124">
        <v>17</v>
      </c>
      <c r="D56" s="16">
        <v>4</v>
      </c>
      <c r="E56" s="8" t="str">
        <f t="shared" si="0"/>
        <v>17-4</v>
      </c>
      <c r="F56" s="17">
        <f>IFERROR(VLOOKUP($A56,'CR ACT'!$A$3:$G$9999,2,0),"")</f>
        <v>0.73611111111111105</v>
      </c>
      <c r="G56" s="17" t="str">
        <f>IFERROR(VLOOKUP($A56,'CR ACT'!$A$3:$G$9999,3,0),"")</f>
        <v>KLKV</v>
      </c>
      <c r="H56" s="16" t="str">
        <f>IFERROR(VLOOKUP($A56,'CR ACT'!$A$3:$G$9999,4,0),"")</f>
        <v>NH</v>
      </c>
      <c r="I56" s="17" t="str">
        <f>IFERROR(VLOOKUP($A56,'CR ACT'!$A$3:$G$9999,5,0),"")</f>
        <v>TVM</v>
      </c>
      <c r="J56" s="17">
        <f>IFERROR(VLOOKUP($A56,'CR ACT'!$A$3:$G$9999,6,0),"")</f>
        <v>0.79861111111111105</v>
      </c>
      <c r="K56" s="18">
        <f>IFERROR(VLOOKUP($A56,'CR ACT'!$A$3:$G$9999,7,0),"")</f>
        <v>33.700000000000003</v>
      </c>
      <c r="L56" s="19"/>
      <c r="M56" s="19"/>
      <c r="N56" s="19"/>
      <c r="O56" s="19"/>
      <c r="P56" s="115">
        <f t="shared" si="1"/>
        <v>6.25E-2</v>
      </c>
      <c r="Q56" s="21">
        <f t="shared" si="8"/>
        <v>6.9444444444449749E-3</v>
      </c>
    </row>
    <row r="57" spans="1:17" ht="15.75">
      <c r="A57" s="16">
        <v>479</v>
      </c>
      <c r="B57" s="118">
        <f>IFERROR(VLOOKUP(A57,'CR ACT'!$A$3:$J$9999,10,FALSE),"")</f>
        <v>0</v>
      </c>
      <c r="C57" s="123">
        <v>17</v>
      </c>
      <c r="D57" s="16">
        <v>5</v>
      </c>
      <c r="E57" s="8" t="str">
        <f t="shared" si="0"/>
        <v>17-5</v>
      </c>
      <c r="F57" s="17">
        <f>IFERROR(VLOOKUP($A57,'CR ACT'!$A$3:$G$9999,2,0),"")</f>
        <v>0.80555555555555602</v>
      </c>
      <c r="G57" s="17" t="str">
        <f>IFERROR(VLOOKUP($A57,'CR ACT'!$A$3:$G$9999,3,0),"")</f>
        <v>TVM</v>
      </c>
      <c r="H57" s="16" t="str">
        <f>IFERROR(VLOOKUP($A57,'CR ACT'!$A$3:$G$9999,4,0),"")</f>
        <v>NH</v>
      </c>
      <c r="I57" s="17" t="str">
        <f>IFERROR(VLOOKUP($A57,'CR ACT'!$A$3:$G$9999,5,0),"")</f>
        <v>KLKV</v>
      </c>
      <c r="J57" s="17">
        <f>IFERROR(VLOOKUP($A57,'CR ACT'!$A$3:$G$9999,6,0),"")</f>
        <v>0.86805555555555602</v>
      </c>
      <c r="K57" s="18">
        <f>IFERROR(VLOOKUP($A57,'CR ACT'!$A$3:$G$9999,7,0),"")</f>
        <v>33.700000000000003</v>
      </c>
      <c r="L57" s="19"/>
      <c r="M57" s="19"/>
      <c r="N57" s="19"/>
      <c r="O57" s="19"/>
      <c r="P57" s="115">
        <f t="shared" si="1"/>
        <v>6.25E-2</v>
      </c>
      <c r="Q57" s="21">
        <f t="shared" si="8"/>
        <v>3.4722222222219878E-3</v>
      </c>
    </row>
    <row r="58" spans="1:17" ht="15.75">
      <c r="A58" s="16">
        <v>116</v>
      </c>
      <c r="B58" s="118">
        <f>IFERROR(VLOOKUP(A58,'CR ACT'!$A$3:$J$9999,10,FALSE),"")</f>
        <v>0</v>
      </c>
      <c r="C58" s="124">
        <v>17</v>
      </c>
      <c r="D58" s="16">
        <v>6</v>
      </c>
      <c r="E58" s="8" t="str">
        <f t="shared" si="0"/>
        <v>17-6</v>
      </c>
      <c r="F58" s="17">
        <f>IFERROR(VLOOKUP($A58,'CR ACT'!$A$3:$G$9999,2,0),"")</f>
        <v>0.87152777777777801</v>
      </c>
      <c r="G58" s="17" t="str">
        <f>IFERROR(VLOOKUP($A58,'CR ACT'!$A$3:$G$9999,3,0),"")</f>
        <v>KLKV</v>
      </c>
      <c r="H58" s="16" t="str">
        <f>IFERROR(VLOOKUP($A58,'CR ACT'!$A$3:$G$9999,4,0),"")</f>
        <v>NH</v>
      </c>
      <c r="I58" s="17" t="str">
        <f>IFERROR(VLOOKUP($A58,'CR ACT'!$A$3:$G$9999,5,0),"")</f>
        <v>PSL</v>
      </c>
      <c r="J58" s="17">
        <f>IFERROR(VLOOKUP($A58,'CR ACT'!$A$3:$G$9999,6,0),"")</f>
        <v>0.87847222222222243</v>
      </c>
      <c r="K58" s="18">
        <f>IFERROR(VLOOKUP($A58,'CR ACT'!$A$3:$G$9999,7,0),"")</f>
        <v>3.5</v>
      </c>
      <c r="L58" s="19"/>
      <c r="M58" s="19"/>
      <c r="N58" s="19"/>
      <c r="O58" s="19"/>
      <c r="P58" s="115">
        <f t="shared" si="1"/>
        <v>6.9444444444444198E-3</v>
      </c>
      <c r="Q58" s="21" t="str">
        <f t="shared" si="8"/>
        <v/>
      </c>
    </row>
    <row r="59" spans="1:17" ht="15.75">
      <c r="A59" s="16"/>
      <c r="B59" s="118" t="str">
        <f>IFERROR(VLOOKUP(A59,'CR ACT'!$A$3:$J$9999,10,FALSE),"")</f>
        <v/>
      </c>
      <c r="C59" s="138"/>
      <c r="D59" s="16"/>
      <c r="E59" s="8" t="str">
        <f t="shared" si="0"/>
        <v>0</v>
      </c>
      <c r="F59" s="17" t="str">
        <f>IFERROR(VLOOKUP($A59,'CR ACT'!$A$3:$G$9999,2,0),"")</f>
        <v/>
      </c>
      <c r="G59" s="17" t="str">
        <f>IFERROR(VLOOKUP($A59,'CR ACT'!$A$3:$G$9999,3,0),"")</f>
        <v/>
      </c>
      <c r="H59" s="16" t="str">
        <f>IFERROR(VLOOKUP($A59,'CR ACT'!$A$3:$G$9999,4,0),"")</f>
        <v/>
      </c>
      <c r="I59" s="17" t="str">
        <f>IFERROR(VLOOKUP($A59,'CR ACT'!$A$3:$G$9999,5,0),"")</f>
        <v/>
      </c>
      <c r="J59" s="17" t="str">
        <f>IFERROR(VLOOKUP($A59,'CR ACT'!$A$3:$G$9999,6,0),"")</f>
        <v/>
      </c>
      <c r="K59" s="18" t="str">
        <f>IFERROR(VLOOKUP($A59,'CR ACT'!$A$3:$G$9999,7,0),"")</f>
        <v/>
      </c>
      <c r="L59" s="22"/>
      <c r="M59" s="22"/>
      <c r="N59" s="22"/>
      <c r="O59" s="22"/>
      <c r="P59" s="115" t="str">
        <f t="shared" si="1"/>
        <v/>
      </c>
      <c r="Q59" s="21" t="str">
        <f t="shared" si="8"/>
        <v/>
      </c>
    </row>
    <row r="60" spans="1:17" ht="16.5" thickBot="1">
      <c r="A60" s="16"/>
      <c r="B60" s="118" t="str">
        <f>IFERROR(VLOOKUP(A60,'CR ACT'!$A$3:$J$9999,10,FALSE),"")</f>
        <v/>
      </c>
      <c r="C60" s="138"/>
      <c r="D60" s="23"/>
      <c r="E60" s="8" t="str">
        <f t="shared" si="0"/>
        <v>0</v>
      </c>
      <c r="F60" s="24" t="str">
        <f>IFERROR(VLOOKUP($A60,'CR ACT'!$A$3:$G$9999,2,0),"")</f>
        <v/>
      </c>
      <c r="G60" s="24" t="str">
        <f>IFERROR(VLOOKUP($A60,'CR ACT'!$A$3:$G$9999,3,0),"")</f>
        <v/>
      </c>
      <c r="H60" s="23" t="str">
        <f>IFERROR(VLOOKUP($A60,'CR ACT'!$A$3:$G$9999,4,0),"")</f>
        <v/>
      </c>
      <c r="I60" s="24" t="str">
        <f>IFERROR(VLOOKUP($A60,'CR ACT'!$A$3:$G$9999,5,0),"")</f>
        <v/>
      </c>
      <c r="J60" s="24" t="str">
        <f>IFERROR(VLOOKUP($A60,'CR ACT'!$A$3:$G$9999,6,0),"")</f>
        <v/>
      </c>
      <c r="K60" s="25" t="str">
        <f>IFERROR(VLOOKUP($A60,'CR ACT'!$A$3:$G$9999,7,0),"")</f>
        <v/>
      </c>
      <c r="L60" s="26"/>
      <c r="M60" s="26"/>
      <c r="N60" s="26"/>
      <c r="O60" s="26"/>
      <c r="P60" s="27" t="str">
        <f t="shared" si="1"/>
        <v/>
      </c>
      <c r="Q60" s="28"/>
    </row>
    <row r="61" spans="1:17" ht="15.75">
      <c r="A61" s="7">
        <v>11</v>
      </c>
      <c r="B61" s="118">
        <f>IFERROR(VLOOKUP(A61,'CR ACT'!$A$3:$J$9999,10,FALSE),"")</f>
        <v>0</v>
      </c>
      <c r="C61" s="123">
        <v>18</v>
      </c>
      <c r="D61" s="8">
        <v>1</v>
      </c>
      <c r="E61" s="8" t="str">
        <f t="shared" si="0"/>
        <v>18-1</v>
      </c>
      <c r="F61" s="9">
        <f>IFERROR(VLOOKUP($A61,'CR ACT'!$A$3:$G$9999,2,0),"")</f>
        <v>0.23958333333333301</v>
      </c>
      <c r="G61" s="9" t="str">
        <f>IFERROR(VLOOKUP($A61,'CR ACT'!$A$3:$G$9999,3,0),"")</f>
        <v>PSL</v>
      </c>
      <c r="H61" s="8" t="str">
        <f>IFERROR(VLOOKUP($A61,'CR ACT'!$A$3:$G$9999,4,0),"")</f>
        <v>NH</v>
      </c>
      <c r="I61" s="9" t="str">
        <f>IFERROR(VLOOKUP($A61,'CR ACT'!$A$3:$G$9999,5,0),"")</f>
        <v>KLKV</v>
      </c>
      <c r="J61" s="9">
        <f>IFERROR(VLOOKUP($A61,'CR ACT'!$A$3:$G$9999,6,0),"")</f>
        <v>0.24652777777777746</v>
      </c>
      <c r="K61" s="10">
        <f>IFERROR(VLOOKUP($A61,'CR ACT'!$A$3:$G$9999,7,0),"")</f>
        <v>3.5</v>
      </c>
      <c r="L61" s="11">
        <f>SUMIF(Q61:Q68,"&lt;0:14",Q61:Q68)+SUM(P61:P68)+TIME(0,60,0)</f>
        <v>0.33333333333333393</v>
      </c>
      <c r="M61" s="12">
        <f>L61+SUMIF(Q61:Q68,"&gt;0:14",Q61:Q68)-TIME(0,30,0)</f>
        <v>0.3333333333333337</v>
      </c>
      <c r="N61" s="12">
        <f>MAX(0,(L61-TIME(8,0,0)))</f>
        <v>6.106226635438361E-16</v>
      </c>
      <c r="O61" s="13">
        <f>SUM(K61:K68)</f>
        <v>154.4</v>
      </c>
      <c r="P61" s="14">
        <f t="shared" si="1"/>
        <v>6.9444444444444475E-3</v>
      </c>
      <c r="Q61" s="15">
        <f t="shared" ref="Q61:Q67" si="9">IFERROR(MAX(0,(F62-J61)),"")</f>
        <v>3.472222222222543E-3</v>
      </c>
    </row>
    <row r="62" spans="1:17" ht="15.75">
      <c r="A62" s="16">
        <v>140</v>
      </c>
      <c r="B62" s="118">
        <f>IFERROR(VLOOKUP(A62,'CR ACT'!$A$3:$J$9999,10,FALSE),"")</f>
        <v>0</v>
      </c>
      <c r="C62" s="124">
        <v>18</v>
      </c>
      <c r="D62" s="16">
        <v>2</v>
      </c>
      <c r="E62" s="8" t="str">
        <f t="shared" si="0"/>
        <v>18-2</v>
      </c>
      <c r="F62" s="17">
        <f>IFERROR(VLOOKUP($A62,'CR ACT'!$A$3:$G$9999,2,0),"")</f>
        <v>0.25</v>
      </c>
      <c r="G62" s="17" t="str">
        <f>IFERROR(VLOOKUP($A62,'CR ACT'!$A$3:$G$9999,3,0),"")</f>
        <v>KLKV</v>
      </c>
      <c r="H62" s="16" t="str">
        <f>IFERROR(VLOOKUP($A62,'CR ACT'!$A$3:$G$9999,4,0),"")</f>
        <v>NH</v>
      </c>
      <c r="I62" s="17" t="str">
        <f>IFERROR(VLOOKUP($A62,'CR ACT'!$A$3:$G$9999,5,0),"")</f>
        <v>MC</v>
      </c>
      <c r="J62" s="17">
        <f>IFERROR(VLOOKUP($A62,'CR ACT'!$A$3:$G$9999,6,0),"")</f>
        <v>0.31944444444444442</v>
      </c>
      <c r="K62" s="18">
        <f>IFERROR(VLOOKUP($A62,'CR ACT'!$A$3:$G$9999,7,0),"")</f>
        <v>40</v>
      </c>
      <c r="L62" s="19"/>
      <c r="M62" s="19"/>
      <c r="N62" s="19"/>
      <c r="O62" s="19"/>
      <c r="P62" s="115">
        <f t="shared" si="1"/>
        <v>6.944444444444442E-2</v>
      </c>
      <c r="Q62" s="21">
        <f t="shared" si="9"/>
        <v>6.9444444444445863E-3</v>
      </c>
    </row>
    <row r="63" spans="1:17" ht="15.75">
      <c r="A63" s="16">
        <v>333</v>
      </c>
      <c r="B63" s="118">
        <f>IFERROR(VLOOKUP(A63,'CR ACT'!$A$3:$J$9999,10,FALSE),"")</f>
        <v>0</v>
      </c>
      <c r="C63" s="123">
        <v>18</v>
      </c>
      <c r="D63" s="16">
        <v>3</v>
      </c>
      <c r="E63" s="8" t="str">
        <f t="shared" si="0"/>
        <v>18-3</v>
      </c>
      <c r="F63" s="17">
        <f>IFERROR(VLOOKUP($A63,'CR ACT'!$A$3:$G$9999,2,0),"")</f>
        <v>0.32638888888888901</v>
      </c>
      <c r="G63" s="17" t="str">
        <f>IFERROR(VLOOKUP($A63,'CR ACT'!$A$3:$G$9999,3,0),"")</f>
        <v>MC</v>
      </c>
      <c r="H63" s="16" t="str">
        <f>IFERROR(VLOOKUP($A63,'CR ACT'!$A$3:$G$9999,4,0),"")</f>
        <v>NH</v>
      </c>
      <c r="I63" s="17" t="str">
        <f>IFERROR(VLOOKUP($A63,'CR ACT'!$A$3:$G$9999,5,0),"")</f>
        <v>KLKV</v>
      </c>
      <c r="J63" s="17">
        <f>IFERROR(VLOOKUP($A63,'CR ACT'!$A$3:$G$9999,6,0),"")</f>
        <v>0.4027777777777779</v>
      </c>
      <c r="K63" s="18">
        <f>IFERROR(VLOOKUP($A63,'CR ACT'!$A$3:$G$9999,7,0),"")</f>
        <v>40</v>
      </c>
      <c r="L63" s="19"/>
      <c r="M63" s="19"/>
      <c r="N63" s="19"/>
      <c r="O63" s="19"/>
      <c r="P63" s="115">
        <f t="shared" si="1"/>
        <v>7.6388888888888895E-2</v>
      </c>
      <c r="Q63" s="21">
        <f t="shared" si="9"/>
        <v>2.0833333333333093E-2</v>
      </c>
    </row>
    <row r="64" spans="1:17" ht="15.75">
      <c r="A64" s="16">
        <v>211</v>
      </c>
      <c r="B64" s="118">
        <f>IFERROR(VLOOKUP(A64,'CR ACT'!$A$3:$J$9999,10,FALSE),"")</f>
        <v>0</v>
      </c>
      <c r="C64" s="124">
        <v>18</v>
      </c>
      <c r="D64" s="16">
        <v>4</v>
      </c>
      <c r="E64" s="8" t="str">
        <f t="shared" si="0"/>
        <v>18-4</v>
      </c>
      <c r="F64" s="17">
        <f>IFERROR(VLOOKUP($A64,'CR ACT'!$A$3:$G$9999,2,0),"")</f>
        <v>0.42361111111111099</v>
      </c>
      <c r="G64" s="17" t="str">
        <f>IFERROR(VLOOKUP($A64,'CR ACT'!$A$3:$G$9999,3,0),"")</f>
        <v>KLKV</v>
      </c>
      <c r="H64" s="16" t="str">
        <f>IFERROR(VLOOKUP($A64,'CR ACT'!$A$3:$G$9999,4,0),"")</f>
        <v>NH</v>
      </c>
      <c r="I64" s="17" t="str">
        <f>IFERROR(VLOOKUP($A64,'CR ACT'!$A$3:$G$9999,5,0),"")</f>
        <v>TVM</v>
      </c>
      <c r="J64" s="17">
        <f>IFERROR(VLOOKUP($A64,'CR ACT'!$A$3:$G$9999,6,0),"")</f>
        <v>0.47916666666666657</v>
      </c>
      <c r="K64" s="18">
        <f>IFERROR(VLOOKUP($A64,'CR ACT'!$A$3:$G$9999,7,0),"")</f>
        <v>33.700000000000003</v>
      </c>
      <c r="L64" s="19"/>
      <c r="M64" s="19"/>
      <c r="N64" s="19"/>
      <c r="O64" s="19"/>
      <c r="P64" s="115">
        <f t="shared" si="1"/>
        <v>5.555555555555558E-2</v>
      </c>
      <c r="Q64" s="21">
        <f t="shared" si="9"/>
        <v>6.9444444444444198E-3</v>
      </c>
    </row>
    <row r="65" spans="1:17" ht="15.75">
      <c r="A65" s="16">
        <v>400</v>
      </c>
      <c r="B65" s="118">
        <f>IFERROR(VLOOKUP(A65,'CR ACT'!$A$3:$J$9999,10,FALSE),"")</f>
        <v>0</v>
      </c>
      <c r="C65" s="123">
        <v>18</v>
      </c>
      <c r="D65" s="16">
        <v>5</v>
      </c>
      <c r="E65" s="8" t="str">
        <f t="shared" si="0"/>
        <v>18-5</v>
      </c>
      <c r="F65" s="17">
        <f>IFERROR(VLOOKUP($A65,'CR ACT'!$A$3:$G$9999,2,0),"")</f>
        <v>0.48611111111111099</v>
      </c>
      <c r="G65" s="17" t="str">
        <f>IFERROR(VLOOKUP($A65,'CR ACT'!$A$3:$G$9999,3,0),"")</f>
        <v>TVM</v>
      </c>
      <c r="H65" s="16" t="str">
        <f>IFERROR(VLOOKUP($A65,'CR ACT'!$A$3:$G$9999,4,0),"")</f>
        <v>NH</v>
      </c>
      <c r="I65" s="17" t="str">
        <f>IFERROR(VLOOKUP($A65,'CR ACT'!$A$3:$G$9999,5,0),"")</f>
        <v>KLKV</v>
      </c>
      <c r="J65" s="17">
        <f>IFERROR(VLOOKUP($A65,'CR ACT'!$A$3:$G$9999,6,0),"")</f>
        <v>0.54166666666666663</v>
      </c>
      <c r="K65" s="18">
        <f>IFERROR(VLOOKUP($A65,'CR ACT'!$A$3:$G$9999,7,0),"")</f>
        <v>33.700000000000003</v>
      </c>
      <c r="L65" s="19"/>
      <c r="M65" s="19"/>
      <c r="N65" s="19"/>
      <c r="O65" s="19"/>
      <c r="P65" s="115">
        <f t="shared" si="1"/>
        <v>5.5555555555555636E-2</v>
      </c>
      <c r="Q65" s="21">
        <f t="shared" si="9"/>
        <v>3.4722222222223209E-3</v>
      </c>
    </row>
    <row r="66" spans="1:17" ht="15.75">
      <c r="A66" s="16">
        <v>69</v>
      </c>
      <c r="B66" s="118">
        <f>IFERROR(VLOOKUP(A66,'CR ACT'!$A$3:$J$9999,10,FALSE),"")</f>
        <v>0</v>
      </c>
      <c r="C66" s="124">
        <v>18</v>
      </c>
      <c r="D66" s="16">
        <v>6</v>
      </c>
      <c r="E66" s="8" t="str">
        <f t="shared" si="0"/>
        <v>18-6</v>
      </c>
      <c r="F66" s="17">
        <f>IFERROR(VLOOKUP($A66,'CR ACT'!$A$3:$G$9999,2,0),"")</f>
        <v>0.54513888888888895</v>
      </c>
      <c r="G66" s="17" t="str">
        <f>IFERROR(VLOOKUP($A66,'CR ACT'!$A$3:$G$9999,3,0),"")</f>
        <v>KLKV</v>
      </c>
      <c r="H66" s="16" t="str">
        <f>IFERROR(VLOOKUP($A66,'CR ACT'!$A$3:$G$9999,4,0),"")</f>
        <v>NH</v>
      </c>
      <c r="I66" s="17" t="str">
        <f>IFERROR(VLOOKUP($A66,'CR ACT'!$A$3:$G$9999,5,0),"")</f>
        <v>PSL</v>
      </c>
      <c r="J66" s="17">
        <f>IFERROR(VLOOKUP($A66,'CR ACT'!$A$3:$G$9999,6,0),"")</f>
        <v>0.55208333333333337</v>
      </c>
      <c r="K66" s="18">
        <f>IFERROR(VLOOKUP($A66,'CR ACT'!$A$3:$G$9999,7,0),"")</f>
        <v>3.5</v>
      </c>
      <c r="L66" s="19"/>
      <c r="M66" s="19"/>
      <c r="N66" s="19"/>
      <c r="O66" s="19"/>
      <c r="P66" s="20">
        <f t="shared" si="1"/>
        <v>6.9444444444444198E-3</v>
      </c>
      <c r="Q66" s="21" t="str">
        <f t="shared" si="9"/>
        <v/>
      </c>
    </row>
    <row r="67" spans="1:17" ht="15.75">
      <c r="A67" s="16"/>
      <c r="B67" s="118" t="str">
        <f>IFERROR(VLOOKUP(A67,'CR ACT'!$A$3:$J$9999,10,FALSE),"")</f>
        <v/>
      </c>
      <c r="C67" s="138"/>
      <c r="D67" s="16"/>
      <c r="E67" s="8" t="str">
        <f t="shared" si="0"/>
        <v>0</v>
      </c>
      <c r="F67" s="17" t="str">
        <f>IFERROR(VLOOKUP($A67,'CR ACT'!$A$3:$G$9999,2,0),"")</f>
        <v/>
      </c>
      <c r="G67" s="17" t="str">
        <f>IFERROR(VLOOKUP($A67,'CR ACT'!$A$3:$G$9999,3,0),"")</f>
        <v/>
      </c>
      <c r="H67" s="16" t="str">
        <f>IFERROR(VLOOKUP($A67,'CR ACT'!$A$3:$G$9999,4,0),"")</f>
        <v/>
      </c>
      <c r="I67" s="17" t="str">
        <f>IFERROR(VLOOKUP($A67,'CR ACT'!$A$3:$G$9999,5,0),"")</f>
        <v/>
      </c>
      <c r="J67" s="17" t="str">
        <f>IFERROR(VLOOKUP($A67,'CR ACT'!$A$3:$G$9999,6,0),"")</f>
        <v/>
      </c>
      <c r="K67" s="18" t="str">
        <f>IFERROR(VLOOKUP($A67,'CR ACT'!$A$3:$G$9999,7,0),"")</f>
        <v/>
      </c>
      <c r="L67" s="22"/>
      <c r="M67" s="22"/>
      <c r="N67" s="22"/>
      <c r="O67" s="22"/>
      <c r="P67" s="20" t="str">
        <f t="shared" si="1"/>
        <v/>
      </c>
      <c r="Q67" s="21" t="str">
        <f t="shared" si="9"/>
        <v/>
      </c>
    </row>
    <row r="68" spans="1:17" ht="16.5" thickBot="1">
      <c r="A68" s="16"/>
      <c r="B68" s="118" t="str">
        <f>IFERROR(VLOOKUP(A68,'CR ACT'!$A$3:$J$9999,10,FALSE),"")</f>
        <v/>
      </c>
      <c r="C68" s="138"/>
      <c r="D68" s="23"/>
      <c r="E68" s="8" t="str">
        <f t="shared" si="0"/>
        <v>0</v>
      </c>
      <c r="F68" s="24" t="str">
        <f>IFERROR(VLOOKUP($A68,'CR ACT'!$A$3:$G$9999,2,0),"")</f>
        <v/>
      </c>
      <c r="G68" s="24" t="str">
        <f>IFERROR(VLOOKUP($A68,'CR ACT'!$A$3:$G$9999,3,0),"")</f>
        <v/>
      </c>
      <c r="H68" s="23" t="str">
        <f>IFERROR(VLOOKUP($A68,'CR ACT'!$A$3:$G$9999,4,0),"")</f>
        <v/>
      </c>
      <c r="I68" s="24" t="str">
        <f>IFERROR(VLOOKUP($A68,'CR ACT'!$A$3:$G$9999,5,0),"")</f>
        <v/>
      </c>
      <c r="J68" s="24" t="str">
        <f>IFERROR(VLOOKUP($A68,'CR ACT'!$A$3:$G$9999,6,0),"")</f>
        <v/>
      </c>
      <c r="K68" s="25" t="str">
        <f>IFERROR(VLOOKUP($A68,'CR ACT'!$A$3:$G$9999,7,0),"")</f>
        <v/>
      </c>
      <c r="L68" s="26"/>
      <c r="M68" s="26"/>
      <c r="N68" s="26"/>
      <c r="O68" s="26"/>
      <c r="P68" s="27" t="str">
        <f t="shared" si="1"/>
        <v/>
      </c>
      <c r="Q68" s="28"/>
    </row>
    <row r="69" spans="1:17" ht="15.75">
      <c r="A69" s="7">
        <v>57</v>
      </c>
      <c r="B69" s="118">
        <f>IFERROR(VLOOKUP(A69,'CR ACT'!$A$3:$J$9999,10,FALSE),"")</f>
        <v>0</v>
      </c>
      <c r="C69" s="123">
        <v>19</v>
      </c>
      <c r="D69" s="8">
        <v>1</v>
      </c>
      <c r="E69" s="8" t="str">
        <f t="shared" ref="E69:E124" si="10">C69&amp;-D69</f>
        <v>19-1</v>
      </c>
      <c r="F69" s="9">
        <f>IFERROR(VLOOKUP($A69,'CR ACT'!$A$3:$G$9999,2,0),"")</f>
        <v>0.56944444444444497</v>
      </c>
      <c r="G69" s="9" t="str">
        <f>IFERROR(VLOOKUP($A69,'CR ACT'!$A$3:$G$9999,3,0),"")</f>
        <v>PSL</v>
      </c>
      <c r="H69" s="8" t="str">
        <f>IFERROR(VLOOKUP($A69,'CR ACT'!$A$3:$G$9999,4,0),"")</f>
        <v>NH</v>
      </c>
      <c r="I69" s="9" t="str">
        <f>IFERROR(VLOOKUP($A69,'CR ACT'!$A$3:$G$9999,5,0),"")</f>
        <v>KLKV</v>
      </c>
      <c r="J69" s="9">
        <f>IFERROR(VLOOKUP($A69,'CR ACT'!$A$3:$G$9999,6,0),"")</f>
        <v>0.57638888888888939</v>
      </c>
      <c r="K69" s="10">
        <f>IFERROR(VLOOKUP($A69,'CR ACT'!$A$3:$G$9999,7,0),"")</f>
        <v>3.5</v>
      </c>
      <c r="L69" s="11">
        <f>SUMIF(Q69:Q76,"&lt;0:14",Q69:Q76)+SUM(P69:P76)+TIME(0,60,0)</f>
        <v>0.33333333333333265</v>
      </c>
      <c r="M69" s="12">
        <f>L69+SUMIF(Q69:Q76,"&gt;0:14",Q69:Q76)-TIME(0,30,0)</f>
        <v>0.33333333333333282</v>
      </c>
      <c r="N69" s="12">
        <f>MAX(0,(L69-TIME(8,0,0)))</f>
        <v>0</v>
      </c>
      <c r="O69" s="13">
        <f>SUM(K69:K76)</f>
        <v>154.4</v>
      </c>
      <c r="P69" s="14">
        <f t="shared" ref="P69:P124" si="11">IFERROR(J69-F69,"")</f>
        <v>6.9444444444444198E-3</v>
      </c>
      <c r="Q69" s="15">
        <f t="shared" ref="Q69:Q75" si="12">IFERROR(MAX(0,(F70-J69)),"")</f>
        <v>6.9444444444486386E-3</v>
      </c>
    </row>
    <row r="70" spans="1:17" ht="15.75">
      <c r="A70" s="16">
        <v>246</v>
      </c>
      <c r="B70" s="118">
        <f>IFERROR(VLOOKUP(A70,'CR ACT'!$A$3:$J$9999,10,FALSE),"")</f>
        <v>0</v>
      </c>
      <c r="C70" s="124">
        <v>19</v>
      </c>
      <c r="D70" s="16">
        <v>2</v>
      </c>
      <c r="E70" s="8" t="str">
        <f t="shared" si="10"/>
        <v>19-2</v>
      </c>
      <c r="F70" s="17">
        <f>IFERROR(VLOOKUP($A70,'CR ACT'!$A$3:$G$9999,2,0),"")</f>
        <v>0.58333333333333803</v>
      </c>
      <c r="G70" s="17" t="str">
        <f>IFERROR(VLOOKUP($A70,'CR ACT'!$A$3:$G$9999,3,0),"")</f>
        <v>KLKV</v>
      </c>
      <c r="H70" s="16" t="str">
        <f>IFERROR(VLOOKUP($A70,'CR ACT'!$A$3:$G$9999,4,0),"")</f>
        <v>NH</v>
      </c>
      <c r="I70" s="17" t="str">
        <f>IFERROR(VLOOKUP($A70,'CR ACT'!$A$3:$G$9999,5,0),"")</f>
        <v>MC</v>
      </c>
      <c r="J70" s="17">
        <f>IFERROR(VLOOKUP($A70,'CR ACT'!$A$3:$G$9999,6,0),"")</f>
        <v>0.65277777777778245</v>
      </c>
      <c r="K70" s="18">
        <f>IFERROR(VLOOKUP($A70,'CR ACT'!$A$3:$G$9999,7,0),"")</f>
        <v>40</v>
      </c>
      <c r="L70" s="19"/>
      <c r="M70" s="19"/>
      <c r="N70" s="19"/>
      <c r="O70" s="19"/>
      <c r="P70" s="115">
        <f t="shared" si="11"/>
        <v>6.944444444444442E-2</v>
      </c>
      <c r="Q70" s="21">
        <f t="shared" si="12"/>
        <v>6.9444444444395348E-3</v>
      </c>
    </row>
    <row r="71" spans="1:17" ht="15.75">
      <c r="A71" s="16">
        <v>440</v>
      </c>
      <c r="B71" s="118">
        <f>IFERROR(VLOOKUP(A71,'CR ACT'!$A$3:$J$9999,10,FALSE),"")</f>
        <v>0</v>
      </c>
      <c r="C71" s="123">
        <v>19</v>
      </c>
      <c r="D71" s="16">
        <v>3</v>
      </c>
      <c r="E71" s="8" t="str">
        <f t="shared" si="10"/>
        <v>19-3</v>
      </c>
      <c r="F71" s="17">
        <f>IFERROR(VLOOKUP($A71,'CR ACT'!$A$3:$G$9999,2,0),"")</f>
        <v>0.65972222222222199</v>
      </c>
      <c r="G71" s="17" t="str">
        <f>IFERROR(VLOOKUP($A71,'CR ACT'!$A$3:$G$9999,3,0),"")</f>
        <v>MC</v>
      </c>
      <c r="H71" s="16" t="str">
        <f>IFERROR(VLOOKUP($A71,'CR ACT'!$A$3:$G$9999,4,0),"")</f>
        <v>NH</v>
      </c>
      <c r="I71" s="17" t="str">
        <f>IFERROR(VLOOKUP($A71,'CR ACT'!$A$3:$G$9999,5,0),"")</f>
        <v>KLKV</v>
      </c>
      <c r="J71" s="17">
        <f>IFERROR(VLOOKUP($A71,'CR ACT'!$A$3:$G$9999,6,0),"")</f>
        <v>0.73263888888888873</v>
      </c>
      <c r="K71" s="18">
        <f>IFERROR(VLOOKUP($A71,'CR ACT'!$A$3:$G$9999,7,0),"")</f>
        <v>40</v>
      </c>
      <c r="L71" s="19"/>
      <c r="M71" s="19"/>
      <c r="N71" s="19"/>
      <c r="O71" s="19"/>
      <c r="P71" s="115">
        <f t="shared" si="11"/>
        <v>7.2916666666666741E-2</v>
      </c>
      <c r="Q71" s="21">
        <f t="shared" si="12"/>
        <v>2.0833333333333481E-2</v>
      </c>
    </row>
    <row r="72" spans="1:17" ht="15.75">
      <c r="A72" s="16">
        <v>294</v>
      </c>
      <c r="B72" s="118">
        <f>IFERROR(VLOOKUP(A72,'CR ACT'!$A$3:$J$9999,10,FALSE),"")</f>
        <v>0</v>
      </c>
      <c r="C72" s="124">
        <v>19</v>
      </c>
      <c r="D72" s="16">
        <v>4</v>
      </c>
      <c r="E72" s="8" t="str">
        <f t="shared" si="10"/>
        <v>19-4</v>
      </c>
      <c r="F72" s="17">
        <f>IFERROR(VLOOKUP($A72,'CR ACT'!$A$3:$G$9999,2,0),"")</f>
        <v>0.75347222222222221</v>
      </c>
      <c r="G72" s="17" t="str">
        <f>IFERROR(VLOOKUP($A72,'CR ACT'!$A$3:$G$9999,3,0),"")</f>
        <v>KLKV</v>
      </c>
      <c r="H72" s="16" t="str">
        <f>IFERROR(VLOOKUP($A72,'CR ACT'!$A$3:$G$9999,4,0),"")</f>
        <v>NH</v>
      </c>
      <c r="I72" s="17" t="str">
        <f>IFERROR(VLOOKUP($A72,'CR ACT'!$A$3:$G$9999,5,0),"")</f>
        <v>TVM</v>
      </c>
      <c r="J72" s="17">
        <f>IFERROR(VLOOKUP($A72,'CR ACT'!$A$3:$G$9999,6,0),"")</f>
        <v>0.80902777777777779</v>
      </c>
      <c r="K72" s="18">
        <f>IFERROR(VLOOKUP($A72,'CR ACT'!$A$3:$G$9999,7,0),"")</f>
        <v>33.700000000000003</v>
      </c>
      <c r="L72" s="19"/>
      <c r="M72" s="19"/>
      <c r="N72" s="19"/>
      <c r="O72" s="19"/>
      <c r="P72" s="115">
        <f t="shared" si="11"/>
        <v>5.555555555555558E-2</v>
      </c>
      <c r="Q72" s="21">
        <f t="shared" si="12"/>
        <v>6.9444444444444198E-3</v>
      </c>
    </row>
    <row r="73" spans="1:17" ht="15.75">
      <c r="A73" s="16">
        <v>485</v>
      </c>
      <c r="B73" s="118">
        <f>IFERROR(VLOOKUP(A73,'CR ACT'!$A$3:$J$9999,10,FALSE),"")</f>
        <v>0</v>
      </c>
      <c r="C73" s="123">
        <v>19</v>
      </c>
      <c r="D73" s="16">
        <v>5</v>
      </c>
      <c r="E73" s="8" t="str">
        <f t="shared" si="10"/>
        <v>19-5</v>
      </c>
      <c r="F73" s="17">
        <f>IFERROR(VLOOKUP($A73,'CR ACT'!$A$3:$G$9999,2,0),"")</f>
        <v>0.81597222222222221</v>
      </c>
      <c r="G73" s="17" t="str">
        <f>IFERROR(VLOOKUP($A73,'CR ACT'!$A$3:$G$9999,3,0),"")</f>
        <v>TVM</v>
      </c>
      <c r="H73" s="16" t="str">
        <f>IFERROR(VLOOKUP($A73,'CR ACT'!$A$3:$G$9999,4,0),"")</f>
        <v>NH</v>
      </c>
      <c r="I73" s="17" t="str">
        <f>IFERROR(VLOOKUP($A73,'CR ACT'!$A$3:$G$9999,5,0),"")</f>
        <v>KLKV</v>
      </c>
      <c r="J73" s="17">
        <f>IFERROR(VLOOKUP($A73,'CR ACT'!$A$3:$G$9999,6,0),"")</f>
        <v>0.87152777777777779</v>
      </c>
      <c r="K73" s="18">
        <f>IFERROR(VLOOKUP($A73,'CR ACT'!$A$3:$G$9999,7,0),"")</f>
        <v>33.700000000000003</v>
      </c>
      <c r="L73" s="19"/>
      <c r="M73" s="19"/>
      <c r="N73" s="19"/>
      <c r="O73" s="19"/>
      <c r="P73" s="115">
        <f t="shared" si="11"/>
        <v>5.555555555555558E-2</v>
      </c>
      <c r="Q73" s="21">
        <f t="shared" si="12"/>
        <v>3.4722222222222099E-3</v>
      </c>
    </row>
    <row r="74" spans="1:17" ht="15.75">
      <c r="A74" s="16">
        <v>117</v>
      </c>
      <c r="B74" s="118">
        <f>IFERROR(VLOOKUP(A74,'CR ACT'!$A$3:$J$9999,10,FALSE),"")</f>
        <v>0</v>
      </c>
      <c r="C74" s="124">
        <v>19</v>
      </c>
      <c r="D74" s="16">
        <v>6</v>
      </c>
      <c r="E74" s="8" t="str">
        <f t="shared" si="10"/>
        <v>19-6</v>
      </c>
      <c r="F74" s="17">
        <f>IFERROR(VLOOKUP($A74,'CR ACT'!$A$3:$G$9999,2,0),"")</f>
        <v>0.875</v>
      </c>
      <c r="G74" s="17" t="str">
        <f>IFERROR(VLOOKUP($A74,'CR ACT'!$A$3:$G$9999,3,0),"")</f>
        <v>KLKV</v>
      </c>
      <c r="H74" s="16" t="str">
        <f>IFERROR(VLOOKUP($A74,'CR ACT'!$A$3:$G$9999,4,0),"")</f>
        <v>NH</v>
      </c>
      <c r="I74" s="17" t="str">
        <f>IFERROR(VLOOKUP($A74,'CR ACT'!$A$3:$G$9999,5,0),"")</f>
        <v>PSL</v>
      </c>
      <c r="J74" s="17">
        <f>IFERROR(VLOOKUP($A74,'CR ACT'!$A$3:$G$9999,6,0),"")</f>
        <v>0.88194444444444442</v>
      </c>
      <c r="K74" s="18">
        <f>IFERROR(VLOOKUP($A74,'CR ACT'!$A$3:$G$9999,7,0),"")</f>
        <v>3.5</v>
      </c>
      <c r="L74" s="19"/>
      <c r="M74" s="19"/>
      <c r="N74" s="19"/>
      <c r="O74" s="19"/>
      <c r="P74" s="115">
        <f t="shared" si="11"/>
        <v>6.9444444444444198E-3</v>
      </c>
      <c r="Q74" s="21" t="str">
        <f t="shared" si="12"/>
        <v/>
      </c>
    </row>
    <row r="75" spans="1:17" ht="15.75">
      <c r="A75" s="16"/>
      <c r="B75" s="118" t="str">
        <f>IFERROR(VLOOKUP(A75,'CR ACT'!$A$3:$J$9999,10,FALSE),"")</f>
        <v/>
      </c>
      <c r="C75" s="138"/>
      <c r="D75" s="16"/>
      <c r="E75" s="8" t="str">
        <f t="shared" si="10"/>
        <v>0</v>
      </c>
      <c r="F75" s="17" t="str">
        <f>IFERROR(VLOOKUP($A75,'CR ACT'!$A$3:$G$9999,2,0),"")</f>
        <v/>
      </c>
      <c r="G75" s="17" t="str">
        <f>IFERROR(VLOOKUP($A75,'CR ACT'!$A$3:$G$9999,3,0),"")</f>
        <v/>
      </c>
      <c r="H75" s="16" t="str">
        <f>IFERROR(VLOOKUP($A75,'CR ACT'!$A$3:$G$9999,4,0),"")</f>
        <v/>
      </c>
      <c r="I75" s="17" t="str">
        <f>IFERROR(VLOOKUP($A75,'CR ACT'!$A$3:$G$9999,5,0),"")</f>
        <v/>
      </c>
      <c r="J75" s="17" t="str">
        <f>IFERROR(VLOOKUP($A75,'CR ACT'!$A$3:$G$9999,6,0),"")</f>
        <v/>
      </c>
      <c r="K75" s="18" t="str">
        <f>IFERROR(VLOOKUP($A75,'CR ACT'!$A$3:$G$9999,7,0),"")</f>
        <v/>
      </c>
      <c r="L75" s="22"/>
      <c r="M75" s="22"/>
      <c r="N75" s="22"/>
      <c r="O75" s="22"/>
      <c r="P75" s="115" t="str">
        <f t="shared" si="11"/>
        <v/>
      </c>
      <c r="Q75" s="21" t="str">
        <f t="shared" si="12"/>
        <v/>
      </c>
    </row>
    <row r="76" spans="1:17" ht="16.5" thickBot="1">
      <c r="A76" s="16"/>
      <c r="B76" s="118" t="str">
        <f>IFERROR(VLOOKUP(A76,'CR ACT'!$A$3:$J$9999,10,FALSE),"")</f>
        <v/>
      </c>
      <c r="C76" s="138"/>
      <c r="D76" s="23"/>
      <c r="E76" s="8" t="str">
        <f t="shared" si="10"/>
        <v>0</v>
      </c>
      <c r="F76" s="24" t="str">
        <f>IFERROR(VLOOKUP($A76,'CR ACT'!$A$3:$G$9999,2,0),"")</f>
        <v/>
      </c>
      <c r="G76" s="24" t="str">
        <f>IFERROR(VLOOKUP($A76,'CR ACT'!$A$3:$G$9999,3,0),"")</f>
        <v/>
      </c>
      <c r="H76" s="23" t="str">
        <f>IFERROR(VLOOKUP($A76,'CR ACT'!$A$3:$G$9999,4,0),"")</f>
        <v/>
      </c>
      <c r="I76" s="24" t="str">
        <f>IFERROR(VLOOKUP($A76,'CR ACT'!$A$3:$G$9999,5,0),"")</f>
        <v/>
      </c>
      <c r="J76" s="24" t="str">
        <f>IFERROR(VLOOKUP($A76,'CR ACT'!$A$3:$G$9999,6,0),"")</f>
        <v/>
      </c>
      <c r="K76" s="25" t="str">
        <f>IFERROR(VLOOKUP($A76,'CR ACT'!$A$3:$G$9999,7,0),"")</f>
        <v/>
      </c>
      <c r="L76" s="26"/>
      <c r="M76" s="26"/>
      <c r="N76" s="26"/>
      <c r="O76" s="26"/>
      <c r="P76" s="27" t="str">
        <f t="shared" si="11"/>
        <v/>
      </c>
      <c r="Q76" s="28"/>
    </row>
    <row r="77" spans="1:17" ht="15.75">
      <c r="A77" s="7">
        <v>8</v>
      </c>
      <c r="B77" s="118">
        <f>IFERROR(VLOOKUP(A77,'CR ACT'!$A$3:$J$9999,10,FALSE),"")</f>
        <v>0</v>
      </c>
      <c r="C77" s="123">
        <v>20</v>
      </c>
      <c r="D77" s="8">
        <v>1</v>
      </c>
      <c r="E77" s="8" t="str">
        <f t="shared" si="10"/>
        <v>20-1</v>
      </c>
      <c r="F77" s="9">
        <f>IFERROR(VLOOKUP($A77,'CR ACT'!$A$3:$G$9999,2,0),"")</f>
        <v>0.22222222222222199</v>
      </c>
      <c r="G77" s="9" t="str">
        <f>IFERROR(VLOOKUP($A77,'CR ACT'!$A$3:$G$9999,3,0),"")</f>
        <v>PSL</v>
      </c>
      <c r="H77" s="8" t="str">
        <f>IFERROR(VLOOKUP($A77,'CR ACT'!$A$3:$G$9999,4,0),"")</f>
        <v>NH</v>
      </c>
      <c r="I77" s="9" t="str">
        <f>IFERROR(VLOOKUP($A77,'CR ACT'!$A$3:$G$9999,5,0),"")</f>
        <v>KLKV</v>
      </c>
      <c r="J77" s="9">
        <f>IFERROR(VLOOKUP($A77,'CR ACT'!$A$3:$G$9999,6,0),"")</f>
        <v>0.22916666666666644</v>
      </c>
      <c r="K77" s="10">
        <f>IFERROR(VLOOKUP($A77,'CR ACT'!$A$3:$G$9999,7,0),"")</f>
        <v>3.5</v>
      </c>
      <c r="L77" s="11">
        <f>SUMIF(Q77:Q84,"&lt;0:14",Q77:Q84)+SUM(P77:P84)+TIME(0,60,0)</f>
        <v>0.34722222222222271</v>
      </c>
      <c r="M77" s="12">
        <f>L77+SUMIF(Q77:Q84,"&gt;0:14",Q77:Q84)-TIME(0,30,0)</f>
        <v>0.34722222222222282</v>
      </c>
      <c r="N77" s="12">
        <f>MAX(0,(L77-TIME(8,0,0)))</f>
        <v>1.3888888888889395E-2</v>
      </c>
      <c r="O77" s="13">
        <f>SUM(K77:K84)</f>
        <v>154.4</v>
      </c>
      <c r="P77" s="14">
        <f t="shared" si="11"/>
        <v>6.9444444444444475E-3</v>
      </c>
      <c r="Q77" s="15">
        <f t="shared" ref="Q77:Q83" si="13">IFERROR(MAX(0,(F78-J77)),"")</f>
        <v>6.9444444444445586E-3</v>
      </c>
    </row>
    <row r="78" spans="1:17" ht="15.75">
      <c r="A78" s="16">
        <v>137</v>
      </c>
      <c r="B78" s="118">
        <f>IFERROR(VLOOKUP(A78,'CR ACT'!$A$3:$J$9999,10,FALSE),"")</f>
        <v>0</v>
      </c>
      <c r="C78" s="124">
        <v>20</v>
      </c>
      <c r="D78" s="16">
        <v>2</v>
      </c>
      <c r="E78" s="8" t="str">
        <f t="shared" si="10"/>
        <v>20-2</v>
      </c>
      <c r="F78" s="17">
        <f>IFERROR(VLOOKUP($A78,'CR ACT'!$A$3:$G$9999,2,0),"")</f>
        <v>0.23611111111111099</v>
      </c>
      <c r="G78" s="17" t="str">
        <f>IFERROR(VLOOKUP($A78,'CR ACT'!$A$3:$G$9999,3,0),"")</f>
        <v>KLKV</v>
      </c>
      <c r="H78" s="16" t="str">
        <f>IFERROR(VLOOKUP($A78,'CR ACT'!$A$3:$G$9999,4,0),"")</f>
        <v>NH</v>
      </c>
      <c r="I78" s="17" t="str">
        <f>IFERROR(VLOOKUP($A78,'CR ACT'!$A$3:$G$9999,5,0),"")</f>
        <v>TVM</v>
      </c>
      <c r="J78" s="17">
        <f>IFERROR(VLOOKUP($A78,'CR ACT'!$A$3:$G$9999,6,0),"")</f>
        <v>0.29166666666666657</v>
      </c>
      <c r="K78" s="18">
        <f>IFERROR(VLOOKUP($A78,'CR ACT'!$A$3:$G$9999,7,0),"")</f>
        <v>33.700000000000003</v>
      </c>
      <c r="L78" s="19"/>
      <c r="M78" s="19"/>
      <c r="N78" s="19"/>
      <c r="O78" s="19"/>
      <c r="P78" s="115">
        <f t="shared" si="11"/>
        <v>5.555555555555558E-2</v>
      </c>
      <c r="Q78" s="21">
        <f t="shared" si="13"/>
        <v>6.9444444444444198E-3</v>
      </c>
    </row>
    <row r="79" spans="1:17" ht="15.75">
      <c r="A79" s="16">
        <v>325</v>
      </c>
      <c r="B79" s="118">
        <f>IFERROR(VLOOKUP(A79,'CR ACT'!$A$3:$J$9999,10,FALSE),"")</f>
        <v>0</v>
      </c>
      <c r="C79" s="123">
        <v>20</v>
      </c>
      <c r="D79" s="16">
        <v>3</v>
      </c>
      <c r="E79" s="8" t="str">
        <f t="shared" si="10"/>
        <v>20-3</v>
      </c>
      <c r="F79" s="17">
        <f>IFERROR(VLOOKUP($A79,'CR ACT'!$A$3:$G$9999,2,0),"")</f>
        <v>0.29861111111111099</v>
      </c>
      <c r="G79" s="17" t="str">
        <f>IFERROR(VLOOKUP($A79,'CR ACT'!$A$3:$G$9999,3,0),"")</f>
        <v>TVM</v>
      </c>
      <c r="H79" s="16" t="str">
        <f>IFERROR(VLOOKUP($A79,'CR ACT'!$A$3:$G$9999,4,0),"")</f>
        <v>NH</v>
      </c>
      <c r="I79" s="17" t="str">
        <f>IFERROR(VLOOKUP($A79,'CR ACT'!$A$3:$G$9999,5,0),"")</f>
        <v>KLKV</v>
      </c>
      <c r="J79" s="17">
        <f>IFERROR(VLOOKUP($A79,'CR ACT'!$A$3:$G$9999,6,0),"")</f>
        <v>0.35416666666666657</v>
      </c>
      <c r="K79" s="18">
        <f>IFERROR(VLOOKUP($A79,'CR ACT'!$A$3:$G$9999,7,0),"")</f>
        <v>33.700000000000003</v>
      </c>
      <c r="L79" s="19"/>
      <c r="M79" s="19"/>
      <c r="N79" s="19"/>
      <c r="O79" s="19"/>
      <c r="P79" s="115">
        <f t="shared" si="11"/>
        <v>5.555555555555558E-2</v>
      </c>
      <c r="Q79" s="21">
        <f t="shared" si="13"/>
        <v>2.0833333333333426E-2</v>
      </c>
    </row>
    <row r="80" spans="1:17" ht="15.75">
      <c r="A80" s="16">
        <v>195</v>
      </c>
      <c r="B80" s="118">
        <f>IFERROR(VLOOKUP(A80,'CR ACT'!$A$3:$J$9999,10,FALSE),"")</f>
        <v>0</v>
      </c>
      <c r="C80" s="124">
        <v>20</v>
      </c>
      <c r="D80" s="16">
        <v>4</v>
      </c>
      <c r="E80" s="8" t="str">
        <f t="shared" si="10"/>
        <v>20-4</v>
      </c>
      <c r="F80" s="17">
        <f>IFERROR(VLOOKUP($A80,'CR ACT'!$A$3:$G$9999,2,0),"")</f>
        <v>0.375</v>
      </c>
      <c r="G80" s="17" t="str">
        <f>IFERROR(VLOOKUP($A80,'CR ACT'!$A$3:$G$9999,3,0),"")</f>
        <v>KLKV</v>
      </c>
      <c r="H80" s="16" t="str">
        <f>IFERROR(VLOOKUP($A80,'CR ACT'!$A$3:$G$9999,4,0),"")</f>
        <v>NH</v>
      </c>
      <c r="I80" s="17" t="str">
        <f>IFERROR(VLOOKUP($A80,'CR ACT'!$A$3:$G$9999,5,0),"")</f>
        <v>MC</v>
      </c>
      <c r="J80" s="17">
        <f>IFERROR(VLOOKUP($A80,'CR ACT'!$A$3:$G$9999,6,0),"")</f>
        <v>0.45833333333333331</v>
      </c>
      <c r="K80" s="18">
        <f>IFERROR(VLOOKUP($A80,'CR ACT'!$A$3:$G$9999,7,0),"")</f>
        <v>40</v>
      </c>
      <c r="L80" s="19"/>
      <c r="M80" s="19"/>
      <c r="N80" s="19"/>
      <c r="O80" s="19"/>
      <c r="P80" s="20">
        <f t="shared" si="11"/>
        <v>8.3333333333333315E-2</v>
      </c>
      <c r="Q80" s="21">
        <f t="shared" si="13"/>
        <v>6.9444444444446973E-3</v>
      </c>
    </row>
    <row r="81" spans="1:17" ht="15.75">
      <c r="A81" s="16">
        <v>394</v>
      </c>
      <c r="B81" s="118">
        <f>IFERROR(VLOOKUP(A81,'CR ACT'!$A$3:$J$9999,10,FALSE),"")</f>
        <v>0</v>
      </c>
      <c r="C81" s="123">
        <v>20</v>
      </c>
      <c r="D81" s="16">
        <v>5</v>
      </c>
      <c r="E81" s="8" t="str">
        <f t="shared" si="10"/>
        <v>20-5</v>
      </c>
      <c r="F81" s="17">
        <f>IFERROR(VLOOKUP($A81,'CR ACT'!$A$3:$G$9999,2,0),"")</f>
        <v>0.46527777777777801</v>
      </c>
      <c r="G81" s="17" t="str">
        <f>IFERROR(VLOOKUP($A81,'CR ACT'!$A$3:$G$9999,3,0),"")</f>
        <v>MC</v>
      </c>
      <c r="H81" s="16" t="str">
        <f>IFERROR(VLOOKUP($A81,'CR ACT'!$A$3:$G$9999,4,0),"")</f>
        <v>NH</v>
      </c>
      <c r="I81" s="17" t="str">
        <f>IFERROR(VLOOKUP($A81,'CR ACT'!$A$3:$G$9999,5,0),"")</f>
        <v>KLKV</v>
      </c>
      <c r="J81" s="17">
        <f>IFERROR(VLOOKUP($A81,'CR ACT'!$A$3:$G$9999,6,0),"")</f>
        <v>0.53472222222222243</v>
      </c>
      <c r="K81" s="18">
        <f>IFERROR(VLOOKUP($A81,'CR ACT'!$A$3:$G$9999,7,0),"")</f>
        <v>40</v>
      </c>
      <c r="L81" s="19"/>
      <c r="M81" s="19"/>
      <c r="N81" s="19"/>
      <c r="O81" s="19"/>
      <c r="P81" s="115">
        <f t="shared" si="11"/>
        <v>6.944444444444442E-2</v>
      </c>
      <c r="Q81" s="21">
        <f t="shared" si="13"/>
        <v>6.9444444444445308E-3</v>
      </c>
    </row>
    <row r="82" spans="1:17" ht="15.75">
      <c r="A82" s="16">
        <v>70</v>
      </c>
      <c r="B82" s="118">
        <f>IFERROR(VLOOKUP(A82,'CR ACT'!$A$3:$J$9999,10,FALSE),"")</f>
        <v>0</v>
      </c>
      <c r="C82" s="124">
        <v>20</v>
      </c>
      <c r="D82" s="16">
        <v>6</v>
      </c>
      <c r="E82" s="8" t="str">
        <f t="shared" si="10"/>
        <v>20-6</v>
      </c>
      <c r="F82" s="17">
        <f>IFERROR(VLOOKUP($A82,'CR ACT'!$A$3:$G$9999,2,0),"")</f>
        <v>0.54166666666666696</v>
      </c>
      <c r="G82" s="17" t="str">
        <f>IFERROR(VLOOKUP($A82,'CR ACT'!$A$3:$G$9999,3,0),"")</f>
        <v>KLKV</v>
      </c>
      <c r="H82" s="16" t="str">
        <f>IFERROR(VLOOKUP($A82,'CR ACT'!$A$3:$G$9999,4,0),"")</f>
        <v>NH</v>
      </c>
      <c r="I82" s="17" t="str">
        <f>IFERROR(VLOOKUP($A82,'CR ACT'!$A$3:$G$9999,5,0),"")</f>
        <v>PSL</v>
      </c>
      <c r="J82" s="17">
        <f>IFERROR(VLOOKUP($A82,'CR ACT'!$A$3:$G$9999,6,0),"")</f>
        <v>0.54861111111111138</v>
      </c>
      <c r="K82" s="18">
        <f>IFERROR(VLOOKUP($A82,'CR ACT'!$A$3:$G$9999,7,0),"")</f>
        <v>3.5</v>
      </c>
      <c r="L82" s="19"/>
      <c r="M82" s="19"/>
      <c r="N82" s="19"/>
      <c r="O82" s="19"/>
      <c r="P82" s="115">
        <f t="shared" si="11"/>
        <v>6.9444444444444198E-3</v>
      </c>
      <c r="Q82" s="21" t="str">
        <f t="shared" si="13"/>
        <v/>
      </c>
    </row>
    <row r="83" spans="1:17" ht="15.75">
      <c r="A83" s="16"/>
      <c r="B83" s="118" t="str">
        <f>IFERROR(VLOOKUP(A83,'CR ACT'!$A$3:$J$9999,10,FALSE),"")</f>
        <v/>
      </c>
      <c r="C83" s="138"/>
      <c r="D83" s="16"/>
      <c r="E83" s="8" t="str">
        <f t="shared" si="10"/>
        <v>0</v>
      </c>
      <c r="F83" s="17" t="str">
        <f>IFERROR(VLOOKUP($A83,'CR ACT'!$A$3:$G$9999,2,0),"")</f>
        <v/>
      </c>
      <c r="G83" s="17" t="str">
        <f>IFERROR(VLOOKUP($A83,'CR ACT'!$A$3:$G$9999,3,0),"")</f>
        <v/>
      </c>
      <c r="H83" s="16" t="str">
        <f>IFERROR(VLOOKUP($A83,'CR ACT'!$A$3:$G$9999,4,0),"")</f>
        <v/>
      </c>
      <c r="I83" s="17" t="str">
        <f>IFERROR(VLOOKUP($A83,'CR ACT'!$A$3:$G$9999,5,0),"")</f>
        <v/>
      </c>
      <c r="J83" s="17" t="str">
        <f>IFERROR(VLOOKUP($A83,'CR ACT'!$A$3:$G$9999,6,0),"")</f>
        <v/>
      </c>
      <c r="K83" s="18" t="str">
        <f>IFERROR(VLOOKUP($A83,'CR ACT'!$A$3:$G$9999,7,0),"")</f>
        <v/>
      </c>
      <c r="L83" s="22"/>
      <c r="M83" s="22"/>
      <c r="N83" s="22"/>
      <c r="O83" s="22"/>
      <c r="P83" s="20" t="str">
        <f t="shared" si="11"/>
        <v/>
      </c>
      <c r="Q83" s="21" t="str">
        <f t="shared" si="13"/>
        <v/>
      </c>
    </row>
    <row r="84" spans="1:17" ht="16.5" thickBot="1">
      <c r="A84" s="16"/>
      <c r="B84" s="118" t="str">
        <f>IFERROR(VLOOKUP(A84,'CR ACT'!$A$3:$J$9999,10,FALSE),"")</f>
        <v/>
      </c>
      <c r="C84" s="138"/>
      <c r="D84" s="23"/>
      <c r="E84" s="8" t="str">
        <f t="shared" si="10"/>
        <v>0</v>
      </c>
      <c r="F84" s="24" t="str">
        <f>IFERROR(VLOOKUP($A84,'CR ACT'!$A$3:$G$9999,2,0),"")</f>
        <v/>
      </c>
      <c r="G84" s="24" t="str">
        <f>IFERROR(VLOOKUP($A84,'CR ACT'!$A$3:$G$9999,3,0),"")</f>
        <v/>
      </c>
      <c r="H84" s="23" t="str">
        <f>IFERROR(VLOOKUP($A84,'CR ACT'!$A$3:$G$9999,4,0),"")</f>
        <v/>
      </c>
      <c r="I84" s="24" t="str">
        <f>IFERROR(VLOOKUP($A84,'CR ACT'!$A$3:$G$9999,5,0),"")</f>
        <v/>
      </c>
      <c r="J84" s="24" t="str">
        <f>IFERROR(VLOOKUP($A84,'CR ACT'!$A$3:$G$9999,6,0),"")</f>
        <v/>
      </c>
      <c r="K84" s="25" t="str">
        <f>IFERROR(VLOOKUP($A84,'CR ACT'!$A$3:$G$9999,7,0),"")</f>
        <v/>
      </c>
      <c r="L84" s="26"/>
      <c r="M84" s="26"/>
      <c r="N84" s="26"/>
      <c r="O84" s="26"/>
      <c r="P84" s="27" t="str">
        <f t="shared" si="11"/>
        <v/>
      </c>
      <c r="Q84" s="28"/>
    </row>
    <row r="85" spans="1:17" ht="15.75">
      <c r="A85" s="7">
        <v>58</v>
      </c>
      <c r="B85" s="118">
        <f>IFERROR(VLOOKUP(A85,'CR ACT'!$A$3:$J$9999,10,FALSE),"")</f>
        <v>0</v>
      </c>
      <c r="C85" s="123">
        <v>21</v>
      </c>
      <c r="D85" s="8">
        <v>1</v>
      </c>
      <c r="E85" s="8" t="str">
        <f t="shared" si="10"/>
        <v>21-1</v>
      </c>
      <c r="F85" s="9">
        <f>IFERROR(VLOOKUP($A85,'CR ACT'!$A$3:$G$9999,2,0),"")</f>
        <v>0.57986111111111105</v>
      </c>
      <c r="G85" s="9" t="str">
        <f>IFERROR(VLOOKUP($A85,'CR ACT'!$A$3:$G$9999,3,0),"")</f>
        <v>PSL</v>
      </c>
      <c r="H85" s="8" t="str">
        <f>IFERROR(VLOOKUP($A85,'CR ACT'!$A$3:$G$9999,4,0),"")</f>
        <v>NH</v>
      </c>
      <c r="I85" s="9" t="str">
        <f>IFERROR(VLOOKUP($A85,'CR ACT'!$A$3:$G$9999,5,0),"")</f>
        <v>KLKV</v>
      </c>
      <c r="J85" s="9">
        <f>IFERROR(VLOOKUP($A85,'CR ACT'!$A$3:$G$9999,6,0),"")</f>
        <v>0.58680555555555547</v>
      </c>
      <c r="K85" s="10">
        <f>IFERROR(VLOOKUP($A85,'CR ACT'!$A$3:$G$9999,7,0),"")</f>
        <v>3.5</v>
      </c>
      <c r="L85" s="11">
        <f>SUMIF(Q85:Q92,"&lt;0:14",Q85:Q92)+SUM(P85:P92)+TIME(0,60,0)</f>
        <v>0.33333333333333365</v>
      </c>
      <c r="M85" s="12">
        <f>L85+SUMIF(Q85:Q92,"&gt;0:14",Q85:Q92)-TIME(0,30,0)</f>
        <v>0.3333333333333337</v>
      </c>
      <c r="N85" s="12">
        <f>MAX(0,(L85-TIME(8,0,0)))</f>
        <v>3.3306690738754696E-16</v>
      </c>
      <c r="O85" s="13">
        <f>SUM(K85:K92)</f>
        <v>154.4</v>
      </c>
      <c r="P85" s="14">
        <f t="shared" si="11"/>
        <v>6.9444444444444198E-3</v>
      </c>
      <c r="Q85" s="15">
        <f t="shared" ref="Q85:Q91" si="14">IFERROR(MAX(0,(F86-J85)),"")</f>
        <v>6.9444444444495268E-3</v>
      </c>
    </row>
    <row r="86" spans="1:17" ht="15.75">
      <c r="A86" s="16">
        <v>248</v>
      </c>
      <c r="B86" s="118">
        <f>IFERROR(VLOOKUP(A86,'CR ACT'!$A$3:$J$9999,10,FALSE),"")</f>
        <v>0</v>
      </c>
      <c r="C86" s="124">
        <v>21</v>
      </c>
      <c r="D86" s="16">
        <v>2</v>
      </c>
      <c r="E86" s="8" t="str">
        <f t="shared" si="10"/>
        <v>21-2</v>
      </c>
      <c r="F86" s="17">
        <f>IFERROR(VLOOKUP($A86,'CR ACT'!$A$3:$G$9999,2,0),"")</f>
        <v>0.593750000000005</v>
      </c>
      <c r="G86" s="17" t="str">
        <f>IFERROR(VLOOKUP($A86,'CR ACT'!$A$3:$G$9999,3,0),"")</f>
        <v>KLKV</v>
      </c>
      <c r="H86" s="16" t="str">
        <f>IFERROR(VLOOKUP($A86,'CR ACT'!$A$3:$G$9999,4,0),"")</f>
        <v>NH</v>
      </c>
      <c r="I86" s="17" t="str">
        <f>IFERROR(VLOOKUP($A86,'CR ACT'!$A$3:$G$9999,5,0),"")</f>
        <v>TVM</v>
      </c>
      <c r="J86" s="17">
        <f>IFERROR(VLOOKUP($A86,'CR ACT'!$A$3:$G$9999,6,0),"")</f>
        <v>0.64930555555556058</v>
      </c>
      <c r="K86" s="18">
        <f>IFERROR(VLOOKUP($A86,'CR ACT'!$A$3:$G$9999,7,0),"")</f>
        <v>33.700000000000003</v>
      </c>
      <c r="L86" s="19"/>
      <c r="M86" s="19"/>
      <c r="N86" s="19"/>
      <c r="O86" s="19"/>
      <c r="P86" s="115">
        <f t="shared" si="11"/>
        <v>5.555555555555558E-2</v>
      </c>
      <c r="Q86" s="21">
        <f t="shared" si="14"/>
        <v>6.9444444444394238E-3</v>
      </c>
    </row>
    <row r="87" spans="1:17" ht="15.75">
      <c r="A87" s="16">
        <v>437</v>
      </c>
      <c r="B87" s="118">
        <f>IFERROR(VLOOKUP(A87,'CR ACT'!$A$3:$J$9999,10,FALSE),"")</f>
        <v>0</v>
      </c>
      <c r="C87" s="123">
        <v>21</v>
      </c>
      <c r="D87" s="16">
        <v>3</v>
      </c>
      <c r="E87" s="8" t="str">
        <f t="shared" si="10"/>
        <v>21-3</v>
      </c>
      <c r="F87" s="17">
        <f>IFERROR(VLOOKUP($A87,'CR ACT'!$A$3:$G$9999,2,0),"")</f>
        <v>0.65625</v>
      </c>
      <c r="G87" s="17" t="str">
        <f>IFERROR(VLOOKUP($A87,'CR ACT'!$A$3:$G$9999,3,0),"")</f>
        <v>TVM</v>
      </c>
      <c r="H87" s="16" t="str">
        <f>IFERROR(VLOOKUP($A87,'CR ACT'!$A$3:$G$9999,4,0),"")</f>
        <v>NH</v>
      </c>
      <c r="I87" s="17" t="str">
        <f>IFERROR(VLOOKUP($A87,'CR ACT'!$A$3:$G$9999,5,0),"")</f>
        <v>KLKV</v>
      </c>
      <c r="J87" s="17">
        <f>IFERROR(VLOOKUP($A87,'CR ACT'!$A$3:$G$9999,6,0),"")</f>
        <v>0.71180555555555558</v>
      </c>
      <c r="K87" s="18">
        <f>IFERROR(VLOOKUP($A87,'CR ACT'!$A$3:$G$9999,7,0),"")</f>
        <v>33.700000000000003</v>
      </c>
      <c r="L87" s="19"/>
      <c r="M87" s="19"/>
      <c r="N87" s="19"/>
      <c r="O87" s="19"/>
      <c r="P87" s="115">
        <f t="shared" si="11"/>
        <v>5.555555555555558E-2</v>
      </c>
      <c r="Q87" s="21">
        <f t="shared" si="14"/>
        <v>2.083333333333337E-2</v>
      </c>
    </row>
    <row r="88" spans="1:17" ht="15.75">
      <c r="A88" s="16">
        <v>286</v>
      </c>
      <c r="B88" s="118">
        <f>IFERROR(VLOOKUP(A88,'CR ACT'!$A$3:$J$9999,10,FALSE),"")</f>
        <v>0</v>
      </c>
      <c r="C88" s="124">
        <v>21</v>
      </c>
      <c r="D88" s="16">
        <v>4</v>
      </c>
      <c r="E88" s="8" t="str">
        <f t="shared" si="10"/>
        <v>21-4</v>
      </c>
      <c r="F88" s="17">
        <f>IFERROR(VLOOKUP($A88,'CR ACT'!$A$3:$G$9999,2,0),"")</f>
        <v>0.73263888888888895</v>
      </c>
      <c r="G88" s="17" t="str">
        <f>IFERROR(VLOOKUP($A88,'CR ACT'!$A$3:$G$9999,3,0),"")</f>
        <v>KLKV</v>
      </c>
      <c r="H88" s="16" t="str">
        <f>IFERROR(VLOOKUP($A88,'CR ACT'!$A$3:$G$9999,4,0),"")</f>
        <v>NH</v>
      </c>
      <c r="I88" s="17" t="str">
        <f>IFERROR(VLOOKUP($A88,'CR ACT'!$A$3:$G$9999,5,0),"")</f>
        <v>MC</v>
      </c>
      <c r="J88" s="17">
        <f>IFERROR(VLOOKUP($A88,'CR ACT'!$A$3:$G$9999,6,0),"")</f>
        <v>0.80208333333333337</v>
      </c>
      <c r="K88" s="18">
        <f>IFERROR(VLOOKUP($A88,'CR ACT'!$A$3:$G$9999,7,0),"")</f>
        <v>40</v>
      </c>
      <c r="L88" s="19"/>
      <c r="M88" s="19"/>
      <c r="N88" s="19"/>
      <c r="O88" s="19"/>
      <c r="P88" s="115">
        <f t="shared" si="11"/>
        <v>6.944444444444442E-2</v>
      </c>
      <c r="Q88" s="21">
        <f t="shared" si="14"/>
        <v>6.9444444444446418E-3</v>
      </c>
    </row>
    <row r="89" spans="1:17" ht="15.75">
      <c r="A89" s="16">
        <v>478</v>
      </c>
      <c r="B89" s="118">
        <f>IFERROR(VLOOKUP(A89,'CR ACT'!$A$3:$J$9999,10,FALSE),"")</f>
        <v>0</v>
      </c>
      <c r="C89" s="123">
        <v>21</v>
      </c>
      <c r="D89" s="16">
        <v>5</v>
      </c>
      <c r="E89" s="8" t="str">
        <f t="shared" si="10"/>
        <v>21-5</v>
      </c>
      <c r="F89" s="17">
        <f>IFERROR(VLOOKUP($A89,'CR ACT'!$A$3:$G$9999,2,0),"")</f>
        <v>0.80902777777777801</v>
      </c>
      <c r="G89" s="17" t="str">
        <f>IFERROR(VLOOKUP($A89,'CR ACT'!$A$3:$G$9999,3,0),"")</f>
        <v>MC</v>
      </c>
      <c r="H89" s="16" t="str">
        <f>IFERROR(VLOOKUP($A89,'CR ACT'!$A$3:$G$9999,4,0),"")</f>
        <v>NH</v>
      </c>
      <c r="I89" s="17" t="str">
        <f>IFERROR(VLOOKUP($A89,'CR ACT'!$A$3:$G$9999,5,0),"")</f>
        <v>KLKV</v>
      </c>
      <c r="J89" s="17">
        <f>IFERROR(VLOOKUP($A89,'CR ACT'!$A$3:$G$9999,6,0),"")</f>
        <v>0.87847222222222243</v>
      </c>
      <c r="K89" s="18">
        <f>IFERROR(VLOOKUP($A89,'CR ACT'!$A$3:$G$9999,7,0),"")</f>
        <v>40</v>
      </c>
      <c r="L89" s="19"/>
      <c r="M89" s="19"/>
      <c r="N89" s="19"/>
      <c r="O89" s="19"/>
      <c r="P89" s="115">
        <f t="shared" si="11"/>
        <v>6.944444444444442E-2</v>
      </c>
      <c r="Q89" s="21">
        <f t="shared" si="14"/>
        <v>6.9444444444445308E-3</v>
      </c>
    </row>
    <row r="90" spans="1:17" ht="15.75">
      <c r="A90" s="16">
        <v>118</v>
      </c>
      <c r="B90" s="118">
        <f>IFERROR(VLOOKUP(A90,'CR ACT'!$A$3:$J$9999,10,FALSE),"")</f>
        <v>0</v>
      </c>
      <c r="C90" s="124">
        <v>21</v>
      </c>
      <c r="D90" s="16">
        <v>6</v>
      </c>
      <c r="E90" s="8" t="str">
        <f t="shared" si="10"/>
        <v>21-6</v>
      </c>
      <c r="F90" s="17">
        <f>IFERROR(VLOOKUP($A90,'CR ACT'!$A$3:$G$9999,2,0),"")</f>
        <v>0.88541666666666696</v>
      </c>
      <c r="G90" s="17" t="str">
        <f>IFERROR(VLOOKUP($A90,'CR ACT'!$A$3:$G$9999,3,0),"")</f>
        <v>KLKV</v>
      </c>
      <c r="H90" s="16" t="str">
        <f>IFERROR(VLOOKUP($A90,'CR ACT'!$A$3:$G$9999,4,0),"")</f>
        <v>NH</v>
      </c>
      <c r="I90" s="17" t="str">
        <f>IFERROR(VLOOKUP($A90,'CR ACT'!$A$3:$G$9999,5,0),"")</f>
        <v>PSL</v>
      </c>
      <c r="J90" s="17">
        <f>IFERROR(VLOOKUP($A90,'CR ACT'!$A$3:$G$9999,6,0),"")</f>
        <v>0.89236111111111138</v>
      </c>
      <c r="K90" s="18">
        <f>IFERROR(VLOOKUP($A90,'CR ACT'!$A$3:$G$9999,7,0),"")</f>
        <v>3.5</v>
      </c>
      <c r="L90" s="19"/>
      <c r="M90" s="19"/>
      <c r="N90" s="19"/>
      <c r="O90" s="19"/>
      <c r="P90" s="115">
        <f t="shared" si="11"/>
        <v>6.9444444444444198E-3</v>
      </c>
      <c r="Q90" s="21" t="str">
        <f t="shared" si="14"/>
        <v/>
      </c>
    </row>
    <row r="91" spans="1:17" ht="15.75">
      <c r="A91" s="16"/>
      <c r="B91" s="118" t="str">
        <f>IFERROR(VLOOKUP(A91,'CR ACT'!$A$3:$J$9999,10,FALSE),"")</f>
        <v/>
      </c>
      <c r="C91" s="138"/>
      <c r="D91" s="16"/>
      <c r="E91" s="8" t="str">
        <f t="shared" si="10"/>
        <v>0</v>
      </c>
      <c r="F91" s="17" t="str">
        <f>IFERROR(VLOOKUP($A91,'CR ACT'!$A$3:$G$9999,2,0),"")</f>
        <v/>
      </c>
      <c r="G91" s="17" t="str">
        <f>IFERROR(VLOOKUP($A91,'CR ACT'!$A$3:$G$9999,3,0),"")</f>
        <v/>
      </c>
      <c r="H91" s="16" t="str">
        <f>IFERROR(VLOOKUP($A91,'CR ACT'!$A$3:$G$9999,4,0),"")</f>
        <v/>
      </c>
      <c r="I91" s="17" t="str">
        <f>IFERROR(VLOOKUP($A91,'CR ACT'!$A$3:$G$9999,5,0),"")</f>
        <v/>
      </c>
      <c r="J91" s="17" t="str">
        <f>IFERROR(VLOOKUP($A91,'CR ACT'!$A$3:$G$9999,6,0),"")</f>
        <v/>
      </c>
      <c r="K91" s="18" t="str">
        <f>IFERROR(VLOOKUP($A91,'CR ACT'!$A$3:$G$9999,7,0),"")</f>
        <v/>
      </c>
      <c r="L91" s="22"/>
      <c r="M91" s="22"/>
      <c r="N91" s="22"/>
      <c r="O91" s="22"/>
      <c r="P91" s="115" t="str">
        <f t="shared" si="11"/>
        <v/>
      </c>
      <c r="Q91" s="21" t="str">
        <f t="shared" si="14"/>
        <v/>
      </c>
    </row>
    <row r="92" spans="1:17" ht="16.5" thickBot="1">
      <c r="A92" s="16"/>
      <c r="B92" s="118" t="str">
        <f>IFERROR(VLOOKUP(A92,'CR ACT'!$A$3:$J$9999,10,FALSE),"")</f>
        <v/>
      </c>
      <c r="C92" s="138"/>
      <c r="D92" s="23"/>
      <c r="E92" s="8" t="str">
        <f t="shared" si="10"/>
        <v>0</v>
      </c>
      <c r="F92" s="24" t="str">
        <f>IFERROR(VLOOKUP($A92,'CR ACT'!$A$3:$G$9999,2,0),"")</f>
        <v/>
      </c>
      <c r="G92" s="24" t="str">
        <f>IFERROR(VLOOKUP($A92,'CR ACT'!$A$3:$G$9999,3,0),"")</f>
        <v/>
      </c>
      <c r="H92" s="23" t="str">
        <f>IFERROR(VLOOKUP($A92,'CR ACT'!$A$3:$G$9999,4,0),"")</f>
        <v/>
      </c>
      <c r="I92" s="24" t="str">
        <f>IFERROR(VLOOKUP($A92,'CR ACT'!$A$3:$G$9999,5,0),"")</f>
        <v/>
      </c>
      <c r="J92" s="24" t="str">
        <f>IFERROR(VLOOKUP($A92,'CR ACT'!$A$3:$G$9999,6,0),"")</f>
        <v/>
      </c>
      <c r="K92" s="25" t="str">
        <f>IFERROR(VLOOKUP($A92,'CR ACT'!$A$3:$G$9999,7,0),"")</f>
        <v/>
      </c>
      <c r="L92" s="26"/>
      <c r="M92" s="26"/>
      <c r="N92" s="26"/>
      <c r="O92" s="26"/>
      <c r="P92" s="27" t="str">
        <f t="shared" si="11"/>
        <v/>
      </c>
      <c r="Q92" s="28"/>
    </row>
    <row r="93" spans="1:17" ht="15.75">
      <c r="A93" s="16">
        <v>142</v>
      </c>
      <c r="B93" s="118">
        <f>IFERROR(VLOOKUP(A93,'CR ACT'!$A$3:$J$9999,10,FALSE),"")</f>
        <v>0</v>
      </c>
      <c r="C93" s="123">
        <v>22</v>
      </c>
      <c r="D93" s="8">
        <v>1</v>
      </c>
      <c r="E93" s="8" t="str">
        <f t="shared" si="10"/>
        <v>22-1</v>
      </c>
      <c r="F93" s="9">
        <f>IFERROR(VLOOKUP($A93,'CR ACT'!$A$3:$G$9999,2,0),"")</f>
        <v>0.24652777777777779</v>
      </c>
      <c r="G93" s="9" t="str">
        <f>IFERROR(VLOOKUP($A93,'CR ACT'!$A$3:$G$9999,3,0),"")</f>
        <v>PSL</v>
      </c>
      <c r="H93" s="8" t="str">
        <f>IFERROR(VLOOKUP($A93,'CR ACT'!$A$3:$G$9999,4,0),"")</f>
        <v>KLKV-NH</v>
      </c>
      <c r="I93" s="9" t="str">
        <f>IFERROR(VLOOKUP($A93,'CR ACT'!$A$3:$G$9999,5,0),"")</f>
        <v>TVM</v>
      </c>
      <c r="J93" s="9">
        <f>IFERROR(VLOOKUP($A93,'CR ACT'!$A$3:$G$9999,6,0),"")</f>
        <v>0.31597222222222221</v>
      </c>
      <c r="K93" s="10">
        <f>IFERROR(VLOOKUP($A93,'CR ACT'!$A$3:$G$9999,7,0),"")</f>
        <v>37.200000000000003</v>
      </c>
      <c r="L93" s="11">
        <f>SUMIF(Q93:Q100,"&lt;0:14",Q93:Q100)+SUM(P93:P100)+TIME(0,60,0)</f>
        <v>0.32638888888888878</v>
      </c>
      <c r="M93" s="12">
        <f>L93+SUMIF(Q93:Q100,"&gt;0:14",Q93:Q100)-TIME(0,30,0)</f>
        <v>0.32638888888888884</v>
      </c>
      <c r="N93" s="12">
        <f>MAX(0,(L93-TIME(8,0,0)))</f>
        <v>0</v>
      </c>
      <c r="O93" s="13">
        <f>SUM(K93:K100)</f>
        <v>154.4</v>
      </c>
      <c r="P93" s="14">
        <f t="shared" si="11"/>
        <v>6.944444444444442E-2</v>
      </c>
      <c r="Q93" s="15">
        <f t="shared" ref="Q93:Q99" si="15">IFERROR(MAX(0,(F94-J93)),"")</f>
        <v>6.9444444444444753E-3</v>
      </c>
    </row>
    <row r="94" spans="1:17" ht="15.75">
      <c r="A94" s="16">
        <v>331</v>
      </c>
      <c r="B94" s="118">
        <f>IFERROR(VLOOKUP(A94,'CR ACT'!$A$3:$J$9999,10,FALSE),"")</f>
        <v>0</v>
      </c>
      <c r="C94" s="124">
        <v>22</v>
      </c>
      <c r="D94" s="16">
        <v>2</v>
      </c>
      <c r="E94" s="8" t="str">
        <f t="shared" si="10"/>
        <v>22-2</v>
      </c>
      <c r="F94" s="17">
        <f>IFERROR(VLOOKUP($A94,'CR ACT'!$A$3:$G$9999,2,0),"")</f>
        <v>0.32291666666666669</v>
      </c>
      <c r="G94" s="17" t="str">
        <f>IFERROR(VLOOKUP($A94,'CR ACT'!$A$3:$G$9999,3,0),"")</f>
        <v>TVM</v>
      </c>
      <c r="H94" s="16" t="str">
        <f>IFERROR(VLOOKUP($A94,'CR ACT'!$A$3:$G$9999,4,0),"")</f>
        <v>NH</v>
      </c>
      <c r="I94" s="17" t="str">
        <f>IFERROR(VLOOKUP($A94,'CR ACT'!$A$3:$G$9999,5,0),"")</f>
        <v>KLKV</v>
      </c>
      <c r="J94" s="17">
        <f>IFERROR(VLOOKUP($A94,'CR ACT'!$A$3:$G$9999,6,0),"")</f>
        <v>0.37847222222222221</v>
      </c>
      <c r="K94" s="18">
        <f>IFERROR(VLOOKUP($A94,'CR ACT'!$A$3:$G$9999,7,0),"")</f>
        <v>33.700000000000003</v>
      </c>
      <c r="L94" s="19"/>
      <c r="M94" s="19"/>
      <c r="N94" s="19"/>
      <c r="O94" s="19"/>
      <c r="P94" s="20">
        <f t="shared" si="11"/>
        <v>5.5555555555555525E-2</v>
      </c>
      <c r="Q94" s="21">
        <f t="shared" si="15"/>
        <v>2.083333333333337E-2</v>
      </c>
    </row>
    <row r="95" spans="1:17" ht="15.75">
      <c r="A95" s="16">
        <v>202</v>
      </c>
      <c r="B95" s="118">
        <f>IFERROR(VLOOKUP(A95,'CR ACT'!$A$3:$J$9999,10,FALSE),"")</f>
        <v>0</v>
      </c>
      <c r="C95" s="123">
        <v>22</v>
      </c>
      <c r="D95" s="16">
        <v>3</v>
      </c>
      <c r="E95" s="8" t="str">
        <f t="shared" si="10"/>
        <v>22-3</v>
      </c>
      <c r="F95" s="17">
        <f>IFERROR(VLOOKUP($A95,'CR ACT'!$A$3:$G$9999,2,0),"")</f>
        <v>0.39930555555555558</v>
      </c>
      <c r="G95" s="17" t="str">
        <f>IFERROR(VLOOKUP($A95,'CR ACT'!$A$3:$G$9999,3,0),"")</f>
        <v>KLKV</v>
      </c>
      <c r="H95" s="16" t="str">
        <f>IFERROR(VLOOKUP($A95,'CR ACT'!$A$3:$G$9999,4,0),"")</f>
        <v>NH-TVM</v>
      </c>
      <c r="I95" s="17" t="str">
        <f>IFERROR(VLOOKUP($A95,'CR ACT'!$A$3:$G$9999,5,0),"")</f>
        <v>MC</v>
      </c>
      <c r="J95" s="17">
        <f>IFERROR(VLOOKUP($A95,'CR ACT'!$A$3:$G$9999,6,0),"")</f>
        <v>0.46875</v>
      </c>
      <c r="K95" s="18">
        <f>IFERROR(VLOOKUP($A95,'CR ACT'!$A$3:$G$9999,7,0),"")</f>
        <v>40</v>
      </c>
      <c r="L95" s="19"/>
      <c r="M95" s="19"/>
      <c r="N95" s="19"/>
      <c r="O95" s="19"/>
      <c r="P95" s="115">
        <f t="shared" si="11"/>
        <v>6.944444444444442E-2</v>
      </c>
      <c r="Q95" s="21">
        <f t="shared" si="15"/>
        <v>6.9444444444444198E-3</v>
      </c>
    </row>
    <row r="96" spans="1:17" ht="15.75">
      <c r="A96" s="16">
        <v>397</v>
      </c>
      <c r="B96" s="118">
        <f>IFERROR(VLOOKUP(A96,'CR ACT'!$A$3:$J$9999,10,FALSE),"")</f>
        <v>0</v>
      </c>
      <c r="C96" s="124">
        <v>22</v>
      </c>
      <c r="D96" s="16">
        <v>4</v>
      </c>
      <c r="E96" s="8" t="str">
        <f t="shared" si="10"/>
        <v>22-4</v>
      </c>
      <c r="F96" s="17">
        <f>IFERROR(VLOOKUP($A96,'CR ACT'!$A$3:$G$9999,2,0),"")</f>
        <v>0.47569444444444442</v>
      </c>
      <c r="G96" s="17" t="str">
        <f>IFERROR(VLOOKUP($A96,'CR ACT'!$A$3:$G$9999,3,0),"")</f>
        <v>MC</v>
      </c>
      <c r="H96" s="16" t="str">
        <f>IFERROR(VLOOKUP($A96,'CR ACT'!$A$3:$G$9999,4,0),"")</f>
        <v>NH-KLKV</v>
      </c>
      <c r="I96" s="17" t="str">
        <f>IFERROR(VLOOKUP($A96,'CR ACT'!$A$3:$G$9999,5,0),"")</f>
        <v>PSL</v>
      </c>
      <c r="J96" s="17">
        <f>IFERROR(VLOOKUP($A96,'CR ACT'!$A$3:$G$9999,6,0),"")</f>
        <v>0.55208333333333326</v>
      </c>
      <c r="K96" s="18">
        <f>IFERROR(VLOOKUP($A96,'CR ACT'!$A$3:$G$9999,7,0),"")</f>
        <v>43.5</v>
      </c>
      <c r="L96" s="19"/>
      <c r="M96" s="19"/>
      <c r="N96" s="19"/>
      <c r="O96" s="19"/>
      <c r="P96" s="115">
        <f t="shared" si="11"/>
        <v>7.638888888888884E-2</v>
      </c>
      <c r="Q96" s="21" t="str">
        <f t="shared" si="15"/>
        <v/>
      </c>
    </row>
    <row r="97" spans="1:17" ht="15.75">
      <c r="A97" s="16"/>
      <c r="B97" s="118" t="str">
        <f>IFERROR(VLOOKUP(A97,'CR ACT'!$A$3:$J$9999,10,FALSE),"")</f>
        <v/>
      </c>
      <c r="C97" s="123"/>
      <c r="D97" s="16"/>
      <c r="E97" s="8" t="str">
        <f t="shared" si="10"/>
        <v>0</v>
      </c>
      <c r="F97" s="17" t="str">
        <f>IFERROR(VLOOKUP($A97,'CR ACT'!$A$3:$G$9999,2,0),"")</f>
        <v/>
      </c>
      <c r="G97" s="17" t="str">
        <f>IFERROR(VLOOKUP($A97,'CR ACT'!$A$3:$G$9999,3,0),"")</f>
        <v/>
      </c>
      <c r="H97" s="16" t="str">
        <f>IFERROR(VLOOKUP($A97,'CR ACT'!$A$3:$G$9999,4,0),"")</f>
        <v/>
      </c>
      <c r="I97" s="17" t="str">
        <f>IFERROR(VLOOKUP($A97,'CR ACT'!$A$3:$G$9999,5,0),"")</f>
        <v/>
      </c>
      <c r="J97" s="17" t="str">
        <f>IFERROR(VLOOKUP($A97,'CR ACT'!$A$3:$G$9999,6,0),"")</f>
        <v/>
      </c>
      <c r="K97" s="18" t="str">
        <f>IFERROR(VLOOKUP($A97,'CR ACT'!$A$3:$G$9999,7,0),"")</f>
        <v/>
      </c>
      <c r="L97" s="19"/>
      <c r="M97" s="19"/>
      <c r="N97" s="19"/>
      <c r="O97" s="19"/>
      <c r="P97" s="20" t="str">
        <f t="shared" si="11"/>
        <v/>
      </c>
      <c r="Q97" s="21" t="str">
        <f t="shared" si="15"/>
        <v/>
      </c>
    </row>
    <row r="98" spans="1:17" ht="15.75">
      <c r="A98" s="16"/>
      <c r="B98" s="118" t="str">
        <f>IFERROR(VLOOKUP(A98,'CR ACT'!$A$3:$J$9999,10,FALSE),"")</f>
        <v/>
      </c>
      <c r="C98" s="124"/>
      <c r="D98" s="16"/>
      <c r="E98" s="8" t="str">
        <f t="shared" si="10"/>
        <v>0</v>
      </c>
      <c r="F98" s="17" t="str">
        <f>IFERROR(VLOOKUP($A98,'CR ACT'!$A$3:$G$9999,2,0),"")</f>
        <v/>
      </c>
      <c r="G98" s="17" t="str">
        <f>IFERROR(VLOOKUP($A98,'CR ACT'!$A$3:$G$9999,3,0),"")</f>
        <v/>
      </c>
      <c r="H98" s="16" t="str">
        <f>IFERROR(VLOOKUP($A98,'CR ACT'!$A$3:$G$9999,4,0),"")</f>
        <v/>
      </c>
      <c r="I98" s="17" t="str">
        <f>IFERROR(VLOOKUP($A98,'CR ACT'!$A$3:$G$9999,5,0),"")</f>
        <v/>
      </c>
      <c r="J98" s="17" t="str">
        <f>IFERROR(VLOOKUP($A98,'CR ACT'!$A$3:$G$9999,6,0),"")</f>
        <v/>
      </c>
      <c r="K98" s="18" t="str">
        <f>IFERROR(VLOOKUP($A98,'CR ACT'!$A$3:$G$9999,7,0),"")</f>
        <v/>
      </c>
      <c r="L98" s="19"/>
      <c r="M98" s="19"/>
      <c r="N98" s="19"/>
      <c r="O98" s="19"/>
      <c r="P98" s="115" t="str">
        <f t="shared" si="11"/>
        <v/>
      </c>
      <c r="Q98" s="21" t="str">
        <f t="shared" si="15"/>
        <v/>
      </c>
    </row>
    <row r="99" spans="1:17" ht="15.75">
      <c r="A99" s="16"/>
      <c r="B99" s="118" t="str">
        <f>IFERROR(VLOOKUP(A99,'CR ACT'!$A$3:$J$9999,10,FALSE),"")</f>
        <v/>
      </c>
      <c r="C99" s="138"/>
      <c r="D99" s="16"/>
      <c r="E99" s="8" t="str">
        <f t="shared" si="10"/>
        <v>0</v>
      </c>
      <c r="F99" s="17" t="str">
        <f>IFERROR(VLOOKUP($A99,'CR ACT'!$A$3:$G$9999,2,0),"")</f>
        <v/>
      </c>
      <c r="G99" s="17" t="str">
        <f>IFERROR(VLOOKUP($A99,'CR ACT'!$A$3:$G$9999,3,0),"")</f>
        <v/>
      </c>
      <c r="H99" s="16" t="str">
        <f>IFERROR(VLOOKUP($A99,'CR ACT'!$A$3:$G$9999,4,0),"")</f>
        <v/>
      </c>
      <c r="I99" s="17" t="str">
        <f>IFERROR(VLOOKUP($A99,'CR ACT'!$A$3:$G$9999,5,0),"")</f>
        <v/>
      </c>
      <c r="J99" s="17" t="str">
        <f>IFERROR(VLOOKUP($A99,'CR ACT'!$A$3:$G$9999,6,0),"")</f>
        <v/>
      </c>
      <c r="K99" s="18" t="str">
        <f>IFERROR(VLOOKUP($A99,'CR ACT'!$A$3:$G$9999,7,0),"")</f>
        <v/>
      </c>
      <c r="L99" s="22"/>
      <c r="M99" s="22"/>
      <c r="N99" s="22"/>
      <c r="O99" s="22"/>
      <c r="P99" s="115" t="str">
        <f t="shared" si="11"/>
        <v/>
      </c>
      <c r="Q99" s="21" t="str">
        <f t="shared" si="15"/>
        <v/>
      </c>
    </row>
    <row r="100" spans="1:17" ht="16.5" thickBot="1">
      <c r="A100" s="16"/>
      <c r="B100" s="118" t="str">
        <f>IFERROR(VLOOKUP(A100,'CR ACT'!$A$3:$J$9999,10,FALSE),"")</f>
        <v/>
      </c>
      <c r="C100" s="138"/>
      <c r="D100" s="23"/>
      <c r="E100" s="8" t="str">
        <f t="shared" si="10"/>
        <v>0</v>
      </c>
      <c r="F100" s="24" t="str">
        <f>IFERROR(VLOOKUP($A100,'CR ACT'!$A$3:$G$9999,2,0),"")</f>
        <v/>
      </c>
      <c r="G100" s="24" t="str">
        <f>IFERROR(VLOOKUP($A100,'CR ACT'!$A$3:$G$9999,3,0),"")</f>
        <v/>
      </c>
      <c r="H100" s="23" t="str">
        <f>IFERROR(VLOOKUP($A100,'CR ACT'!$A$3:$G$9999,4,0),"")</f>
        <v/>
      </c>
      <c r="I100" s="24" t="str">
        <f>IFERROR(VLOOKUP($A100,'CR ACT'!$A$3:$G$9999,5,0),"")</f>
        <v/>
      </c>
      <c r="J100" s="24" t="str">
        <f>IFERROR(VLOOKUP($A100,'CR ACT'!$A$3:$G$9999,6,0),"")</f>
        <v/>
      </c>
      <c r="K100" s="25" t="str">
        <f>IFERROR(VLOOKUP($A100,'CR ACT'!$A$3:$G$9999,7,0),"")</f>
        <v/>
      </c>
      <c r="L100" s="26"/>
      <c r="M100" s="26"/>
      <c r="N100" s="26"/>
      <c r="O100" s="26"/>
      <c r="P100" s="27" t="str">
        <f t="shared" si="11"/>
        <v/>
      </c>
      <c r="Q100" s="28"/>
    </row>
    <row r="101" spans="1:17" ht="15.75">
      <c r="A101" s="7">
        <v>60</v>
      </c>
      <c r="B101" s="118">
        <f>IFERROR(VLOOKUP(A101,'CR ACT'!$A$3:$J$9999,10,FALSE),"")</f>
        <v>0</v>
      </c>
      <c r="C101" s="123">
        <v>23</v>
      </c>
      <c r="D101" s="8">
        <v>1</v>
      </c>
      <c r="E101" s="8" t="str">
        <f t="shared" si="10"/>
        <v>23-1</v>
      </c>
      <c r="F101" s="9">
        <f>IFERROR(VLOOKUP($A101,'CR ACT'!$A$3:$G$9999,2,0),"")</f>
        <v>0.59027777777777801</v>
      </c>
      <c r="G101" s="9" t="str">
        <f>IFERROR(VLOOKUP($A101,'CR ACT'!$A$3:$G$9999,3,0),"")</f>
        <v>PSL</v>
      </c>
      <c r="H101" s="8" t="str">
        <f>IFERROR(VLOOKUP($A101,'CR ACT'!$A$3:$G$9999,4,0),"")</f>
        <v>NH</v>
      </c>
      <c r="I101" s="9" t="str">
        <f>IFERROR(VLOOKUP($A101,'CR ACT'!$A$3:$G$9999,5,0),"")</f>
        <v>KLKV</v>
      </c>
      <c r="J101" s="9">
        <f>IFERROR(VLOOKUP($A101,'CR ACT'!$A$3:$G$9999,6,0),"")</f>
        <v>0.59722222222222243</v>
      </c>
      <c r="K101" s="10">
        <f>IFERROR(VLOOKUP($A101,'CR ACT'!$A$3:$G$9999,7,0),"")</f>
        <v>3.5</v>
      </c>
      <c r="L101" s="11">
        <f>SUMIF(Q101:Q108,"&lt;0:14",Q101:Q108)+SUM(P101:P108)+TIME(0,60,0)</f>
        <v>0.33333333333333354</v>
      </c>
      <c r="M101" s="12">
        <f>L101+SUMIF(Q101:Q108,"&gt;0:14",Q101:Q108)-TIME(0,30,0)</f>
        <v>0.33333333333333282</v>
      </c>
      <c r="N101" s="12">
        <f>MAX(0,(L101-TIME(8,0,0)))</f>
        <v>2.2204460492503131E-16</v>
      </c>
      <c r="O101" s="13">
        <f>SUM(K101:K108)</f>
        <v>154.4</v>
      </c>
      <c r="P101" s="14">
        <f t="shared" si="11"/>
        <v>6.9444444444444198E-3</v>
      </c>
      <c r="Q101" s="15">
        <f t="shared" ref="Q101:Q107" si="16">IFERROR(MAX(0,(F102-J101)),"")</f>
        <v>6.9444444444495268E-3</v>
      </c>
    </row>
    <row r="102" spans="1:17" ht="15.75">
      <c r="A102" s="16">
        <v>251</v>
      </c>
      <c r="B102" s="118">
        <f>IFERROR(VLOOKUP(A102,'CR ACT'!$A$3:$J$9999,10,FALSE),"")</f>
        <v>0</v>
      </c>
      <c r="C102" s="124">
        <v>23</v>
      </c>
      <c r="D102" s="16">
        <v>2</v>
      </c>
      <c r="E102" s="8" t="str">
        <f t="shared" si="10"/>
        <v>23-2</v>
      </c>
      <c r="F102" s="17">
        <f>IFERROR(VLOOKUP($A102,'CR ACT'!$A$3:$G$9999,2,0),"")</f>
        <v>0.60416666666667196</v>
      </c>
      <c r="G102" s="17" t="str">
        <f>IFERROR(VLOOKUP($A102,'CR ACT'!$A$3:$G$9999,3,0),"")</f>
        <v>KLKV</v>
      </c>
      <c r="H102" s="16" t="str">
        <f>IFERROR(VLOOKUP($A102,'CR ACT'!$A$3:$G$9999,4,0),"")</f>
        <v>NH</v>
      </c>
      <c r="I102" s="17" t="str">
        <f>IFERROR(VLOOKUP($A102,'CR ACT'!$A$3:$G$9999,5,0),"")</f>
        <v>MC</v>
      </c>
      <c r="J102" s="17">
        <f>IFERROR(VLOOKUP($A102,'CR ACT'!$A$3:$G$9999,6,0),"")</f>
        <v>0.67361111111111638</v>
      </c>
      <c r="K102" s="18">
        <f>IFERROR(VLOOKUP($A102,'CR ACT'!$A$3:$G$9999,7,0),"")</f>
        <v>40</v>
      </c>
      <c r="L102" s="19"/>
      <c r="M102" s="19"/>
      <c r="N102" s="19"/>
      <c r="O102" s="19"/>
      <c r="P102" s="115">
        <f t="shared" si="11"/>
        <v>6.944444444444442E-2</v>
      </c>
      <c r="Q102" s="21">
        <f t="shared" si="16"/>
        <v>6.9444444444396458E-3</v>
      </c>
    </row>
    <row r="103" spans="1:17" ht="15.75">
      <c r="A103" s="16">
        <v>443</v>
      </c>
      <c r="B103" s="118">
        <f>IFERROR(VLOOKUP(A103,'CR ACT'!$A$3:$J$9999,10,FALSE),"")</f>
        <v>0</v>
      </c>
      <c r="C103" s="123">
        <v>23</v>
      </c>
      <c r="D103" s="16">
        <v>3</v>
      </c>
      <c r="E103" s="8" t="str">
        <f t="shared" si="10"/>
        <v>23-3</v>
      </c>
      <c r="F103" s="17">
        <f>IFERROR(VLOOKUP($A103,'CR ACT'!$A$3:$G$9999,2,0),"")</f>
        <v>0.68055555555555602</v>
      </c>
      <c r="G103" s="17" t="str">
        <f>IFERROR(VLOOKUP($A103,'CR ACT'!$A$3:$G$9999,3,0),"")</f>
        <v>MC</v>
      </c>
      <c r="H103" s="16" t="str">
        <f>IFERROR(VLOOKUP($A103,'CR ACT'!$A$3:$G$9999,4,0),"")</f>
        <v>NH</v>
      </c>
      <c r="I103" s="17" t="str">
        <f>IFERROR(VLOOKUP($A103,'CR ACT'!$A$3:$G$9999,5,0),"")</f>
        <v>KLKV</v>
      </c>
      <c r="J103" s="17">
        <f>IFERROR(VLOOKUP($A103,'CR ACT'!$A$3:$G$9999,6,0),"")</f>
        <v>0.75000000000000044</v>
      </c>
      <c r="K103" s="18">
        <f>IFERROR(VLOOKUP($A103,'CR ACT'!$A$3:$G$9999,7,0),"")</f>
        <v>40</v>
      </c>
      <c r="L103" s="19"/>
      <c r="M103" s="19"/>
      <c r="N103" s="19"/>
      <c r="O103" s="19"/>
      <c r="P103" s="115">
        <f t="shared" si="11"/>
        <v>6.944444444444442E-2</v>
      </c>
      <c r="Q103" s="21">
        <f t="shared" si="16"/>
        <v>2.0833333333332593E-2</v>
      </c>
    </row>
    <row r="104" spans="1:17" ht="15.75">
      <c r="A104" s="16">
        <v>297</v>
      </c>
      <c r="B104" s="118">
        <f>IFERROR(VLOOKUP(A104,'CR ACT'!$A$3:$J$9999,10,FALSE),"")</f>
        <v>0</v>
      </c>
      <c r="C104" s="124">
        <v>23</v>
      </c>
      <c r="D104" s="16">
        <v>4</v>
      </c>
      <c r="E104" s="8" t="str">
        <f t="shared" si="10"/>
        <v>23-4</v>
      </c>
      <c r="F104" s="17">
        <f>IFERROR(VLOOKUP($A104,'CR ACT'!$A$3:$G$9999,2,0),"")</f>
        <v>0.77083333333333304</v>
      </c>
      <c r="G104" s="17" t="str">
        <f>IFERROR(VLOOKUP($A104,'CR ACT'!$A$3:$G$9999,3,0),"")</f>
        <v>KLKV</v>
      </c>
      <c r="H104" s="16" t="str">
        <f>IFERROR(VLOOKUP($A104,'CR ACT'!$A$3:$G$9999,4,0),"")</f>
        <v>NH</v>
      </c>
      <c r="I104" s="17" t="str">
        <f>IFERROR(VLOOKUP($A104,'CR ACT'!$A$3:$G$9999,5,0),"")</f>
        <v>TVM</v>
      </c>
      <c r="J104" s="17">
        <f>IFERROR(VLOOKUP($A104,'CR ACT'!$A$3:$G$9999,6,0),"")</f>
        <v>0.82638888888888862</v>
      </c>
      <c r="K104" s="18">
        <f>IFERROR(VLOOKUP($A104,'CR ACT'!$A$3:$G$9999,7,0),"")</f>
        <v>33.700000000000003</v>
      </c>
      <c r="L104" s="19"/>
      <c r="M104" s="19"/>
      <c r="N104" s="19"/>
      <c r="O104" s="19"/>
      <c r="P104" s="115">
        <f t="shared" si="11"/>
        <v>5.555555555555558E-2</v>
      </c>
      <c r="Q104" s="21">
        <f t="shared" si="16"/>
        <v>6.9444444444444198E-3</v>
      </c>
    </row>
    <row r="105" spans="1:17" ht="15.75">
      <c r="A105" s="16">
        <v>487</v>
      </c>
      <c r="B105" s="118">
        <f>IFERROR(VLOOKUP(A105,'CR ACT'!$A$3:$J$9999,10,FALSE),"")</f>
        <v>0</v>
      </c>
      <c r="C105" s="123">
        <v>23</v>
      </c>
      <c r="D105" s="16">
        <v>5</v>
      </c>
      <c r="E105" s="8" t="str">
        <f t="shared" si="10"/>
        <v>23-5</v>
      </c>
      <c r="F105" s="17">
        <f>IFERROR(VLOOKUP($A105,'CR ACT'!$A$3:$G$9999,2,0),"")</f>
        <v>0.83333333333333304</v>
      </c>
      <c r="G105" s="17" t="str">
        <f>IFERROR(VLOOKUP($A105,'CR ACT'!$A$3:$G$9999,3,0),"")</f>
        <v>TVM</v>
      </c>
      <c r="H105" s="16" t="str">
        <f>IFERROR(VLOOKUP($A105,'CR ACT'!$A$3:$G$9999,4,0),"")</f>
        <v>NH</v>
      </c>
      <c r="I105" s="17" t="str">
        <f>IFERROR(VLOOKUP($A105,'CR ACT'!$A$3:$G$9999,5,0),"")</f>
        <v>KLKV</v>
      </c>
      <c r="J105" s="17">
        <f>IFERROR(VLOOKUP($A105,'CR ACT'!$A$3:$G$9999,6,0),"")</f>
        <v>0.88888888888888862</v>
      </c>
      <c r="K105" s="18">
        <f>IFERROR(VLOOKUP($A105,'CR ACT'!$A$3:$G$9999,7,0),"")</f>
        <v>33.700000000000003</v>
      </c>
      <c r="L105" s="19"/>
      <c r="M105" s="19"/>
      <c r="N105" s="19"/>
      <c r="O105" s="19"/>
      <c r="P105" s="115">
        <f t="shared" si="11"/>
        <v>5.555555555555558E-2</v>
      </c>
      <c r="Q105" s="21">
        <f t="shared" si="16"/>
        <v>6.9444444444444198E-3</v>
      </c>
    </row>
    <row r="106" spans="1:17" ht="15.75">
      <c r="A106" s="16">
        <v>119</v>
      </c>
      <c r="B106" s="118">
        <f>IFERROR(VLOOKUP(A106,'CR ACT'!$A$3:$J$9999,10,FALSE),"")</f>
        <v>0</v>
      </c>
      <c r="C106" s="124">
        <v>23</v>
      </c>
      <c r="D106" s="16">
        <v>6</v>
      </c>
      <c r="E106" s="8" t="str">
        <f t="shared" si="10"/>
        <v>23-6</v>
      </c>
      <c r="F106" s="17">
        <f>IFERROR(VLOOKUP($A106,'CR ACT'!$A$3:$G$9999,2,0),"")</f>
        <v>0.89583333333333304</v>
      </c>
      <c r="G106" s="17" t="str">
        <f>IFERROR(VLOOKUP($A106,'CR ACT'!$A$3:$G$9999,3,0),"")</f>
        <v>KLKV</v>
      </c>
      <c r="H106" s="16" t="str">
        <f>IFERROR(VLOOKUP($A106,'CR ACT'!$A$3:$G$9999,4,0),"")</f>
        <v>NH</v>
      </c>
      <c r="I106" s="17" t="str">
        <f>IFERROR(VLOOKUP($A106,'CR ACT'!$A$3:$G$9999,5,0),"")</f>
        <v>PSL</v>
      </c>
      <c r="J106" s="17">
        <f>IFERROR(VLOOKUP($A106,'CR ACT'!$A$3:$G$9999,6,0),"")</f>
        <v>0.90277777777777746</v>
      </c>
      <c r="K106" s="18">
        <f>IFERROR(VLOOKUP($A106,'CR ACT'!$A$3:$G$9999,7,0),"")</f>
        <v>3.5</v>
      </c>
      <c r="L106" s="19"/>
      <c r="M106" s="19"/>
      <c r="N106" s="19"/>
      <c r="O106" s="19"/>
      <c r="P106" s="115">
        <f t="shared" si="11"/>
        <v>6.9444444444444198E-3</v>
      </c>
      <c r="Q106" s="21" t="str">
        <f t="shared" si="16"/>
        <v/>
      </c>
    </row>
    <row r="107" spans="1:17" ht="15.75">
      <c r="A107" s="16"/>
      <c r="B107" s="118" t="str">
        <f>IFERROR(VLOOKUP(A107,'CR ACT'!$A$3:$J$9999,10,FALSE),"")</f>
        <v/>
      </c>
      <c r="C107" s="138"/>
      <c r="D107" s="16"/>
      <c r="E107" s="8" t="str">
        <f t="shared" si="10"/>
        <v>0</v>
      </c>
      <c r="F107" s="17" t="str">
        <f>IFERROR(VLOOKUP($A107,'CR ACT'!$A$3:$G$9999,2,0),"")</f>
        <v/>
      </c>
      <c r="G107" s="17" t="str">
        <f>IFERROR(VLOOKUP($A107,'CR ACT'!$A$3:$G$9999,3,0),"")</f>
        <v/>
      </c>
      <c r="H107" s="16" t="str">
        <f>IFERROR(VLOOKUP($A107,'CR ACT'!$A$3:$G$9999,4,0),"")</f>
        <v/>
      </c>
      <c r="I107" s="17" t="str">
        <f>IFERROR(VLOOKUP($A107,'CR ACT'!$A$3:$G$9999,5,0),"")</f>
        <v/>
      </c>
      <c r="J107" s="17" t="str">
        <f>IFERROR(VLOOKUP($A107,'CR ACT'!$A$3:$G$9999,6,0),"")</f>
        <v/>
      </c>
      <c r="K107" s="18" t="str">
        <f>IFERROR(VLOOKUP($A107,'CR ACT'!$A$3:$G$9999,7,0),"")</f>
        <v/>
      </c>
      <c r="L107" s="22"/>
      <c r="M107" s="22"/>
      <c r="N107" s="22"/>
      <c r="O107" s="22"/>
      <c r="P107" s="20" t="str">
        <f t="shared" si="11"/>
        <v/>
      </c>
      <c r="Q107" s="21" t="str">
        <f t="shared" si="16"/>
        <v/>
      </c>
    </row>
    <row r="108" spans="1:17" ht="16.5" thickBot="1">
      <c r="A108" s="16"/>
      <c r="B108" s="118" t="str">
        <f>IFERROR(VLOOKUP(A108,'CR ACT'!$A$3:$J$9999,10,FALSE),"")</f>
        <v/>
      </c>
      <c r="C108" s="138"/>
      <c r="D108" s="23"/>
      <c r="E108" s="8" t="str">
        <f t="shared" si="10"/>
        <v>0</v>
      </c>
      <c r="F108" s="24" t="str">
        <f>IFERROR(VLOOKUP($A108,'CR ACT'!$A$3:$G$9999,2,0),"")</f>
        <v/>
      </c>
      <c r="G108" s="24" t="str">
        <f>IFERROR(VLOOKUP($A108,'CR ACT'!$A$3:$G$9999,3,0),"")</f>
        <v/>
      </c>
      <c r="H108" s="23" t="str">
        <f>IFERROR(VLOOKUP($A108,'CR ACT'!$A$3:$G$9999,4,0),"")</f>
        <v/>
      </c>
      <c r="I108" s="24" t="str">
        <f>IFERROR(VLOOKUP($A108,'CR ACT'!$A$3:$G$9999,5,0),"")</f>
        <v/>
      </c>
      <c r="J108" s="24" t="str">
        <f>IFERROR(VLOOKUP($A108,'CR ACT'!$A$3:$G$9999,6,0),"")</f>
        <v/>
      </c>
      <c r="K108" s="25" t="str">
        <f>IFERROR(VLOOKUP($A108,'CR ACT'!$A$3:$G$9999,7,0),"")</f>
        <v/>
      </c>
      <c r="L108" s="26"/>
      <c r="M108" s="26"/>
      <c r="N108" s="26"/>
      <c r="O108" s="26"/>
      <c r="P108" s="27" t="str">
        <f t="shared" si="11"/>
        <v/>
      </c>
      <c r="Q108" s="28"/>
    </row>
    <row r="109" spans="1:17" ht="15.75">
      <c r="A109" s="7">
        <v>62</v>
      </c>
      <c r="B109" s="118">
        <f>IFERROR(VLOOKUP(A109,'CR ACT'!$A$3:$J$9999,10,FALSE),"")</f>
        <v>0</v>
      </c>
      <c r="C109" s="123">
        <v>25</v>
      </c>
      <c r="D109" s="8">
        <v>1</v>
      </c>
      <c r="E109" s="8" t="str">
        <f t="shared" si="10"/>
        <v>25-1</v>
      </c>
      <c r="F109" s="9">
        <f>IFERROR(VLOOKUP($A109,'CR ACT'!$A$3:$G$9999,2,0),"")</f>
        <v>0.60763888888888895</v>
      </c>
      <c r="G109" s="9" t="str">
        <f>IFERROR(VLOOKUP($A109,'CR ACT'!$A$3:$G$9999,3,0),"")</f>
        <v>PSL</v>
      </c>
      <c r="H109" s="8" t="str">
        <f>IFERROR(VLOOKUP($A109,'CR ACT'!$A$3:$G$9999,4,0),"")</f>
        <v>NH</v>
      </c>
      <c r="I109" s="9" t="str">
        <f>IFERROR(VLOOKUP($A109,'CR ACT'!$A$3:$G$9999,5,0),"")</f>
        <v>KLKV</v>
      </c>
      <c r="J109" s="9">
        <f>IFERROR(VLOOKUP($A109,'CR ACT'!$A$3:$G$9999,6,0),"")</f>
        <v>0.61458333333333337</v>
      </c>
      <c r="K109" s="10">
        <f>IFERROR(VLOOKUP($A109,'CR ACT'!$A$3:$G$9999,7,0),"")</f>
        <v>3.5</v>
      </c>
      <c r="L109" s="11">
        <f>SUMIF(Q109:Q116,"&lt;0:14",Q109:Q116)+SUM(P109:P116)+TIME(0,60,0)</f>
        <v>0.37152777777777785</v>
      </c>
      <c r="M109" s="12">
        <f>L109+SUMIF(Q109:Q116,"&gt;0:14",Q109:Q116)-TIME(0,30,0)</f>
        <v>0.37152777777777768</v>
      </c>
      <c r="N109" s="12">
        <f>MAX(0,(L109-TIME(8,0,0)))</f>
        <v>3.8194444444444531E-2</v>
      </c>
      <c r="O109" s="13">
        <f>SUM(K109:K116)</f>
        <v>158.4</v>
      </c>
      <c r="P109" s="14">
        <f t="shared" si="11"/>
        <v>6.9444444444444198E-3</v>
      </c>
      <c r="Q109" s="15">
        <f t="shared" ref="Q109:Q115" si="17">IFERROR(MAX(0,(F110-J109)),"")</f>
        <v>6.9444444444444198E-3</v>
      </c>
    </row>
    <row r="110" spans="1:17" ht="15.75">
      <c r="A110" s="16">
        <v>254</v>
      </c>
      <c r="B110" s="118">
        <f>IFERROR(VLOOKUP(A110,'CR ACT'!$A$3:$J$9999,10,FALSE),"")</f>
        <v>0</v>
      </c>
      <c r="C110" s="124">
        <v>25</v>
      </c>
      <c r="D110" s="16">
        <v>2</v>
      </c>
      <c r="E110" s="8" t="str">
        <f t="shared" si="10"/>
        <v>25-2</v>
      </c>
      <c r="F110" s="17">
        <f>IFERROR(VLOOKUP($A110,'CR ACT'!$A$3:$G$9999,2,0),"")</f>
        <v>0.62152777777777779</v>
      </c>
      <c r="G110" s="17" t="str">
        <f>IFERROR(VLOOKUP($A110,'CR ACT'!$A$3:$G$9999,3,0),"")</f>
        <v>KLKV</v>
      </c>
      <c r="H110" s="16" t="str">
        <f>IFERROR(VLOOKUP($A110,'CR ACT'!$A$3:$G$9999,4,0),"")</f>
        <v>NH</v>
      </c>
      <c r="I110" s="17" t="str">
        <f>IFERROR(VLOOKUP($A110,'CR ACT'!$A$3:$G$9999,5,0),"")</f>
        <v>CSTN</v>
      </c>
      <c r="J110" s="17">
        <f>IFERROR(VLOOKUP($A110,'CR ACT'!$A$3:$G$9999,6,0),"")</f>
        <v>0.70833333333333337</v>
      </c>
      <c r="K110" s="18">
        <f>IFERROR(VLOOKUP($A110,'CR ACT'!$A$3:$G$9999,7,0),"")</f>
        <v>42</v>
      </c>
      <c r="L110" s="19"/>
      <c r="M110" s="19"/>
      <c r="N110" s="19"/>
      <c r="O110" s="19"/>
      <c r="P110" s="115">
        <f t="shared" si="11"/>
        <v>8.680555555555558E-2</v>
      </c>
      <c r="Q110" s="21">
        <f t="shared" si="17"/>
        <v>6.9444444444446418E-3</v>
      </c>
    </row>
    <row r="111" spans="1:17" ht="15.75">
      <c r="A111" s="16">
        <v>453</v>
      </c>
      <c r="B111" s="118">
        <f>IFERROR(VLOOKUP(A111,'CR ACT'!$A$3:$J$9999,10,FALSE),"")</f>
        <v>0</v>
      </c>
      <c r="C111" s="123">
        <v>25</v>
      </c>
      <c r="D111" s="16">
        <v>3</v>
      </c>
      <c r="E111" s="8" t="str">
        <f t="shared" si="10"/>
        <v>25-3</v>
      </c>
      <c r="F111" s="17">
        <f>IFERROR(VLOOKUP($A111,'CR ACT'!$A$3:$G$9999,2,0),"")</f>
        <v>0.71527777777777801</v>
      </c>
      <c r="G111" s="17" t="str">
        <f>IFERROR(VLOOKUP($A111,'CR ACT'!$A$3:$G$9999,3,0),"")</f>
        <v>CSTN</v>
      </c>
      <c r="H111" s="16" t="str">
        <f>IFERROR(VLOOKUP($A111,'CR ACT'!$A$3:$G$9999,4,0),"")</f>
        <v>NH</v>
      </c>
      <c r="I111" s="17" t="str">
        <f>IFERROR(VLOOKUP($A111,'CR ACT'!$A$3:$G$9999,5,0),"")</f>
        <v>KLKV</v>
      </c>
      <c r="J111" s="17">
        <f>IFERROR(VLOOKUP($A111,'CR ACT'!$A$3:$G$9999,6,0),"")</f>
        <v>0.8055555555555558</v>
      </c>
      <c r="K111" s="18">
        <f>IFERROR(VLOOKUP($A111,'CR ACT'!$A$3:$G$9999,7,0),"")</f>
        <v>42</v>
      </c>
      <c r="L111" s="19"/>
      <c r="M111" s="19"/>
      <c r="N111" s="19"/>
      <c r="O111" s="19"/>
      <c r="P111" s="115">
        <f t="shared" si="11"/>
        <v>9.027777777777779E-2</v>
      </c>
      <c r="Q111" s="21">
        <f t="shared" si="17"/>
        <v>2.0833333333333148E-2</v>
      </c>
    </row>
    <row r="112" spans="1:17" ht="15.75">
      <c r="A112" s="16">
        <v>304</v>
      </c>
      <c r="B112" s="118">
        <f>IFERROR(VLOOKUP(A112,'CR ACT'!$A$3:$J$9999,10,FALSE),"")</f>
        <v>0</v>
      </c>
      <c r="C112" s="124">
        <v>25</v>
      </c>
      <c r="D112" s="16">
        <v>4</v>
      </c>
      <c r="E112" s="8" t="str">
        <f t="shared" si="10"/>
        <v>25-4</v>
      </c>
      <c r="F112" s="17">
        <f>IFERROR(VLOOKUP($A112,'CR ACT'!$A$3:$G$9999,2,0),"")</f>
        <v>0.82638888888888895</v>
      </c>
      <c r="G112" s="17" t="str">
        <f>IFERROR(VLOOKUP($A112,'CR ACT'!$A$3:$G$9999,3,0),"")</f>
        <v>KLKV</v>
      </c>
      <c r="H112" s="16" t="str">
        <f>IFERROR(VLOOKUP($A112,'CR ACT'!$A$3:$G$9999,4,0),"")</f>
        <v>NH</v>
      </c>
      <c r="I112" s="17" t="str">
        <f>IFERROR(VLOOKUP($A112,'CR ACT'!$A$3:$G$9999,5,0),"")</f>
        <v>TVM</v>
      </c>
      <c r="J112" s="17">
        <f>IFERROR(VLOOKUP($A112,'CR ACT'!$A$3:$G$9999,6,0),"")</f>
        <v>0.88194444444444453</v>
      </c>
      <c r="K112" s="18">
        <f>IFERROR(VLOOKUP($A112,'CR ACT'!$A$3:$G$9999,7,0),"")</f>
        <v>33.700000000000003</v>
      </c>
      <c r="L112" s="19"/>
      <c r="M112" s="19"/>
      <c r="N112" s="19"/>
      <c r="O112" s="19"/>
      <c r="P112" s="115">
        <f t="shared" si="11"/>
        <v>5.555555555555558E-2</v>
      </c>
      <c r="Q112" s="21">
        <f t="shared" si="17"/>
        <v>6.9444444444444198E-3</v>
      </c>
    </row>
    <row r="113" spans="1:17" ht="15.75">
      <c r="A113" s="16">
        <v>494</v>
      </c>
      <c r="B113" s="118">
        <f>IFERROR(VLOOKUP(A113,'CR ACT'!$A$3:$J$9999,10,FALSE),"")</f>
        <v>0</v>
      </c>
      <c r="C113" s="123">
        <v>25</v>
      </c>
      <c r="D113" s="16">
        <v>5</v>
      </c>
      <c r="E113" s="8" t="str">
        <f t="shared" si="10"/>
        <v>25-5</v>
      </c>
      <c r="F113" s="17">
        <f>IFERROR(VLOOKUP($A113,'CR ACT'!$A$3:$G$9999,2,0),"")</f>
        <v>0.88888888888888895</v>
      </c>
      <c r="G113" s="17" t="str">
        <f>IFERROR(VLOOKUP($A113,'CR ACT'!$A$3:$G$9999,3,0),"")</f>
        <v>TVM</v>
      </c>
      <c r="H113" s="16" t="str">
        <f>IFERROR(VLOOKUP($A113,'CR ACT'!$A$3:$G$9999,4,0),"")</f>
        <v>NH</v>
      </c>
      <c r="I113" s="17" t="str">
        <f>IFERROR(VLOOKUP($A113,'CR ACT'!$A$3:$G$9999,5,0),"")</f>
        <v>KLKV</v>
      </c>
      <c r="J113" s="17">
        <f>IFERROR(VLOOKUP($A113,'CR ACT'!$A$3:$G$9999,6,0),"")</f>
        <v>0.94444444444444453</v>
      </c>
      <c r="K113" s="18">
        <f>IFERROR(VLOOKUP($A113,'CR ACT'!$A$3:$G$9999,7,0),"")</f>
        <v>33.700000000000003</v>
      </c>
      <c r="L113" s="19"/>
      <c r="M113" s="19"/>
      <c r="N113" s="19"/>
      <c r="O113" s="19"/>
      <c r="P113" s="115">
        <f t="shared" si="11"/>
        <v>5.555555555555558E-2</v>
      </c>
      <c r="Q113" s="21">
        <f t="shared" si="17"/>
        <v>6.9444444444443088E-3</v>
      </c>
    </row>
    <row r="114" spans="1:17" ht="15.75">
      <c r="A114" s="16">
        <v>121</v>
      </c>
      <c r="B114" s="118">
        <f>IFERROR(VLOOKUP(A114,'CR ACT'!$A$3:$J$9999,10,FALSE),"")</f>
        <v>0</v>
      </c>
      <c r="C114" s="124">
        <v>25</v>
      </c>
      <c r="D114" s="16">
        <v>6</v>
      </c>
      <c r="E114" s="8" t="str">
        <f t="shared" si="10"/>
        <v>25-6</v>
      </c>
      <c r="F114" s="17">
        <f>IFERROR(VLOOKUP($A114,'CR ACT'!$A$3:$G$9999,2,0),"")</f>
        <v>0.95138888888888884</v>
      </c>
      <c r="G114" s="17" t="str">
        <f>IFERROR(VLOOKUP($A114,'CR ACT'!$A$3:$G$9999,3,0),"")</f>
        <v>KLKV</v>
      </c>
      <c r="H114" s="16" t="str">
        <f>IFERROR(VLOOKUP($A114,'CR ACT'!$A$3:$G$9999,4,0),"")</f>
        <v>NH</v>
      </c>
      <c r="I114" s="17" t="str">
        <f>IFERROR(VLOOKUP($A114,'CR ACT'!$A$3:$G$9999,5,0),"")</f>
        <v>PSL</v>
      </c>
      <c r="J114" s="17">
        <f>IFERROR(VLOOKUP($A114,'CR ACT'!$A$3:$G$9999,6,0),"")</f>
        <v>0.95833333333333326</v>
      </c>
      <c r="K114" s="18">
        <f>IFERROR(VLOOKUP($A114,'CR ACT'!$A$3:$G$9999,7,0),"")</f>
        <v>3.5</v>
      </c>
      <c r="L114" s="19"/>
      <c r="M114" s="19"/>
      <c r="N114" s="19"/>
      <c r="O114" s="19"/>
      <c r="P114" s="20">
        <f t="shared" si="11"/>
        <v>6.9444444444444198E-3</v>
      </c>
      <c r="Q114" s="21" t="str">
        <f t="shared" si="17"/>
        <v/>
      </c>
    </row>
    <row r="115" spans="1:17" ht="15.75">
      <c r="A115" s="16"/>
      <c r="B115" s="118" t="str">
        <f>IFERROR(VLOOKUP(A115,'CR ACT'!$A$3:$J$9999,10,FALSE),"")</f>
        <v/>
      </c>
      <c r="C115" s="138"/>
      <c r="D115" s="16"/>
      <c r="E115" s="8" t="str">
        <f t="shared" si="10"/>
        <v>0</v>
      </c>
      <c r="F115" s="17" t="str">
        <f>IFERROR(VLOOKUP($A115,'CR ACT'!$A$3:$G$9999,2,0),"")</f>
        <v/>
      </c>
      <c r="G115" s="17" t="str">
        <f>IFERROR(VLOOKUP($A115,'CR ACT'!$A$3:$G$9999,3,0),"")</f>
        <v/>
      </c>
      <c r="H115" s="16" t="str">
        <f>IFERROR(VLOOKUP($A115,'CR ACT'!$A$3:$G$9999,4,0),"")</f>
        <v/>
      </c>
      <c r="I115" s="17" t="str">
        <f>IFERROR(VLOOKUP($A115,'CR ACT'!$A$3:$G$9999,5,0),"")</f>
        <v/>
      </c>
      <c r="J115" s="17" t="str">
        <f>IFERROR(VLOOKUP($A115,'CR ACT'!$A$3:$G$9999,6,0),"")</f>
        <v/>
      </c>
      <c r="K115" s="18" t="str">
        <f>IFERROR(VLOOKUP($A115,'CR ACT'!$A$3:$G$9999,7,0),"")</f>
        <v/>
      </c>
      <c r="L115" s="22"/>
      <c r="M115" s="22"/>
      <c r="N115" s="22"/>
      <c r="O115" s="22"/>
      <c r="P115" s="20" t="str">
        <f t="shared" si="11"/>
        <v/>
      </c>
      <c r="Q115" s="21" t="str">
        <f t="shared" si="17"/>
        <v/>
      </c>
    </row>
    <row r="116" spans="1:17" ht="16.5" thickBot="1">
      <c r="A116" s="16"/>
      <c r="B116" s="118" t="str">
        <f>IFERROR(VLOOKUP(A116,'CR ACT'!$A$3:$J$9999,10,FALSE),"")</f>
        <v/>
      </c>
      <c r="C116" s="138"/>
      <c r="D116" s="23"/>
      <c r="E116" s="8" t="str">
        <f t="shared" si="10"/>
        <v>0</v>
      </c>
      <c r="F116" s="24" t="str">
        <f>IFERROR(VLOOKUP($A116,'CR ACT'!$A$3:$G$9999,2,0),"")</f>
        <v/>
      </c>
      <c r="G116" s="24" t="str">
        <f>IFERROR(VLOOKUP($A116,'CR ACT'!$A$3:$G$9999,3,0),"")</f>
        <v/>
      </c>
      <c r="H116" s="23" t="str">
        <f>IFERROR(VLOOKUP($A116,'CR ACT'!$A$3:$G$9999,4,0),"")</f>
        <v/>
      </c>
      <c r="I116" s="24" t="str">
        <f>IFERROR(VLOOKUP($A116,'CR ACT'!$A$3:$G$9999,5,0),"")</f>
        <v/>
      </c>
      <c r="J116" s="24" t="str">
        <f>IFERROR(VLOOKUP($A116,'CR ACT'!$A$3:$G$9999,6,0),"")</f>
        <v/>
      </c>
      <c r="K116" s="25" t="str">
        <f>IFERROR(VLOOKUP($A116,'CR ACT'!$A$3:$G$9999,7,0),"")</f>
        <v/>
      </c>
      <c r="L116" s="26"/>
      <c r="M116" s="26"/>
      <c r="N116" s="26"/>
      <c r="O116" s="26"/>
      <c r="P116" s="27" t="str">
        <f t="shared" si="11"/>
        <v/>
      </c>
      <c r="Q116" s="28"/>
    </row>
    <row r="117" spans="1:17" ht="15.75">
      <c r="A117" s="7">
        <v>22</v>
      </c>
      <c r="B117" s="118">
        <f>IFERROR(VLOOKUP(A117,'CR ACT'!$A$3:$J$9999,10,FALSE),"")</f>
        <v>0</v>
      </c>
      <c r="C117" s="123">
        <v>26</v>
      </c>
      <c r="D117" s="8">
        <v>1</v>
      </c>
      <c r="E117" s="8" t="str">
        <f t="shared" si="10"/>
        <v>26-1</v>
      </c>
      <c r="F117" s="9">
        <f>IFERROR(VLOOKUP($A117,'CR ACT'!$A$3:$G$9999,2,0),"")</f>
        <v>0.26388888888888901</v>
      </c>
      <c r="G117" s="9" t="str">
        <f>IFERROR(VLOOKUP($A117,'CR ACT'!$A$3:$G$9999,3,0),"")</f>
        <v>PSL</v>
      </c>
      <c r="H117" s="8" t="str">
        <f>IFERROR(VLOOKUP($A117,'CR ACT'!$A$3:$G$9999,4,0),"")</f>
        <v>NH</v>
      </c>
      <c r="I117" s="9" t="str">
        <f>IFERROR(VLOOKUP($A117,'CR ACT'!$A$3:$G$9999,5,0),"")</f>
        <v>KLKV</v>
      </c>
      <c r="J117" s="9">
        <f>IFERROR(VLOOKUP($A117,'CR ACT'!$A$3:$G$9999,6,0),"")</f>
        <v>0.27083333333333343</v>
      </c>
      <c r="K117" s="10">
        <f>IFERROR(VLOOKUP($A117,'CR ACT'!$A$3:$G$9999,7,0),"")</f>
        <v>3.5</v>
      </c>
      <c r="L117" s="11">
        <f>SUMIF(Q117:Q124,"&lt;0:14",Q117:Q124)+SUM(P117:P124)+TIME(0,60,0)</f>
        <v>0.33333333333333365</v>
      </c>
      <c r="M117" s="12">
        <f>L117+SUMIF(Q117:Q124,"&gt;0:14",Q117:Q124)-TIME(0,30,0)</f>
        <v>0.33333333333333276</v>
      </c>
      <c r="N117" s="12">
        <f>MAX(0,(L117-TIME(8,0,0)))</f>
        <v>3.3306690738754696E-16</v>
      </c>
      <c r="O117" s="13">
        <f>SUM(K117:K124)</f>
        <v>154.4</v>
      </c>
      <c r="P117" s="14">
        <f t="shared" si="11"/>
        <v>6.9444444444444198E-3</v>
      </c>
      <c r="Q117" s="15">
        <f t="shared" ref="Q117:Q123" si="18">IFERROR(MAX(0,(F118-J117)),"")</f>
        <v>6.9444444444445863E-3</v>
      </c>
    </row>
    <row r="118" spans="1:17" ht="15.75">
      <c r="A118" s="16">
        <v>151</v>
      </c>
      <c r="B118" s="118">
        <f>IFERROR(VLOOKUP(A118,'CR ACT'!$A$3:$J$9999,10,FALSE),"")</f>
        <v>0</v>
      </c>
      <c r="C118" s="124">
        <v>26</v>
      </c>
      <c r="D118" s="16">
        <v>2</v>
      </c>
      <c r="E118" s="8" t="str">
        <f t="shared" si="10"/>
        <v>26-2</v>
      </c>
      <c r="F118" s="17">
        <f>IFERROR(VLOOKUP($A118,'CR ACT'!$A$3:$G$9999,2,0),"")</f>
        <v>0.27777777777777801</v>
      </c>
      <c r="G118" s="17" t="str">
        <f>IFERROR(VLOOKUP($A118,'CR ACT'!$A$3:$G$9999,3,0),"")</f>
        <v>KLKV</v>
      </c>
      <c r="H118" s="16" t="str">
        <f>IFERROR(VLOOKUP($A118,'CR ACT'!$A$3:$G$9999,4,0),"")</f>
        <v>NH</v>
      </c>
      <c r="I118" s="17" t="str">
        <f>IFERROR(VLOOKUP($A118,'CR ACT'!$A$3:$G$9999,5,0),"")</f>
        <v>TVM</v>
      </c>
      <c r="J118" s="17">
        <f>IFERROR(VLOOKUP($A118,'CR ACT'!$A$3:$G$9999,6,0),"")</f>
        <v>0.33333333333333359</v>
      </c>
      <c r="K118" s="18">
        <f>IFERROR(VLOOKUP($A118,'CR ACT'!$A$3:$G$9999,7,0),"")</f>
        <v>33.700000000000003</v>
      </c>
      <c r="L118" s="19"/>
      <c r="M118" s="19"/>
      <c r="N118" s="19"/>
      <c r="O118" s="19"/>
      <c r="P118" s="115">
        <f t="shared" si="11"/>
        <v>5.555555555555558E-2</v>
      </c>
      <c r="Q118" s="21">
        <f t="shared" si="18"/>
        <v>6.9444444444444198E-3</v>
      </c>
    </row>
    <row r="119" spans="1:17" ht="15.75">
      <c r="A119" s="16">
        <v>340</v>
      </c>
      <c r="B119" s="118">
        <f>IFERROR(VLOOKUP(A119,'CR ACT'!$A$3:$J$9999,10,FALSE),"")</f>
        <v>0</v>
      </c>
      <c r="C119" s="123">
        <v>26</v>
      </c>
      <c r="D119" s="16">
        <v>3</v>
      </c>
      <c r="E119" s="8" t="str">
        <f t="shared" si="10"/>
        <v>26-3</v>
      </c>
      <c r="F119" s="17">
        <f>IFERROR(VLOOKUP($A119,'CR ACT'!$A$3:$G$9999,2,0),"")</f>
        <v>0.34027777777777801</v>
      </c>
      <c r="G119" s="17" t="str">
        <f>IFERROR(VLOOKUP($A119,'CR ACT'!$A$3:$G$9999,3,0),"")</f>
        <v>TVM</v>
      </c>
      <c r="H119" s="16" t="str">
        <f>IFERROR(VLOOKUP($A119,'CR ACT'!$A$3:$G$9999,4,0),"")</f>
        <v>NH</v>
      </c>
      <c r="I119" s="17" t="str">
        <f>IFERROR(VLOOKUP($A119,'CR ACT'!$A$3:$G$9999,5,0),"")</f>
        <v>KLKV</v>
      </c>
      <c r="J119" s="17">
        <f>IFERROR(VLOOKUP($A119,'CR ACT'!$A$3:$G$9999,6,0),"")</f>
        <v>0.39583333333333359</v>
      </c>
      <c r="K119" s="18">
        <f>IFERROR(VLOOKUP($A119,'CR ACT'!$A$3:$G$9999,7,0),"")</f>
        <v>33.700000000000003</v>
      </c>
      <c r="L119" s="19"/>
      <c r="M119" s="19"/>
      <c r="N119" s="19"/>
      <c r="O119" s="19"/>
      <c r="P119" s="115">
        <f t="shared" si="11"/>
        <v>5.555555555555558E-2</v>
      </c>
      <c r="Q119" s="21">
        <f t="shared" si="18"/>
        <v>2.0833333333332427E-2</v>
      </c>
    </row>
    <row r="120" spans="1:17" ht="15.75">
      <c r="A120" s="16">
        <v>209</v>
      </c>
      <c r="B120" s="118">
        <f>IFERROR(VLOOKUP(A120,'CR ACT'!$A$3:$J$9999,10,FALSE),"")</f>
        <v>0</v>
      </c>
      <c r="C120" s="124">
        <v>26</v>
      </c>
      <c r="D120" s="16">
        <v>4</v>
      </c>
      <c r="E120" s="8" t="str">
        <f t="shared" si="10"/>
        <v>26-4</v>
      </c>
      <c r="F120" s="17">
        <f>IFERROR(VLOOKUP($A120,'CR ACT'!$A$3:$G$9999,2,0),"")</f>
        <v>0.41666666666666602</v>
      </c>
      <c r="G120" s="17" t="str">
        <f>IFERROR(VLOOKUP($A120,'CR ACT'!$A$3:$G$9999,3,0),"")</f>
        <v>KLKV</v>
      </c>
      <c r="H120" s="16" t="str">
        <f>IFERROR(VLOOKUP($A120,'CR ACT'!$A$3:$G$9999,4,0),"")</f>
        <v>NH</v>
      </c>
      <c r="I120" s="17" t="str">
        <f>IFERROR(VLOOKUP($A120,'CR ACT'!$A$3:$G$9999,5,0),"")</f>
        <v>MC</v>
      </c>
      <c r="J120" s="17">
        <f>IFERROR(VLOOKUP($A120,'CR ACT'!$A$3:$G$9999,6,0),"")</f>
        <v>0.48611111111111044</v>
      </c>
      <c r="K120" s="18">
        <f>IFERROR(VLOOKUP($A120,'CR ACT'!$A$3:$G$9999,7,0),"")</f>
        <v>40</v>
      </c>
      <c r="L120" s="19"/>
      <c r="M120" s="19"/>
      <c r="N120" s="19"/>
      <c r="O120" s="19"/>
      <c r="P120" s="115">
        <f t="shared" si="11"/>
        <v>6.944444444444442E-2</v>
      </c>
      <c r="Q120" s="21">
        <f t="shared" si="18"/>
        <v>6.9444444444455855E-3</v>
      </c>
    </row>
    <row r="121" spans="1:17" ht="15.75">
      <c r="A121" s="16">
        <v>407</v>
      </c>
      <c r="B121" s="118">
        <f>IFERROR(VLOOKUP(A121,'CR ACT'!$A$3:$J$9999,10,FALSE),"")</f>
        <v>0</v>
      </c>
      <c r="C121" s="123">
        <v>26</v>
      </c>
      <c r="D121" s="16">
        <v>5</v>
      </c>
      <c r="E121" s="8" t="str">
        <f t="shared" si="10"/>
        <v>26-5</v>
      </c>
      <c r="F121" s="17">
        <f>IFERROR(VLOOKUP($A121,'CR ACT'!$A$3:$G$9999,2,0),"")</f>
        <v>0.49305555555555602</v>
      </c>
      <c r="G121" s="17" t="str">
        <f>IFERROR(VLOOKUP($A121,'CR ACT'!$A$3:$G$9999,3,0),"")</f>
        <v>MC</v>
      </c>
      <c r="H121" s="16" t="str">
        <f>IFERROR(VLOOKUP($A121,'CR ACT'!$A$3:$G$9999,4,0),"")</f>
        <v>NH</v>
      </c>
      <c r="I121" s="17" t="str">
        <f>IFERROR(VLOOKUP($A121,'CR ACT'!$A$3:$G$9999,5,0),"")</f>
        <v>KLKV</v>
      </c>
      <c r="J121" s="17">
        <f>IFERROR(VLOOKUP($A121,'CR ACT'!$A$3:$G$9999,6,0),"")</f>
        <v>0.56250000000000044</v>
      </c>
      <c r="K121" s="18">
        <f>IFERROR(VLOOKUP($A121,'CR ACT'!$A$3:$G$9999,7,0),"")</f>
        <v>40</v>
      </c>
      <c r="L121" s="19"/>
      <c r="M121" s="19"/>
      <c r="N121" s="19"/>
      <c r="O121" s="19"/>
      <c r="P121" s="115">
        <f t="shared" si="11"/>
        <v>6.944444444444442E-2</v>
      </c>
      <c r="Q121" s="21">
        <f t="shared" si="18"/>
        <v>6.9444444444435316E-3</v>
      </c>
    </row>
    <row r="122" spans="1:17" ht="15.75">
      <c r="A122" s="16">
        <v>73</v>
      </c>
      <c r="B122" s="118">
        <f>IFERROR(VLOOKUP(A122,'CR ACT'!$A$3:$J$9999,10,FALSE),"")</f>
        <v>0</v>
      </c>
      <c r="C122" s="124">
        <v>26</v>
      </c>
      <c r="D122" s="16">
        <v>6</v>
      </c>
      <c r="E122" s="8" t="str">
        <f t="shared" si="10"/>
        <v>26-6</v>
      </c>
      <c r="F122" s="17">
        <f>IFERROR(VLOOKUP($A122,'CR ACT'!$A$3:$G$9999,2,0),"")</f>
        <v>0.56944444444444398</v>
      </c>
      <c r="G122" s="17" t="str">
        <f>IFERROR(VLOOKUP($A122,'CR ACT'!$A$3:$G$9999,3,0),"")</f>
        <v>KLKV</v>
      </c>
      <c r="H122" s="16" t="str">
        <f>IFERROR(VLOOKUP($A122,'CR ACT'!$A$3:$G$9999,4,0),"")</f>
        <v>NH</v>
      </c>
      <c r="I122" s="17" t="str">
        <f>IFERROR(VLOOKUP($A122,'CR ACT'!$A$3:$G$9999,5,0),"")</f>
        <v>PSL</v>
      </c>
      <c r="J122" s="17">
        <f>IFERROR(VLOOKUP($A122,'CR ACT'!$A$3:$G$9999,6,0),"")</f>
        <v>0.5763888888888884</v>
      </c>
      <c r="K122" s="18">
        <f>IFERROR(VLOOKUP($A122,'CR ACT'!$A$3:$G$9999,7,0),"")</f>
        <v>3.5</v>
      </c>
      <c r="L122" s="19"/>
      <c r="M122" s="19"/>
      <c r="N122" s="19"/>
      <c r="O122" s="19"/>
      <c r="P122" s="115">
        <f t="shared" si="11"/>
        <v>6.9444444444444198E-3</v>
      </c>
      <c r="Q122" s="21" t="str">
        <f t="shared" si="18"/>
        <v/>
      </c>
    </row>
    <row r="123" spans="1:17" ht="15.75">
      <c r="A123" s="16"/>
      <c r="B123" s="118" t="str">
        <f>IFERROR(VLOOKUP(A123,'CR ACT'!$A$3:$J$9999,10,FALSE),"")</f>
        <v/>
      </c>
      <c r="C123" s="138"/>
      <c r="D123" s="16"/>
      <c r="E123" s="8" t="str">
        <f t="shared" si="10"/>
        <v>0</v>
      </c>
      <c r="F123" s="17" t="str">
        <f>IFERROR(VLOOKUP($A123,'CR ACT'!$A$3:$G$9999,2,0),"")</f>
        <v/>
      </c>
      <c r="G123" s="17" t="str">
        <f>IFERROR(VLOOKUP($A123,'CR ACT'!$A$3:$G$9999,3,0),"")</f>
        <v/>
      </c>
      <c r="H123" s="16" t="str">
        <f>IFERROR(VLOOKUP($A123,'CR ACT'!$A$3:$G$9999,4,0),"")</f>
        <v/>
      </c>
      <c r="I123" s="17" t="str">
        <f>IFERROR(VLOOKUP($A123,'CR ACT'!$A$3:$G$9999,5,0),"")</f>
        <v/>
      </c>
      <c r="J123" s="17" t="str">
        <f>IFERROR(VLOOKUP($A123,'CR ACT'!$A$3:$G$9999,6,0),"")</f>
        <v/>
      </c>
      <c r="K123" s="18" t="str">
        <f>IFERROR(VLOOKUP($A123,'CR ACT'!$A$3:$G$9999,7,0),"")</f>
        <v/>
      </c>
      <c r="L123" s="22"/>
      <c r="M123" s="22"/>
      <c r="N123" s="22"/>
      <c r="O123" s="22"/>
      <c r="P123" s="115" t="str">
        <f t="shared" si="11"/>
        <v/>
      </c>
      <c r="Q123" s="21" t="str">
        <f t="shared" si="18"/>
        <v/>
      </c>
    </row>
    <row r="124" spans="1:17" ht="16.5" thickBot="1">
      <c r="A124" s="16"/>
      <c r="B124" s="118" t="str">
        <f>IFERROR(VLOOKUP(A124,'CR ACT'!$A$3:$J$9999,10,FALSE),"")</f>
        <v/>
      </c>
      <c r="C124" s="138"/>
      <c r="D124" s="23"/>
      <c r="E124" s="8" t="str">
        <f t="shared" si="10"/>
        <v>0</v>
      </c>
      <c r="F124" s="24" t="str">
        <f>IFERROR(VLOOKUP($A124,'CR ACT'!$A$3:$G$9999,2,0),"")</f>
        <v/>
      </c>
      <c r="G124" s="24" t="str">
        <f>IFERROR(VLOOKUP($A124,'CR ACT'!$A$3:$G$9999,3,0),"")</f>
        <v/>
      </c>
      <c r="H124" s="23" t="str">
        <f>IFERROR(VLOOKUP($A124,'CR ACT'!$A$3:$G$9999,4,0),"")</f>
        <v/>
      </c>
      <c r="I124" s="24" t="str">
        <f>IFERROR(VLOOKUP($A124,'CR ACT'!$A$3:$G$9999,5,0),"")</f>
        <v/>
      </c>
      <c r="J124" s="24" t="str">
        <f>IFERROR(VLOOKUP($A124,'CR ACT'!$A$3:$G$9999,6,0),"")</f>
        <v/>
      </c>
      <c r="K124" s="25" t="str">
        <f>IFERROR(VLOOKUP($A124,'CR ACT'!$A$3:$G$9999,7,0),"")</f>
        <v/>
      </c>
      <c r="L124" s="26"/>
      <c r="M124" s="26"/>
      <c r="N124" s="26"/>
      <c r="O124" s="26"/>
      <c r="P124" s="27" t="str">
        <f t="shared" si="11"/>
        <v/>
      </c>
      <c r="Q124" s="28"/>
    </row>
    <row r="125" spans="1:17" ht="15.75">
      <c r="A125" s="7">
        <v>27</v>
      </c>
      <c r="B125" s="118">
        <f>IFERROR(VLOOKUP(A125,'CR ACT'!$A$3:$J$9999,10,FALSE),"")</f>
        <v>0</v>
      </c>
      <c r="C125" s="123">
        <v>27</v>
      </c>
      <c r="D125" s="8">
        <v>1</v>
      </c>
      <c r="E125" s="8" t="str">
        <f t="shared" ref="E125:E188" si="19">C125&amp;-D125</f>
        <v>27-1</v>
      </c>
      <c r="F125" s="9">
        <f>IFERROR(VLOOKUP($A125,'CR ACT'!$A$3:$G$9999,2,0),"")</f>
        <v>0.27777777777777801</v>
      </c>
      <c r="G125" s="9" t="str">
        <f>IFERROR(VLOOKUP($A125,'CR ACT'!$A$3:$G$9999,3,0),"")</f>
        <v>PSL</v>
      </c>
      <c r="H125" s="8" t="str">
        <f>IFERROR(VLOOKUP($A125,'CR ACT'!$A$3:$G$9999,4,0),"")</f>
        <v>NH</v>
      </c>
      <c r="I125" s="9" t="str">
        <f>IFERROR(VLOOKUP($A125,'CR ACT'!$A$3:$G$9999,5,0),"")</f>
        <v>KLKV</v>
      </c>
      <c r="J125" s="9">
        <f>IFERROR(VLOOKUP($A125,'CR ACT'!$A$3:$G$9999,6,0),"")</f>
        <v>0.28472222222222243</v>
      </c>
      <c r="K125" s="10">
        <f>IFERROR(VLOOKUP($A125,'CR ACT'!$A$3:$G$9999,7,0),"")</f>
        <v>3.5</v>
      </c>
      <c r="L125" s="11">
        <f>SUMIF(Q125:Q132,"&lt;0:14",Q125:Q132)+SUM(P125:P132)+TIME(0,60,0)</f>
        <v>0.3611111111111126</v>
      </c>
      <c r="M125" s="12">
        <f>L125+SUMIF(Q125:Q132,"&gt;0:14",Q125:Q132)-TIME(0,30,0)</f>
        <v>0.36111111111111183</v>
      </c>
      <c r="N125" s="12">
        <f>MAX(0,(L125-TIME(8,0,0)))</f>
        <v>2.7777777777779289E-2</v>
      </c>
      <c r="O125" s="13">
        <f>SUM(K125:K132)</f>
        <v>167</v>
      </c>
      <c r="P125" s="14">
        <f t="shared" ref="P125:P188" si="20">IFERROR(J125-F125,"")</f>
        <v>6.9444444444444198E-3</v>
      </c>
      <c r="Q125" s="15">
        <f t="shared" ref="Q125:Q131" si="21">IFERROR(MAX(0,(F126-J125)),"")</f>
        <v>6.9444444444445863E-3</v>
      </c>
    </row>
    <row r="126" spans="1:17" ht="15.75">
      <c r="A126" s="16">
        <v>157</v>
      </c>
      <c r="B126" s="118">
        <f>IFERROR(VLOOKUP(A126,'CR ACT'!$A$3:$J$9999,10,FALSE),"")</f>
        <v>0</v>
      </c>
      <c r="C126" s="124">
        <v>27</v>
      </c>
      <c r="D126" s="16">
        <v>2</v>
      </c>
      <c r="E126" s="8" t="str">
        <f t="shared" si="19"/>
        <v>27-2</v>
      </c>
      <c r="F126" s="17">
        <f>IFERROR(VLOOKUP($A126,'CR ACT'!$A$3:$G$9999,2,0),"")</f>
        <v>0.29166666666666702</v>
      </c>
      <c r="G126" s="17" t="str">
        <f>IFERROR(VLOOKUP($A126,'CR ACT'!$A$3:$G$9999,3,0),"")</f>
        <v>KLKV</v>
      </c>
      <c r="H126" s="16" t="str">
        <f>IFERROR(VLOOKUP($A126,'CR ACT'!$A$3:$G$9999,4,0),"")</f>
        <v>NH</v>
      </c>
      <c r="I126" s="17" t="str">
        <f>IFERROR(VLOOKUP($A126,'CR ACT'!$A$3:$G$9999,5,0),"")</f>
        <v>MC</v>
      </c>
      <c r="J126" s="17">
        <f>IFERROR(VLOOKUP($A126,'CR ACT'!$A$3:$G$9999,6,0),"")</f>
        <v>0.36111111111111144</v>
      </c>
      <c r="K126" s="18">
        <f>IFERROR(VLOOKUP($A126,'CR ACT'!$A$3:$G$9999,7,0),"")</f>
        <v>40</v>
      </c>
      <c r="L126" s="19"/>
      <c r="M126" s="19"/>
      <c r="N126" s="19"/>
      <c r="O126" s="19"/>
      <c r="P126" s="20">
        <f t="shared" si="20"/>
        <v>6.944444444444442E-2</v>
      </c>
      <c r="Q126" s="21">
        <f t="shared" si="21"/>
        <v>2.0833333333332538E-2</v>
      </c>
    </row>
    <row r="127" spans="1:17" ht="15.75">
      <c r="A127" s="16">
        <v>357</v>
      </c>
      <c r="B127" s="118">
        <f>IFERROR(VLOOKUP(A127,'CR ACT'!$A$3:$J$9999,10,FALSE),"")</f>
        <v>0</v>
      </c>
      <c r="C127" s="123">
        <v>27</v>
      </c>
      <c r="D127" s="16">
        <v>3</v>
      </c>
      <c r="E127" s="8" t="str">
        <f t="shared" si="19"/>
        <v>27-3</v>
      </c>
      <c r="F127" s="17">
        <f>IFERROR(VLOOKUP($A127,'CR ACT'!$A$3:$G$9999,2,0),"")</f>
        <v>0.38194444444444398</v>
      </c>
      <c r="G127" s="17" t="str">
        <f>IFERROR(VLOOKUP($A127,'CR ACT'!$A$3:$G$9999,3,0),"")</f>
        <v>MC</v>
      </c>
      <c r="H127" s="16" t="str">
        <f>IFERROR(VLOOKUP($A127,'CR ACT'!$A$3:$G$9999,4,0),"")</f>
        <v>NH</v>
      </c>
      <c r="I127" s="17" t="str">
        <f>IFERROR(VLOOKUP($A127,'CR ACT'!$A$3:$G$9999,5,0),"")</f>
        <v>KLKV</v>
      </c>
      <c r="J127" s="17">
        <f>IFERROR(VLOOKUP($A127,'CR ACT'!$A$3:$G$9999,6,0),"")</f>
        <v>0.4513888888888884</v>
      </c>
      <c r="K127" s="18">
        <f>IFERROR(VLOOKUP($A127,'CR ACT'!$A$3:$G$9999,7,0),"")</f>
        <v>40</v>
      </c>
      <c r="L127" s="19"/>
      <c r="M127" s="19"/>
      <c r="N127" s="19"/>
      <c r="O127" s="19"/>
      <c r="P127" s="115">
        <f t="shared" si="20"/>
        <v>6.944444444444442E-2</v>
      </c>
      <c r="Q127" s="21">
        <f t="shared" si="21"/>
        <v>6.9444444444455855E-3</v>
      </c>
    </row>
    <row r="128" spans="1:17" ht="15.75">
      <c r="A128" s="16">
        <v>219</v>
      </c>
      <c r="B128" s="118">
        <f>IFERROR(VLOOKUP(A128,'CR ACT'!$A$3:$J$9999,10,FALSE),"")</f>
        <v>0</v>
      </c>
      <c r="C128" s="124">
        <v>27</v>
      </c>
      <c r="D128" s="16">
        <v>4</v>
      </c>
      <c r="E128" s="8" t="str">
        <f t="shared" si="19"/>
        <v>27-4</v>
      </c>
      <c r="F128" s="17">
        <f>IFERROR(VLOOKUP($A128,'CR ACT'!$A$3:$G$9999,2,0),"")</f>
        <v>0.45833333333333398</v>
      </c>
      <c r="G128" s="17" t="str">
        <f>IFERROR(VLOOKUP($A128,'CR ACT'!$A$3:$G$9999,3,0),"")</f>
        <v>KLKV</v>
      </c>
      <c r="H128" s="16" t="str">
        <f>IFERROR(VLOOKUP($A128,'CR ACT'!$A$3:$G$9999,4,0),"")</f>
        <v>NH</v>
      </c>
      <c r="I128" s="17" t="str">
        <f>IFERROR(VLOOKUP($A128,'CR ACT'!$A$3:$G$9999,5,0),"")</f>
        <v>MC</v>
      </c>
      <c r="J128" s="17">
        <f>IFERROR(VLOOKUP($A128,'CR ACT'!$A$3:$G$9999,6,0),"")</f>
        <v>0.52777777777777835</v>
      </c>
      <c r="K128" s="18">
        <f>IFERROR(VLOOKUP($A128,'CR ACT'!$A$3:$G$9999,7,0),"")</f>
        <v>40</v>
      </c>
      <c r="L128" s="19"/>
      <c r="M128" s="19"/>
      <c r="N128" s="19"/>
      <c r="O128" s="19"/>
      <c r="P128" s="115">
        <f t="shared" si="20"/>
        <v>6.9444444444444364E-2</v>
      </c>
      <c r="Q128" s="21">
        <f t="shared" si="21"/>
        <v>6.9444444444436426E-3</v>
      </c>
    </row>
    <row r="129" spans="1:17" ht="15.75">
      <c r="A129" s="16">
        <v>411</v>
      </c>
      <c r="B129" s="118">
        <f>IFERROR(VLOOKUP(A129,'CR ACT'!$A$3:$J$9999,10,FALSE),"")</f>
        <v>0</v>
      </c>
      <c r="C129" s="123">
        <v>27</v>
      </c>
      <c r="D129" s="16">
        <v>5</v>
      </c>
      <c r="E129" s="8" t="str">
        <f t="shared" si="19"/>
        <v>27-5</v>
      </c>
      <c r="F129" s="17">
        <f>IFERROR(VLOOKUP($A129,'CR ACT'!$A$3:$G$9999,2,0),"")</f>
        <v>0.53472222222222199</v>
      </c>
      <c r="G129" s="17" t="str">
        <f>IFERROR(VLOOKUP($A129,'CR ACT'!$A$3:$G$9999,3,0),"")</f>
        <v>MC</v>
      </c>
      <c r="H129" s="16" t="str">
        <f>IFERROR(VLOOKUP($A129,'CR ACT'!$A$3:$G$9999,4,0),"")</f>
        <v>NH</v>
      </c>
      <c r="I129" s="17" t="str">
        <f>IFERROR(VLOOKUP($A129,'CR ACT'!$A$3:$G$9999,5,0),"")</f>
        <v>KLKV</v>
      </c>
      <c r="J129" s="17">
        <f>IFERROR(VLOOKUP($A129,'CR ACT'!$A$3:$G$9999,6,0),"")</f>
        <v>0.60416666666666641</v>
      </c>
      <c r="K129" s="18">
        <f>IFERROR(VLOOKUP($A129,'CR ACT'!$A$3:$G$9999,7,0),"")</f>
        <v>40</v>
      </c>
      <c r="L129" s="19"/>
      <c r="M129" s="19"/>
      <c r="N129" s="19"/>
      <c r="O129" s="19"/>
      <c r="P129" s="20">
        <f t="shared" si="20"/>
        <v>6.944444444444442E-2</v>
      </c>
      <c r="Q129" s="21">
        <f t="shared" si="21"/>
        <v>6.944444444445641E-3</v>
      </c>
    </row>
    <row r="130" spans="1:17" ht="15.75">
      <c r="A130" s="16">
        <v>78</v>
      </c>
      <c r="B130" s="118">
        <f>IFERROR(VLOOKUP(A130,'CR ACT'!$A$3:$J$9999,10,FALSE),"")</f>
        <v>0</v>
      </c>
      <c r="C130" s="124">
        <v>27</v>
      </c>
      <c r="D130" s="16">
        <v>6</v>
      </c>
      <c r="E130" s="8" t="str">
        <f t="shared" si="19"/>
        <v>27-6</v>
      </c>
      <c r="F130" s="17">
        <f>IFERROR(VLOOKUP($A130,'CR ACT'!$A$3:$G$9999,2,0),"")</f>
        <v>0.61111111111111205</v>
      </c>
      <c r="G130" s="17" t="str">
        <f>IFERROR(VLOOKUP($A130,'CR ACT'!$A$3:$G$9999,3,0),"")</f>
        <v>KLKV</v>
      </c>
      <c r="H130" s="16" t="str">
        <f>IFERROR(VLOOKUP($A130,'CR ACT'!$A$3:$G$9999,4,0),"")</f>
        <v>NH</v>
      </c>
      <c r="I130" s="17" t="str">
        <f>IFERROR(VLOOKUP($A130,'CR ACT'!$A$3:$G$9999,5,0),"")</f>
        <v>PSL</v>
      </c>
      <c r="J130" s="17">
        <f>IFERROR(VLOOKUP($A130,'CR ACT'!$A$3:$G$9999,6,0),"")</f>
        <v>0.61805555555555647</v>
      </c>
      <c r="K130" s="18">
        <f>IFERROR(VLOOKUP($A130,'CR ACT'!$A$3:$G$9999,7,0),"")</f>
        <v>3.5</v>
      </c>
      <c r="L130" s="19"/>
      <c r="M130" s="19"/>
      <c r="N130" s="19"/>
      <c r="O130" s="19"/>
      <c r="P130" s="115">
        <f t="shared" si="20"/>
        <v>6.9444444444444198E-3</v>
      </c>
      <c r="Q130" s="21" t="str">
        <f t="shared" si="21"/>
        <v/>
      </c>
    </row>
    <row r="131" spans="1:17" ht="15.75">
      <c r="A131" s="16"/>
      <c r="B131" s="118" t="str">
        <f>IFERROR(VLOOKUP(A131,'CR ACT'!$A$3:$J$9999,10,FALSE),"")</f>
        <v/>
      </c>
      <c r="C131" s="138"/>
      <c r="D131" s="16"/>
      <c r="E131" s="8" t="str">
        <f t="shared" si="19"/>
        <v>0</v>
      </c>
      <c r="F131" s="17" t="str">
        <f>IFERROR(VLOOKUP($A131,'CR ACT'!$A$3:$G$9999,2,0),"")</f>
        <v/>
      </c>
      <c r="G131" s="17" t="str">
        <f>IFERROR(VLOOKUP($A131,'CR ACT'!$A$3:$G$9999,3,0),"")</f>
        <v/>
      </c>
      <c r="H131" s="16" t="str">
        <f>IFERROR(VLOOKUP($A131,'CR ACT'!$A$3:$G$9999,4,0),"")</f>
        <v/>
      </c>
      <c r="I131" s="17" t="str">
        <f>IFERROR(VLOOKUP($A131,'CR ACT'!$A$3:$G$9999,5,0),"")</f>
        <v/>
      </c>
      <c r="J131" s="17" t="str">
        <f>IFERROR(VLOOKUP($A131,'CR ACT'!$A$3:$G$9999,6,0),"")</f>
        <v/>
      </c>
      <c r="K131" s="18" t="str">
        <f>IFERROR(VLOOKUP($A131,'CR ACT'!$A$3:$G$9999,7,0),"")</f>
        <v/>
      </c>
      <c r="L131" s="22"/>
      <c r="M131" s="22"/>
      <c r="N131" s="22"/>
      <c r="O131" s="22"/>
      <c r="P131" s="115" t="str">
        <f t="shared" si="20"/>
        <v/>
      </c>
      <c r="Q131" s="21" t="str">
        <f t="shared" si="21"/>
        <v/>
      </c>
    </row>
    <row r="132" spans="1:17" ht="16.5" thickBot="1">
      <c r="A132" s="16"/>
      <c r="B132" s="118" t="str">
        <f>IFERROR(VLOOKUP(A132,'CR ACT'!$A$3:$J$9999,10,FALSE),"")</f>
        <v/>
      </c>
      <c r="C132" s="138"/>
      <c r="D132" s="23"/>
      <c r="E132" s="8" t="str">
        <f t="shared" si="19"/>
        <v>0</v>
      </c>
      <c r="F132" s="24" t="str">
        <f>IFERROR(VLOOKUP($A132,'CR ACT'!$A$3:$G$9999,2,0),"")</f>
        <v/>
      </c>
      <c r="G132" s="24" t="str">
        <f>IFERROR(VLOOKUP($A132,'CR ACT'!$A$3:$G$9999,3,0),"")</f>
        <v/>
      </c>
      <c r="H132" s="23" t="str">
        <f>IFERROR(VLOOKUP($A132,'CR ACT'!$A$3:$G$9999,4,0),"")</f>
        <v/>
      </c>
      <c r="I132" s="24" t="str">
        <f>IFERROR(VLOOKUP($A132,'CR ACT'!$A$3:$G$9999,5,0),"")</f>
        <v/>
      </c>
      <c r="J132" s="24" t="str">
        <f>IFERROR(VLOOKUP($A132,'CR ACT'!$A$3:$G$9999,6,0),"")</f>
        <v/>
      </c>
      <c r="K132" s="25" t="str">
        <f>IFERROR(VLOOKUP($A132,'CR ACT'!$A$3:$G$9999,7,0),"")</f>
        <v/>
      </c>
      <c r="L132" s="26"/>
      <c r="M132" s="26"/>
      <c r="N132" s="26"/>
      <c r="O132" s="26"/>
      <c r="P132" s="27" t="str">
        <f t="shared" si="20"/>
        <v/>
      </c>
      <c r="Q132" s="28"/>
    </row>
    <row r="133" spans="1:17" ht="15.75">
      <c r="A133" s="7">
        <v>29</v>
      </c>
      <c r="B133" s="118">
        <f>IFERROR(VLOOKUP(A133,'CR ACT'!$A$3:$J$9999,10,FALSE),"")</f>
        <v>0</v>
      </c>
      <c r="C133" s="123">
        <v>28</v>
      </c>
      <c r="D133" s="8">
        <v>1</v>
      </c>
      <c r="E133" s="8" t="str">
        <f t="shared" si="19"/>
        <v>28-1</v>
      </c>
      <c r="F133" s="9">
        <f>IFERROR(VLOOKUP($A133,'CR ACT'!$A$3:$G$9999,2,0),"")</f>
        <v>0.4236111111111111</v>
      </c>
      <c r="G133" s="9" t="str">
        <f>IFERROR(VLOOKUP($A133,'CR ACT'!$A$3:$G$9999,3,0),"")</f>
        <v>PSL</v>
      </c>
      <c r="H133" s="8" t="str">
        <f>IFERROR(VLOOKUP($A133,'CR ACT'!$A$3:$G$9999,4,0),"")</f>
        <v>NH</v>
      </c>
      <c r="I133" s="9" t="str">
        <f>IFERROR(VLOOKUP($A133,'CR ACT'!$A$3:$G$9999,5,0),"")</f>
        <v>KLKV</v>
      </c>
      <c r="J133" s="9">
        <f>IFERROR(VLOOKUP($A133,'CR ACT'!$A$3:$G$9999,6,0),"")</f>
        <v>0.43055555555555552</v>
      </c>
      <c r="K133" s="10">
        <f>IFERROR(VLOOKUP($A133,'CR ACT'!$A$3:$G$9999,7,0),"")</f>
        <v>3.5</v>
      </c>
      <c r="L133" s="11">
        <f>SUMIF(Q133:Q140,"&lt;0:14",Q133:Q140)+SUM(P133:P140)+TIME(0,60,0)</f>
        <v>0.38888888888888884</v>
      </c>
      <c r="M133" s="12">
        <f>L133+SUMIF(Q133:Q140,"&gt;0:14",Q133:Q140)-TIME(0,30,0)</f>
        <v>0.3888888888888889</v>
      </c>
      <c r="N133" s="12">
        <f>MAX(0,(L133-TIME(8,0,0)))</f>
        <v>5.5555555555555525E-2</v>
      </c>
      <c r="O133" s="13">
        <f>SUM(K133:K140)</f>
        <v>184.9</v>
      </c>
      <c r="P133" s="14">
        <f t="shared" si="20"/>
        <v>6.9444444444444198E-3</v>
      </c>
      <c r="Q133" s="15">
        <f t="shared" ref="Q133:Q139" si="22">IFERROR(MAX(0,(F134-J133)),"")</f>
        <v>3.4722222222222099E-3</v>
      </c>
    </row>
    <row r="134" spans="1:17" ht="15.75">
      <c r="A134" s="16">
        <v>214</v>
      </c>
      <c r="B134" s="118">
        <f>IFERROR(VLOOKUP(A134,'CR ACT'!$A$3:$J$9999,10,FALSE),"")</f>
        <v>0</v>
      </c>
      <c r="C134" s="124">
        <v>28</v>
      </c>
      <c r="D134" s="16">
        <v>2</v>
      </c>
      <c r="E134" s="8" t="str">
        <f t="shared" si="19"/>
        <v>28-2</v>
      </c>
      <c r="F134" s="17">
        <f>IFERROR(VLOOKUP($A134,'CR ACT'!$A$3:$G$9999,2,0),"")</f>
        <v>0.43402777777777773</v>
      </c>
      <c r="G134" s="17" t="str">
        <f>IFERROR(VLOOKUP($A134,'CR ACT'!$A$3:$G$9999,3,0),"")</f>
        <v>KLKV</v>
      </c>
      <c r="H134" s="16" t="str">
        <f>IFERROR(VLOOKUP($A134,'CR ACT'!$A$3:$G$9999,4,0),"")</f>
        <v>NH</v>
      </c>
      <c r="I134" s="17" t="str">
        <f>IFERROR(VLOOKUP($A134,'CR ACT'!$A$3:$G$9999,5,0),"")</f>
        <v>MC</v>
      </c>
      <c r="J134" s="17">
        <f>IFERROR(VLOOKUP($A134,'CR ACT'!$A$3:$G$9999,6,0),"")</f>
        <v>0.50694444444444442</v>
      </c>
      <c r="K134" s="18">
        <f>IFERROR(VLOOKUP($A134,'CR ACT'!$A$3:$G$9999,7,0),"")</f>
        <v>40</v>
      </c>
      <c r="L134" s="19"/>
      <c r="M134" s="19"/>
      <c r="N134" s="19"/>
      <c r="O134" s="19"/>
      <c r="P134" s="115">
        <f t="shared" si="20"/>
        <v>7.2916666666666685E-2</v>
      </c>
      <c r="Q134" s="21">
        <f t="shared" si="22"/>
        <v>6.9444444444445308E-3</v>
      </c>
    </row>
    <row r="135" spans="1:17" ht="15.75">
      <c r="A135" s="16">
        <v>405</v>
      </c>
      <c r="B135" s="118">
        <f>IFERROR(VLOOKUP(A135,'CR ACT'!$A$3:$J$9999,10,FALSE),"")</f>
        <v>0</v>
      </c>
      <c r="C135" s="123">
        <v>28</v>
      </c>
      <c r="D135" s="16">
        <v>3</v>
      </c>
      <c r="E135" s="8" t="str">
        <f t="shared" si="19"/>
        <v>28-3</v>
      </c>
      <c r="F135" s="17">
        <f>IFERROR(VLOOKUP($A135,'CR ACT'!$A$3:$G$9999,2,0),"")</f>
        <v>0.51388888888888895</v>
      </c>
      <c r="G135" s="17" t="str">
        <f>IFERROR(VLOOKUP($A135,'CR ACT'!$A$3:$G$9999,3,0),"")</f>
        <v>MC</v>
      </c>
      <c r="H135" s="16" t="str">
        <f>IFERROR(VLOOKUP($A135,'CR ACT'!$A$3:$G$9999,4,0),"")</f>
        <v>NH</v>
      </c>
      <c r="I135" s="17" t="str">
        <f>IFERROR(VLOOKUP($A135,'CR ACT'!$A$3:$G$9999,5,0),"")</f>
        <v>KLKV</v>
      </c>
      <c r="J135" s="17">
        <f>IFERROR(VLOOKUP($A135,'CR ACT'!$A$3:$G$9999,6,0),"")</f>
        <v>0.58680555555555558</v>
      </c>
      <c r="K135" s="18">
        <f>IFERROR(VLOOKUP($A135,'CR ACT'!$A$3:$G$9999,7,0),"")</f>
        <v>40</v>
      </c>
      <c r="L135" s="19"/>
      <c r="M135" s="19"/>
      <c r="N135" s="19"/>
      <c r="O135" s="19"/>
      <c r="P135" s="115">
        <f t="shared" si="20"/>
        <v>7.291666666666663E-2</v>
      </c>
      <c r="Q135" s="21">
        <f t="shared" si="22"/>
        <v>2.083333333333337E-2</v>
      </c>
    </row>
    <row r="136" spans="1:17" ht="15.75">
      <c r="A136" s="16">
        <v>270</v>
      </c>
      <c r="B136" s="118">
        <f>IFERROR(VLOOKUP(A136,'CR ACT'!$A$3:$J$9999,10,FALSE),"")</f>
        <v>0</v>
      </c>
      <c r="C136" s="124">
        <v>28</v>
      </c>
      <c r="D136" s="16">
        <v>4</v>
      </c>
      <c r="E136" s="8" t="str">
        <f t="shared" si="19"/>
        <v>28-4</v>
      </c>
      <c r="F136" s="17">
        <f>IFERROR(VLOOKUP($A136,'CR ACT'!$A$3:$G$9999,2,0),"")</f>
        <v>0.60763888888888895</v>
      </c>
      <c r="G136" s="17" t="str">
        <f>IFERROR(VLOOKUP($A136,'CR ACT'!$A$3:$G$9999,3,0),"")</f>
        <v>KLKV</v>
      </c>
      <c r="H136" s="16" t="str">
        <f>IFERROR(VLOOKUP($A136,'CR ACT'!$A$3:$G$9999,4,0),"")</f>
        <v>NH</v>
      </c>
      <c r="I136" s="17" t="str">
        <f>IFERROR(VLOOKUP($A136,'CR ACT'!$A$3:$G$9999,5,0),"")</f>
        <v>TVM</v>
      </c>
      <c r="J136" s="17">
        <f>IFERROR(VLOOKUP($A136,'CR ACT'!$A$3:$G$9999,6,0),"")</f>
        <v>0.65972222222222232</v>
      </c>
      <c r="K136" s="18">
        <f>IFERROR(VLOOKUP($A136,'CR ACT'!$A$3:$G$9999,7,0),"")</f>
        <v>33.700000000000003</v>
      </c>
      <c r="L136" s="19"/>
      <c r="M136" s="19"/>
      <c r="N136" s="19"/>
      <c r="O136" s="19"/>
      <c r="P136" s="115">
        <f t="shared" si="20"/>
        <v>5.208333333333337E-2</v>
      </c>
      <c r="Q136" s="21">
        <f t="shared" si="22"/>
        <v>6.9444444444443088E-3</v>
      </c>
    </row>
    <row r="137" spans="1:17" ht="15.75">
      <c r="A137" s="16">
        <v>467</v>
      </c>
      <c r="B137" s="118">
        <f>IFERROR(VLOOKUP(A137,'CR ACT'!$A$3:$J$9999,10,FALSE),"")</f>
        <v>0</v>
      </c>
      <c r="C137" s="123">
        <v>28</v>
      </c>
      <c r="D137" s="16">
        <v>5</v>
      </c>
      <c r="E137" s="8" t="str">
        <f t="shared" si="19"/>
        <v>28-5</v>
      </c>
      <c r="F137" s="17">
        <f>IFERROR(VLOOKUP($A137,'CR ACT'!$A$3:$G$9999,2,0),"")</f>
        <v>0.66666666666666663</v>
      </c>
      <c r="G137" s="17" t="str">
        <f>IFERROR(VLOOKUP($A137,'CR ACT'!$A$3:$G$9999,3,0),"")</f>
        <v>TVM</v>
      </c>
      <c r="H137" s="16" t="str">
        <f>IFERROR(VLOOKUP($A137,'CR ACT'!$A$3:$G$9999,4,0),"")</f>
        <v>NH</v>
      </c>
      <c r="I137" s="17" t="str">
        <f>IFERROR(VLOOKUP($A137,'CR ACT'!$A$3:$G$9999,5,0),"")</f>
        <v>KLKV</v>
      </c>
      <c r="J137" s="17">
        <f>IFERROR(VLOOKUP($A137,'CR ACT'!$A$3:$G$9999,6,0),"")</f>
        <v>0.72222222222222221</v>
      </c>
      <c r="K137" s="18">
        <f>IFERROR(VLOOKUP($A137,'CR ACT'!$A$3:$G$9999,7,0),"")</f>
        <v>33.700000000000003</v>
      </c>
      <c r="L137" s="19"/>
      <c r="M137" s="19"/>
      <c r="N137" s="19"/>
      <c r="O137" s="19"/>
      <c r="P137" s="115">
        <f t="shared" si="20"/>
        <v>5.555555555555558E-2</v>
      </c>
      <c r="Q137" s="21">
        <f t="shared" si="22"/>
        <v>6.9444444444444198E-3</v>
      </c>
    </row>
    <row r="138" spans="1:17" ht="15.75">
      <c r="A138" s="16">
        <v>536</v>
      </c>
      <c r="B138" s="118">
        <f>IFERROR(VLOOKUP(A138,'CR ACT'!$A$3:$J$9999,10,FALSE),"")</f>
        <v>0</v>
      </c>
      <c r="C138" s="124">
        <v>28</v>
      </c>
      <c r="D138" s="16">
        <v>6</v>
      </c>
      <c r="E138" s="8" t="str">
        <f t="shared" si="19"/>
        <v>28-6</v>
      </c>
      <c r="F138" s="17">
        <f>IFERROR(VLOOKUP($A138,'CR ACT'!$A$3:$G$9999,2,0),"")</f>
        <v>0.72916666666666663</v>
      </c>
      <c r="G138" s="17" t="str">
        <f>IFERROR(VLOOKUP($A138,'CR ACT'!$A$3:$G$9999,3,0),"")</f>
        <v>KLKV</v>
      </c>
      <c r="H138" s="16" t="str">
        <f>IFERROR(VLOOKUP($A138,'CR ACT'!$A$3:$G$9999,4,0),"")</f>
        <v>KRKM</v>
      </c>
      <c r="I138" s="17" t="str">
        <f>IFERROR(VLOOKUP($A138,'CR ACT'!$A$3:$G$9999,5,0),"")</f>
        <v>VLRD</v>
      </c>
      <c r="J138" s="17">
        <f>IFERROR(VLOOKUP($A138,'CR ACT'!$A$3:$G$9999,6,0),"")</f>
        <v>0.75694444444444442</v>
      </c>
      <c r="K138" s="18">
        <f>IFERROR(VLOOKUP($A138,'CR ACT'!$A$3:$G$9999,7,0),"")</f>
        <v>17</v>
      </c>
      <c r="L138" s="19"/>
      <c r="M138" s="19"/>
      <c r="N138" s="19"/>
      <c r="O138" s="19"/>
      <c r="P138" s="20">
        <f t="shared" si="20"/>
        <v>2.777777777777779E-2</v>
      </c>
      <c r="Q138" s="21">
        <f t="shared" si="22"/>
        <v>6.9444444444444198E-3</v>
      </c>
    </row>
    <row r="139" spans="1:17" ht="15.75">
      <c r="A139" s="16">
        <v>579</v>
      </c>
      <c r="B139" s="118">
        <f>IFERROR(VLOOKUP(A139,'CR ACT'!$A$3:$J$9999,10,FALSE),"")</f>
        <v>0</v>
      </c>
      <c r="C139" s="123">
        <v>28</v>
      </c>
      <c r="D139" s="16">
        <v>7</v>
      </c>
      <c r="E139" s="8" t="str">
        <f t="shared" si="19"/>
        <v>28-7</v>
      </c>
      <c r="F139" s="17">
        <f>IFERROR(VLOOKUP($A139,'CR ACT'!$A$3:$G$9999,2,0),"")</f>
        <v>0.76388888888888884</v>
      </c>
      <c r="G139" s="17" t="str">
        <f>IFERROR(VLOOKUP($A139,'CR ACT'!$A$3:$G$9999,3,0),"")</f>
        <v>VLRD</v>
      </c>
      <c r="H139" s="16" t="str">
        <f>IFERROR(VLOOKUP($A139,'CR ACT'!$A$3:$G$9999,4,0),"")</f>
        <v>KRKM</v>
      </c>
      <c r="I139" s="17" t="str">
        <f>IFERROR(VLOOKUP($A139,'CR ACT'!$A$3:$G$9999,5,0),"")</f>
        <v>PSL</v>
      </c>
      <c r="J139" s="17">
        <f>IFERROR(VLOOKUP($A139,'CR ACT'!$A$3:$G$9999,6,0),"")</f>
        <v>0.79166666666666663</v>
      </c>
      <c r="K139" s="18">
        <f>IFERROR(VLOOKUP($A139,'CR ACT'!$A$3:$G$9999,7,0),"")</f>
        <v>17</v>
      </c>
      <c r="L139" s="22"/>
      <c r="M139" s="22"/>
      <c r="N139" s="22"/>
      <c r="O139" s="22"/>
      <c r="P139" s="115">
        <f t="shared" si="20"/>
        <v>2.777777777777779E-2</v>
      </c>
      <c r="Q139" s="21" t="str">
        <f t="shared" si="22"/>
        <v/>
      </c>
    </row>
    <row r="140" spans="1:17" ht="16.5" thickBot="1">
      <c r="A140" s="16"/>
      <c r="B140" s="118" t="str">
        <f>IFERROR(VLOOKUP(A140,'CR ACT'!$A$3:$J$9999,10,FALSE),"")</f>
        <v/>
      </c>
      <c r="C140" s="138"/>
      <c r="D140" s="23"/>
      <c r="E140" s="8" t="str">
        <f t="shared" si="19"/>
        <v>0</v>
      </c>
      <c r="F140" s="24" t="str">
        <f>IFERROR(VLOOKUP($A140,'CR ACT'!$A$3:$G$9999,2,0),"")</f>
        <v/>
      </c>
      <c r="G140" s="24" t="str">
        <f>IFERROR(VLOOKUP($A140,'CR ACT'!$A$3:$G$9999,3,0),"")</f>
        <v/>
      </c>
      <c r="H140" s="23" t="str">
        <f>IFERROR(VLOOKUP($A140,'CR ACT'!$A$3:$G$9999,4,0),"")</f>
        <v/>
      </c>
      <c r="I140" s="24" t="str">
        <f>IFERROR(VLOOKUP($A140,'CR ACT'!$A$3:$G$9999,5,0),"")</f>
        <v/>
      </c>
      <c r="J140" s="24" t="str">
        <f>IFERROR(VLOOKUP($A140,'CR ACT'!$A$3:$G$9999,6,0),"")</f>
        <v/>
      </c>
      <c r="K140" s="25" t="str">
        <f>IFERROR(VLOOKUP($A140,'CR ACT'!$A$3:$G$9999,7,0),"")</f>
        <v/>
      </c>
      <c r="L140" s="26"/>
      <c r="M140" s="26"/>
      <c r="N140" s="26"/>
      <c r="O140" s="26"/>
      <c r="P140" s="27" t="str">
        <f t="shared" si="20"/>
        <v/>
      </c>
      <c r="Q140" s="28"/>
    </row>
    <row r="141" spans="1:17" ht="15.75">
      <c r="A141" s="7">
        <v>161</v>
      </c>
      <c r="B141" s="118">
        <f>IFERROR(VLOOKUP(A141,'CR ACT'!$A$3:$J$9999,10,FALSE),"")</f>
        <v>0</v>
      </c>
      <c r="C141" s="123">
        <v>29</v>
      </c>
      <c r="D141" s="8">
        <v>1</v>
      </c>
      <c r="E141" s="8" t="str">
        <f t="shared" si="19"/>
        <v>29-1</v>
      </c>
      <c r="F141" s="9">
        <f>IFERROR(VLOOKUP($A141,'CR ACT'!$A$3:$G$9999,2,0),"")</f>
        <v>0.29166666666666669</v>
      </c>
      <c r="G141" s="9" t="str">
        <f>IFERROR(VLOOKUP($A141,'CR ACT'!$A$3:$G$9999,3,0),"")</f>
        <v>PSL</v>
      </c>
      <c r="H141" s="8" t="str">
        <f>IFERROR(VLOOKUP($A141,'CR ACT'!$A$3:$G$9999,4,0),"")</f>
        <v>KLKV-NH-TVM</v>
      </c>
      <c r="I141" s="9" t="str">
        <f>IFERROR(VLOOKUP($A141,'CR ACT'!$A$3:$G$9999,5,0),"")</f>
        <v>MC</v>
      </c>
      <c r="J141" s="9">
        <f>IFERROR(VLOOKUP($A141,'CR ACT'!$A$3:$G$9999,6,0),"")</f>
        <v>0.38194444444444448</v>
      </c>
      <c r="K141" s="10">
        <f>IFERROR(VLOOKUP($A141,'CR ACT'!$A$3:$G$9999,7,0),"")</f>
        <v>43.5</v>
      </c>
      <c r="L141" s="11">
        <f>SUMIF(Q141:Q148,"&lt;0:14",Q141:Q148)+SUM(P141:P148)+TIME(0,60,0)</f>
        <v>0.33333333333333326</v>
      </c>
      <c r="M141" s="12">
        <f>L141+SUMIF(Q141:Q148,"&gt;0:14",Q141:Q148)-TIME(0,30,0)</f>
        <v>0.33333333333333331</v>
      </c>
      <c r="N141" s="12">
        <f>MAX(0,(L141-TIME(8,0,0)))</f>
        <v>0</v>
      </c>
      <c r="O141" s="13">
        <f>SUM(K141:K148)</f>
        <v>154.4</v>
      </c>
      <c r="P141" s="14">
        <f t="shared" si="20"/>
        <v>9.027777777777779E-2</v>
      </c>
      <c r="Q141" s="15">
        <f t="shared" ref="Q141:Q147" si="23">IFERROR(MAX(0,(F142-J141)),"")</f>
        <v>6.9444444444444198E-3</v>
      </c>
    </row>
    <row r="142" spans="1:17" ht="15.75">
      <c r="A142" s="16">
        <v>362</v>
      </c>
      <c r="B142" s="118">
        <f>IFERROR(VLOOKUP(A142,'CR ACT'!$A$3:$J$9999,10,FALSE),"")</f>
        <v>0</v>
      </c>
      <c r="C142" s="124">
        <v>29</v>
      </c>
      <c r="D142" s="16">
        <v>2</v>
      </c>
      <c r="E142" s="8" t="str">
        <f t="shared" si="19"/>
        <v>29-2</v>
      </c>
      <c r="F142" s="17">
        <f>IFERROR(VLOOKUP($A142,'CR ACT'!$A$3:$G$9999,2,0),"")</f>
        <v>0.3888888888888889</v>
      </c>
      <c r="G142" s="17" t="str">
        <f>IFERROR(VLOOKUP($A142,'CR ACT'!$A$3:$G$9999,3,0),"")</f>
        <v>MC</v>
      </c>
      <c r="H142" s="16" t="str">
        <f>IFERROR(VLOOKUP($A142,'CR ACT'!$A$3:$G$9999,4,0),"")</f>
        <v>NH</v>
      </c>
      <c r="I142" s="17" t="str">
        <f>IFERROR(VLOOKUP($A142,'CR ACT'!$A$3:$G$9999,5,0),"")</f>
        <v>KLKV</v>
      </c>
      <c r="J142" s="17">
        <f>IFERROR(VLOOKUP($A142,'CR ACT'!$A$3:$G$9999,6,0),"")</f>
        <v>0.45833333333333331</v>
      </c>
      <c r="K142" s="18">
        <f>IFERROR(VLOOKUP($A142,'CR ACT'!$A$3:$G$9999,7,0),"")</f>
        <v>40</v>
      </c>
      <c r="L142" s="19"/>
      <c r="M142" s="19"/>
      <c r="N142" s="19"/>
      <c r="O142" s="19"/>
      <c r="P142" s="115">
        <f t="shared" si="20"/>
        <v>6.944444444444442E-2</v>
      </c>
      <c r="Q142" s="21">
        <f t="shared" si="23"/>
        <v>2.083333333333337E-2</v>
      </c>
    </row>
    <row r="143" spans="1:17" ht="15.75">
      <c r="A143" s="16">
        <v>220</v>
      </c>
      <c r="B143" s="118">
        <f>IFERROR(VLOOKUP(A143,'CR ACT'!$A$3:$J$9999,10,FALSE),"")</f>
        <v>0</v>
      </c>
      <c r="C143" s="123">
        <v>29</v>
      </c>
      <c r="D143" s="16">
        <v>3</v>
      </c>
      <c r="E143" s="8" t="str">
        <f t="shared" si="19"/>
        <v>29-3</v>
      </c>
      <c r="F143" s="17">
        <f>IFERROR(VLOOKUP($A143,'CR ACT'!$A$3:$G$9999,2,0),"")</f>
        <v>0.47916666666666669</v>
      </c>
      <c r="G143" s="17" t="str">
        <f>IFERROR(VLOOKUP($A143,'CR ACT'!$A$3:$G$9999,3,0),"")</f>
        <v>KLKV</v>
      </c>
      <c r="H143" s="16" t="str">
        <f>IFERROR(VLOOKUP($A143,'CR ACT'!$A$3:$G$9999,4,0),"")</f>
        <v>NH</v>
      </c>
      <c r="I143" s="17" t="str">
        <f>IFERROR(VLOOKUP($A143,'CR ACT'!$A$3:$G$9999,5,0),"")</f>
        <v>TVM</v>
      </c>
      <c r="J143" s="17">
        <f>IFERROR(VLOOKUP($A143,'CR ACT'!$A$3:$G$9999,6,0),"")</f>
        <v>0.53472222222222221</v>
      </c>
      <c r="K143" s="18">
        <f>IFERROR(VLOOKUP($A143,'CR ACT'!$A$3:$G$9999,7,0),"")</f>
        <v>33.700000000000003</v>
      </c>
      <c r="L143" s="19"/>
      <c r="M143" s="19"/>
      <c r="N143" s="19"/>
      <c r="O143" s="19"/>
      <c r="P143" s="115">
        <f t="shared" si="20"/>
        <v>5.5555555555555525E-2</v>
      </c>
      <c r="Q143" s="21">
        <f t="shared" si="23"/>
        <v>6.9444444444444198E-3</v>
      </c>
    </row>
    <row r="144" spans="1:17" ht="15.75">
      <c r="A144" s="16">
        <v>410</v>
      </c>
      <c r="B144" s="118">
        <f>IFERROR(VLOOKUP(A144,'CR ACT'!$A$3:$J$9999,10,FALSE),"")</f>
        <v>0</v>
      </c>
      <c r="C144" s="124">
        <v>29</v>
      </c>
      <c r="D144" s="16">
        <v>4</v>
      </c>
      <c r="E144" s="8" t="str">
        <f t="shared" si="19"/>
        <v>29-4</v>
      </c>
      <c r="F144" s="17">
        <f>IFERROR(VLOOKUP($A144,'CR ACT'!$A$3:$G$9999,2,0),"")</f>
        <v>0.54166666666666663</v>
      </c>
      <c r="G144" s="17" t="str">
        <f>IFERROR(VLOOKUP($A144,'CR ACT'!$A$3:$G$9999,3,0),"")</f>
        <v>TVM</v>
      </c>
      <c r="H144" s="16" t="str">
        <f>IFERROR(VLOOKUP($A144,'CR ACT'!$A$3:$G$9999,4,0),"")</f>
        <v>NH-KLKV</v>
      </c>
      <c r="I144" s="17" t="str">
        <f>IFERROR(VLOOKUP($A144,'CR ACT'!$A$3:$G$9999,5,0),"")</f>
        <v>PSL</v>
      </c>
      <c r="J144" s="17">
        <f>IFERROR(VLOOKUP($A144,'CR ACT'!$A$3:$G$9999,6,0),"")</f>
        <v>0.60416666666666663</v>
      </c>
      <c r="K144" s="18">
        <f>IFERROR(VLOOKUP($A144,'CR ACT'!$A$3:$G$9999,7,0),"")</f>
        <v>37.200000000000003</v>
      </c>
      <c r="L144" s="19"/>
      <c r="M144" s="19"/>
      <c r="N144" s="19"/>
      <c r="O144" s="19"/>
      <c r="P144" s="115">
        <f t="shared" si="20"/>
        <v>6.25E-2</v>
      </c>
      <c r="Q144" s="21" t="str">
        <f t="shared" si="23"/>
        <v/>
      </c>
    </row>
    <row r="145" spans="1:17" ht="15.75">
      <c r="A145" s="16"/>
      <c r="B145" s="118" t="str">
        <f>IFERROR(VLOOKUP(A145,'CR ACT'!$A$3:$J$9999,10,FALSE),"")</f>
        <v/>
      </c>
      <c r="C145" s="123"/>
      <c r="D145" s="16"/>
      <c r="E145" s="8" t="str">
        <f t="shared" si="19"/>
        <v>0</v>
      </c>
      <c r="F145" s="17" t="str">
        <f>IFERROR(VLOOKUP($A145,'CR ACT'!$A$3:$G$9999,2,0),"")</f>
        <v/>
      </c>
      <c r="G145" s="17" t="str">
        <f>IFERROR(VLOOKUP($A145,'CR ACT'!$A$3:$G$9999,3,0),"")</f>
        <v/>
      </c>
      <c r="H145" s="16" t="str">
        <f>IFERROR(VLOOKUP($A145,'CR ACT'!$A$3:$G$9999,4,0),"")</f>
        <v/>
      </c>
      <c r="I145" s="17" t="str">
        <f>IFERROR(VLOOKUP($A145,'CR ACT'!$A$3:$G$9999,5,0),"")</f>
        <v/>
      </c>
      <c r="J145" s="17" t="str">
        <f>IFERROR(VLOOKUP($A145,'CR ACT'!$A$3:$G$9999,6,0),"")</f>
        <v/>
      </c>
      <c r="K145" s="18" t="str">
        <f>IFERROR(VLOOKUP($A145,'CR ACT'!$A$3:$G$9999,7,0),"")</f>
        <v/>
      </c>
      <c r="L145" s="19"/>
      <c r="M145" s="19"/>
      <c r="N145" s="19"/>
      <c r="O145" s="19"/>
      <c r="P145" s="115" t="str">
        <f t="shared" si="20"/>
        <v/>
      </c>
      <c r="Q145" s="21" t="str">
        <f t="shared" si="23"/>
        <v/>
      </c>
    </row>
    <row r="146" spans="1:17" ht="15.75">
      <c r="A146" s="16"/>
      <c r="B146" s="118" t="str">
        <f>IFERROR(VLOOKUP(A146,'CR ACT'!$A$3:$J$9999,10,FALSE),"")</f>
        <v/>
      </c>
      <c r="C146" s="124"/>
      <c r="D146" s="16"/>
      <c r="E146" s="8" t="str">
        <f t="shared" si="19"/>
        <v>0</v>
      </c>
      <c r="F146" s="17" t="str">
        <f>IFERROR(VLOOKUP($A146,'CR ACT'!$A$3:$G$9999,2,0),"")</f>
        <v/>
      </c>
      <c r="G146" s="17" t="str">
        <f>IFERROR(VLOOKUP($A146,'CR ACT'!$A$3:$G$9999,3,0),"")</f>
        <v/>
      </c>
      <c r="H146" s="16" t="str">
        <f>IFERROR(VLOOKUP($A146,'CR ACT'!$A$3:$G$9999,4,0),"")</f>
        <v/>
      </c>
      <c r="I146" s="17" t="str">
        <f>IFERROR(VLOOKUP($A146,'CR ACT'!$A$3:$G$9999,5,0),"")</f>
        <v/>
      </c>
      <c r="J146" s="17" t="str">
        <f>IFERROR(VLOOKUP($A146,'CR ACT'!$A$3:$G$9999,6,0),"")</f>
        <v/>
      </c>
      <c r="K146" s="18" t="str">
        <f>IFERROR(VLOOKUP($A146,'CR ACT'!$A$3:$G$9999,7,0),"")</f>
        <v/>
      </c>
      <c r="L146" s="19"/>
      <c r="M146" s="19"/>
      <c r="N146" s="19"/>
      <c r="O146" s="19"/>
      <c r="P146" s="115" t="str">
        <f t="shared" si="20"/>
        <v/>
      </c>
      <c r="Q146" s="21" t="str">
        <f t="shared" si="23"/>
        <v/>
      </c>
    </row>
    <row r="147" spans="1:17" ht="15.75">
      <c r="A147" s="16"/>
      <c r="B147" s="118" t="str">
        <f>IFERROR(VLOOKUP(A147,'CR ACT'!$A$3:$J$9999,10,FALSE),"")</f>
        <v/>
      </c>
      <c r="C147" s="123"/>
      <c r="D147" s="16"/>
      <c r="E147" s="8" t="str">
        <f t="shared" si="19"/>
        <v>0</v>
      </c>
      <c r="F147" s="17" t="str">
        <f>IFERROR(VLOOKUP($A147,'CR ACT'!$A$3:$G$9999,2,0),"")</f>
        <v/>
      </c>
      <c r="G147" s="17" t="str">
        <f>IFERROR(VLOOKUP($A147,'CR ACT'!$A$3:$G$9999,3,0),"")</f>
        <v/>
      </c>
      <c r="H147" s="16" t="str">
        <f>IFERROR(VLOOKUP($A147,'CR ACT'!$A$3:$G$9999,4,0),"")</f>
        <v/>
      </c>
      <c r="I147" s="17" t="str">
        <f>IFERROR(VLOOKUP($A147,'CR ACT'!$A$3:$G$9999,5,0),"")</f>
        <v/>
      </c>
      <c r="J147" s="17" t="str">
        <f>IFERROR(VLOOKUP($A147,'CR ACT'!$A$3:$G$9999,6,0),"")</f>
        <v/>
      </c>
      <c r="K147" s="18" t="str">
        <f>IFERROR(VLOOKUP($A147,'CR ACT'!$A$3:$G$9999,7,0),"")</f>
        <v/>
      </c>
      <c r="L147" s="22"/>
      <c r="M147" s="22"/>
      <c r="N147" s="22"/>
      <c r="O147" s="22"/>
      <c r="P147" s="115" t="str">
        <f t="shared" si="20"/>
        <v/>
      </c>
      <c r="Q147" s="21" t="str">
        <f t="shared" si="23"/>
        <v/>
      </c>
    </row>
    <row r="148" spans="1:17" ht="16.5" thickBot="1">
      <c r="A148" s="16"/>
      <c r="B148" s="118" t="str">
        <f>IFERROR(VLOOKUP(A148,'CR ACT'!$A$3:$J$9999,10,FALSE),"")</f>
        <v/>
      </c>
      <c r="C148" s="138"/>
      <c r="D148" s="23"/>
      <c r="E148" s="8" t="str">
        <f t="shared" si="19"/>
        <v>0</v>
      </c>
      <c r="F148" s="24" t="str">
        <f>IFERROR(VLOOKUP($A148,'CR ACT'!$A$3:$G$9999,2,0),"")</f>
        <v/>
      </c>
      <c r="G148" s="24" t="str">
        <f>IFERROR(VLOOKUP($A148,'CR ACT'!$A$3:$G$9999,3,0),"")</f>
        <v/>
      </c>
      <c r="H148" s="23" t="str">
        <f>IFERROR(VLOOKUP($A148,'CR ACT'!$A$3:$G$9999,4,0),"")</f>
        <v/>
      </c>
      <c r="I148" s="24" t="str">
        <f>IFERROR(VLOOKUP($A148,'CR ACT'!$A$3:$G$9999,5,0),"")</f>
        <v/>
      </c>
      <c r="J148" s="24" t="str">
        <f>IFERROR(VLOOKUP($A148,'CR ACT'!$A$3:$G$9999,6,0),"")</f>
        <v/>
      </c>
      <c r="K148" s="25" t="str">
        <f>IFERROR(VLOOKUP($A148,'CR ACT'!$A$3:$G$9999,7,0),"")</f>
        <v/>
      </c>
      <c r="L148" s="26"/>
      <c r="M148" s="26"/>
      <c r="N148" s="26"/>
      <c r="O148" s="26"/>
      <c r="P148" s="27" t="str">
        <f t="shared" si="20"/>
        <v/>
      </c>
      <c r="Q148" s="28"/>
    </row>
    <row r="149" spans="1:17" ht="15.75">
      <c r="A149" s="7">
        <v>33</v>
      </c>
      <c r="B149" s="118">
        <f>IFERROR(VLOOKUP(A149,'CR ACT'!$A$3:$J$9999,10,FALSE),"")</f>
        <v>0</v>
      </c>
      <c r="C149" s="123">
        <v>30</v>
      </c>
      <c r="D149" s="8">
        <v>1</v>
      </c>
      <c r="E149" s="8" t="str">
        <f t="shared" si="19"/>
        <v>30-1</v>
      </c>
      <c r="F149" s="9">
        <f>IFERROR(VLOOKUP($A149,'CR ACT'!$A$3:$G$9999,2,0),"")</f>
        <v>0.29861111111111099</v>
      </c>
      <c r="G149" s="9" t="str">
        <f>IFERROR(VLOOKUP($A149,'CR ACT'!$A$3:$G$9999,3,0),"")</f>
        <v>PSL</v>
      </c>
      <c r="H149" s="8" t="str">
        <f>IFERROR(VLOOKUP($A149,'CR ACT'!$A$3:$G$9999,4,0),"")</f>
        <v>NH</v>
      </c>
      <c r="I149" s="9" t="str">
        <f>IFERROR(VLOOKUP($A149,'CR ACT'!$A$3:$G$9999,5,0),"")</f>
        <v>KLKV</v>
      </c>
      <c r="J149" s="9">
        <f>IFERROR(VLOOKUP($A149,'CR ACT'!$A$3:$G$9999,6,0),"")</f>
        <v>0.30555555555555541</v>
      </c>
      <c r="K149" s="10">
        <f>IFERROR(VLOOKUP($A149,'CR ACT'!$A$3:$G$9999,7,0),"")</f>
        <v>3.5</v>
      </c>
      <c r="L149" s="11">
        <f>SUMIF(Q149:Q156,"&lt;0:14",Q149:Q156)+SUM(P149:P156)+TIME(0,60,0)</f>
        <v>0.39583333333333365</v>
      </c>
      <c r="M149" s="12">
        <f>L149+SUMIF(Q149:Q156,"&gt;0:14",Q149:Q156)-TIME(0,30,0)</f>
        <v>0.43750000000000006</v>
      </c>
      <c r="N149" s="12">
        <f>MAX(0,(L149-TIME(8,0,0)))</f>
        <v>6.2500000000000333E-2</v>
      </c>
      <c r="O149" s="13">
        <f>SUM(K149:K156)</f>
        <v>188.4</v>
      </c>
      <c r="P149" s="14">
        <f t="shared" si="20"/>
        <v>6.9444444444444198E-3</v>
      </c>
      <c r="Q149" s="15">
        <f t="shared" ref="Q149:Q155" si="24">IFERROR(MAX(0,(F150-J149)),"")</f>
        <v>6.9444444444445863E-3</v>
      </c>
    </row>
    <row r="150" spans="1:17" ht="15.75">
      <c r="A150" s="16">
        <v>163</v>
      </c>
      <c r="B150" s="118">
        <f>IFERROR(VLOOKUP(A150,'CR ACT'!$A$3:$J$9999,10,FALSE),"")</f>
        <v>0</v>
      </c>
      <c r="C150" s="124">
        <v>30</v>
      </c>
      <c r="D150" s="16">
        <v>2</v>
      </c>
      <c r="E150" s="8" t="str">
        <f t="shared" si="19"/>
        <v>30-2</v>
      </c>
      <c r="F150" s="17">
        <f>IFERROR(VLOOKUP($A150,'CR ACT'!$A$3:$G$9999,2,0),"")</f>
        <v>0.3125</v>
      </c>
      <c r="G150" s="17" t="str">
        <f>IFERROR(VLOOKUP($A150,'CR ACT'!$A$3:$G$9999,3,0),"")</f>
        <v>KLKV</v>
      </c>
      <c r="H150" s="16" t="str">
        <f>IFERROR(VLOOKUP($A150,'CR ACT'!$A$3:$G$9999,4,0),"")</f>
        <v>NH</v>
      </c>
      <c r="I150" s="17" t="str">
        <f>IFERROR(VLOOKUP($A150,'CR ACT'!$A$3:$G$9999,5,0),"")</f>
        <v>TVM</v>
      </c>
      <c r="J150" s="17">
        <f>IFERROR(VLOOKUP($A150,'CR ACT'!$A$3:$G$9999,6,0),"")</f>
        <v>0.36805555555555558</v>
      </c>
      <c r="K150" s="18">
        <f>IFERROR(VLOOKUP($A150,'CR ACT'!$A$3:$G$9999,7,0),"")</f>
        <v>33.700000000000003</v>
      </c>
      <c r="L150" s="19"/>
      <c r="M150" s="19"/>
      <c r="N150" s="19"/>
      <c r="O150" s="19"/>
      <c r="P150" s="20">
        <f t="shared" si="20"/>
        <v>5.555555555555558E-2</v>
      </c>
      <c r="Q150" s="21">
        <f t="shared" si="24"/>
        <v>6.9444444444444198E-3</v>
      </c>
    </row>
    <row r="151" spans="1:17" ht="15.75">
      <c r="A151" s="16">
        <v>354</v>
      </c>
      <c r="B151" s="118">
        <f>IFERROR(VLOOKUP(A151,'CR ACT'!$A$3:$J$9999,10,FALSE),"")</f>
        <v>0</v>
      </c>
      <c r="C151" s="123">
        <v>30</v>
      </c>
      <c r="D151" s="16">
        <v>3</v>
      </c>
      <c r="E151" s="8" t="str">
        <f t="shared" si="19"/>
        <v>30-3</v>
      </c>
      <c r="F151" s="17">
        <f>IFERROR(VLOOKUP($A151,'CR ACT'!$A$3:$G$9999,2,0),"")</f>
        <v>0.375</v>
      </c>
      <c r="G151" s="17" t="str">
        <f>IFERROR(VLOOKUP($A151,'CR ACT'!$A$3:$G$9999,3,0),"")</f>
        <v>TVM</v>
      </c>
      <c r="H151" s="16" t="str">
        <f>IFERROR(VLOOKUP($A151,'CR ACT'!$A$3:$G$9999,4,0),"")</f>
        <v>NH</v>
      </c>
      <c r="I151" s="17" t="str">
        <f>IFERROR(VLOOKUP($A151,'CR ACT'!$A$3:$G$9999,5,0),"")</f>
        <v>KLKV</v>
      </c>
      <c r="J151" s="17">
        <f>IFERROR(VLOOKUP($A151,'CR ACT'!$A$3:$G$9999,6,0),"")</f>
        <v>0.43055555555555558</v>
      </c>
      <c r="K151" s="18">
        <f>IFERROR(VLOOKUP($A151,'CR ACT'!$A$3:$G$9999,7,0),"")</f>
        <v>33.700000000000003</v>
      </c>
      <c r="L151" s="19"/>
      <c r="M151" s="19"/>
      <c r="N151" s="19"/>
      <c r="O151" s="19"/>
      <c r="P151" s="115">
        <f t="shared" si="20"/>
        <v>5.555555555555558E-2</v>
      </c>
      <c r="Q151" s="21">
        <f t="shared" si="24"/>
        <v>2.0833333333333426E-2</v>
      </c>
    </row>
    <row r="152" spans="1:17" ht="15.75">
      <c r="A152" s="16">
        <v>216</v>
      </c>
      <c r="B152" s="118">
        <f>IFERROR(VLOOKUP(A152,'CR ACT'!$A$3:$J$9999,10,FALSE),"")</f>
        <v>0</v>
      </c>
      <c r="C152" s="124">
        <v>30</v>
      </c>
      <c r="D152" s="16">
        <v>4</v>
      </c>
      <c r="E152" s="8" t="str">
        <f t="shared" si="19"/>
        <v>30-4</v>
      </c>
      <c r="F152" s="17">
        <f>IFERROR(VLOOKUP($A152,'CR ACT'!$A$3:$G$9999,2,0),"")</f>
        <v>0.45138888888888901</v>
      </c>
      <c r="G152" s="17" t="str">
        <f>IFERROR(VLOOKUP($A152,'CR ACT'!$A$3:$G$9999,3,0),"")</f>
        <v>KLKV</v>
      </c>
      <c r="H152" s="16" t="str">
        <f>IFERROR(VLOOKUP($A152,'CR ACT'!$A$3:$G$9999,4,0),"")</f>
        <v>NH</v>
      </c>
      <c r="I152" s="17" t="str">
        <f>IFERROR(VLOOKUP($A152,'CR ACT'!$A$3:$G$9999,5,0),"")</f>
        <v>MC</v>
      </c>
      <c r="J152" s="17">
        <f>IFERROR(VLOOKUP($A152,'CR ACT'!$A$3:$G$9999,6,0),"")</f>
        <v>0.52430555555555569</v>
      </c>
      <c r="K152" s="18">
        <f>IFERROR(VLOOKUP($A152,'CR ACT'!$A$3:$G$9999,7,0),"")</f>
        <v>40</v>
      </c>
      <c r="L152" s="19"/>
      <c r="M152" s="19"/>
      <c r="N152" s="19"/>
      <c r="O152" s="19"/>
      <c r="P152" s="115">
        <f t="shared" si="20"/>
        <v>7.2916666666666685E-2</v>
      </c>
      <c r="Q152" s="21">
        <f t="shared" si="24"/>
        <v>4.1666666666666297E-2</v>
      </c>
    </row>
    <row r="153" spans="1:17" ht="15.75">
      <c r="A153" s="16">
        <v>417</v>
      </c>
      <c r="B153" s="118">
        <f>IFERROR(VLOOKUP(A153,'CR ACT'!$A$3:$J$9999,10,FALSE),"")</f>
        <v>0</v>
      </c>
      <c r="C153" s="123">
        <v>30</v>
      </c>
      <c r="D153" s="16">
        <v>5</v>
      </c>
      <c r="E153" s="8" t="str">
        <f t="shared" si="19"/>
        <v>30-5</v>
      </c>
      <c r="F153" s="17">
        <f>IFERROR(VLOOKUP($A153,'CR ACT'!$A$3:$G$9999,2,0),"")</f>
        <v>0.56597222222222199</v>
      </c>
      <c r="G153" s="17" t="str">
        <f>IFERROR(VLOOKUP($A153,'CR ACT'!$A$3:$G$9999,3,0),"")</f>
        <v>MC</v>
      </c>
      <c r="H153" s="16" t="str">
        <f>IFERROR(VLOOKUP($A153,'CR ACT'!$A$3:$G$9999,4,0),"")</f>
        <v>NH</v>
      </c>
      <c r="I153" s="17" t="str">
        <f>IFERROR(VLOOKUP($A153,'CR ACT'!$A$3:$G$9999,5,0),"")</f>
        <v>KLKV</v>
      </c>
      <c r="J153" s="17">
        <f>IFERROR(VLOOKUP($A153,'CR ACT'!$A$3:$G$9999,6,0),"")</f>
        <v>0.63888888888888873</v>
      </c>
      <c r="K153" s="18">
        <f>IFERROR(VLOOKUP($A153,'CR ACT'!$A$3:$G$9999,7,0),"")</f>
        <v>40</v>
      </c>
      <c r="L153" s="19"/>
      <c r="M153" s="19"/>
      <c r="N153" s="19"/>
      <c r="O153" s="19"/>
      <c r="P153" s="115">
        <f t="shared" si="20"/>
        <v>7.2916666666666741E-2</v>
      </c>
      <c r="Q153" s="21">
        <f t="shared" si="24"/>
        <v>6.9444444444446418E-3</v>
      </c>
    </row>
    <row r="154" spans="1:17" ht="15.75">
      <c r="A154" s="16">
        <v>533</v>
      </c>
      <c r="B154" s="118">
        <f>IFERROR(VLOOKUP(A154,'CR ACT'!$A$3:$J$9999,10,FALSE),"")</f>
        <v>0</v>
      </c>
      <c r="C154" s="124">
        <v>30</v>
      </c>
      <c r="D154" s="16">
        <v>6</v>
      </c>
      <c r="E154" s="8" t="str">
        <f t="shared" si="19"/>
        <v>30-6</v>
      </c>
      <c r="F154" s="17">
        <f>IFERROR(VLOOKUP($A154,'CR ACT'!$A$3:$G$9999,2,0),"")</f>
        <v>0.64583333333333337</v>
      </c>
      <c r="G154" s="17" t="str">
        <f>IFERROR(VLOOKUP($A154,'CR ACT'!$A$3:$G$9999,3,0),"")</f>
        <v>KLKV</v>
      </c>
      <c r="H154" s="16" t="str">
        <f>IFERROR(VLOOKUP($A154,'CR ACT'!$A$3:$G$9999,4,0),"")</f>
        <v>KRKM</v>
      </c>
      <c r="I154" s="17" t="str">
        <f>IFERROR(VLOOKUP($A154,'CR ACT'!$A$3:$G$9999,5,0),"")</f>
        <v>VLRD</v>
      </c>
      <c r="J154" s="17">
        <f>IFERROR(VLOOKUP($A154,'CR ACT'!$A$3:$G$9999,6,0),"")</f>
        <v>0.67361111111111116</v>
      </c>
      <c r="K154" s="18">
        <f>IFERROR(VLOOKUP($A154,'CR ACT'!$A$3:$G$9999,7,0),"")</f>
        <v>17</v>
      </c>
      <c r="L154" s="19"/>
      <c r="M154" s="19"/>
      <c r="N154" s="19"/>
      <c r="O154" s="19"/>
      <c r="P154" s="20">
        <f t="shared" si="20"/>
        <v>2.777777777777779E-2</v>
      </c>
      <c r="Q154" s="21">
        <f t="shared" si="24"/>
        <v>6.9444444444443088E-3</v>
      </c>
    </row>
    <row r="155" spans="1:17" ht="15.75">
      <c r="A155" s="29">
        <v>574</v>
      </c>
      <c r="B155" s="118">
        <f>IFERROR(VLOOKUP(A155,'CR ACT'!$A$3:$J$9999,10,FALSE),"")</f>
        <v>0</v>
      </c>
      <c r="C155" s="123">
        <v>30</v>
      </c>
      <c r="D155" s="16">
        <v>7</v>
      </c>
      <c r="E155" s="8" t="str">
        <f t="shared" si="19"/>
        <v>30-7</v>
      </c>
      <c r="F155" s="17">
        <f>IFERROR(VLOOKUP($A155,'CR ACT'!$A$3:$G$9999,2,0),"")</f>
        <v>0.68055555555555547</v>
      </c>
      <c r="G155" s="17" t="str">
        <f>IFERROR(VLOOKUP($A155,'CR ACT'!$A$3:$G$9999,3,0),"")</f>
        <v>VLRD</v>
      </c>
      <c r="H155" s="16" t="str">
        <f>IFERROR(VLOOKUP($A155,'CR ACT'!$A$3:$G$9999,4,0),"")</f>
        <v>KRKM</v>
      </c>
      <c r="I155" s="17" t="str">
        <f>IFERROR(VLOOKUP($A155,'CR ACT'!$A$3:$G$9999,5,0),"")</f>
        <v>KLKV</v>
      </c>
      <c r="J155" s="17">
        <f>IFERROR(VLOOKUP($A155,'CR ACT'!$A$3:$G$9999,6,0),"")</f>
        <v>0.70833333333333326</v>
      </c>
      <c r="K155" s="18">
        <f>IFERROR(VLOOKUP($A155,'CR ACT'!$A$3:$G$9999,7,0),"")</f>
        <v>17</v>
      </c>
      <c r="L155" s="22"/>
      <c r="M155" s="22"/>
      <c r="N155" s="22"/>
      <c r="O155" s="22"/>
      <c r="P155" s="115">
        <f t="shared" si="20"/>
        <v>2.777777777777779E-2</v>
      </c>
      <c r="Q155" s="21">
        <f t="shared" si="24"/>
        <v>3.4722222222222099E-3</v>
      </c>
    </row>
    <row r="156" spans="1:17" ht="16.5" thickBot="1">
      <c r="A156" s="16">
        <v>96</v>
      </c>
      <c r="B156" s="118">
        <f>IFERROR(VLOOKUP(A156,'CR ACT'!$A$3:$J$9999,10,FALSE),"")</f>
        <v>0</v>
      </c>
      <c r="C156" s="124">
        <v>30</v>
      </c>
      <c r="D156" s="23">
        <v>8</v>
      </c>
      <c r="E156" s="8" t="str">
        <f t="shared" si="19"/>
        <v>30-8</v>
      </c>
      <c r="F156" s="24">
        <f>IFERROR(VLOOKUP($A156,'CR ACT'!$A$3:$G$9999,2,0),"")</f>
        <v>0.71180555555555547</v>
      </c>
      <c r="G156" s="24" t="str">
        <f>IFERROR(VLOOKUP($A156,'CR ACT'!$A$3:$G$9999,3,0),"")</f>
        <v>KLKV</v>
      </c>
      <c r="H156" s="23" t="str">
        <f>IFERROR(VLOOKUP($A156,'CR ACT'!$A$3:$G$9999,4,0),"")</f>
        <v>NH</v>
      </c>
      <c r="I156" s="24" t="str">
        <f>IFERROR(VLOOKUP($A156,'CR ACT'!$A$3:$G$9999,5,0),"")</f>
        <v>PSL</v>
      </c>
      <c r="J156" s="24">
        <f>IFERROR(VLOOKUP($A156,'CR ACT'!$A$3:$G$9999,6,0),"")</f>
        <v>0.71527777777777768</v>
      </c>
      <c r="K156" s="25">
        <f>IFERROR(VLOOKUP($A156,'CR ACT'!$A$3:$G$9999,7,0),"")</f>
        <v>3.5</v>
      </c>
      <c r="L156" s="26"/>
      <c r="M156" s="26"/>
      <c r="N156" s="26"/>
      <c r="O156" s="26"/>
      <c r="P156" s="27">
        <f t="shared" si="20"/>
        <v>3.4722222222222099E-3</v>
      </c>
      <c r="Q156" s="28"/>
    </row>
    <row r="157" spans="1:17" ht="15.75">
      <c r="A157" s="7">
        <v>35</v>
      </c>
      <c r="B157" s="118">
        <f>IFERROR(VLOOKUP(A157,'CR ACT'!$A$3:$J$9999,10,FALSE),"")</f>
        <v>0</v>
      </c>
      <c r="C157" s="123">
        <v>31</v>
      </c>
      <c r="D157" s="8">
        <v>1</v>
      </c>
      <c r="E157" s="8" t="str">
        <f t="shared" si="19"/>
        <v>31-1</v>
      </c>
      <c r="F157" s="9">
        <f>IFERROR(VLOOKUP($A157,'CR ACT'!$A$3:$G$9999,2,0),"")</f>
        <v>0.30555555555555602</v>
      </c>
      <c r="G157" s="9" t="str">
        <f>IFERROR(VLOOKUP($A157,'CR ACT'!$A$3:$G$9999,3,0),"")</f>
        <v>PSL</v>
      </c>
      <c r="H157" s="8" t="str">
        <f>IFERROR(VLOOKUP($A157,'CR ACT'!$A$3:$G$9999,4,0),"")</f>
        <v>NH</v>
      </c>
      <c r="I157" s="9" t="str">
        <f>IFERROR(VLOOKUP($A157,'CR ACT'!$A$3:$G$9999,5,0),"")</f>
        <v>KLKV</v>
      </c>
      <c r="J157" s="9">
        <f>IFERROR(VLOOKUP($A157,'CR ACT'!$A$3:$G$9999,6,0),"")</f>
        <v>0.31250000000000044</v>
      </c>
      <c r="K157" s="10">
        <f>IFERROR(VLOOKUP($A157,'CR ACT'!$A$3:$G$9999,7,0),"")</f>
        <v>3.5</v>
      </c>
      <c r="L157" s="11">
        <f>SUMIF(Q157:Q164,"&lt;0:14",Q157:Q164)+SUM(P157:P164)+TIME(0,60,0)</f>
        <v>0.38194444444444359</v>
      </c>
      <c r="M157" s="12">
        <f>L157+SUMIF(Q157:Q164,"&gt;0:14",Q157:Q164)-TIME(0,30,0)</f>
        <v>0.45486111111111061</v>
      </c>
      <c r="N157" s="12">
        <f>MAX(0,(L157-TIME(8,0,0)))</f>
        <v>4.8611111111110272E-2</v>
      </c>
      <c r="O157" s="13">
        <f>SUM(K157:K164)</f>
        <v>184.9</v>
      </c>
      <c r="P157" s="14">
        <f t="shared" si="20"/>
        <v>6.9444444444444198E-3</v>
      </c>
      <c r="Q157" s="15">
        <f t="shared" ref="Q157:Q163" si="25">IFERROR(MAX(0,(F158-J157)),"")</f>
        <v>6.9444444444435316E-3</v>
      </c>
    </row>
    <row r="158" spans="1:17" ht="15.75">
      <c r="A158" s="16">
        <v>165</v>
      </c>
      <c r="B158" s="118">
        <f>IFERROR(VLOOKUP(A158,'CR ACT'!$A$3:$J$9999,10,FALSE),"")</f>
        <v>0</v>
      </c>
      <c r="C158" s="124">
        <v>31</v>
      </c>
      <c r="D158" s="16">
        <v>2</v>
      </c>
      <c r="E158" s="8" t="str">
        <f t="shared" si="19"/>
        <v>31-2</v>
      </c>
      <c r="F158" s="17">
        <f>IFERROR(VLOOKUP($A158,'CR ACT'!$A$3:$G$9999,2,0),"")</f>
        <v>0.31944444444444398</v>
      </c>
      <c r="G158" s="17" t="str">
        <f>IFERROR(VLOOKUP($A158,'CR ACT'!$A$3:$G$9999,3,0),"")</f>
        <v>KLKV</v>
      </c>
      <c r="H158" s="16" t="str">
        <f>IFERROR(VLOOKUP($A158,'CR ACT'!$A$3:$G$9999,4,0),"")</f>
        <v>NH</v>
      </c>
      <c r="I158" s="17" t="str">
        <f>IFERROR(VLOOKUP($A158,'CR ACT'!$A$3:$G$9999,5,0),"")</f>
        <v>MC</v>
      </c>
      <c r="J158" s="17">
        <f>IFERROR(VLOOKUP($A158,'CR ACT'!$A$3:$G$9999,6,0),"")</f>
        <v>0.3888888888888884</v>
      </c>
      <c r="K158" s="18">
        <f>IFERROR(VLOOKUP($A158,'CR ACT'!$A$3:$G$9999,7,0),"")</f>
        <v>40</v>
      </c>
      <c r="L158" s="19"/>
      <c r="M158" s="19"/>
      <c r="N158" s="19"/>
      <c r="O158" s="19"/>
      <c r="P158" s="115">
        <f t="shared" si="20"/>
        <v>6.944444444444442E-2</v>
      </c>
      <c r="Q158" s="21">
        <f t="shared" si="25"/>
        <v>2.0833333333333592E-2</v>
      </c>
    </row>
    <row r="159" spans="1:17" ht="15.75">
      <c r="A159" s="16">
        <v>373</v>
      </c>
      <c r="B159" s="118">
        <f>IFERROR(VLOOKUP(A159,'CR ACT'!$A$3:$J$9999,10,FALSE),"")</f>
        <v>0</v>
      </c>
      <c r="C159" s="123">
        <v>31</v>
      </c>
      <c r="D159" s="16">
        <v>3</v>
      </c>
      <c r="E159" s="8" t="str">
        <f t="shared" si="19"/>
        <v>31-3</v>
      </c>
      <c r="F159" s="17">
        <f>IFERROR(VLOOKUP($A159,'CR ACT'!$A$3:$G$9999,2,0),"")</f>
        <v>0.40972222222222199</v>
      </c>
      <c r="G159" s="17" t="str">
        <f>IFERROR(VLOOKUP($A159,'CR ACT'!$A$3:$G$9999,3,0),"")</f>
        <v>MC</v>
      </c>
      <c r="H159" s="16" t="str">
        <f>IFERROR(VLOOKUP($A159,'CR ACT'!$A$3:$G$9999,4,0),"")</f>
        <v>NH</v>
      </c>
      <c r="I159" s="17" t="str">
        <f>IFERROR(VLOOKUP($A159,'CR ACT'!$A$3:$G$9999,5,0),"")</f>
        <v>KLKV</v>
      </c>
      <c r="J159" s="17">
        <f>IFERROR(VLOOKUP($A159,'CR ACT'!$A$3:$G$9999,6,0),"")</f>
        <v>0.47916666666666641</v>
      </c>
      <c r="K159" s="18">
        <f>IFERROR(VLOOKUP($A159,'CR ACT'!$A$3:$G$9999,7,0),"")</f>
        <v>40</v>
      </c>
      <c r="L159" s="19"/>
      <c r="M159" s="19"/>
      <c r="N159" s="19"/>
      <c r="O159" s="19"/>
      <c r="P159" s="115">
        <f t="shared" si="20"/>
        <v>6.944444444444442E-2</v>
      </c>
      <c r="Q159" s="21">
        <f t="shared" si="25"/>
        <v>6.9444444444445863E-3</v>
      </c>
    </row>
    <row r="160" spans="1:17" ht="15.75">
      <c r="A160" s="16">
        <v>224</v>
      </c>
      <c r="B160" s="118">
        <f>IFERROR(VLOOKUP(A160,'CR ACT'!$A$3:$J$9999,10,FALSE),"")</f>
        <v>0</v>
      </c>
      <c r="C160" s="124">
        <v>31</v>
      </c>
      <c r="D160" s="16">
        <v>4</v>
      </c>
      <c r="E160" s="8" t="str">
        <f t="shared" si="19"/>
        <v>31-4</v>
      </c>
      <c r="F160" s="17">
        <f>IFERROR(VLOOKUP($A160,'CR ACT'!$A$3:$G$9999,2,0),"")</f>
        <v>0.48611111111111099</v>
      </c>
      <c r="G160" s="17" t="str">
        <f>IFERROR(VLOOKUP($A160,'CR ACT'!$A$3:$G$9999,3,0),"")</f>
        <v>KLKV</v>
      </c>
      <c r="H160" s="16" t="str">
        <f>IFERROR(VLOOKUP($A160,'CR ACT'!$A$3:$G$9999,4,0),"")</f>
        <v>NH</v>
      </c>
      <c r="I160" s="17" t="str">
        <f>IFERROR(VLOOKUP($A160,'CR ACT'!$A$3:$G$9999,5,0),"")</f>
        <v>TVM</v>
      </c>
      <c r="J160" s="17">
        <f>IFERROR(VLOOKUP($A160,'CR ACT'!$A$3:$G$9999,6,0),"")</f>
        <v>0.54166666666666663</v>
      </c>
      <c r="K160" s="18">
        <f>IFERROR(VLOOKUP($A160,'CR ACT'!$A$3:$G$9999,7,0),"")</f>
        <v>33.700000000000003</v>
      </c>
      <c r="L160" s="19"/>
      <c r="M160" s="19"/>
      <c r="N160" s="19"/>
      <c r="O160" s="19"/>
      <c r="P160" s="115">
        <f t="shared" si="20"/>
        <v>5.5555555555555636E-2</v>
      </c>
      <c r="Q160" s="21">
        <f t="shared" si="25"/>
        <v>6.9444444444444198E-3</v>
      </c>
    </row>
    <row r="161" spans="1:18" ht="15.75">
      <c r="A161" s="16">
        <v>414</v>
      </c>
      <c r="B161" s="118">
        <f>IFERROR(VLOOKUP(A161,'CR ACT'!$A$3:$J$9999,10,FALSE),"")</f>
        <v>0</v>
      </c>
      <c r="C161" s="123">
        <v>31</v>
      </c>
      <c r="D161" s="16">
        <v>5</v>
      </c>
      <c r="E161" s="8" t="str">
        <f t="shared" si="19"/>
        <v>31-5</v>
      </c>
      <c r="F161" s="17">
        <f>IFERROR(VLOOKUP($A161,'CR ACT'!$A$3:$G$9999,2,0),"")</f>
        <v>0.54861111111111105</v>
      </c>
      <c r="G161" s="17" t="str">
        <f>IFERROR(VLOOKUP($A161,'CR ACT'!$A$3:$G$9999,3,0),"")</f>
        <v>TVM</v>
      </c>
      <c r="H161" s="16" t="str">
        <f>IFERROR(VLOOKUP($A161,'CR ACT'!$A$3:$G$9999,4,0),"")</f>
        <v>NH</v>
      </c>
      <c r="I161" s="17" t="str">
        <f>IFERROR(VLOOKUP($A161,'CR ACT'!$A$3:$G$9999,5,0),"")</f>
        <v>KLKV</v>
      </c>
      <c r="J161" s="17">
        <f>IFERROR(VLOOKUP($A161,'CR ACT'!$A$3:$G$9999,6,0),"")</f>
        <v>0.60416666666666663</v>
      </c>
      <c r="K161" s="18">
        <f>IFERROR(VLOOKUP($A161,'CR ACT'!$A$3:$G$9999,7,0),"")</f>
        <v>33.700000000000003</v>
      </c>
      <c r="L161" s="19"/>
      <c r="M161" s="19"/>
      <c r="N161" s="19"/>
      <c r="O161" s="19"/>
      <c r="P161" s="115">
        <f t="shared" si="20"/>
        <v>5.555555555555558E-2</v>
      </c>
      <c r="Q161" s="21">
        <f t="shared" si="25"/>
        <v>7.2916666666666741E-2</v>
      </c>
    </row>
    <row r="162" spans="1:18" ht="15.75">
      <c r="A162" s="16">
        <v>537</v>
      </c>
      <c r="B162" s="118">
        <f>IFERROR(VLOOKUP(A162,'CR ACT'!$A$3:$J$9999,10,FALSE),"")</f>
        <v>0</v>
      </c>
      <c r="C162" s="124">
        <v>31</v>
      </c>
      <c r="D162" s="16">
        <v>6</v>
      </c>
      <c r="E162" s="8" t="str">
        <f t="shared" si="19"/>
        <v>31-6</v>
      </c>
      <c r="F162" s="17">
        <f>IFERROR(VLOOKUP($A162,'CR ACT'!$A$3:$G$9999,2,0),"")</f>
        <v>0.67708333333333337</v>
      </c>
      <c r="G162" s="17" t="str">
        <f>IFERROR(VLOOKUP($A162,'CR ACT'!$A$3:$G$9999,3,0),"")</f>
        <v>KLKV</v>
      </c>
      <c r="H162" s="16" t="str">
        <f>IFERROR(VLOOKUP($A162,'CR ACT'!$A$3:$G$9999,4,0),"")</f>
        <v>KRKM</v>
      </c>
      <c r="I162" s="17" t="str">
        <f>IFERROR(VLOOKUP($A162,'CR ACT'!$A$3:$G$9999,5,0),"")</f>
        <v>VLRD</v>
      </c>
      <c r="J162" s="17">
        <f>IFERROR(VLOOKUP($A162,'CR ACT'!$A$3:$G$9999,6,0),"")</f>
        <v>0.70486111111111116</v>
      </c>
      <c r="K162" s="18">
        <f>IFERROR(VLOOKUP($A162,'CR ACT'!$A$3:$G$9999,7,0),"")</f>
        <v>17</v>
      </c>
      <c r="L162" s="19"/>
      <c r="M162" s="19"/>
      <c r="N162" s="19"/>
      <c r="O162" s="19"/>
      <c r="P162" s="115">
        <f t="shared" si="20"/>
        <v>2.777777777777779E-2</v>
      </c>
      <c r="Q162" s="21">
        <f t="shared" si="25"/>
        <v>6.9444444444443088E-3</v>
      </c>
    </row>
    <row r="163" spans="1:18" ht="15.75">
      <c r="A163" s="16">
        <v>575</v>
      </c>
      <c r="B163" s="118">
        <f>IFERROR(VLOOKUP(A163,'CR ACT'!$A$3:$J$9999,10,FALSE),"")</f>
        <v>0</v>
      </c>
      <c r="C163" s="123">
        <v>31</v>
      </c>
      <c r="D163" s="16">
        <v>7</v>
      </c>
      <c r="E163" s="8" t="str">
        <f t="shared" si="19"/>
        <v>31-7</v>
      </c>
      <c r="F163" s="17">
        <f>IFERROR(VLOOKUP($A163,'CR ACT'!$A$3:$G$9999,2,0),"")</f>
        <v>0.71180555555555547</v>
      </c>
      <c r="G163" s="17" t="str">
        <f>IFERROR(VLOOKUP($A163,'CR ACT'!$A$3:$G$9999,3,0),"")</f>
        <v>VLRD</v>
      </c>
      <c r="H163" s="16" t="str">
        <f>IFERROR(VLOOKUP($A163,'CR ACT'!$A$3:$G$9999,4,0),"")</f>
        <v>KRKM</v>
      </c>
      <c r="I163" s="17" t="str">
        <f>IFERROR(VLOOKUP($A163,'CR ACT'!$A$3:$G$9999,5,0),"")</f>
        <v>PSL</v>
      </c>
      <c r="J163" s="17">
        <f>IFERROR(VLOOKUP($A163,'CR ACT'!$A$3:$G$9999,6,0),"")</f>
        <v>0.73958333333333326</v>
      </c>
      <c r="K163" s="18">
        <f>IFERROR(VLOOKUP($A163,'CR ACT'!$A$3:$G$9999,7,0),"")</f>
        <v>17</v>
      </c>
      <c r="L163" s="22"/>
      <c r="M163" s="22"/>
      <c r="N163" s="22"/>
      <c r="O163" s="22"/>
      <c r="P163" s="20">
        <f t="shared" si="20"/>
        <v>2.777777777777779E-2</v>
      </c>
      <c r="Q163" s="21" t="str">
        <f t="shared" si="25"/>
        <v/>
      </c>
    </row>
    <row r="164" spans="1:18" ht="16.5" thickBot="1">
      <c r="A164" s="16"/>
      <c r="B164" s="118" t="str">
        <f>IFERROR(VLOOKUP(A164,'CR ACT'!$A$3:$J$9999,10,FALSE),"")</f>
        <v/>
      </c>
      <c r="C164" s="138"/>
      <c r="D164" s="23"/>
      <c r="E164" s="8" t="str">
        <f t="shared" si="19"/>
        <v>0</v>
      </c>
      <c r="F164" s="24" t="str">
        <f>IFERROR(VLOOKUP($A164,'CR ACT'!$A$3:$G$9999,2,0),"")</f>
        <v/>
      </c>
      <c r="G164" s="24" t="str">
        <f>IFERROR(VLOOKUP($A164,'CR ACT'!$A$3:$G$9999,3,0),"")</f>
        <v/>
      </c>
      <c r="H164" s="23" t="str">
        <f>IFERROR(VLOOKUP($A164,'CR ACT'!$A$3:$G$9999,4,0),"")</f>
        <v/>
      </c>
      <c r="I164" s="24" t="str">
        <f>IFERROR(VLOOKUP($A164,'CR ACT'!$A$3:$G$9999,5,0),"")</f>
        <v/>
      </c>
      <c r="J164" s="24" t="str">
        <f>IFERROR(VLOOKUP($A164,'CR ACT'!$A$3:$G$9999,6,0),"")</f>
        <v/>
      </c>
      <c r="K164" s="25" t="str">
        <f>IFERROR(VLOOKUP($A164,'CR ACT'!$A$3:$G$9999,7,0),"")</f>
        <v/>
      </c>
      <c r="L164" s="26"/>
      <c r="M164" s="26"/>
      <c r="N164" s="26"/>
      <c r="O164" s="26"/>
      <c r="P164" s="27" t="str">
        <f t="shared" si="20"/>
        <v/>
      </c>
      <c r="Q164" s="28"/>
    </row>
    <row r="165" spans="1:18" ht="15.75">
      <c r="A165" s="16">
        <v>145</v>
      </c>
      <c r="B165" s="118">
        <f>IFERROR(VLOOKUP(A165,'CR ACT'!$A$3:$J$9999,10,FALSE),"")</f>
        <v>0</v>
      </c>
      <c r="C165" s="123">
        <v>32</v>
      </c>
      <c r="D165" s="8">
        <v>1</v>
      </c>
      <c r="E165" s="8" t="str">
        <f t="shared" si="19"/>
        <v>32-1</v>
      </c>
      <c r="F165" s="9">
        <f>IFERROR(VLOOKUP($A165,'CR ACT'!$A$3:$G$9999,2,0),"")</f>
        <v>0.5625</v>
      </c>
      <c r="G165" s="9" t="str">
        <f>IFERROR(VLOOKUP($A165,'CR ACT'!$A$3:$G$9999,3,0),"")</f>
        <v>PSL</v>
      </c>
      <c r="H165" s="8" t="str">
        <f>IFERROR(VLOOKUP($A165,'CR ACT'!$A$3:$G$9999,4,0),"")</f>
        <v>KLKV-NH</v>
      </c>
      <c r="I165" s="9" t="str">
        <f>IFERROR(VLOOKUP($A165,'CR ACT'!$A$3:$G$9999,5,0),"")</f>
        <v>TVM</v>
      </c>
      <c r="J165" s="9">
        <f>IFERROR(VLOOKUP($A165,'CR ACT'!$A$3:$G$9999,6,0),"")</f>
        <v>0.63194444444444442</v>
      </c>
      <c r="K165" s="10">
        <f>IFERROR(VLOOKUP($A165,'CR ACT'!$A$3:$G$9999,7,0),"")</f>
        <v>37.200000000000003</v>
      </c>
      <c r="L165" s="11">
        <f>SUMIF(Q165:Q172,"&lt;0:14",Q165:Q172)+SUM(P165:P172)+TIME(0,60,0)</f>
        <v>0.34027777777777796</v>
      </c>
      <c r="M165" s="12">
        <f>L165+SUMIF(Q165:Q172,"&gt;0:14",Q165:Q172)-TIME(0,30,0)</f>
        <v>0.3402777777777779</v>
      </c>
      <c r="N165" s="12">
        <f>MAX(0,(L165-TIME(8,0,0)))</f>
        <v>6.9444444444446418E-3</v>
      </c>
      <c r="O165" s="13">
        <f>SUM(K165:K172)</f>
        <v>156.4</v>
      </c>
      <c r="P165" s="14">
        <f t="shared" si="20"/>
        <v>6.944444444444442E-2</v>
      </c>
      <c r="Q165" s="15">
        <f t="shared" ref="Q165:Q171" si="26">IFERROR(MAX(0,(F166-J165)),"")</f>
        <v>6.9444444444445308E-3</v>
      </c>
    </row>
    <row r="166" spans="1:18" ht="15.75">
      <c r="A166" s="16">
        <v>448</v>
      </c>
      <c r="B166" s="118">
        <f>IFERROR(VLOOKUP(A166,'CR ACT'!$A$3:$J$9999,10,FALSE),"")</f>
        <v>0</v>
      </c>
      <c r="C166" s="124">
        <v>32</v>
      </c>
      <c r="D166" s="16">
        <v>2</v>
      </c>
      <c r="E166" s="8" t="str">
        <f t="shared" si="19"/>
        <v>32-2</v>
      </c>
      <c r="F166" s="17">
        <f>IFERROR(VLOOKUP($A166,'CR ACT'!$A$3:$G$9999,2,0),"")</f>
        <v>0.63888888888888895</v>
      </c>
      <c r="G166" s="17" t="str">
        <f>IFERROR(VLOOKUP($A166,'CR ACT'!$A$3:$G$9999,3,0),"")</f>
        <v>TVM</v>
      </c>
      <c r="H166" s="16" t="str">
        <f>IFERROR(VLOOKUP($A166,'CR ACT'!$A$3:$G$9999,4,0),"")</f>
        <v>NTA-CVR</v>
      </c>
      <c r="I166" s="17" t="str">
        <f>IFERROR(VLOOKUP($A166,'CR ACT'!$A$3:$G$9999,5,0),"")</f>
        <v>KLKV</v>
      </c>
      <c r="J166" s="17">
        <f>IFERROR(VLOOKUP($A166,'CR ACT'!$A$3:$G$9999,6,0),"")</f>
        <v>0.70138888888888895</v>
      </c>
      <c r="K166" s="18">
        <f>IFERROR(VLOOKUP($A166,'CR ACT'!$A$3:$G$9999,7,0),"")</f>
        <v>35.700000000000003</v>
      </c>
      <c r="L166" s="19"/>
      <c r="M166" s="19"/>
      <c r="N166" s="19"/>
      <c r="O166" s="19"/>
      <c r="P166" s="115">
        <f t="shared" si="20"/>
        <v>6.25E-2</v>
      </c>
      <c r="Q166" s="21">
        <f t="shared" si="26"/>
        <v>2.0833333333333259E-2</v>
      </c>
    </row>
    <row r="167" spans="1:18" ht="15.75">
      <c r="A167" s="16">
        <v>282</v>
      </c>
      <c r="B167" s="118">
        <f>IFERROR(VLOOKUP(A167,'CR ACT'!$A$3:$J$9999,10,FALSE),"")</f>
        <v>0</v>
      </c>
      <c r="C167" s="123">
        <v>32</v>
      </c>
      <c r="D167" s="16">
        <v>3</v>
      </c>
      <c r="E167" s="8" t="str">
        <f t="shared" si="19"/>
        <v>32-3</v>
      </c>
      <c r="F167" s="17">
        <f>IFERROR(VLOOKUP($A167,'CR ACT'!$A$3:$G$9999,2,0),"")</f>
        <v>0.72222222222222221</v>
      </c>
      <c r="G167" s="17" t="str">
        <f>IFERROR(VLOOKUP($A167,'CR ACT'!$A$3:$G$9999,3,0),"")</f>
        <v>KLKV</v>
      </c>
      <c r="H167" s="16" t="str">
        <f>IFERROR(VLOOKUP($A167,'CR ACT'!$A$3:$G$9999,4,0),"")</f>
        <v>NH</v>
      </c>
      <c r="I167" s="17" t="str">
        <f>IFERROR(VLOOKUP($A167,'CR ACT'!$A$3:$G$9999,5,0),"")</f>
        <v>MC</v>
      </c>
      <c r="J167" s="17">
        <f>IFERROR(VLOOKUP($A167,'CR ACT'!$A$3:$G$9999,6,0),"")</f>
        <v>0.79166666666666663</v>
      </c>
      <c r="K167" s="18">
        <f>IFERROR(VLOOKUP($A167,'CR ACT'!$A$3:$G$9999,7,0),"")</f>
        <v>40</v>
      </c>
      <c r="L167" s="19"/>
      <c r="M167" s="19"/>
      <c r="N167" s="19"/>
      <c r="O167" s="19"/>
      <c r="P167" s="115">
        <f t="shared" si="20"/>
        <v>6.944444444444442E-2</v>
      </c>
      <c r="Q167" s="21">
        <f t="shared" si="26"/>
        <v>6.9444444444445308E-3</v>
      </c>
    </row>
    <row r="168" spans="1:18" ht="15.75">
      <c r="A168" s="16">
        <v>484</v>
      </c>
      <c r="B168" s="118">
        <f>IFERROR(VLOOKUP(A168,'CR ACT'!$A$3:$J$9999,10,FALSE),"")</f>
        <v>0</v>
      </c>
      <c r="C168" s="124">
        <v>32</v>
      </c>
      <c r="D168" s="16">
        <v>4</v>
      </c>
      <c r="E168" s="8" t="str">
        <f t="shared" si="19"/>
        <v>32-4</v>
      </c>
      <c r="F168" s="17">
        <f>IFERROR(VLOOKUP($A168,'CR ACT'!$A$3:$G$9999,2,0),"")</f>
        <v>0.79861111111111116</v>
      </c>
      <c r="G168" s="17" t="str">
        <f>IFERROR(VLOOKUP($A168,'CR ACT'!$A$3:$G$9999,3,0),"")</f>
        <v>MC</v>
      </c>
      <c r="H168" s="16" t="str">
        <f>IFERROR(VLOOKUP($A168,'CR ACT'!$A$3:$G$9999,4,0),"")</f>
        <v>NH-KLKV</v>
      </c>
      <c r="I168" s="17" t="str">
        <f>IFERROR(VLOOKUP($A168,'CR ACT'!$A$3:$G$9999,5,0),"")</f>
        <v>PSL</v>
      </c>
      <c r="J168" s="17">
        <f>IFERROR(VLOOKUP($A168,'CR ACT'!$A$3:$G$9999,6,0),"")</f>
        <v>0.88194444444444453</v>
      </c>
      <c r="K168" s="18">
        <f>IFERROR(VLOOKUP($A168,'CR ACT'!$A$3:$G$9999,7,0),"")</f>
        <v>43.5</v>
      </c>
      <c r="L168" s="19"/>
      <c r="M168" s="19"/>
      <c r="N168" s="19"/>
      <c r="O168" s="19"/>
      <c r="P168" s="115">
        <f t="shared" si="20"/>
        <v>8.333333333333337E-2</v>
      </c>
      <c r="Q168" s="21" t="str">
        <f t="shared" si="26"/>
        <v/>
      </c>
    </row>
    <row r="169" spans="1:18" ht="15.75">
      <c r="A169" s="16"/>
      <c r="B169" s="118" t="str">
        <f>IFERROR(VLOOKUP(A169,'CR ACT'!$A$3:$J$9999,10,FALSE),"")</f>
        <v/>
      </c>
      <c r="C169" s="123"/>
      <c r="D169" s="16"/>
      <c r="E169" s="8" t="str">
        <f t="shared" si="19"/>
        <v>0</v>
      </c>
      <c r="F169" s="17" t="str">
        <f>IFERROR(VLOOKUP($A169,'CR ACT'!$A$3:$G$9999,2,0),"")</f>
        <v/>
      </c>
      <c r="G169" s="17" t="str">
        <f>IFERROR(VLOOKUP($A169,'CR ACT'!$A$3:$G$9999,3,0),"")</f>
        <v/>
      </c>
      <c r="H169" s="16" t="str">
        <f>IFERROR(VLOOKUP($A169,'CR ACT'!$A$3:$G$9999,4,0),"")</f>
        <v/>
      </c>
      <c r="I169" s="17" t="str">
        <f>IFERROR(VLOOKUP($A169,'CR ACT'!$A$3:$G$9999,5,0),"")</f>
        <v/>
      </c>
      <c r="J169" s="17" t="str">
        <f>IFERROR(VLOOKUP($A169,'CR ACT'!$A$3:$G$9999,6,0),"")</f>
        <v/>
      </c>
      <c r="K169" s="18" t="str">
        <f>IFERROR(VLOOKUP($A169,'CR ACT'!$A$3:$G$9999,7,0),"")</f>
        <v/>
      </c>
      <c r="L169" s="19"/>
      <c r="M169" s="19"/>
      <c r="N169" s="19"/>
      <c r="O169" s="19"/>
      <c r="P169" s="115" t="str">
        <f t="shared" si="20"/>
        <v/>
      </c>
      <c r="Q169" s="21" t="str">
        <f t="shared" si="26"/>
        <v/>
      </c>
    </row>
    <row r="170" spans="1:18" ht="15.75">
      <c r="A170" s="16"/>
      <c r="B170" s="118" t="str">
        <f>IFERROR(VLOOKUP(A170,'CR ACT'!$A$3:$J$9999,10,FALSE),"")</f>
        <v/>
      </c>
      <c r="C170" s="124"/>
      <c r="D170" s="16"/>
      <c r="E170" s="8" t="str">
        <f t="shared" si="19"/>
        <v>0</v>
      </c>
      <c r="F170" s="17" t="str">
        <f>IFERROR(VLOOKUP($A170,'CR ACT'!$A$3:$G$9999,2,0),"")</f>
        <v/>
      </c>
      <c r="G170" s="17" t="str">
        <f>IFERROR(VLOOKUP($A170,'CR ACT'!$A$3:$G$9999,3,0),"")</f>
        <v/>
      </c>
      <c r="H170" s="16" t="str">
        <f>IFERROR(VLOOKUP($A170,'CR ACT'!$A$3:$G$9999,4,0),"")</f>
        <v/>
      </c>
      <c r="I170" s="17" t="str">
        <f>IFERROR(VLOOKUP($A170,'CR ACT'!$A$3:$G$9999,5,0),"")</f>
        <v/>
      </c>
      <c r="J170" s="17" t="str">
        <f>IFERROR(VLOOKUP($A170,'CR ACT'!$A$3:$G$9999,6,0),"")</f>
        <v/>
      </c>
      <c r="K170" s="18" t="str">
        <f>IFERROR(VLOOKUP($A170,'CR ACT'!$A$3:$G$9999,7,0),"")</f>
        <v/>
      </c>
      <c r="L170" s="19"/>
      <c r="M170" s="19"/>
      <c r="N170" s="19"/>
      <c r="O170" s="19"/>
      <c r="P170" s="115" t="str">
        <f t="shared" si="20"/>
        <v/>
      </c>
      <c r="Q170" s="21" t="str">
        <f t="shared" si="26"/>
        <v/>
      </c>
    </row>
    <row r="171" spans="1:18" ht="15.75">
      <c r="A171" s="16"/>
      <c r="B171" s="118" t="str">
        <f>IFERROR(VLOOKUP(A171,'CR ACT'!$A$3:$J$9999,10,FALSE),"")</f>
        <v/>
      </c>
      <c r="C171" s="138"/>
      <c r="D171" s="16"/>
      <c r="E171" s="8" t="str">
        <f t="shared" si="19"/>
        <v>0</v>
      </c>
      <c r="F171" s="17" t="str">
        <f>IFERROR(VLOOKUP($A171,'CR ACT'!$A$3:$G$9999,2,0),"")</f>
        <v/>
      </c>
      <c r="G171" s="17" t="str">
        <f>IFERROR(VLOOKUP($A171,'CR ACT'!$A$3:$G$9999,3,0),"")</f>
        <v/>
      </c>
      <c r="H171" s="16" t="str">
        <f>IFERROR(VLOOKUP($A171,'CR ACT'!$A$3:$G$9999,4,0),"")</f>
        <v/>
      </c>
      <c r="I171" s="17" t="str">
        <f>IFERROR(VLOOKUP($A171,'CR ACT'!$A$3:$G$9999,5,0),"")</f>
        <v/>
      </c>
      <c r="J171" s="17" t="str">
        <f>IFERROR(VLOOKUP($A171,'CR ACT'!$A$3:$G$9999,6,0),"")</f>
        <v/>
      </c>
      <c r="K171" s="18" t="str">
        <f>IFERROR(VLOOKUP($A171,'CR ACT'!$A$3:$G$9999,7,0),"")</f>
        <v/>
      </c>
      <c r="L171" s="22"/>
      <c r="M171" s="22"/>
      <c r="N171" s="22"/>
      <c r="O171" s="22"/>
      <c r="P171" s="115" t="str">
        <f t="shared" si="20"/>
        <v/>
      </c>
      <c r="Q171" s="21" t="str">
        <f t="shared" si="26"/>
        <v/>
      </c>
    </row>
    <row r="172" spans="1:18" ht="16.5" thickBot="1">
      <c r="A172" s="16"/>
      <c r="B172" s="118" t="str">
        <f>IFERROR(VLOOKUP(A172,'CR ACT'!$A$3:$J$9999,10,FALSE),"")</f>
        <v/>
      </c>
      <c r="C172" s="138"/>
      <c r="D172" s="23"/>
      <c r="E172" s="8" t="str">
        <f t="shared" si="19"/>
        <v>0</v>
      </c>
      <c r="F172" s="24" t="str">
        <f>IFERROR(VLOOKUP($A172,'CR ACT'!$A$3:$G$9999,2,0),"")</f>
        <v/>
      </c>
      <c r="G172" s="24" t="str">
        <f>IFERROR(VLOOKUP($A172,'CR ACT'!$A$3:$G$9999,3,0),"")</f>
        <v/>
      </c>
      <c r="H172" s="23" t="str">
        <f>IFERROR(VLOOKUP($A172,'CR ACT'!$A$3:$G$9999,4,0),"")</f>
        <v/>
      </c>
      <c r="I172" s="24" t="str">
        <f>IFERROR(VLOOKUP($A172,'CR ACT'!$A$3:$G$9999,5,0),"")</f>
        <v/>
      </c>
      <c r="J172" s="24" t="str">
        <f>IFERROR(VLOOKUP($A172,'CR ACT'!$A$3:$G$9999,6,0),"")</f>
        <v/>
      </c>
      <c r="K172" s="25" t="str">
        <f>IFERROR(VLOOKUP($A172,'CR ACT'!$A$3:$G$9999,7,0),"")</f>
        <v/>
      </c>
      <c r="L172" s="26"/>
      <c r="M172" s="26"/>
      <c r="N172" s="26"/>
      <c r="O172" s="26"/>
      <c r="P172" s="27" t="str">
        <f t="shared" si="20"/>
        <v/>
      </c>
      <c r="Q172" s="28"/>
    </row>
    <row r="173" spans="1:18" ht="15.75">
      <c r="A173" s="7">
        <v>39</v>
      </c>
      <c r="B173" s="118">
        <f>IFERROR(VLOOKUP(A173,'CR ACT'!$A$3:$J$9999,10,FALSE),"")</f>
        <v>0</v>
      </c>
      <c r="C173" s="123">
        <v>33</v>
      </c>
      <c r="D173" s="8">
        <v>1</v>
      </c>
      <c r="E173" s="8" t="str">
        <f t="shared" si="19"/>
        <v>33-1</v>
      </c>
      <c r="F173" s="9">
        <f>IFERROR(VLOOKUP($A173,'CR ACT'!$A$3:$G$9999,2,0),"")</f>
        <v>0.32291666666666669</v>
      </c>
      <c r="G173" s="9" t="str">
        <f>IFERROR(VLOOKUP($A173,'CR ACT'!$A$3:$G$9999,3,0),"")</f>
        <v>PSL</v>
      </c>
      <c r="H173" s="8" t="str">
        <f>IFERROR(VLOOKUP($A173,'CR ACT'!$A$3:$G$9999,4,0),"")</f>
        <v>NH</v>
      </c>
      <c r="I173" s="9" t="str">
        <f>IFERROR(VLOOKUP($A173,'CR ACT'!$A$3:$G$9999,5,0),"")</f>
        <v>KLKV</v>
      </c>
      <c r="J173" s="9">
        <f>IFERROR(VLOOKUP($A173,'CR ACT'!$A$3:$G$9999,6,0),"")</f>
        <v>0.3298611111111111</v>
      </c>
      <c r="K173" s="10">
        <f>IFERROR(VLOOKUP($A173,'CR ACT'!$A$3:$G$9999,7,0),"")</f>
        <v>3.5</v>
      </c>
      <c r="L173" s="11">
        <f>SUMIF(Q173:Q180,"&lt;0:14",Q173:Q180)+SUM(P173:P180)+TIME(0,60,0)</f>
        <v>0.40972222222222171</v>
      </c>
      <c r="M173" s="12">
        <f>L173+SUMIF(Q173:Q180,"&gt;0:14",Q173:Q180)-TIME(0,30,0)</f>
        <v>0.46874999999999994</v>
      </c>
      <c r="N173" s="12">
        <f>MAX(0,(L173-TIME(8,0,0)))</f>
        <v>7.6388888888888395E-2</v>
      </c>
      <c r="O173" s="13">
        <f>SUM(K173:K180)</f>
        <v>184.9</v>
      </c>
      <c r="P173" s="14">
        <f t="shared" si="20"/>
        <v>6.9444444444444198E-3</v>
      </c>
      <c r="Q173" s="15">
        <f t="shared" ref="Q173:Q179" si="27">IFERROR(MAX(0,(F174-J173)),"")</f>
        <v>6.9444444444449194E-3</v>
      </c>
    </row>
    <row r="174" spans="1:18" ht="15.75">
      <c r="A174" s="16">
        <v>176</v>
      </c>
      <c r="B174" s="118">
        <f>IFERROR(VLOOKUP(A174,'CR ACT'!$A$3:$J$9999,10,FALSE),"")</f>
        <v>0</v>
      </c>
      <c r="C174" s="124">
        <v>33</v>
      </c>
      <c r="D174" s="16">
        <v>2</v>
      </c>
      <c r="E174" s="8" t="str">
        <f t="shared" si="19"/>
        <v>33-2</v>
      </c>
      <c r="F174" s="17">
        <f>IFERROR(VLOOKUP($A174,'CR ACT'!$A$3:$G$9999,2,0),"")</f>
        <v>0.33680555555555602</v>
      </c>
      <c r="G174" s="17" t="str">
        <f>IFERROR(VLOOKUP($A174,'CR ACT'!$A$3:$G$9999,3,0),"")</f>
        <v>KLKV</v>
      </c>
      <c r="H174" s="16" t="str">
        <f>IFERROR(VLOOKUP($A174,'CR ACT'!$A$3:$G$9999,4,0),"")</f>
        <v>NH</v>
      </c>
      <c r="I174" s="17" t="str">
        <f>IFERROR(VLOOKUP($A174,'CR ACT'!$A$3:$G$9999,5,0),"")</f>
        <v>TVM</v>
      </c>
      <c r="J174" s="17">
        <f>IFERROR(VLOOKUP($A174,'CR ACT'!$A$3:$G$9999,6,0),"")</f>
        <v>0.40625000000000044</v>
      </c>
      <c r="K174" s="18">
        <f>IFERROR(VLOOKUP($A174,'CR ACT'!$A$3:$G$9999,7,0),"")</f>
        <v>33.700000000000003</v>
      </c>
      <c r="L174" s="19"/>
      <c r="M174" s="19"/>
      <c r="N174" s="19"/>
      <c r="O174" s="19"/>
      <c r="P174" s="115">
        <f t="shared" si="20"/>
        <v>6.944444444444442E-2</v>
      </c>
      <c r="Q174" s="21">
        <f t="shared" si="27"/>
        <v>6.9444444444435316E-3</v>
      </c>
    </row>
    <row r="175" spans="1:18" ht="15.75">
      <c r="A175" s="16">
        <v>365</v>
      </c>
      <c r="B175" s="118">
        <f>IFERROR(VLOOKUP(A175,'CR ACT'!$A$3:$J$9999,10,FALSE),"")</f>
        <v>0</v>
      </c>
      <c r="C175" s="123">
        <v>33</v>
      </c>
      <c r="D175" s="16">
        <v>3</v>
      </c>
      <c r="E175" s="8" t="str">
        <f t="shared" si="19"/>
        <v>33-3</v>
      </c>
      <c r="F175" s="17">
        <f>IFERROR(VLOOKUP($A175,'CR ACT'!$A$3:$G$9999,2,0),"")</f>
        <v>0.41319444444444398</v>
      </c>
      <c r="G175" s="17" t="str">
        <f>IFERROR(VLOOKUP($A175,'CR ACT'!$A$3:$G$9999,3,0),"")</f>
        <v>TVM</v>
      </c>
      <c r="H175" s="16" t="str">
        <f>IFERROR(VLOOKUP($A175,'CR ACT'!$A$3:$G$9999,4,0),"")</f>
        <v>NH</v>
      </c>
      <c r="I175" s="17" t="str">
        <f>IFERROR(VLOOKUP($A175,'CR ACT'!$A$3:$G$9999,5,0),"")</f>
        <v>KLKV</v>
      </c>
      <c r="J175" s="17">
        <f>IFERROR(VLOOKUP($A175,'CR ACT'!$A$3:$G$9999,6,0),"")</f>
        <v>0.46180555555555508</v>
      </c>
      <c r="K175" s="18">
        <f>IFERROR(VLOOKUP($A175,'CR ACT'!$A$3:$G$9999,7,0),"")</f>
        <v>33.700000000000003</v>
      </c>
      <c r="L175" s="19"/>
      <c r="M175" s="19"/>
      <c r="N175" s="19"/>
      <c r="O175" s="19"/>
      <c r="P175" s="115">
        <f t="shared" si="20"/>
        <v>4.8611111111111105E-2</v>
      </c>
      <c r="Q175" s="21">
        <f t="shared" si="27"/>
        <v>7.9861111111111549E-2</v>
      </c>
      <c r="R175" s="121"/>
    </row>
    <row r="176" spans="1:18" ht="15.75">
      <c r="A176" s="16">
        <v>237</v>
      </c>
      <c r="B176" s="118">
        <f>IFERROR(VLOOKUP(A176,'CR ACT'!$A$3:$J$9999,10,FALSE),"")</f>
        <v>0</v>
      </c>
      <c r="C176" s="124">
        <v>33</v>
      </c>
      <c r="D176" s="16">
        <v>4</v>
      </c>
      <c r="E176" s="8" t="str">
        <f t="shared" si="19"/>
        <v>33-4</v>
      </c>
      <c r="F176" s="17">
        <f>IFERROR(VLOOKUP($A176,'CR ACT'!$A$3:$G$9999,2,0),"")</f>
        <v>0.54166666666666663</v>
      </c>
      <c r="G176" s="17" t="str">
        <f>IFERROR(VLOOKUP($A176,'CR ACT'!$A$3:$G$9999,3,0),"")</f>
        <v>KLKV</v>
      </c>
      <c r="H176" s="16" t="str">
        <f>IFERROR(VLOOKUP($A176,'CR ACT'!$A$3:$G$9999,4,0),"")</f>
        <v>NH</v>
      </c>
      <c r="I176" s="17" t="str">
        <f>IFERROR(VLOOKUP($A176,'CR ACT'!$A$3:$G$9999,5,0),"")</f>
        <v>MC</v>
      </c>
      <c r="J176" s="17">
        <f>IFERROR(VLOOKUP($A176,'CR ACT'!$A$3:$G$9999,6,0),"")</f>
        <v>0.61805555555555558</v>
      </c>
      <c r="K176" s="18">
        <f>IFERROR(VLOOKUP($A176,'CR ACT'!$A$3:$G$9999,7,0),"")</f>
        <v>40</v>
      </c>
      <c r="L176" s="19"/>
      <c r="M176" s="19"/>
      <c r="N176" s="19"/>
      <c r="O176" s="19"/>
      <c r="P176" s="20">
        <f t="shared" si="20"/>
        <v>7.6388888888888951E-2</v>
      </c>
      <c r="Q176" s="21">
        <f t="shared" si="27"/>
        <v>6.9444444444444198E-3</v>
      </c>
    </row>
    <row r="177" spans="1:18" ht="15.75">
      <c r="A177" s="16">
        <v>379</v>
      </c>
      <c r="B177" s="118">
        <f>IFERROR(VLOOKUP(A177,'CR ACT'!$A$3:$J$9999,10,FALSE),"")</f>
        <v>0</v>
      </c>
      <c r="C177" s="123">
        <v>33</v>
      </c>
      <c r="D177" s="16">
        <v>5</v>
      </c>
      <c r="E177" s="8" t="str">
        <f t="shared" si="19"/>
        <v>33-5</v>
      </c>
      <c r="F177" s="17">
        <f>IFERROR(VLOOKUP($A177,'CR ACT'!$A$3:$G$9999,2,0),"")</f>
        <v>0.625</v>
      </c>
      <c r="G177" s="17" t="str">
        <f>IFERROR(VLOOKUP($A177,'CR ACT'!$A$3:$G$9999,3,0),"")</f>
        <v>MC</v>
      </c>
      <c r="H177" s="16" t="str">
        <f>IFERROR(VLOOKUP($A177,'CR ACT'!$A$3:$G$9999,4,0),"")</f>
        <v>NH</v>
      </c>
      <c r="I177" s="17" t="str">
        <f>IFERROR(VLOOKUP($A177,'CR ACT'!$A$3:$G$9999,5,0),"")</f>
        <v>KLKV</v>
      </c>
      <c r="J177" s="17">
        <f>IFERROR(VLOOKUP($A177,'CR ACT'!$A$3:$G$9999,6,0),"")</f>
        <v>0.70138888888888884</v>
      </c>
      <c r="K177" s="18">
        <f>IFERROR(VLOOKUP($A177,'CR ACT'!$A$3:$G$9999,7,0),"")</f>
        <v>40</v>
      </c>
      <c r="L177" s="19"/>
      <c r="M177" s="19"/>
      <c r="N177" s="19"/>
      <c r="O177" s="19"/>
      <c r="P177" s="115">
        <f t="shared" si="20"/>
        <v>7.638888888888884E-2</v>
      </c>
      <c r="Q177" s="21">
        <f t="shared" si="27"/>
        <v>6.9444444444445308E-3</v>
      </c>
    </row>
    <row r="178" spans="1:18" ht="15.75">
      <c r="A178" s="16">
        <v>529</v>
      </c>
      <c r="B178" s="118">
        <f>IFERROR(VLOOKUP(A178,'CR ACT'!$A$3:$J$9999,10,FALSE),"")</f>
        <v>0</v>
      </c>
      <c r="C178" s="124">
        <v>33</v>
      </c>
      <c r="D178" s="16">
        <v>6</v>
      </c>
      <c r="E178" s="8" t="str">
        <f t="shared" si="19"/>
        <v>33-6</v>
      </c>
      <c r="F178" s="17">
        <f>IFERROR(VLOOKUP($A178,'CR ACT'!$A$3:$G$9999,2,0),"")</f>
        <v>0.70833333333333337</v>
      </c>
      <c r="G178" s="17" t="str">
        <f>IFERROR(VLOOKUP($A178,'CR ACT'!$A$3:$G$9999,3,0),"")</f>
        <v>KLKV</v>
      </c>
      <c r="H178" s="16" t="str">
        <f>IFERROR(VLOOKUP($A178,'CR ACT'!$A$3:$G$9999,4,0),"")</f>
        <v>KRKM</v>
      </c>
      <c r="I178" s="17" t="str">
        <f>IFERROR(VLOOKUP($A178,'CR ACT'!$A$3:$G$9999,5,0),"")</f>
        <v>VLRD</v>
      </c>
      <c r="J178" s="17">
        <f>IFERROR(VLOOKUP($A178,'CR ACT'!$A$3:$G$9999,6,0),"")</f>
        <v>0.73611111111111116</v>
      </c>
      <c r="K178" s="18">
        <f>IFERROR(VLOOKUP($A178,'CR ACT'!$A$3:$G$9999,7,0),"")</f>
        <v>17</v>
      </c>
      <c r="L178" s="19"/>
      <c r="M178" s="19"/>
      <c r="N178" s="19"/>
      <c r="O178" s="19"/>
      <c r="P178" s="115">
        <f t="shared" si="20"/>
        <v>2.777777777777779E-2</v>
      </c>
      <c r="Q178" s="21">
        <f t="shared" si="27"/>
        <v>6.9444444444443088E-3</v>
      </c>
    </row>
    <row r="179" spans="1:18" ht="15.75">
      <c r="A179" s="16">
        <v>572</v>
      </c>
      <c r="B179" s="118">
        <f>IFERROR(VLOOKUP(A179,'CR ACT'!$A$3:$J$9999,10,FALSE),"")</f>
        <v>0</v>
      </c>
      <c r="C179" s="123">
        <v>33</v>
      </c>
      <c r="D179" s="16">
        <v>7</v>
      </c>
      <c r="E179" s="8" t="str">
        <f t="shared" si="19"/>
        <v>33-7</v>
      </c>
      <c r="F179" s="17">
        <f>IFERROR(VLOOKUP($A179,'CR ACT'!$A$3:$G$9999,2,0),"")</f>
        <v>0.74305555555555547</v>
      </c>
      <c r="G179" s="17" t="str">
        <f>IFERROR(VLOOKUP($A179,'CR ACT'!$A$3:$G$9999,3,0),"")</f>
        <v>VLRD</v>
      </c>
      <c r="H179" s="16" t="str">
        <f>IFERROR(VLOOKUP($A179,'CR ACT'!$A$3:$G$9999,4,0),"")</f>
        <v>KRKM</v>
      </c>
      <c r="I179" s="17" t="str">
        <f>IFERROR(VLOOKUP($A179,'CR ACT'!$A$3:$G$9999,5,0),"")</f>
        <v>PSL</v>
      </c>
      <c r="J179" s="17">
        <f>IFERROR(VLOOKUP($A179,'CR ACT'!$A$3:$G$9999,6,0),"")</f>
        <v>0.77083333333333326</v>
      </c>
      <c r="K179" s="18">
        <f>IFERROR(VLOOKUP($A179,'CR ACT'!$A$3:$G$9999,7,0),"")</f>
        <v>17</v>
      </c>
      <c r="L179" s="22"/>
      <c r="M179" s="22"/>
      <c r="N179" s="22"/>
      <c r="O179" s="22"/>
      <c r="P179" s="115">
        <f t="shared" si="20"/>
        <v>2.777777777777779E-2</v>
      </c>
      <c r="Q179" s="21" t="str">
        <f t="shared" si="27"/>
        <v/>
      </c>
    </row>
    <row r="180" spans="1:18" ht="16.5" thickBot="1">
      <c r="A180" s="16"/>
      <c r="B180" s="118" t="str">
        <f>IFERROR(VLOOKUP(A180,'CR ACT'!$A$3:$J$9999,10,FALSE),"")</f>
        <v/>
      </c>
      <c r="C180" s="138"/>
      <c r="D180" s="23"/>
      <c r="E180" s="8" t="str">
        <f t="shared" si="19"/>
        <v>0</v>
      </c>
      <c r="F180" s="24" t="str">
        <f>IFERROR(VLOOKUP($A180,'CR ACT'!$A$3:$G$9999,2,0),"")</f>
        <v/>
      </c>
      <c r="G180" s="24" t="str">
        <f>IFERROR(VLOOKUP($A180,'CR ACT'!$A$3:$G$9999,3,0),"")</f>
        <v/>
      </c>
      <c r="H180" s="23" t="str">
        <f>IFERROR(VLOOKUP($A180,'CR ACT'!$A$3:$G$9999,4,0),"")</f>
        <v/>
      </c>
      <c r="I180" s="24" t="str">
        <f>IFERROR(VLOOKUP($A180,'CR ACT'!$A$3:$G$9999,5,0),"")</f>
        <v/>
      </c>
      <c r="J180" s="24" t="str">
        <f>IFERROR(VLOOKUP($A180,'CR ACT'!$A$3:$G$9999,6,0),"")</f>
        <v/>
      </c>
      <c r="K180" s="25" t="str">
        <f>IFERROR(VLOOKUP($A180,'CR ACT'!$A$3:$G$9999,7,0),"")</f>
        <v/>
      </c>
      <c r="L180" s="26"/>
      <c r="M180" s="26"/>
      <c r="N180" s="26"/>
      <c r="O180" s="26"/>
      <c r="P180" s="27" t="str">
        <f t="shared" si="20"/>
        <v/>
      </c>
      <c r="Q180" s="28"/>
    </row>
    <row r="181" spans="1:18" ht="15.75">
      <c r="A181" s="7">
        <v>186</v>
      </c>
      <c r="B181" s="118">
        <f>IFERROR(VLOOKUP(A181,'CR ACT'!$A$3:$J$9999,10,FALSE),"")</f>
        <v>0</v>
      </c>
      <c r="C181" s="123">
        <v>35</v>
      </c>
      <c r="D181" s="8">
        <v>1</v>
      </c>
      <c r="E181" s="8" t="str">
        <f t="shared" si="19"/>
        <v>35-1</v>
      </c>
      <c r="F181" s="9">
        <f>IFERROR(VLOOKUP($A181,'CR ACT'!$A$3:$G$9999,2,0),"")</f>
        <v>0.3576388888888889</v>
      </c>
      <c r="G181" s="9" t="str">
        <f>IFERROR(VLOOKUP($A181,'CR ACT'!$A$3:$G$9999,3,0),"")</f>
        <v>PSL</v>
      </c>
      <c r="H181" s="8" t="str">
        <f>IFERROR(VLOOKUP($A181,'CR ACT'!$A$3:$G$9999,4,0),"")</f>
        <v>KLKV-NH</v>
      </c>
      <c r="I181" s="9" t="str">
        <f>IFERROR(VLOOKUP($A181,'CR ACT'!$A$3:$G$9999,5,0),"")</f>
        <v>TVM</v>
      </c>
      <c r="J181" s="9">
        <f>IFERROR(VLOOKUP($A181,'CR ACT'!$A$3:$G$9999,6,0),"")</f>
        <v>0.4236111111111111</v>
      </c>
      <c r="K181" s="10">
        <f>IFERROR(VLOOKUP($A181,'CR ACT'!$A$3:$G$9999,7,0),"")</f>
        <v>37.200000000000003</v>
      </c>
      <c r="L181" s="11">
        <f>SUMIF(Q181:Q188,"&lt;0:14",Q181:Q188)+SUM(P181:P188)+TIME(0,60,0)</f>
        <v>0.38541666666666685</v>
      </c>
      <c r="M181" s="12">
        <f>L181+SUMIF(Q181:Q188,"&gt;0:14",Q181:Q188)-TIME(0,30,0)</f>
        <v>0.40277777777777785</v>
      </c>
      <c r="N181" s="12">
        <f>MAX(0,(L181-TIME(8,0,0)))</f>
        <v>5.2083333333333537E-2</v>
      </c>
      <c r="O181" s="13">
        <f>SUM(K181:K188)</f>
        <v>188.4</v>
      </c>
      <c r="P181" s="14">
        <f t="shared" si="20"/>
        <v>6.597222222222221E-2</v>
      </c>
      <c r="Q181" s="15">
        <f t="shared" ref="Q181:Q187" si="28">IFERROR(MAX(0,(F182-J181)),"")</f>
        <v>6.9444444444444753E-3</v>
      </c>
    </row>
    <row r="182" spans="1:18" ht="15.75">
      <c r="A182" s="16">
        <v>384</v>
      </c>
      <c r="B182" s="118">
        <f>IFERROR(VLOOKUP(A182,'CR ACT'!$A$3:$J$9999,10,FALSE),"")</f>
        <v>0</v>
      </c>
      <c r="C182" s="124">
        <v>35</v>
      </c>
      <c r="D182" s="16">
        <v>2</v>
      </c>
      <c r="E182" s="8" t="str">
        <f t="shared" si="19"/>
        <v>35-2</v>
      </c>
      <c r="F182" s="17">
        <f>IFERROR(VLOOKUP($A182,'CR ACT'!$A$3:$G$9999,2,0),"")</f>
        <v>0.43055555555555558</v>
      </c>
      <c r="G182" s="17" t="str">
        <f>IFERROR(VLOOKUP($A182,'CR ACT'!$A$3:$G$9999,3,0),"")</f>
        <v>TVM</v>
      </c>
      <c r="H182" s="16" t="str">
        <f>IFERROR(VLOOKUP($A182,'CR ACT'!$A$3:$G$9999,4,0),"")</f>
        <v>NH</v>
      </c>
      <c r="I182" s="17" t="str">
        <f>IFERROR(VLOOKUP($A182,'CR ACT'!$A$3:$G$9999,5,0),"")</f>
        <v>KLKV</v>
      </c>
      <c r="J182" s="17">
        <f>IFERROR(VLOOKUP($A182,'CR ACT'!$A$3:$G$9999,6,0),"")</f>
        <v>0.48611111111111116</v>
      </c>
      <c r="K182" s="18">
        <f>IFERROR(VLOOKUP($A182,'CR ACT'!$A$3:$G$9999,7,0),"")</f>
        <v>33.700000000000003</v>
      </c>
      <c r="L182" s="19"/>
      <c r="M182" s="19"/>
      <c r="N182" s="19"/>
      <c r="O182" s="19"/>
      <c r="P182" s="115">
        <f t="shared" si="20"/>
        <v>5.555555555555558E-2</v>
      </c>
      <c r="Q182" s="120">
        <f t="shared" si="28"/>
        <v>2.0833333333333259E-2</v>
      </c>
    </row>
    <row r="183" spans="1:18" ht="15.75">
      <c r="A183" s="16">
        <v>232</v>
      </c>
      <c r="B183" s="118">
        <f>IFERROR(VLOOKUP(A183,'CR ACT'!$A$3:$J$9999,10,FALSE),"")</f>
        <v>0</v>
      </c>
      <c r="C183" s="123">
        <v>35</v>
      </c>
      <c r="D183" s="16">
        <v>3</v>
      </c>
      <c r="E183" s="8" t="str">
        <f t="shared" si="19"/>
        <v>35-3</v>
      </c>
      <c r="F183" s="17">
        <f>IFERROR(VLOOKUP($A183,'CR ACT'!$A$3:$G$9999,2,0),"")</f>
        <v>0.50694444444444442</v>
      </c>
      <c r="G183" s="17" t="str">
        <f>IFERROR(VLOOKUP($A183,'CR ACT'!$A$3:$G$9999,3,0),"")</f>
        <v>KLKV</v>
      </c>
      <c r="H183" s="16" t="str">
        <f>IFERROR(VLOOKUP($A183,'CR ACT'!$A$3:$G$9999,4,0),"")</f>
        <v>NH-TVM</v>
      </c>
      <c r="I183" s="17" t="str">
        <f>IFERROR(VLOOKUP($A183,'CR ACT'!$A$3:$G$9999,5,0),"")</f>
        <v>MC</v>
      </c>
      <c r="J183" s="17">
        <f>IFERROR(VLOOKUP($A183,'CR ACT'!$A$3:$G$9999,6,0),"")</f>
        <v>0.57638888888888884</v>
      </c>
      <c r="K183" s="18">
        <f>IFERROR(VLOOKUP($A183,'CR ACT'!$A$3:$G$9999,7,0),"")</f>
        <v>40</v>
      </c>
      <c r="L183" s="19"/>
      <c r="M183" s="19"/>
      <c r="N183" s="19"/>
      <c r="O183" s="19"/>
      <c r="P183" s="115">
        <f t="shared" si="20"/>
        <v>6.944444444444442E-2</v>
      </c>
      <c r="Q183" s="21">
        <f t="shared" si="28"/>
        <v>6.9444444444445308E-3</v>
      </c>
      <c r="R183" s="121"/>
    </row>
    <row r="184" spans="1:18" ht="15.75">
      <c r="A184" s="16">
        <v>426</v>
      </c>
      <c r="B184" s="118">
        <f>IFERROR(VLOOKUP(A184,'CR ACT'!$A$3:$J$9999,10,FALSE),"")</f>
        <v>0</v>
      </c>
      <c r="C184" s="124">
        <v>35</v>
      </c>
      <c r="D184" s="16">
        <v>4</v>
      </c>
      <c r="E184" s="8" t="str">
        <f t="shared" si="19"/>
        <v>35-4</v>
      </c>
      <c r="F184" s="17">
        <f>IFERROR(VLOOKUP($A184,'CR ACT'!$A$3:$G$9999,2,0),"")</f>
        <v>0.58333333333333337</v>
      </c>
      <c r="G184" s="17" t="str">
        <f>IFERROR(VLOOKUP($A184,'CR ACT'!$A$3:$G$9999,3,0),"")</f>
        <v>MC</v>
      </c>
      <c r="H184" s="16" t="str">
        <f>IFERROR(VLOOKUP($A184,'CR ACT'!$A$3:$G$9999,4,0),"")</f>
        <v>TVM-NH</v>
      </c>
      <c r="I184" s="17" t="str">
        <f>IFERROR(VLOOKUP($A184,'CR ACT'!$A$3:$G$9999,5,0),"")</f>
        <v>KLKV</v>
      </c>
      <c r="J184" s="17">
        <f>IFERROR(VLOOKUP($A184,'CR ACT'!$A$3:$G$9999,6,0),"")</f>
        <v>0.65277777777777779</v>
      </c>
      <c r="K184" s="18">
        <f>IFERROR(VLOOKUP($A184,'CR ACT'!$A$3:$G$9999,7,0),"")</f>
        <v>40</v>
      </c>
      <c r="L184" s="19"/>
      <c r="M184" s="19"/>
      <c r="N184" s="19"/>
      <c r="O184" s="19"/>
      <c r="P184" s="20">
        <f t="shared" si="20"/>
        <v>6.944444444444442E-2</v>
      </c>
      <c r="Q184" s="21">
        <f t="shared" si="28"/>
        <v>1.7361111111111049E-2</v>
      </c>
    </row>
    <row r="185" spans="1:18" ht="15.75">
      <c r="A185" s="16">
        <v>539</v>
      </c>
      <c r="B185" s="118">
        <f>IFERROR(VLOOKUP(A185,'CR ACT'!$A$3:$J$9999,10,FALSE),"")</f>
        <v>0</v>
      </c>
      <c r="C185" s="123">
        <v>35</v>
      </c>
      <c r="D185" s="16">
        <v>5</v>
      </c>
      <c r="E185" s="8" t="str">
        <f t="shared" si="19"/>
        <v>35-5</v>
      </c>
      <c r="F185" s="17">
        <f>IFERROR(VLOOKUP($A185,'CR ACT'!$A$3:$G$9999,2,0),"")</f>
        <v>0.67013888888888884</v>
      </c>
      <c r="G185" s="17" t="str">
        <f>IFERROR(VLOOKUP($A185,'CR ACT'!$A$3:$G$9999,3,0),"")</f>
        <v>KLKV</v>
      </c>
      <c r="H185" s="16" t="str">
        <f>IFERROR(VLOOKUP($A185,'CR ACT'!$A$3:$G$9999,4,0),"")</f>
        <v>KRKM</v>
      </c>
      <c r="I185" s="17" t="str">
        <f>IFERROR(VLOOKUP($A185,'CR ACT'!$A$3:$G$9999,5,0),"")</f>
        <v>VLRD</v>
      </c>
      <c r="J185" s="17">
        <f>IFERROR(VLOOKUP($A185,'CR ACT'!$A$3:$G$9999,6,0),"")</f>
        <v>0.69791666666666663</v>
      </c>
      <c r="K185" s="18">
        <f>IFERROR(VLOOKUP($A185,'CR ACT'!$A$3:$G$9999,7,0),"")</f>
        <v>17</v>
      </c>
      <c r="L185" s="19"/>
      <c r="M185" s="19"/>
      <c r="N185" s="19"/>
      <c r="O185" s="19"/>
      <c r="P185" s="115">
        <f t="shared" si="20"/>
        <v>2.777777777777779E-2</v>
      </c>
      <c r="Q185" s="120">
        <f t="shared" si="28"/>
        <v>6.9444444444445308E-3</v>
      </c>
    </row>
    <row r="186" spans="1:18" ht="15.75">
      <c r="A186" s="16">
        <v>554</v>
      </c>
      <c r="B186" s="118">
        <f>IFERROR(VLOOKUP(A186,'CR ACT'!$A$3:$J$9999,10,FALSE),"")</f>
        <v>0</v>
      </c>
      <c r="C186" s="124">
        <v>35</v>
      </c>
      <c r="D186" s="16">
        <v>6</v>
      </c>
      <c r="E186" s="8" t="str">
        <f t="shared" si="19"/>
        <v>35-6</v>
      </c>
      <c r="F186" s="17">
        <f>IFERROR(VLOOKUP($A186,'CR ACT'!$A$3:$G$9999,2,0),"")</f>
        <v>0.70486111111111116</v>
      </c>
      <c r="G186" s="17" t="str">
        <f>IFERROR(VLOOKUP($A186,'CR ACT'!$A$3:$G$9999,3,0),"")</f>
        <v>VLRD</v>
      </c>
      <c r="H186" s="16" t="str">
        <f>IFERROR(VLOOKUP($A186,'CR ACT'!$A$3:$G$9999,4,0),"")</f>
        <v>KRKM-KLKV</v>
      </c>
      <c r="I186" s="17" t="str">
        <f>IFERROR(VLOOKUP($A186,'CR ACT'!$A$3:$G$9999,5,0),"")</f>
        <v>PSL</v>
      </c>
      <c r="J186" s="17">
        <f>IFERROR(VLOOKUP($A186,'CR ACT'!$A$3:$G$9999,6,0),"")</f>
        <v>0.73958333333333337</v>
      </c>
      <c r="K186" s="18">
        <f>IFERROR(VLOOKUP($A186,'CR ACT'!$A$3:$G$9999,7,0),"")</f>
        <v>20.5</v>
      </c>
      <c r="L186" s="19"/>
      <c r="M186" s="19"/>
      <c r="N186" s="19"/>
      <c r="O186" s="19"/>
      <c r="P186" s="115">
        <f t="shared" si="20"/>
        <v>3.472222222222221E-2</v>
      </c>
      <c r="Q186" s="21" t="str">
        <f t="shared" si="28"/>
        <v/>
      </c>
    </row>
    <row r="187" spans="1:18" ht="15.75">
      <c r="A187" s="16"/>
      <c r="B187" s="118" t="str">
        <f>IFERROR(VLOOKUP(A187,'CR ACT'!$A$3:$J$9999,10,FALSE),"")</f>
        <v/>
      </c>
      <c r="C187" s="123"/>
      <c r="D187" s="16"/>
      <c r="E187" s="8" t="str">
        <f t="shared" si="19"/>
        <v>0</v>
      </c>
      <c r="F187" s="17" t="str">
        <f>IFERROR(VLOOKUP($A187,'CR ACT'!$A$3:$G$9999,2,0),"")</f>
        <v/>
      </c>
      <c r="G187" s="17" t="str">
        <f>IFERROR(VLOOKUP($A187,'CR ACT'!$A$3:$G$9999,3,0),"")</f>
        <v/>
      </c>
      <c r="H187" s="16" t="str">
        <f>IFERROR(VLOOKUP($A187,'CR ACT'!$A$3:$G$9999,4,0),"")</f>
        <v/>
      </c>
      <c r="I187" s="17" t="str">
        <f>IFERROR(VLOOKUP($A187,'CR ACT'!$A$3:$G$9999,5,0),"")</f>
        <v/>
      </c>
      <c r="J187" s="17" t="str">
        <f>IFERROR(VLOOKUP($A187,'CR ACT'!$A$3:$G$9999,6,0),"")</f>
        <v/>
      </c>
      <c r="K187" s="18" t="str">
        <f>IFERROR(VLOOKUP($A187,'CR ACT'!$A$3:$G$9999,7,0),"")</f>
        <v/>
      </c>
      <c r="L187" s="22"/>
      <c r="M187" s="22"/>
      <c r="N187" s="22"/>
      <c r="O187" s="22"/>
      <c r="P187" s="115" t="str">
        <f t="shared" si="20"/>
        <v/>
      </c>
      <c r="Q187" s="21" t="str">
        <f t="shared" si="28"/>
        <v/>
      </c>
    </row>
    <row r="188" spans="1:18" ht="16.5" thickBot="1">
      <c r="A188" s="16"/>
      <c r="B188" s="118" t="str">
        <f>IFERROR(VLOOKUP(A188,'CR ACT'!$A$3:$J$9999,10,FALSE),"")</f>
        <v/>
      </c>
      <c r="C188" s="138"/>
      <c r="D188" s="23"/>
      <c r="E188" s="8" t="str">
        <f t="shared" si="19"/>
        <v>0</v>
      </c>
      <c r="F188" s="24" t="str">
        <f>IFERROR(VLOOKUP($A188,'CR ACT'!$A$3:$G$9999,2,0),"")</f>
        <v/>
      </c>
      <c r="G188" s="24" t="str">
        <f>IFERROR(VLOOKUP($A188,'CR ACT'!$A$3:$G$9999,3,0),"")</f>
        <v/>
      </c>
      <c r="H188" s="23" t="str">
        <f>IFERROR(VLOOKUP($A188,'CR ACT'!$A$3:$G$9999,4,0),"")</f>
        <v/>
      </c>
      <c r="I188" s="24" t="str">
        <f>IFERROR(VLOOKUP($A188,'CR ACT'!$A$3:$G$9999,5,0),"")</f>
        <v/>
      </c>
      <c r="J188" s="24" t="str">
        <f>IFERROR(VLOOKUP($A188,'CR ACT'!$A$3:$G$9999,6,0),"")</f>
        <v/>
      </c>
      <c r="K188" s="25" t="str">
        <f>IFERROR(VLOOKUP($A188,'CR ACT'!$A$3:$G$9999,7,0),"")</f>
        <v/>
      </c>
      <c r="L188" s="26"/>
      <c r="M188" s="26"/>
      <c r="N188" s="26"/>
      <c r="O188" s="26"/>
      <c r="P188" s="27" t="str">
        <f t="shared" si="20"/>
        <v/>
      </c>
      <c r="Q188" s="28"/>
    </row>
    <row r="189" spans="1:18" ht="15.75">
      <c r="A189" s="7">
        <v>184</v>
      </c>
      <c r="B189" s="118">
        <f>IFERROR(VLOOKUP(A189,'CR ACT'!$A$3:$J$9999,10,FALSE),"")</f>
        <v>0</v>
      </c>
      <c r="C189" s="123">
        <v>34</v>
      </c>
      <c r="D189" s="8">
        <v>1</v>
      </c>
      <c r="E189" s="8" t="str">
        <f t="shared" ref="E189:E242" si="29">C189&amp;-D189</f>
        <v>34-1</v>
      </c>
      <c r="F189" s="9">
        <f>IFERROR(VLOOKUP($A189,'CR ACT'!$A$3:$G$9999,2,0),"")</f>
        <v>0.34027777777777773</v>
      </c>
      <c r="G189" s="9" t="str">
        <f>IFERROR(VLOOKUP($A189,'CR ACT'!$A$3:$G$9999,3,0),"")</f>
        <v>PSL</v>
      </c>
      <c r="H189" s="8" t="str">
        <f>IFERROR(VLOOKUP($A189,'CR ACT'!$A$3:$G$9999,4,0),"")</f>
        <v>KLKV-CVR</v>
      </c>
      <c r="I189" s="9" t="str">
        <f>IFERROR(VLOOKUP($A189,'CR ACT'!$A$3:$G$9999,5,0),"")</f>
        <v>TVM</v>
      </c>
      <c r="J189" s="9">
        <f>IFERROR(VLOOKUP($A189,'CR ACT'!$A$3:$G$9999,6,0),"")</f>
        <v>0.42013888888888884</v>
      </c>
      <c r="K189" s="10">
        <f>IFERROR(VLOOKUP($A189,'CR ACT'!$A$3:$G$9999,7,0),"")</f>
        <v>39.200000000000003</v>
      </c>
      <c r="L189" s="11">
        <f>SUMIF(Q189:Q196,"&lt;0:14",Q189:Q196)+SUM(P189:P196)+TIME(0,60,0)</f>
        <v>0.39583333333333115</v>
      </c>
      <c r="M189" s="12">
        <f>L189+SUMIF(Q189:Q196,"&gt;0:14",Q189:Q196)-TIME(0,30,0)</f>
        <v>0.40972222222222238</v>
      </c>
      <c r="N189" s="12">
        <f>MAX(0,(L189-TIME(8,0,0)))</f>
        <v>6.2499999999997835E-2</v>
      </c>
      <c r="O189" s="13">
        <f>SUM(K189:K196)</f>
        <v>190.4</v>
      </c>
      <c r="P189" s="14">
        <f t="shared" ref="P189:P245" si="30">IFERROR(J189-F189,"")</f>
        <v>7.9861111111111105E-2</v>
      </c>
      <c r="Q189" s="15">
        <f t="shared" ref="Q189:Q195" si="31">IFERROR(MAX(0,(F190-J189)),"")</f>
        <v>6.9444444444441422E-3</v>
      </c>
    </row>
    <row r="190" spans="1:18" ht="15.75">
      <c r="A190" s="16">
        <v>376</v>
      </c>
      <c r="B190" s="118">
        <f>IFERROR(VLOOKUP(A190,'CR ACT'!$A$3:$J$9999,10,FALSE),"")</f>
        <v>0</v>
      </c>
      <c r="C190" s="124">
        <v>34</v>
      </c>
      <c r="D190" s="16">
        <v>2</v>
      </c>
      <c r="E190" s="8" t="str">
        <f t="shared" si="29"/>
        <v>34-2</v>
      </c>
      <c r="F190" s="17">
        <f>IFERROR(VLOOKUP($A190,'CR ACT'!$A$3:$G$9999,2,0),"")</f>
        <v>0.42708333333333298</v>
      </c>
      <c r="G190" s="17" t="str">
        <f>IFERROR(VLOOKUP($A190,'CR ACT'!$A$3:$G$9999,3,0),"")</f>
        <v>TVM</v>
      </c>
      <c r="H190" s="16" t="str">
        <f>IFERROR(VLOOKUP($A190,'CR ACT'!$A$3:$G$9999,4,0),"")</f>
        <v>NH</v>
      </c>
      <c r="I190" s="17" t="str">
        <f>IFERROR(VLOOKUP($A190,'CR ACT'!$A$3:$G$9999,5,0),"")</f>
        <v>KLKV</v>
      </c>
      <c r="J190" s="17">
        <f>IFERROR(VLOOKUP($A190,'CR ACT'!$A$3:$G$9999,6,0),"")</f>
        <v>0.4791666666666663</v>
      </c>
      <c r="K190" s="18">
        <f>IFERROR(VLOOKUP($A190,'CR ACT'!$A$3:$G$9999,7,0),"")</f>
        <v>33.700000000000003</v>
      </c>
      <c r="L190" s="19"/>
      <c r="M190" s="19"/>
      <c r="N190" s="19"/>
      <c r="O190" s="19"/>
      <c r="P190" s="115">
        <f t="shared" si="30"/>
        <v>5.2083333333333315E-2</v>
      </c>
      <c r="Q190" s="21">
        <f t="shared" si="31"/>
        <v>2.0833333333335702E-2</v>
      </c>
    </row>
    <row r="191" spans="1:18" ht="15.75">
      <c r="A191" s="16">
        <v>227</v>
      </c>
      <c r="B191" s="118">
        <f>IFERROR(VLOOKUP(A191,'CR ACT'!$A$3:$J$9999,10,FALSE),"")</f>
        <v>0</v>
      </c>
      <c r="C191" s="123">
        <v>34</v>
      </c>
      <c r="D191" s="16">
        <v>3</v>
      </c>
      <c r="E191" s="8" t="str">
        <f t="shared" si="29"/>
        <v>34-3</v>
      </c>
      <c r="F191" s="17">
        <f>IFERROR(VLOOKUP($A191,'CR ACT'!$A$3:$G$9999,2,0),"")</f>
        <v>0.500000000000002</v>
      </c>
      <c r="G191" s="17" t="str">
        <f>IFERROR(VLOOKUP($A191,'CR ACT'!$A$3:$G$9999,3,0),"")</f>
        <v>KLKV</v>
      </c>
      <c r="H191" s="16" t="str">
        <f>IFERROR(VLOOKUP($A191,'CR ACT'!$A$3:$G$9999,4,0),"")</f>
        <v>NH</v>
      </c>
      <c r="I191" s="17" t="str">
        <f>IFERROR(VLOOKUP($A191,'CR ACT'!$A$3:$G$9999,5,0),"")</f>
        <v>MC</v>
      </c>
      <c r="J191" s="17">
        <f>IFERROR(VLOOKUP($A191,'CR ACT'!$A$3:$G$9999,6,0),"")</f>
        <v>0.56944444444444642</v>
      </c>
      <c r="K191" s="18">
        <f>IFERROR(VLOOKUP($A191,'CR ACT'!$A$3:$G$9999,7,0),"")</f>
        <v>40</v>
      </c>
      <c r="L191" s="19"/>
      <c r="M191" s="19"/>
      <c r="N191" s="19"/>
      <c r="O191" s="19"/>
      <c r="P191" s="115">
        <f t="shared" si="30"/>
        <v>6.944444444444442E-2</v>
      </c>
      <c r="Q191" s="21">
        <f t="shared" si="31"/>
        <v>6.9444444444425324E-3</v>
      </c>
    </row>
    <row r="192" spans="1:18" ht="15.75">
      <c r="A192" s="16">
        <v>421</v>
      </c>
      <c r="B192" s="118">
        <f>IFERROR(VLOOKUP(A192,'CR ACT'!$A$3:$J$9999,10,FALSE),"")</f>
        <v>0</v>
      </c>
      <c r="C192" s="124">
        <v>34</v>
      </c>
      <c r="D192" s="16">
        <v>4</v>
      </c>
      <c r="E192" s="8" t="str">
        <f t="shared" si="29"/>
        <v>34-4</v>
      </c>
      <c r="F192" s="17">
        <f>IFERROR(VLOOKUP($A192,'CR ACT'!$A$3:$G$9999,2,0),"")</f>
        <v>0.57638888888888895</v>
      </c>
      <c r="G192" s="17" t="str">
        <f>IFERROR(VLOOKUP($A192,'CR ACT'!$A$3:$G$9999,3,0),"")</f>
        <v>MC</v>
      </c>
      <c r="H192" s="16" t="str">
        <f>IFERROR(VLOOKUP($A192,'CR ACT'!$A$3:$G$9999,4,0),"")</f>
        <v>NH</v>
      </c>
      <c r="I192" s="17" t="str">
        <f>IFERROR(VLOOKUP($A192,'CR ACT'!$A$3:$G$9999,5,0),"")</f>
        <v>KLKV</v>
      </c>
      <c r="J192" s="17">
        <f>IFERROR(VLOOKUP($A192,'CR ACT'!$A$3:$G$9999,6,0),"")</f>
        <v>0.64583333333333337</v>
      </c>
      <c r="K192" s="18">
        <f>IFERROR(VLOOKUP($A192,'CR ACT'!$A$3:$G$9999,7,0),"")</f>
        <v>40</v>
      </c>
      <c r="L192" s="19"/>
      <c r="M192" s="19"/>
      <c r="N192" s="19"/>
      <c r="O192" s="19"/>
      <c r="P192" s="115">
        <f t="shared" si="30"/>
        <v>6.944444444444442E-2</v>
      </c>
      <c r="Q192" s="21">
        <f t="shared" si="31"/>
        <v>1.388888888888884E-2</v>
      </c>
    </row>
    <row r="193" spans="1:17" ht="15.75">
      <c r="A193" s="16">
        <v>534</v>
      </c>
      <c r="B193" s="118">
        <f>IFERROR(VLOOKUP(A193,'CR ACT'!$A$3:$J$9999,10,FALSE),"")</f>
        <v>0</v>
      </c>
      <c r="C193" s="123">
        <v>34</v>
      </c>
      <c r="D193" s="16">
        <v>5</v>
      </c>
      <c r="E193" s="8" t="str">
        <f t="shared" si="29"/>
        <v>34-5</v>
      </c>
      <c r="F193" s="17">
        <f>IFERROR(VLOOKUP($A193,'CR ACT'!$A$3:$G$9999,2,0),"")</f>
        <v>0.65972222222222221</v>
      </c>
      <c r="G193" s="17" t="str">
        <f>IFERROR(VLOOKUP($A193,'CR ACT'!$A$3:$G$9999,3,0),"")</f>
        <v>KLKV</v>
      </c>
      <c r="H193" s="16" t="str">
        <f>IFERROR(VLOOKUP($A193,'CR ACT'!$A$3:$G$9999,4,0),"")</f>
        <v>KRKM</v>
      </c>
      <c r="I193" s="17" t="str">
        <f>IFERROR(VLOOKUP($A193,'CR ACT'!$A$3:$G$9999,5,0),"")</f>
        <v>VLRD</v>
      </c>
      <c r="J193" s="17">
        <f>IFERROR(VLOOKUP($A193,'CR ACT'!$A$3:$G$9999,6,0),"")</f>
        <v>0.6875</v>
      </c>
      <c r="K193" s="18">
        <f>IFERROR(VLOOKUP($A193,'CR ACT'!$A$3:$G$9999,7,0),"")</f>
        <v>17</v>
      </c>
      <c r="L193" s="19"/>
      <c r="M193" s="19"/>
      <c r="N193" s="19"/>
      <c r="O193" s="19"/>
      <c r="P193" s="115">
        <f t="shared" si="30"/>
        <v>2.777777777777779E-2</v>
      </c>
      <c r="Q193" s="21">
        <f t="shared" si="31"/>
        <v>6.9444444444445308E-3</v>
      </c>
    </row>
    <row r="194" spans="1:17" ht="15.75">
      <c r="A194" s="16">
        <v>581</v>
      </c>
      <c r="B194" s="118">
        <f>IFERROR(VLOOKUP(A194,'CR ACT'!$A$3:$J$9999,10,FALSE),"")</f>
        <v>0</v>
      </c>
      <c r="C194" s="124">
        <v>34</v>
      </c>
      <c r="D194" s="16">
        <v>6</v>
      </c>
      <c r="E194" s="8" t="str">
        <f t="shared" si="29"/>
        <v>34-6</v>
      </c>
      <c r="F194" s="17">
        <f>IFERROR(VLOOKUP($A194,'CR ACT'!$A$3:$G$9999,2,0),"")</f>
        <v>0.69444444444444453</v>
      </c>
      <c r="G194" s="17" t="str">
        <f>IFERROR(VLOOKUP($A194,'CR ACT'!$A$3:$G$9999,3,0),"")</f>
        <v>VLRD</v>
      </c>
      <c r="H194" s="16" t="str">
        <f>IFERROR(VLOOKUP($A194,'CR ACT'!$A$3:$G$9999,4,0),"")</f>
        <v>KRKM-KLKV</v>
      </c>
      <c r="I194" s="17" t="str">
        <f>IFERROR(VLOOKUP($A194,'CR ACT'!$A$3:$G$9999,5,0),"")</f>
        <v>PSL</v>
      </c>
      <c r="J194" s="17">
        <f>IFERROR(VLOOKUP($A194,'CR ACT'!$A$3:$G$9999,6,0),"")</f>
        <v>0.72916666666666674</v>
      </c>
      <c r="K194" s="18">
        <f>IFERROR(VLOOKUP($A194,'CR ACT'!$A$3:$G$9999,7,0),"")</f>
        <v>20.5</v>
      </c>
      <c r="L194" s="19"/>
      <c r="M194" s="19"/>
      <c r="N194" s="19"/>
      <c r="O194" s="19"/>
      <c r="P194" s="20">
        <f t="shared" si="30"/>
        <v>3.472222222222221E-2</v>
      </c>
      <c r="Q194" s="21" t="str">
        <f t="shared" si="31"/>
        <v/>
      </c>
    </row>
    <row r="195" spans="1:17" ht="15.75">
      <c r="A195" s="16"/>
      <c r="B195" s="118" t="str">
        <f>IFERROR(VLOOKUP(A195,'CR ACT'!$A$3:$J$9999,10,FALSE),"")</f>
        <v/>
      </c>
      <c r="C195" s="123"/>
      <c r="D195" s="16"/>
      <c r="E195" s="8" t="str">
        <f t="shared" si="29"/>
        <v>0</v>
      </c>
      <c r="F195" s="17" t="str">
        <f>IFERROR(VLOOKUP($A195,'CR ACT'!$A$3:$G$9999,2,0),"")</f>
        <v/>
      </c>
      <c r="G195" s="17" t="str">
        <f>IFERROR(VLOOKUP($A195,'CR ACT'!$A$3:$G$9999,3,0),"")</f>
        <v/>
      </c>
      <c r="H195" s="16" t="str">
        <f>IFERROR(VLOOKUP($A195,'CR ACT'!$A$3:$G$9999,4,0),"")</f>
        <v/>
      </c>
      <c r="I195" s="17" t="str">
        <f>IFERROR(VLOOKUP($A195,'CR ACT'!$A$3:$G$9999,5,0),"")</f>
        <v/>
      </c>
      <c r="J195" s="17" t="str">
        <f>IFERROR(VLOOKUP($A195,'CR ACT'!$A$3:$G$9999,6,0),"")</f>
        <v/>
      </c>
      <c r="K195" s="18" t="str">
        <f>IFERROR(VLOOKUP($A195,'CR ACT'!$A$3:$G$9999,7,0),"")</f>
        <v/>
      </c>
      <c r="L195" s="22"/>
      <c r="M195" s="22"/>
      <c r="N195" s="22"/>
      <c r="O195" s="22"/>
      <c r="P195" s="115" t="str">
        <f t="shared" si="30"/>
        <v/>
      </c>
      <c r="Q195" s="21" t="str">
        <f t="shared" si="31"/>
        <v/>
      </c>
    </row>
    <row r="196" spans="1:17" ht="16.5" thickBot="1">
      <c r="A196" s="16"/>
      <c r="B196" s="118" t="str">
        <f>IFERROR(VLOOKUP(A196,'CR ACT'!$A$3:$J$9999,10,FALSE),"")</f>
        <v/>
      </c>
      <c r="C196" s="138"/>
      <c r="D196" s="23"/>
      <c r="E196" s="8" t="str">
        <f t="shared" si="29"/>
        <v>0</v>
      </c>
      <c r="F196" s="24" t="str">
        <f>IFERROR(VLOOKUP($A196,'CR ACT'!$A$3:$G$9999,2,0),"")</f>
        <v/>
      </c>
      <c r="G196" s="24" t="str">
        <f>IFERROR(VLOOKUP($A196,'CR ACT'!$A$3:$G$9999,3,0),"")</f>
        <v/>
      </c>
      <c r="H196" s="23" t="str">
        <f>IFERROR(VLOOKUP($A196,'CR ACT'!$A$3:$G$9999,4,0),"")</f>
        <v/>
      </c>
      <c r="I196" s="24" t="str">
        <f>IFERROR(VLOOKUP($A196,'CR ACT'!$A$3:$G$9999,5,0),"")</f>
        <v/>
      </c>
      <c r="J196" s="24" t="str">
        <f>IFERROR(VLOOKUP($A196,'CR ACT'!$A$3:$G$9999,6,0),"")</f>
        <v/>
      </c>
      <c r="K196" s="25" t="str">
        <f>IFERROR(VLOOKUP($A196,'CR ACT'!$A$3:$G$9999,7,0),"")</f>
        <v/>
      </c>
      <c r="L196" s="26"/>
      <c r="M196" s="26"/>
      <c r="N196" s="26"/>
      <c r="O196" s="26"/>
      <c r="P196" s="27" t="str">
        <f t="shared" si="30"/>
        <v/>
      </c>
      <c r="Q196" s="28"/>
    </row>
    <row r="197" spans="1:17" ht="15.75">
      <c r="A197" s="7">
        <v>138</v>
      </c>
      <c r="B197" s="118">
        <f>IFERROR(VLOOKUP(A197,'CR ACT'!$A$3:$J$9999,10,FALSE),"")</f>
        <v>0</v>
      </c>
      <c r="C197" s="123">
        <v>36</v>
      </c>
      <c r="D197" s="8">
        <v>1</v>
      </c>
      <c r="E197" s="8" t="str">
        <f t="shared" si="29"/>
        <v>36-1</v>
      </c>
      <c r="F197" s="9">
        <f>IFERROR(VLOOKUP($A197,'CR ACT'!$A$3:$G$9999,2,0),"")</f>
        <v>0.22222222222222221</v>
      </c>
      <c r="G197" s="9" t="str">
        <f>IFERROR(VLOOKUP($A197,'CR ACT'!$A$3:$G$9999,3,0),"")</f>
        <v>PSL</v>
      </c>
      <c r="H197" s="8" t="str">
        <f>IFERROR(VLOOKUP($A197,'CR ACT'!$A$3:$G$9999,4,0),"")</f>
        <v>ALMP-DVPM</v>
      </c>
      <c r="I197" s="9" t="str">
        <f>IFERROR(VLOOKUP($A197,'CR ACT'!$A$3:$G$9999,5,0),"")</f>
        <v>TVM</v>
      </c>
      <c r="J197" s="9">
        <f>IFERROR(VLOOKUP($A197,'CR ACT'!$A$3:$G$9999,6,0),"")</f>
        <v>0.28819444444444442</v>
      </c>
      <c r="K197" s="10">
        <f>IFERROR(VLOOKUP($A197,'CR ACT'!$A$3:$G$9999,7,0),"")</f>
        <v>38.5</v>
      </c>
      <c r="L197" s="11">
        <f>SUMIF(Q197:Q204,"&lt;0:14",Q197:Q204)+SUM(P197:P204)+TIME(0,60,0)</f>
        <v>0.36805555555555558</v>
      </c>
      <c r="M197" s="12">
        <f>L197+SUMIF(Q197:Q204,"&gt;0:14",Q197:Q204)-TIME(0,30,0)</f>
        <v>0.38194444444444442</v>
      </c>
      <c r="N197" s="12">
        <f>MAX(0,(L197-TIME(8,0,0)))</f>
        <v>3.4722222222222265E-2</v>
      </c>
      <c r="O197" s="13">
        <f>SUM(K197:K204)</f>
        <v>181.9</v>
      </c>
      <c r="P197" s="14">
        <f t="shared" si="30"/>
        <v>6.597222222222221E-2</v>
      </c>
      <c r="Q197" s="15">
        <f t="shared" ref="Q197:Q203" si="32">IFERROR(MAX(0,(F198-J197)),"")</f>
        <v>6.9444444444445863E-3</v>
      </c>
    </row>
    <row r="198" spans="1:17" ht="15.75">
      <c r="A198" s="16">
        <v>584</v>
      </c>
      <c r="B198" s="118">
        <f>IFERROR(VLOOKUP(A198,'CR ACT'!$A$3:$J$9999,10,FALSE),"")</f>
        <v>0</v>
      </c>
      <c r="C198" s="124">
        <v>36</v>
      </c>
      <c r="D198" s="16">
        <v>2</v>
      </c>
      <c r="E198" s="8" t="str">
        <f t="shared" si="29"/>
        <v>36-2</v>
      </c>
      <c r="F198" s="17">
        <f>IFERROR(VLOOKUP($A198,'CR ACT'!$A$3:$G$9999,2,0),"")</f>
        <v>0.29513888888888901</v>
      </c>
      <c r="G198" s="17" t="str">
        <f>IFERROR(VLOOKUP($A198,'CR ACT'!$A$3:$G$9999,3,0),"")</f>
        <v>TVM</v>
      </c>
      <c r="H198" s="16" t="str">
        <f>IFERROR(VLOOKUP($A198,'CR ACT'!$A$3:$G$9999,4,0),"")</f>
        <v>DVPM-ALMP</v>
      </c>
      <c r="I198" s="17" t="str">
        <f>IFERROR(VLOOKUP($A198,'CR ACT'!$A$3:$G$9999,5,0),"")</f>
        <v>KLKV</v>
      </c>
      <c r="J198" s="17">
        <f>IFERROR(VLOOKUP($A198,'CR ACT'!$A$3:$G$9999,6,0),"")</f>
        <v>0.36111111111111122</v>
      </c>
      <c r="K198" s="18">
        <f>IFERROR(VLOOKUP($A198,'CR ACT'!$A$3:$G$9999,7,0),"")</f>
        <v>38.5</v>
      </c>
      <c r="L198" s="19"/>
      <c r="M198" s="19"/>
      <c r="N198" s="19"/>
      <c r="O198" s="19"/>
      <c r="P198" s="20">
        <f t="shared" si="30"/>
        <v>6.597222222222221E-2</v>
      </c>
      <c r="Q198" s="21">
        <f t="shared" si="32"/>
        <v>2.083333333333276E-2</v>
      </c>
    </row>
    <row r="199" spans="1:17" ht="15.75">
      <c r="A199" s="16">
        <v>198</v>
      </c>
      <c r="B199" s="118">
        <f>IFERROR(VLOOKUP(A199,'CR ACT'!$A$3:$J$9999,10,FALSE),"")</f>
        <v>0</v>
      </c>
      <c r="C199" s="123">
        <v>36</v>
      </c>
      <c r="D199" s="16">
        <v>3</v>
      </c>
      <c r="E199" s="8" t="str">
        <f t="shared" si="29"/>
        <v>36-3</v>
      </c>
      <c r="F199" s="17">
        <f>IFERROR(VLOOKUP($A199,'CR ACT'!$A$3:$G$9999,2,0),"")</f>
        <v>0.38194444444444398</v>
      </c>
      <c r="G199" s="17" t="str">
        <f>IFERROR(VLOOKUP($A199,'CR ACT'!$A$3:$G$9999,3,0),"")</f>
        <v>KLKV</v>
      </c>
      <c r="H199" s="16" t="str">
        <f>IFERROR(VLOOKUP($A199,'CR ACT'!$A$3:$G$9999,4,0),"")</f>
        <v>NH</v>
      </c>
      <c r="I199" s="17" t="str">
        <f>IFERROR(VLOOKUP($A199,'CR ACT'!$A$3:$G$9999,5,0),"")</f>
        <v>TVM</v>
      </c>
      <c r="J199" s="17">
        <f>IFERROR(VLOOKUP($A199,'CR ACT'!$A$3:$G$9999,6,0),"")</f>
        <v>0.43749999999999956</v>
      </c>
      <c r="K199" s="18">
        <f>IFERROR(VLOOKUP($A199,'CR ACT'!$A$3:$G$9999,7,0),"")</f>
        <v>33.700000000000003</v>
      </c>
      <c r="L199" s="19"/>
      <c r="M199" s="19"/>
      <c r="N199" s="19"/>
      <c r="O199" s="19"/>
      <c r="P199" s="115">
        <f t="shared" si="30"/>
        <v>5.555555555555558E-2</v>
      </c>
      <c r="Q199" s="21">
        <f t="shared" si="32"/>
        <v>6.9444444444444198E-3</v>
      </c>
    </row>
    <row r="200" spans="1:17" ht="15.75">
      <c r="A200" s="16">
        <v>385</v>
      </c>
      <c r="B200" s="118">
        <f>IFERROR(VLOOKUP(A200,'CR ACT'!$A$3:$J$9999,10,FALSE),"")</f>
        <v>0</v>
      </c>
      <c r="C200" s="124">
        <v>36</v>
      </c>
      <c r="D200" s="16">
        <v>4</v>
      </c>
      <c r="E200" s="8" t="str">
        <f t="shared" si="29"/>
        <v>36-4</v>
      </c>
      <c r="F200" s="17">
        <f>IFERROR(VLOOKUP($A200,'CR ACT'!$A$3:$G$9999,2,0),"")</f>
        <v>0.44444444444444398</v>
      </c>
      <c r="G200" s="17" t="str">
        <f>IFERROR(VLOOKUP($A200,'CR ACT'!$A$3:$G$9999,3,0),"")</f>
        <v>TVM</v>
      </c>
      <c r="H200" s="16" t="str">
        <f>IFERROR(VLOOKUP($A200,'CR ACT'!$A$3:$G$9999,4,0),"")</f>
        <v>NH</v>
      </c>
      <c r="I200" s="17" t="str">
        <f>IFERROR(VLOOKUP($A200,'CR ACT'!$A$3:$G$9999,5,0),"")</f>
        <v>KLKV</v>
      </c>
      <c r="J200" s="17">
        <f>IFERROR(VLOOKUP($A200,'CR ACT'!$A$3:$G$9999,6,0),"")</f>
        <v>0.49999999999999956</v>
      </c>
      <c r="K200" s="18">
        <f>IFERROR(VLOOKUP($A200,'CR ACT'!$A$3:$G$9999,7,0),"")</f>
        <v>33.700000000000003</v>
      </c>
      <c r="L200" s="19"/>
      <c r="M200" s="19"/>
      <c r="N200" s="19"/>
      <c r="O200" s="19"/>
      <c r="P200" s="115">
        <f t="shared" si="30"/>
        <v>5.555555555555558E-2</v>
      </c>
      <c r="Q200" s="21">
        <f t="shared" si="32"/>
        <v>1.3888888888889395E-2</v>
      </c>
    </row>
    <row r="201" spans="1:17" ht="15.75">
      <c r="A201" s="16">
        <v>521</v>
      </c>
      <c r="B201" s="118">
        <f>IFERROR(VLOOKUP(A201,'CR ACT'!$A$3:$J$9999,10,FALSE),"")</f>
        <v>0</v>
      </c>
      <c r="C201" s="123">
        <v>36</v>
      </c>
      <c r="D201" s="16">
        <v>5</v>
      </c>
      <c r="E201" s="8" t="str">
        <f t="shared" si="29"/>
        <v>36-5</v>
      </c>
      <c r="F201" s="17">
        <f>IFERROR(VLOOKUP($A201,'CR ACT'!$A$3:$G$9999,2,0),"")</f>
        <v>0.51388888888888895</v>
      </c>
      <c r="G201" s="17" t="str">
        <f>IFERROR(VLOOKUP($A201,'CR ACT'!$A$3:$G$9999,3,0),"")</f>
        <v>KLKV</v>
      </c>
      <c r="H201" s="16" t="str">
        <f>IFERROR(VLOOKUP($A201,'CR ACT'!$A$3:$G$9999,4,0),"")</f>
        <v>KRKM</v>
      </c>
      <c r="I201" s="17" t="str">
        <f>IFERROR(VLOOKUP($A201,'CR ACT'!$A$3:$G$9999,5,0),"")</f>
        <v>VLRD</v>
      </c>
      <c r="J201" s="17">
        <f>IFERROR(VLOOKUP($A201,'CR ACT'!$A$3:$G$9999,6,0),"")</f>
        <v>0.54166666666666674</v>
      </c>
      <c r="K201" s="18">
        <f>IFERROR(VLOOKUP($A201,'CR ACT'!$A$3:$G$9999,7,0),"")</f>
        <v>17</v>
      </c>
      <c r="L201" s="19"/>
      <c r="M201" s="19"/>
      <c r="N201" s="19"/>
      <c r="O201" s="19"/>
      <c r="P201" s="115">
        <f t="shared" si="30"/>
        <v>2.777777777777779E-2</v>
      </c>
      <c r="Q201" s="21">
        <f t="shared" si="32"/>
        <v>6.9444444444443088E-3</v>
      </c>
    </row>
    <row r="202" spans="1:17" ht="15.75">
      <c r="A202" s="16">
        <v>565</v>
      </c>
      <c r="B202" s="118">
        <f>IFERROR(VLOOKUP(A202,'CR ACT'!$A$3:$J$9999,10,FALSE),"")</f>
        <v>0</v>
      </c>
      <c r="C202" s="124">
        <v>36</v>
      </c>
      <c r="D202" s="16">
        <v>6</v>
      </c>
      <c r="E202" s="8" t="str">
        <f t="shared" si="29"/>
        <v>36-6</v>
      </c>
      <c r="F202" s="17">
        <f>IFERROR(VLOOKUP($A202,'CR ACT'!$A$3:$G$9999,2,0),"")</f>
        <v>0.54861111111111105</v>
      </c>
      <c r="G202" s="17" t="str">
        <f>IFERROR(VLOOKUP($A202,'CR ACT'!$A$3:$G$9999,3,0),"")</f>
        <v>VLRD</v>
      </c>
      <c r="H202" s="16" t="str">
        <f>IFERROR(VLOOKUP($A202,'CR ACT'!$A$3:$G$9999,4,0),"")</f>
        <v>KRKM-KLKV</v>
      </c>
      <c r="I202" s="17" t="str">
        <f>IFERROR(VLOOKUP($A202,'CR ACT'!$A$3:$G$9999,5,0),"")</f>
        <v>PSL</v>
      </c>
      <c r="J202" s="17">
        <f>IFERROR(VLOOKUP($A202,'CR ACT'!$A$3:$G$9999,6,0),"")</f>
        <v>0.58333333333333326</v>
      </c>
      <c r="K202" s="18">
        <f>IFERROR(VLOOKUP($A202,'CR ACT'!$A$3:$G$9999,7,0),"")</f>
        <v>20.5</v>
      </c>
      <c r="L202" s="19"/>
      <c r="M202" s="19"/>
      <c r="N202" s="19"/>
      <c r="O202" s="19"/>
      <c r="P202" s="115">
        <f t="shared" si="30"/>
        <v>3.472222222222221E-2</v>
      </c>
      <c r="Q202" s="21" t="str">
        <f t="shared" si="32"/>
        <v/>
      </c>
    </row>
    <row r="203" spans="1:17" ht="15.75">
      <c r="A203" s="16"/>
      <c r="B203" s="118" t="str">
        <f>IFERROR(VLOOKUP(A203,'CR ACT'!$A$3:$J$9999,10,FALSE),"")</f>
        <v/>
      </c>
      <c r="C203" s="123"/>
      <c r="D203" s="16"/>
      <c r="E203" s="8" t="str">
        <f t="shared" si="29"/>
        <v>0</v>
      </c>
      <c r="F203" s="17" t="str">
        <f>IFERROR(VLOOKUP($A203,'CR ACT'!$A$3:$G$9999,2,0),"")</f>
        <v/>
      </c>
      <c r="G203" s="17" t="str">
        <f>IFERROR(VLOOKUP($A203,'CR ACT'!$A$3:$G$9999,3,0),"")</f>
        <v/>
      </c>
      <c r="H203" s="16" t="str">
        <f>IFERROR(VLOOKUP($A203,'CR ACT'!$A$3:$G$9999,4,0),"")</f>
        <v/>
      </c>
      <c r="I203" s="17" t="str">
        <f>IFERROR(VLOOKUP($A203,'CR ACT'!$A$3:$G$9999,5,0),"")</f>
        <v/>
      </c>
      <c r="J203" s="17" t="str">
        <f>IFERROR(VLOOKUP($A203,'CR ACT'!$A$3:$G$9999,6,0),"")</f>
        <v/>
      </c>
      <c r="K203" s="18" t="str">
        <f>IFERROR(VLOOKUP($A203,'CR ACT'!$A$3:$G$9999,7,0),"")</f>
        <v/>
      </c>
      <c r="L203" s="22"/>
      <c r="M203" s="22"/>
      <c r="N203" s="22"/>
      <c r="O203" s="22"/>
      <c r="P203" s="115" t="str">
        <f t="shared" si="30"/>
        <v/>
      </c>
      <c r="Q203" s="21" t="str">
        <f t="shared" si="32"/>
        <v/>
      </c>
    </row>
    <row r="204" spans="1:17" ht="16.5" thickBot="1">
      <c r="A204" s="16"/>
      <c r="B204" s="118" t="str">
        <f>IFERROR(VLOOKUP(A204,'CR ACT'!$A$3:$J$9999,10,FALSE),"")</f>
        <v/>
      </c>
      <c r="C204" s="138"/>
      <c r="D204" s="23"/>
      <c r="E204" s="8" t="str">
        <f t="shared" si="29"/>
        <v>0</v>
      </c>
      <c r="F204" s="24" t="str">
        <f>IFERROR(VLOOKUP($A204,'CR ACT'!$A$3:$G$9999,2,0),"")</f>
        <v/>
      </c>
      <c r="G204" s="24" t="str">
        <f>IFERROR(VLOOKUP($A204,'CR ACT'!$A$3:$G$9999,3,0),"")</f>
        <v/>
      </c>
      <c r="H204" s="23" t="str">
        <f>IFERROR(VLOOKUP($A204,'CR ACT'!$A$3:$G$9999,4,0),"")</f>
        <v/>
      </c>
      <c r="I204" s="24" t="str">
        <f>IFERROR(VLOOKUP($A204,'CR ACT'!$A$3:$G$9999,5,0),"")</f>
        <v/>
      </c>
      <c r="J204" s="24" t="str">
        <f>IFERROR(VLOOKUP($A204,'CR ACT'!$A$3:$G$9999,6,0),"")</f>
        <v/>
      </c>
      <c r="K204" s="25" t="str">
        <f>IFERROR(VLOOKUP($A204,'CR ACT'!$A$3:$G$9999,7,0),"")</f>
        <v/>
      </c>
      <c r="L204" s="26"/>
      <c r="M204" s="26"/>
      <c r="N204" s="26"/>
      <c r="O204" s="26"/>
      <c r="P204" s="27" t="str">
        <f t="shared" si="30"/>
        <v/>
      </c>
      <c r="Q204" s="28"/>
    </row>
    <row r="205" spans="1:17" ht="15.75">
      <c r="A205" s="7">
        <v>585</v>
      </c>
      <c r="B205" s="118">
        <f>IFERROR(VLOOKUP(A205,'CR ACT'!$A$3:$J$9999,10,FALSE),"")</f>
        <v>0</v>
      </c>
      <c r="C205" s="123">
        <v>37</v>
      </c>
      <c r="D205" s="8">
        <v>1</v>
      </c>
      <c r="E205" s="8" t="str">
        <f t="shared" si="29"/>
        <v>37-1</v>
      </c>
      <c r="F205" s="9">
        <f>IFERROR(VLOOKUP($A205,'CR ACT'!$A$3:$G$9999,2,0),"")</f>
        <v>0.22916666666666666</v>
      </c>
      <c r="G205" s="9" t="str">
        <f>IFERROR(VLOOKUP($A205,'CR ACT'!$A$3:$G$9999,3,0),"")</f>
        <v>PSL</v>
      </c>
      <c r="H205" s="8" t="str">
        <f>IFERROR(VLOOKUP($A205,'CR ACT'!$A$3:$G$9999,4,0),"")</f>
        <v>AVPM</v>
      </c>
      <c r="I205" s="9" t="str">
        <f>IFERROR(VLOOKUP($A205,'CR ACT'!$A$3:$G$9999,5,0),"")</f>
        <v>MC</v>
      </c>
      <c r="J205" s="9">
        <f>IFERROR(VLOOKUP($A205,'CR ACT'!$A$3:$G$9999,6,0),"")</f>
        <v>0.33333333333333365</v>
      </c>
      <c r="K205" s="10">
        <f>IFERROR(VLOOKUP($A205,'CR ACT'!$A$3:$G$9999,7,0),"")</f>
        <v>58</v>
      </c>
      <c r="L205" s="11">
        <f>SUMIF(Q205:Q212,"&lt;0:14",Q205:Q212)+SUM(P205:P212)+TIME(0,60,0)</f>
        <v>0.3576388888888889</v>
      </c>
      <c r="M205" s="12">
        <f>L205+SUMIF(Q205:Q212,"&gt;0:14",Q205:Q212)-TIME(0,30,0)</f>
        <v>0.35763888888888895</v>
      </c>
      <c r="N205" s="12">
        <f>MAX(0,(L205-TIME(8,0,0)))</f>
        <v>2.430555555555558E-2</v>
      </c>
      <c r="O205" s="13">
        <f>SUM(K205:K212)</f>
        <v>168.89999999999998</v>
      </c>
      <c r="P205" s="14">
        <f t="shared" si="30"/>
        <v>0.10416666666666699</v>
      </c>
      <c r="Q205" s="15">
        <f t="shared" ref="Q205:Q211" si="33">IFERROR(MAX(0,(F206-J205)),"")</f>
        <v>6.9444444444440867E-3</v>
      </c>
    </row>
    <row r="206" spans="1:17" ht="15.75">
      <c r="A206" s="16">
        <v>336</v>
      </c>
      <c r="B206" s="118">
        <f>IFERROR(VLOOKUP(A206,'CR ACT'!$A$3:$J$9999,10,FALSE),"")</f>
        <v>0</v>
      </c>
      <c r="C206" s="124">
        <v>37</v>
      </c>
      <c r="D206" s="16">
        <v>2</v>
      </c>
      <c r="E206" s="8" t="str">
        <f t="shared" si="29"/>
        <v>37-2</v>
      </c>
      <c r="F206" s="17">
        <f>IFERROR(VLOOKUP($A206,'CR ACT'!$A$3:$G$9999,2,0),"")</f>
        <v>0.34027777777777773</v>
      </c>
      <c r="G206" s="17" t="str">
        <f>IFERROR(VLOOKUP($A206,'CR ACT'!$A$3:$G$9999,3,0),"")</f>
        <v>MC</v>
      </c>
      <c r="H206" s="16" t="str">
        <f>IFERROR(VLOOKUP($A206,'CR ACT'!$A$3:$G$9999,4,0),"")</f>
        <v>NH</v>
      </c>
      <c r="I206" s="17" t="str">
        <f>IFERROR(VLOOKUP($A206,'CR ACT'!$A$3:$G$9999,5,0),"")</f>
        <v>KLKV</v>
      </c>
      <c r="J206" s="17">
        <f>IFERROR(VLOOKUP($A206,'CR ACT'!$A$3:$G$9999,6,0),"")</f>
        <v>0.41666666666666663</v>
      </c>
      <c r="K206" s="18">
        <f>IFERROR(VLOOKUP($A206,'CR ACT'!$A$3:$G$9999,7,0),"")</f>
        <v>40</v>
      </c>
      <c r="L206" s="19"/>
      <c r="M206" s="19"/>
      <c r="N206" s="19"/>
      <c r="O206" s="19"/>
      <c r="P206" s="20">
        <f t="shared" si="30"/>
        <v>7.6388888888888895E-2</v>
      </c>
      <c r="Q206" s="21">
        <f t="shared" si="33"/>
        <v>2.083333333333337E-2</v>
      </c>
    </row>
    <row r="207" spans="1:17" ht="15.75">
      <c r="A207" s="16">
        <v>191</v>
      </c>
      <c r="B207" s="118">
        <f>IFERROR(VLOOKUP(A207,'CR ACT'!$A$3:$J$9999,10,FALSE),"")</f>
        <v>0</v>
      </c>
      <c r="C207" s="123">
        <v>37</v>
      </c>
      <c r="D207" s="16">
        <v>3</v>
      </c>
      <c r="E207" s="8" t="str">
        <f t="shared" si="29"/>
        <v>37-3</v>
      </c>
      <c r="F207" s="17">
        <f>IFERROR(VLOOKUP($A207,'CR ACT'!$A$3:$G$9999,2,0),"")</f>
        <v>0.4375</v>
      </c>
      <c r="G207" s="17" t="str">
        <f>IFERROR(VLOOKUP($A207,'CR ACT'!$A$3:$G$9999,3,0),"")</f>
        <v>KLKV</v>
      </c>
      <c r="H207" s="16" t="str">
        <f>IFERROR(VLOOKUP($A207,'CR ACT'!$A$3:$G$9999,4,0),"")</f>
        <v>NH</v>
      </c>
      <c r="I207" s="17" t="str">
        <f>IFERROR(VLOOKUP($A207,'CR ACT'!$A$3:$G$9999,5,0),"")</f>
        <v>TVM</v>
      </c>
      <c r="J207" s="17">
        <f>IFERROR(VLOOKUP($A207,'CR ACT'!$A$3:$G$9999,6,0),"")</f>
        <v>0.49305555555555558</v>
      </c>
      <c r="K207" s="18">
        <f>IFERROR(VLOOKUP($A207,'CR ACT'!$A$3:$G$9999,7,0),"")</f>
        <v>33.700000000000003</v>
      </c>
      <c r="L207" s="19"/>
      <c r="M207" s="19"/>
      <c r="N207" s="19"/>
      <c r="O207" s="19"/>
      <c r="P207" s="20">
        <f t="shared" si="30"/>
        <v>5.555555555555558E-2</v>
      </c>
      <c r="Q207" s="21">
        <f t="shared" si="33"/>
        <v>6.9444444444444198E-3</v>
      </c>
    </row>
    <row r="208" spans="1:17" ht="15.75">
      <c r="A208" s="16">
        <v>457</v>
      </c>
      <c r="B208" s="118">
        <f>IFERROR(VLOOKUP(A208,'CR ACT'!$A$3:$J$9999,10,FALSE),"")</f>
        <v>0</v>
      </c>
      <c r="C208" s="124">
        <v>37</v>
      </c>
      <c r="D208" s="16">
        <v>4</v>
      </c>
      <c r="E208" s="8" t="str">
        <f t="shared" si="29"/>
        <v>37-4</v>
      </c>
      <c r="F208" s="17">
        <f>IFERROR(VLOOKUP($A208,'CR ACT'!$A$3:$G$9999,2,0),"")</f>
        <v>0.5</v>
      </c>
      <c r="G208" s="17" t="str">
        <f>IFERROR(VLOOKUP($A208,'CR ACT'!$A$3:$G$9999,3,0),"")</f>
        <v>TVM</v>
      </c>
      <c r="H208" s="16" t="str">
        <f>IFERROR(VLOOKUP($A208,'CR ACT'!$A$3:$G$9999,4,0),"")</f>
        <v>NH</v>
      </c>
      <c r="I208" s="17" t="str">
        <f>IFERROR(VLOOKUP($A208,'CR ACT'!$A$3:$G$9999,5,0),"")</f>
        <v>KLKV</v>
      </c>
      <c r="J208" s="17">
        <f>IFERROR(VLOOKUP($A208,'CR ACT'!$A$3:$G$9999,6,0),"")</f>
        <v>0.55555555555555558</v>
      </c>
      <c r="K208" s="18">
        <f>IFERROR(VLOOKUP($A208,'CR ACT'!$A$3:$G$9999,7,0),"")</f>
        <v>33.700000000000003</v>
      </c>
      <c r="L208" s="19"/>
      <c r="M208" s="19"/>
      <c r="N208" s="19"/>
      <c r="O208" s="19"/>
      <c r="P208" s="115">
        <f t="shared" si="30"/>
        <v>5.555555555555558E-2</v>
      </c>
      <c r="Q208" s="21">
        <f t="shared" si="33"/>
        <v>3.4722222222222099E-3</v>
      </c>
    </row>
    <row r="209" spans="1:17" ht="15.75">
      <c r="A209" s="16">
        <v>86</v>
      </c>
      <c r="B209" s="118">
        <f>IFERROR(VLOOKUP(A209,'CR ACT'!$A$3:$J$9999,10,FALSE),"")</f>
        <v>0</v>
      </c>
      <c r="C209" s="123">
        <v>37</v>
      </c>
      <c r="D209" s="16">
        <v>5</v>
      </c>
      <c r="E209" s="8" t="str">
        <f t="shared" si="29"/>
        <v>37-5</v>
      </c>
      <c r="F209" s="17">
        <f>IFERROR(VLOOKUP($A209,'CR ACT'!$A$3:$G$9999,2,0),"")</f>
        <v>0.55902777777777779</v>
      </c>
      <c r="G209" s="17" t="str">
        <f>IFERROR(VLOOKUP($A209,'CR ACT'!$A$3:$G$9999,3,0),"")</f>
        <v>KLKV</v>
      </c>
      <c r="H209" s="16" t="str">
        <f>IFERROR(VLOOKUP($A209,'CR ACT'!$A$3:$G$9999,4,0),"")</f>
        <v>NH</v>
      </c>
      <c r="I209" s="17" t="str">
        <f>IFERROR(VLOOKUP($A209,'CR ACT'!$A$3:$G$9999,5,0),"")</f>
        <v>PSL</v>
      </c>
      <c r="J209" s="17">
        <f>IFERROR(VLOOKUP($A209,'CR ACT'!$A$3:$G$9999,6,0),"")</f>
        <v>0.56597222222222221</v>
      </c>
      <c r="K209" s="18">
        <f>IFERROR(VLOOKUP($A209,'CR ACT'!$A$3:$G$9999,7,0),"")</f>
        <v>3.5</v>
      </c>
      <c r="L209" s="19"/>
      <c r="M209" s="19"/>
      <c r="N209" s="19"/>
      <c r="O209" s="19"/>
      <c r="P209" s="115">
        <f t="shared" si="30"/>
        <v>6.9444444444444198E-3</v>
      </c>
      <c r="Q209" s="21" t="str">
        <f t="shared" si="33"/>
        <v/>
      </c>
    </row>
    <row r="210" spans="1:17" ht="15.75">
      <c r="A210" s="16"/>
      <c r="B210" s="118" t="str">
        <f>IFERROR(VLOOKUP(A210,'CR ACT'!$A$3:$J$9999,10,FALSE),"")</f>
        <v/>
      </c>
      <c r="C210" s="124"/>
      <c r="D210" s="16"/>
      <c r="E210" s="8" t="str">
        <f t="shared" si="29"/>
        <v>0</v>
      </c>
      <c r="F210" s="17" t="str">
        <f>IFERROR(VLOOKUP($A210,'CR ACT'!$A$3:$G$9999,2,0),"")</f>
        <v/>
      </c>
      <c r="G210" s="17" t="str">
        <f>IFERROR(VLOOKUP($A210,'CR ACT'!$A$3:$G$9999,3,0),"")</f>
        <v/>
      </c>
      <c r="H210" s="16" t="str">
        <f>IFERROR(VLOOKUP($A210,'CR ACT'!$A$3:$G$9999,4,0),"")</f>
        <v/>
      </c>
      <c r="I210" s="17" t="str">
        <f>IFERROR(VLOOKUP($A210,'CR ACT'!$A$3:$G$9999,5,0),"")</f>
        <v/>
      </c>
      <c r="J210" s="17" t="str">
        <f>IFERROR(VLOOKUP($A210,'CR ACT'!$A$3:$G$9999,6,0),"")</f>
        <v/>
      </c>
      <c r="K210" s="18" t="str">
        <f>IFERROR(VLOOKUP($A210,'CR ACT'!$A$3:$G$9999,7,0),"")</f>
        <v/>
      </c>
      <c r="L210" s="19"/>
      <c r="M210" s="19"/>
      <c r="N210" s="19"/>
      <c r="O210" s="19"/>
      <c r="P210" s="115" t="str">
        <f t="shared" si="30"/>
        <v/>
      </c>
      <c r="Q210" s="21" t="str">
        <f t="shared" si="33"/>
        <v/>
      </c>
    </row>
    <row r="211" spans="1:17" ht="15.75">
      <c r="A211" s="16"/>
      <c r="B211" s="118" t="str">
        <f>IFERROR(VLOOKUP(A211,'CR ACT'!$A$3:$J$9999,10,FALSE),"")</f>
        <v/>
      </c>
      <c r="C211" s="138"/>
      <c r="D211" s="16"/>
      <c r="E211" s="8" t="str">
        <f t="shared" si="29"/>
        <v>0</v>
      </c>
      <c r="F211" s="17" t="str">
        <f>IFERROR(VLOOKUP($A211,'CR ACT'!$A$3:$G$9999,2,0),"")</f>
        <v/>
      </c>
      <c r="G211" s="17" t="str">
        <f>IFERROR(VLOOKUP($A211,'CR ACT'!$A$3:$G$9999,3,0),"")</f>
        <v/>
      </c>
      <c r="H211" s="16" t="str">
        <f>IFERROR(VLOOKUP($A211,'CR ACT'!$A$3:$G$9999,4,0),"")</f>
        <v/>
      </c>
      <c r="I211" s="17" t="str">
        <f>IFERROR(VLOOKUP($A211,'CR ACT'!$A$3:$G$9999,5,0),"")</f>
        <v/>
      </c>
      <c r="J211" s="17" t="str">
        <f>IFERROR(VLOOKUP($A211,'CR ACT'!$A$3:$G$9999,6,0),"")</f>
        <v/>
      </c>
      <c r="K211" s="18" t="str">
        <f>IFERROR(VLOOKUP($A211,'CR ACT'!$A$3:$G$9999,7,0),"")</f>
        <v/>
      </c>
      <c r="L211" s="22"/>
      <c r="M211" s="22"/>
      <c r="N211" s="22"/>
      <c r="O211" s="22"/>
      <c r="P211" s="115" t="str">
        <f t="shared" si="30"/>
        <v/>
      </c>
      <c r="Q211" s="21" t="str">
        <f t="shared" si="33"/>
        <v/>
      </c>
    </row>
    <row r="212" spans="1:17" ht="16.5" thickBot="1">
      <c r="A212" s="16"/>
      <c r="B212" s="118" t="str">
        <f>IFERROR(VLOOKUP(A212,'CR ACT'!$A$3:$J$9999,10,FALSE),"")</f>
        <v/>
      </c>
      <c r="C212" s="138"/>
      <c r="D212" s="23"/>
      <c r="E212" s="8" t="str">
        <f t="shared" si="29"/>
        <v>0</v>
      </c>
      <c r="F212" s="24" t="str">
        <f>IFERROR(VLOOKUP($A212,'CR ACT'!$A$3:$G$9999,2,0),"")</f>
        <v/>
      </c>
      <c r="G212" s="24" t="str">
        <f>IFERROR(VLOOKUP($A212,'CR ACT'!$A$3:$G$9999,3,0),"")</f>
        <v/>
      </c>
      <c r="H212" s="23" t="str">
        <f>IFERROR(VLOOKUP($A212,'CR ACT'!$A$3:$G$9999,4,0),"")</f>
        <v/>
      </c>
      <c r="I212" s="24" t="str">
        <f>IFERROR(VLOOKUP($A212,'CR ACT'!$A$3:$G$9999,5,0),"")</f>
        <v/>
      </c>
      <c r="J212" s="24" t="str">
        <f>IFERROR(VLOOKUP($A212,'CR ACT'!$A$3:$G$9999,6,0),"")</f>
        <v/>
      </c>
      <c r="K212" s="25" t="str">
        <f>IFERROR(VLOOKUP($A212,'CR ACT'!$A$3:$G$9999,7,0),"")</f>
        <v/>
      </c>
      <c r="L212" s="26"/>
      <c r="M212" s="26"/>
      <c r="N212" s="26"/>
      <c r="O212" s="26"/>
      <c r="P212" s="27" t="str">
        <f t="shared" si="30"/>
        <v/>
      </c>
      <c r="Q212" s="28"/>
    </row>
    <row r="213" spans="1:17" ht="15.75">
      <c r="A213" s="7">
        <v>623</v>
      </c>
      <c r="B213" s="118">
        <f>IFERROR(VLOOKUP(A213,'CR ACT'!$A$3:$J$9999,10,FALSE),"")</f>
        <v>0</v>
      </c>
      <c r="C213" s="123">
        <v>38</v>
      </c>
      <c r="D213" s="8">
        <v>1</v>
      </c>
      <c r="E213" s="8" t="str">
        <f t="shared" si="29"/>
        <v>38-1</v>
      </c>
      <c r="F213" s="9">
        <f>IFERROR(VLOOKUP($A213,'CR ACT'!$A$3:$G$9999,2,0),"")</f>
        <v>0.21527777777777801</v>
      </c>
      <c r="G213" s="9" t="str">
        <f>IFERROR(VLOOKUP($A213,'CR ACT'!$A$3:$G$9999,3,0),"")</f>
        <v>PSL</v>
      </c>
      <c r="H213" s="8" t="str">
        <f>IFERROR(VLOOKUP($A213,'CR ACT'!$A$3:$G$9999,4,0),"")</f>
        <v>KRKM-MYL-KTDA</v>
      </c>
      <c r="I213" s="9" t="str">
        <f>IFERROR(VLOOKUP($A213,'CR ACT'!$A$3:$G$9999,5,0),"")</f>
        <v>TVM</v>
      </c>
      <c r="J213" s="9">
        <f>IFERROR(VLOOKUP($A213,'CR ACT'!$A$3:$G$9999,6,0),"")</f>
        <v>0.31250000000000022</v>
      </c>
      <c r="K213" s="10">
        <f>IFERROR(VLOOKUP($A213,'CR ACT'!$A$3:$G$9999,7,0),"")</f>
        <v>57</v>
      </c>
      <c r="L213" s="11">
        <f>SUMIF(Q213:Q220,"&lt;0:14",Q213:Q220)+SUM(P213:P220)+TIME(0,60,0)</f>
        <v>0.36111111111111044</v>
      </c>
      <c r="M213" s="12">
        <f>L213+SUMIF(Q213:Q220,"&gt;0:14",Q213:Q220)-TIME(0,30,0)</f>
        <v>0.36111111111111094</v>
      </c>
      <c r="N213" s="12">
        <f>MAX(0,(L213-TIME(8,0,0)))</f>
        <v>2.7777777777777124E-2</v>
      </c>
      <c r="O213" s="13">
        <f>SUM(K213:K220)</f>
        <v>184.89999999999998</v>
      </c>
      <c r="P213" s="14">
        <f t="shared" si="30"/>
        <v>9.722222222222221E-2</v>
      </c>
      <c r="Q213" s="15">
        <f t="shared" ref="Q213:Q219" si="34">IFERROR(MAX(0,(F214-J213)),"")</f>
        <v>6.9444444444437536E-3</v>
      </c>
    </row>
    <row r="214" spans="1:17" ht="15.75">
      <c r="A214" s="16">
        <v>673</v>
      </c>
      <c r="B214" s="118">
        <f>IFERROR(VLOOKUP(A214,'CR ACT'!$A$3:$J$9999,10,FALSE),"")</f>
        <v>0</v>
      </c>
      <c r="C214" s="124">
        <v>38</v>
      </c>
      <c r="D214" s="16">
        <v>2</v>
      </c>
      <c r="E214" s="8" t="str">
        <f t="shared" si="29"/>
        <v>38-2</v>
      </c>
      <c r="F214" s="17">
        <f>IFERROR(VLOOKUP($A214,'CR ACT'!$A$3:$G$9999,2,0),"")</f>
        <v>0.31944444444444398</v>
      </c>
      <c r="G214" s="17" t="str">
        <f>IFERROR(VLOOKUP($A214,'CR ACT'!$A$3:$G$9999,3,0),"")</f>
        <v>TVM</v>
      </c>
      <c r="H214" s="16" t="str">
        <f>IFERROR(VLOOKUP($A214,'CR ACT'!$A$3:$G$9999,4,0),"")</f>
        <v>MYL-KTDA</v>
      </c>
      <c r="I214" s="17" t="str">
        <f>IFERROR(VLOOKUP($A214,'CR ACT'!$A$3:$G$9999,5,0),"")</f>
        <v>KLKV</v>
      </c>
      <c r="J214" s="17">
        <f>IFERROR(VLOOKUP($A214,'CR ACT'!$A$3:$G$9999,6,0),"")</f>
        <v>0.40972222222222177</v>
      </c>
      <c r="K214" s="18">
        <f>IFERROR(VLOOKUP($A214,'CR ACT'!$A$3:$G$9999,7,0),"")</f>
        <v>57</v>
      </c>
      <c r="L214" s="19"/>
      <c r="M214" s="19"/>
      <c r="N214" s="19"/>
      <c r="O214" s="19"/>
      <c r="P214" s="115">
        <f t="shared" si="30"/>
        <v>9.027777777777779E-2</v>
      </c>
      <c r="Q214" s="21">
        <f t="shared" si="34"/>
        <v>2.0833333333333814E-2</v>
      </c>
    </row>
    <row r="215" spans="1:17" ht="15.75">
      <c r="A215" s="16">
        <v>194</v>
      </c>
      <c r="B215" s="118">
        <f>IFERROR(VLOOKUP(A215,'CR ACT'!$A$3:$J$9999,10,FALSE),"")</f>
        <v>0</v>
      </c>
      <c r="C215" s="123">
        <v>38</v>
      </c>
      <c r="D215" s="16">
        <v>3</v>
      </c>
      <c r="E215" s="8" t="str">
        <f t="shared" si="29"/>
        <v>38-3</v>
      </c>
      <c r="F215" s="17">
        <f>IFERROR(VLOOKUP($A215,'CR ACT'!$A$3:$G$9999,2,0),"")</f>
        <v>0.43055555555555558</v>
      </c>
      <c r="G215" s="17" t="str">
        <f>IFERROR(VLOOKUP($A215,'CR ACT'!$A$3:$G$9999,3,0),"")</f>
        <v>KLKV</v>
      </c>
      <c r="H215" s="16" t="str">
        <f>IFERROR(VLOOKUP($A215,'CR ACT'!$A$3:$G$9999,4,0),"")</f>
        <v>NH</v>
      </c>
      <c r="I215" s="17" t="str">
        <f>IFERROR(VLOOKUP($A215,'CR ACT'!$A$3:$G$9999,5,0),"")</f>
        <v>TVM</v>
      </c>
      <c r="J215" s="17">
        <f>IFERROR(VLOOKUP($A215,'CR ACT'!$A$3:$G$9999,6,0),"")</f>
        <v>0.48611111111111116</v>
      </c>
      <c r="K215" s="18">
        <f>IFERROR(VLOOKUP($A215,'CR ACT'!$A$3:$G$9999,7,0),"")</f>
        <v>33.700000000000003</v>
      </c>
      <c r="L215" s="19"/>
      <c r="M215" s="19"/>
      <c r="N215" s="19"/>
      <c r="O215" s="19"/>
      <c r="P215" s="115">
        <f t="shared" si="30"/>
        <v>5.555555555555558E-2</v>
      </c>
      <c r="Q215" s="21">
        <f t="shared" si="34"/>
        <v>6.9444444444444198E-3</v>
      </c>
    </row>
    <row r="216" spans="1:17" ht="15.75">
      <c r="A216" s="16">
        <v>371</v>
      </c>
      <c r="B216" s="118">
        <f>IFERROR(VLOOKUP(A216,'CR ACT'!$A$3:$J$9999,10,FALSE),"")</f>
        <v>0</v>
      </c>
      <c r="C216" s="124">
        <v>38</v>
      </c>
      <c r="D216" s="16">
        <v>4</v>
      </c>
      <c r="E216" s="8" t="str">
        <f t="shared" si="29"/>
        <v>38-4</v>
      </c>
      <c r="F216" s="17">
        <f>IFERROR(VLOOKUP($A216,'CR ACT'!$A$3:$G$9999,2,0),"")</f>
        <v>0.49305555555555558</v>
      </c>
      <c r="G216" s="17" t="str">
        <f>IFERROR(VLOOKUP($A216,'CR ACT'!$A$3:$G$9999,3,0),"")</f>
        <v>TVM</v>
      </c>
      <c r="H216" s="16" t="str">
        <f>IFERROR(VLOOKUP($A216,'CR ACT'!$A$3:$G$9999,4,0),"")</f>
        <v>NH</v>
      </c>
      <c r="I216" s="17" t="str">
        <f>IFERROR(VLOOKUP($A216,'CR ACT'!$A$3:$G$9999,5,0),"")</f>
        <v>KLKV</v>
      </c>
      <c r="J216" s="17">
        <f>IFERROR(VLOOKUP($A216,'CR ACT'!$A$3:$G$9999,6,0),"")</f>
        <v>0.54861111111111116</v>
      </c>
      <c r="K216" s="18">
        <f>IFERROR(VLOOKUP($A216,'CR ACT'!$A$3:$G$9999,7,0),"")</f>
        <v>33.700000000000003</v>
      </c>
      <c r="L216" s="19"/>
      <c r="M216" s="19"/>
      <c r="N216" s="19"/>
      <c r="O216" s="19"/>
      <c r="P216" s="115">
        <f t="shared" si="30"/>
        <v>5.555555555555558E-2</v>
      </c>
      <c r="Q216" s="21">
        <f t="shared" si="34"/>
        <v>3.4722222222222099E-3</v>
      </c>
    </row>
    <row r="217" spans="1:17" ht="15.75">
      <c r="A217" s="16">
        <v>74</v>
      </c>
      <c r="B217" s="118">
        <f>IFERROR(VLOOKUP(A217,'CR ACT'!$A$3:$J$9999,10,FALSE),"")</f>
        <v>0</v>
      </c>
      <c r="C217" s="123">
        <v>38</v>
      </c>
      <c r="D217" s="16">
        <v>5</v>
      </c>
      <c r="E217" s="8" t="str">
        <f t="shared" si="29"/>
        <v>38-5</v>
      </c>
      <c r="F217" s="17">
        <f>IFERROR(VLOOKUP($A217,'CR ACT'!$A$3:$G$9999,2,0),"")</f>
        <v>0.55208333333333337</v>
      </c>
      <c r="G217" s="17" t="str">
        <f>IFERROR(VLOOKUP($A217,'CR ACT'!$A$3:$G$9999,3,0),"")</f>
        <v>KLKV</v>
      </c>
      <c r="H217" s="16" t="str">
        <f>IFERROR(VLOOKUP($A217,'CR ACT'!$A$3:$G$9999,4,0),"")</f>
        <v>NH</v>
      </c>
      <c r="I217" s="17" t="str">
        <f>IFERROR(VLOOKUP($A217,'CR ACT'!$A$3:$G$9999,5,0),"")</f>
        <v>PSL</v>
      </c>
      <c r="J217" s="17">
        <f>IFERROR(VLOOKUP($A217,'CR ACT'!$A$3:$G$9999,6,0),"")</f>
        <v>0.55555555555555558</v>
      </c>
      <c r="K217" s="18">
        <f>IFERROR(VLOOKUP($A217,'CR ACT'!$A$3:$G$9999,7,0),"")</f>
        <v>3.5</v>
      </c>
      <c r="L217" s="19"/>
      <c r="M217" s="19"/>
      <c r="N217" s="19"/>
      <c r="O217" s="19"/>
      <c r="P217" s="20">
        <f t="shared" si="30"/>
        <v>3.4722222222222099E-3</v>
      </c>
      <c r="Q217" s="21" t="str">
        <f t="shared" si="34"/>
        <v/>
      </c>
    </row>
    <row r="218" spans="1:17" ht="15.75">
      <c r="A218" s="16"/>
      <c r="B218" s="118" t="str">
        <f>IFERROR(VLOOKUP(A218,'CR ACT'!$A$3:$J$9999,10,FALSE),"")</f>
        <v/>
      </c>
      <c r="C218" s="124"/>
      <c r="D218" s="16"/>
      <c r="E218" s="8" t="str">
        <f t="shared" si="29"/>
        <v>0</v>
      </c>
      <c r="F218" s="17" t="str">
        <f>IFERROR(VLOOKUP($A218,'CR ACT'!$A$3:$G$9999,2,0),"")</f>
        <v/>
      </c>
      <c r="G218" s="17" t="str">
        <f>IFERROR(VLOOKUP($A218,'CR ACT'!$A$3:$G$9999,3,0),"")</f>
        <v/>
      </c>
      <c r="H218" s="16" t="str">
        <f>IFERROR(VLOOKUP($A218,'CR ACT'!$A$3:$G$9999,4,0),"")</f>
        <v/>
      </c>
      <c r="I218" s="17" t="str">
        <f>IFERROR(VLOOKUP($A218,'CR ACT'!$A$3:$G$9999,5,0),"")</f>
        <v/>
      </c>
      <c r="J218" s="17" t="str">
        <f>IFERROR(VLOOKUP($A218,'CR ACT'!$A$3:$G$9999,6,0),"")</f>
        <v/>
      </c>
      <c r="K218" s="18" t="str">
        <f>IFERROR(VLOOKUP($A218,'CR ACT'!$A$3:$G$9999,7,0),"")</f>
        <v/>
      </c>
      <c r="L218" s="19"/>
      <c r="M218" s="19"/>
      <c r="N218" s="19"/>
      <c r="O218" s="19"/>
      <c r="P218" s="115" t="str">
        <f t="shared" si="30"/>
        <v/>
      </c>
      <c r="Q218" s="21" t="str">
        <f t="shared" si="34"/>
        <v/>
      </c>
    </row>
    <row r="219" spans="1:17" ht="15.75">
      <c r="A219" s="16"/>
      <c r="B219" s="118" t="str">
        <f>IFERROR(VLOOKUP(A219,'CR ACT'!$A$3:$J$9999,10,FALSE),"")</f>
        <v/>
      </c>
      <c r="C219" s="138"/>
      <c r="D219" s="16"/>
      <c r="E219" s="8" t="str">
        <f t="shared" si="29"/>
        <v>0</v>
      </c>
      <c r="F219" s="17" t="str">
        <f>IFERROR(VLOOKUP($A219,'CR ACT'!$A$3:$G$9999,2,0),"")</f>
        <v/>
      </c>
      <c r="G219" s="17" t="str">
        <f>IFERROR(VLOOKUP($A219,'CR ACT'!$A$3:$G$9999,3,0),"")</f>
        <v/>
      </c>
      <c r="H219" s="16" t="str">
        <f>IFERROR(VLOOKUP($A219,'CR ACT'!$A$3:$G$9999,4,0),"")</f>
        <v/>
      </c>
      <c r="I219" s="17" t="str">
        <f>IFERROR(VLOOKUP($A219,'CR ACT'!$A$3:$G$9999,5,0),"")</f>
        <v/>
      </c>
      <c r="J219" s="17" t="str">
        <f>IFERROR(VLOOKUP($A219,'CR ACT'!$A$3:$G$9999,6,0),"")</f>
        <v/>
      </c>
      <c r="K219" s="18" t="str">
        <f>IFERROR(VLOOKUP($A219,'CR ACT'!$A$3:$G$9999,7,0),"")</f>
        <v/>
      </c>
      <c r="L219" s="22"/>
      <c r="M219" s="22"/>
      <c r="N219" s="22"/>
      <c r="O219" s="22"/>
      <c r="P219" s="115" t="str">
        <f t="shared" si="30"/>
        <v/>
      </c>
      <c r="Q219" s="21" t="str">
        <f t="shared" si="34"/>
        <v/>
      </c>
    </row>
    <row r="220" spans="1:17" ht="16.5" thickBot="1">
      <c r="A220" s="16"/>
      <c r="B220" s="118" t="str">
        <f>IFERROR(VLOOKUP(A220,'CR ACT'!$A$3:$J$9999,10,FALSE),"")</f>
        <v/>
      </c>
      <c r="C220" s="138"/>
      <c r="D220" s="23"/>
      <c r="E220" s="8" t="str">
        <f t="shared" si="29"/>
        <v>0</v>
      </c>
      <c r="F220" s="24" t="str">
        <f>IFERROR(VLOOKUP($A220,'CR ACT'!$A$3:$G$9999,2,0),"")</f>
        <v/>
      </c>
      <c r="G220" s="24" t="str">
        <f>IFERROR(VLOOKUP($A220,'CR ACT'!$A$3:$G$9999,3,0),"")</f>
        <v/>
      </c>
      <c r="H220" s="23" t="str">
        <f>IFERROR(VLOOKUP($A220,'CR ACT'!$A$3:$G$9999,4,0),"")</f>
        <v/>
      </c>
      <c r="I220" s="24" t="str">
        <f>IFERROR(VLOOKUP($A220,'CR ACT'!$A$3:$G$9999,5,0),"")</f>
        <v/>
      </c>
      <c r="J220" s="24" t="str">
        <f>IFERROR(VLOOKUP($A220,'CR ACT'!$A$3:$G$9999,6,0),"")</f>
        <v/>
      </c>
      <c r="K220" s="25" t="str">
        <f>IFERROR(VLOOKUP($A220,'CR ACT'!$A$3:$G$9999,7,0),"")</f>
        <v/>
      </c>
      <c r="L220" s="26"/>
      <c r="M220" s="26"/>
      <c r="N220" s="26"/>
      <c r="O220" s="26"/>
      <c r="P220" s="27" t="str">
        <f t="shared" si="30"/>
        <v/>
      </c>
      <c r="Q220" s="28"/>
    </row>
    <row r="221" spans="1:17" ht="15.75">
      <c r="A221" s="7">
        <v>611</v>
      </c>
      <c r="B221" s="118">
        <f>IFERROR(VLOOKUP(A221,'CR ACT'!$A$3:$J$9999,10,FALSE),"")</f>
        <v>0</v>
      </c>
      <c r="C221" s="123">
        <v>40</v>
      </c>
      <c r="D221" s="8">
        <v>1</v>
      </c>
      <c r="E221" s="8" t="str">
        <f t="shared" si="29"/>
        <v>40-1</v>
      </c>
      <c r="F221" s="9">
        <f>IFERROR(VLOOKUP($A221,'CR ACT'!$A$3:$G$9999,2,0),"")</f>
        <v>0.25</v>
      </c>
      <c r="G221" s="9" t="str">
        <f>IFERROR(VLOOKUP($A221,'CR ACT'!$A$3:$G$9999,3,0),"")</f>
        <v>PSL</v>
      </c>
      <c r="H221" s="8" t="str">
        <f>IFERROR(VLOOKUP($A221,'CR ACT'!$A$3:$G$9999,4,0),"")</f>
        <v>UDA</v>
      </c>
      <c r="I221" s="9" t="str">
        <f>IFERROR(VLOOKUP($A221,'CR ACT'!$A$3:$G$9999,5,0),"")</f>
        <v>KDGRA</v>
      </c>
      <c r="J221" s="9">
        <f>IFERROR(VLOOKUP($A221,'CR ACT'!$A$3:$G$9999,6,0),"")</f>
        <v>0.2638888888888889</v>
      </c>
      <c r="K221" s="10">
        <f>IFERROR(VLOOKUP($A221,'CR ACT'!$A$3:$G$9999,7,0),"")</f>
        <v>8</v>
      </c>
      <c r="L221" s="11">
        <f>SUMIF(Q221:Q228,"&lt;0:14",Q221:Q228)+SUM(P221:P228)+TIME(0,60,0)</f>
        <v>0.33333333333333331</v>
      </c>
      <c r="M221" s="12">
        <f>L221+SUMIF(Q221:Q228,"&gt;0:14",Q221:Q228)-TIME(0,30,0)</f>
        <v>0.33333333333333381</v>
      </c>
      <c r="N221" s="12">
        <f>MAX(0,(L221-TIME(8,0,0)))</f>
        <v>0</v>
      </c>
      <c r="O221" s="13">
        <f>SUM(K221:K228)</f>
        <v>151.5</v>
      </c>
      <c r="P221" s="14">
        <f t="shared" si="30"/>
        <v>1.3888888888888895E-2</v>
      </c>
      <c r="Q221" s="15">
        <f t="shared" ref="Q221:Q227" si="35">IFERROR(MAX(0,(F222-J221)),"")</f>
        <v>6.9444444444440867E-3</v>
      </c>
    </row>
    <row r="222" spans="1:17" ht="15.75">
      <c r="A222" s="16">
        <v>614</v>
      </c>
      <c r="B222" s="118">
        <f>IFERROR(VLOOKUP(A222,'CR ACT'!$A$3:$J$9999,10,FALSE),"")</f>
        <v>0</v>
      </c>
      <c r="C222" s="124">
        <v>40</v>
      </c>
      <c r="D222" s="16">
        <v>2</v>
      </c>
      <c r="E222" s="8" t="str">
        <f t="shared" si="29"/>
        <v>40-2</v>
      </c>
      <c r="F222" s="17">
        <f>IFERROR(VLOOKUP($A222,'CR ACT'!$A$3:$G$9999,2,0),"")</f>
        <v>0.27083333333333298</v>
      </c>
      <c r="G222" s="17" t="str">
        <f>IFERROR(VLOOKUP($A222,'CR ACT'!$A$3:$G$9999,3,0),"")</f>
        <v>KDGRA</v>
      </c>
      <c r="H222" s="16" t="str">
        <f>IFERROR(VLOOKUP($A222,'CR ACT'!$A$3:$G$9999,4,0),"")</f>
        <v>UDA</v>
      </c>
      <c r="I222" s="17" t="str">
        <f>IFERROR(VLOOKUP($A222,'CR ACT'!$A$3:$G$9999,5,0),"")</f>
        <v>TVM</v>
      </c>
      <c r="J222" s="17">
        <f>IFERROR(VLOOKUP($A222,'CR ACT'!$A$3:$G$9999,6,0),"")</f>
        <v>0.32638888888888856</v>
      </c>
      <c r="K222" s="18">
        <f>IFERROR(VLOOKUP($A222,'CR ACT'!$A$3:$G$9999,7,0),"")</f>
        <v>31</v>
      </c>
      <c r="L222" s="19"/>
      <c r="M222" s="19"/>
      <c r="N222" s="19"/>
      <c r="O222" s="19"/>
      <c r="P222" s="115">
        <f t="shared" si="30"/>
        <v>5.555555555555558E-2</v>
      </c>
      <c r="Q222" s="21">
        <f t="shared" si="35"/>
        <v>6.9444444444444198E-3</v>
      </c>
    </row>
    <row r="223" spans="1:17" ht="15.75">
      <c r="A223" s="16">
        <v>612</v>
      </c>
      <c r="B223" s="118">
        <f>IFERROR(VLOOKUP(A223,'CR ACT'!$A$3:$J$9999,10,FALSE),"")</f>
        <v>0</v>
      </c>
      <c r="C223" s="123">
        <v>40</v>
      </c>
      <c r="D223" s="16">
        <v>3</v>
      </c>
      <c r="E223" s="8" t="str">
        <f t="shared" si="29"/>
        <v>40-3</v>
      </c>
      <c r="F223" s="17">
        <f>IFERROR(VLOOKUP($A223,'CR ACT'!$A$3:$G$9999,2,0),"")</f>
        <v>0.33333333333333298</v>
      </c>
      <c r="G223" s="17" t="str">
        <f>IFERROR(VLOOKUP($A223,'CR ACT'!$A$3:$G$9999,3,0),"")</f>
        <v>TVM</v>
      </c>
      <c r="H223" s="16" t="str">
        <f>IFERROR(VLOOKUP($A223,'CR ACT'!$A$3:$G$9999,4,0),"")</f>
        <v>UDA</v>
      </c>
      <c r="I223" s="17" t="str">
        <f>IFERROR(VLOOKUP($A223,'CR ACT'!$A$3:$G$9999,5,0),"")</f>
        <v>KDGRA</v>
      </c>
      <c r="J223" s="17">
        <f>IFERROR(VLOOKUP($A223,'CR ACT'!$A$3:$G$9999,6,0),"")</f>
        <v>0.3854166666666663</v>
      </c>
      <c r="K223" s="18">
        <f>IFERROR(VLOOKUP($A223,'CR ACT'!$A$3:$G$9999,7,0),"")</f>
        <v>31</v>
      </c>
      <c r="L223" s="19"/>
      <c r="M223" s="19"/>
      <c r="N223" s="19"/>
      <c r="O223" s="19"/>
      <c r="P223" s="115">
        <f t="shared" si="30"/>
        <v>5.2083333333333315E-2</v>
      </c>
      <c r="Q223" s="21">
        <f t="shared" si="35"/>
        <v>6.9444444444446973E-3</v>
      </c>
    </row>
    <row r="224" spans="1:17" ht="15.75">
      <c r="A224" s="16">
        <v>615</v>
      </c>
      <c r="B224" s="118">
        <f>IFERROR(VLOOKUP(A224,'CR ACT'!$A$3:$J$9999,10,FALSE),"")</f>
        <v>0</v>
      </c>
      <c r="C224" s="124">
        <v>40</v>
      </c>
      <c r="D224" s="16">
        <v>4</v>
      </c>
      <c r="E224" s="8" t="str">
        <f t="shared" si="29"/>
        <v>40-4</v>
      </c>
      <c r="F224" s="17">
        <f>IFERROR(VLOOKUP($A224,'CR ACT'!$A$3:$G$9999,2,0),"")</f>
        <v>0.39236111111111099</v>
      </c>
      <c r="G224" s="17" t="str">
        <f>IFERROR(VLOOKUP($A224,'CR ACT'!$A$3:$G$9999,3,0),"")</f>
        <v>KDGRA</v>
      </c>
      <c r="H224" s="16" t="str">
        <f>IFERROR(VLOOKUP($A224,'CR ACT'!$A$3:$G$9999,4,0),"")</f>
        <v>UDA</v>
      </c>
      <c r="I224" s="17" t="str">
        <f>IFERROR(VLOOKUP($A224,'CR ACT'!$A$3:$G$9999,5,0),"")</f>
        <v>MC</v>
      </c>
      <c r="J224" s="17">
        <f>IFERROR(VLOOKUP($A224,'CR ACT'!$A$3:$G$9999,6,0),"")</f>
        <v>0.4583333333333332</v>
      </c>
      <c r="K224" s="18">
        <f>IFERROR(VLOOKUP($A224,'CR ACT'!$A$3:$G$9999,7,0),"")</f>
        <v>38</v>
      </c>
      <c r="L224" s="19"/>
      <c r="M224" s="19"/>
      <c r="N224" s="19"/>
      <c r="O224" s="19"/>
      <c r="P224" s="115">
        <f t="shared" si="30"/>
        <v>6.597222222222221E-2</v>
      </c>
      <c r="Q224" s="21">
        <f t="shared" si="35"/>
        <v>2.0833333333333814E-2</v>
      </c>
    </row>
    <row r="225" spans="1:19" ht="15.75">
      <c r="A225" s="16">
        <v>399</v>
      </c>
      <c r="B225" s="118">
        <f>IFERROR(VLOOKUP(A225,'CR ACT'!$A$3:$J$9999,10,FALSE),"")</f>
        <v>0</v>
      </c>
      <c r="C225" s="123">
        <v>40</v>
      </c>
      <c r="D225" s="16">
        <v>5</v>
      </c>
      <c r="E225" s="8" t="str">
        <f t="shared" si="29"/>
        <v>40-5</v>
      </c>
      <c r="F225" s="17">
        <f>IFERROR(VLOOKUP($A225,'CR ACT'!$A$3:$G$9999,2,0),"")</f>
        <v>0.47916666666666702</v>
      </c>
      <c r="G225" s="17" t="str">
        <f>IFERROR(VLOOKUP($A225,'CR ACT'!$A$3:$G$9999,3,0),"")</f>
        <v>MC</v>
      </c>
      <c r="H225" s="16" t="str">
        <f>IFERROR(VLOOKUP($A225,'CR ACT'!$A$3:$G$9999,4,0),"")</f>
        <v>NH</v>
      </c>
      <c r="I225" s="17" t="str">
        <f>IFERROR(VLOOKUP($A225,'CR ACT'!$A$3:$G$9999,5,0),"")</f>
        <v>KLKV</v>
      </c>
      <c r="J225" s="17">
        <f>IFERROR(VLOOKUP($A225,'CR ACT'!$A$3:$G$9999,6,0),"")</f>
        <v>0.54861111111111138</v>
      </c>
      <c r="K225" s="18">
        <f>IFERROR(VLOOKUP($A225,'CR ACT'!$A$3:$G$9999,7,0),"")</f>
        <v>40</v>
      </c>
      <c r="L225" s="19"/>
      <c r="M225" s="19"/>
      <c r="N225" s="19"/>
      <c r="O225" s="19"/>
      <c r="P225" s="20">
        <f t="shared" si="30"/>
        <v>6.9444444444444364E-2</v>
      </c>
      <c r="Q225" s="21">
        <f t="shared" si="35"/>
        <v>6.9444444444446418E-3</v>
      </c>
    </row>
    <row r="226" spans="1:19" ht="15.75">
      <c r="A226" s="16">
        <v>93</v>
      </c>
      <c r="B226" s="118">
        <f>IFERROR(VLOOKUP(A226,'CR ACT'!$A$3:$J$9999,10,FALSE),"")</f>
        <v>0</v>
      </c>
      <c r="C226" s="124">
        <v>40</v>
      </c>
      <c r="D226" s="16">
        <v>6</v>
      </c>
      <c r="E226" s="8" t="str">
        <f t="shared" si="29"/>
        <v>40-6</v>
      </c>
      <c r="F226" s="17">
        <f>IFERROR(VLOOKUP($A226,'CR ACT'!$A$3:$G$9999,2,0),"")</f>
        <v>0.55555555555555602</v>
      </c>
      <c r="G226" s="17" t="str">
        <f>IFERROR(VLOOKUP($A226,'CR ACT'!$A$3:$G$9999,3,0),"")</f>
        <v>KLKV</v>
      </c>
      <c r="H226" s="16" t="str">
        <f>IFERROR(VLOOKUP($A226,'CR ACT'!$A$3:$G$9999,4,0),"")</f>
        <v>NH</v>
      </c>
      <c r="I226" s="17" t="str">
        <f>IFERROR(VLOOKUP($A226,'CR ACT'!$A$3:$G$9999,5,0),"")</f>
        <v>PSL</v>
      </c>
      <c r="J226" s="17">
        <f>IFERROR(VLOOKUP($A226,'CR ACT'!$A$3:$G$9999,6,0),"")</f>
        <v>0.56250000000000044</v>
      </c>
      <c r="K226" s="18">
        <f>IFERROR(VLOOKUP($A226,'CR ACT'!$A$3:$G$9999,7,0),"")</f>
        <v>3.5</v>
      </c>
      <c r="L226" s="19"/>
      <c r="M226" s="19"/>
      <c r="N226" s="19"/>
      <c r="O226" s="19"/>
      <c r="P226" s="115">
        <f t="shared" si="30"/>
        <v>6.9444444444444198E-3</v>
      </c>
      <c r="Q226" s="21" t="str">
        <f t="shared" si="35"/>
        <v/>
      </c>
    </row>
    <row r="227" spans="1:19" ht="15.75">
      <c r="A227" s="16"/>
      <c r="B227" s="118" t="str">
        <f>IFERROR(VLOOKUP(A227,'CR ACT'!$A$3:$J$9999,10,FALSE),"")</f>
        <v/>
      </c>
      <c r="C227" s="138"/>
      <c r="D227" s="16"/>
      <c r="E227" s="8" t="str">
        <f t="shared" si="29"/>
        <v>0</v>
      </c>
      <c r="F227" s="17" t="str">
        <f>IFERROR(VLOOKUP($A227,'CR ACT'!$A$3:$G$9999,2,0),"")</f>
        <v/>
      </c>
      <c r="G227" s="17" t="str">
        <f>IFERROR(VLOOKUP($A227,'CR ACT'!$A$3:$G$9999,3,0),"")</f>
        <v/>
      </c>
      <c r="H227" s="16" t="str">
        <f>IFERROR(VLOOKUP($A227,'CR ACT'!$A$3:$G$9999,4,0),"")</f>
        <v/>
      </c>
      <c r="I227" s="17" t="str">
        <f>IFERROR(VLOOKUP($A227,'CR ACT'!$A$3:$G$9999,5,0),"")</f>
        <v/>
      </c>
      <c r="J227" s="17" t="str">
        <f>IFERROR(VLOOKUP($A227,'CR ACT'!$A$3:$G$9999,6,0),"")</f>
        <v/>
      </c>
      <c r="K227" s="18" t="str">
        <f>IFERROR(VLOOKUP($A227,'CR ACT'!$A$3:$G$9999,7,0),"")</f>
        <v/>
      </c>
      <c r="L227" s="22"/>
      <c r="M227" s="22"/>
      <c r="N227" s="22"/>
      <c r="O227" s="22"/>
      <c r="P227" s="115" t="str">
        <f t="shared" si="30"/>
        <v/>
      </c>
      <c r="Q227" s="21" t="str">
        <f t="shared" si="35"/>
        <v/>
      </c>
    </row>
    <row r="228" spans="1:19" ht="16.5" thickBot="1">
      <c r="A228" s="16"/>
      <c r="B228" s="118" t="str">
        <f>IFERROR(VLOOKUP(A228,'CR ACT'!$A$3:$J$9999,10,FALSE),"")</f>
        <v/>
      </c>
      <c r="C228" s="138"/>
      <c r="D228" s="23"/>
      <c r="E228" s="8" t="str">
        <f t="shared" si="29"/>
        <v>0</v>
      </c>
      <c r="F228" s="24" t="str">
        <f>IFERROR(VLOOKUP($A228,'CR ACT'!$A$3:$G$9999,2,0),"")</f>
        <v/>
      </c>
      <c r="G228" s="24" t="str">
        <f>IFERROR(VLOOKUP($A228,'CR ACT'!$A$3:$G$9999,3,0),"")</f>
        <v/>
      </c>
      <c r="H228" s="23" t="str">
        <f>IFERROR(VLOOKUP($A228,'CR ACT'!$A$3:$G$9999,4,0),"")</f>
        <v/>
      </c>
      <c r="I228" s="24" t="str">
        <f>IFERROR(VLOOKUP($A228,'CR ACT'!$A$3:$G$9999,5,0),"")</f>
        <v/>
      </c>
      <c r="J228" s="24" t="str">
        <f>IFERROR(VLOOKUP($A228,'CR ACT'!$A$3:$G$9999,6,0),"")</f>
        <v/>
      </c>
      <c r="K228" s="25" t="str">
        <f>IFERROR(VLOOKUP($A228,'CR ACT'!$A$3:$G$9999,7,0),"")</f>
        <v/>
      </c>
      <c r="L228" s="26"/>
      <c r="M228" s="26"/>
      <c r="N228" s="26"/>
      <c r="O228" s="26"/>
      <c r="P228" s="27" t="str">
        <f t="shared" si="30"/>
        <v/>
      </c>
      <c r="Q228" s="28"/>
    </row>
    <row r="229" spans="1:19" ht="15.75">
      <c r="A229" s="7">
        <v>602</v>
      </c>
      <c r="B229" s="118">
        <f>IFERROR(VLOOKUP(A229,'CR ACT'!$A$3:$J$9999,10,FALSE),"")</f>
        <v>0</v>
      </c>
      <c r="C229" s="123">
        <v>41</v>
      </c>
      <c r="D229" s="8">
        <v>1</v>
      </c>
      <c r="E229" s="8" t="str">
        <f t="shared" si="29"/>
        <v>41-1</v>
      </c>
      <c r="F229" s="9">
        <f>IFERROR(VLOOKUP($A229,'CR ACT'!$A$3:$G$9999,2,0),"")</f>
        <v>0.28819444444444448</v>
      </c>
      <c r="G229" s="9" t="str">
        <f>IFERROR(VLOOKUP($A229,'CR ACT'!$A$3:$G$9999,3,0),"")</f>
        <v>PSL</v>
      </c>
      <c r="H229" s="8" t="str">
        <f>IFERROR(VLOOKUP($A229,'CR ACT'!$A$3:$G$9999,4,0),"")</f>
        <v>CHVLA-NR-CVR</v>
      </c>
      <c r="I229" s="9" t="str">
        <f>IFERROR(VLOOKUP($A229,'CR ACT'!$A$3:$G$9999,5,0),"")</f>
        <v>TVM</v>
      </c>
      <c r="J229" s="9">
        <f>IFERROR(VLOOKUP($A229,'CR ACT'!$A$3:$G$9999,6,0),"")</f>
        <v>0.35416666666666669</v>
      </c>
      <c r="K229" s="10">
        <f>IFERROR(VLOOKUP($A229,'CR ACT'!$A$3:$G$9999,7,0),"")</f>
        <v>38</v>
      </c>
      <c r="L229" s="11">
        <f>SUMIF(Q229:Q236,"&lt;0:14",Q229:Q236)+SUM(P229:P236)+TIME(0,60,0)</f>
        <v>0.38194444444444481</v>
      </c>
      <c r="M229" s="12">
        <f>L229+SUMIF(Q229:Q236,"&gt;0:14",Q229:Q236)-TIME(0,30,0)</f>
        <v>0.39930555555555552</v>
      </c>
      <c r="N229" s="12">
        <f>MAX(0,(L229-TIME(8,0,0)))</f>
        <v>4.8611111111111494E-2</v>
      </c>
      <c r="O229" s="13">
        <f>SUM(K229:K236)</f>
        <v>182.60000000000002</v>
      </c>
      <c r="P229" s="14">
        <f t="shared" si="30"/>
        <v>6.597222222222221E-2</v>
      </c>
      <c r="Q229" s="15">
        <f t="shared" ref="Q229:Q235" si="36">IFERROR(MAX(0,(F230-J229)),"")</f>
        <v>6.9444444444443088E-3</v>
      </c>
    </row>
    <row r="230" spans="1:19" ht="15.75">
      <c r="A230" s="16">
        <v>607</v>
      </c>
      <c r="B230" s="118">
        <f>IFERROR(VLOOKUP(A230,'CR ACT'!$A$3:$J$9999,10,FALSE),"")</f>
        <v>0</v>
      </c>
      <c r="C230" s="124">
        <v>41</v>
      </c>
      <c r="D230" s="16">
        <v>2</v>
      </c>
      <c r="E230" s="8" t="str">
        <f t="shared" si="29"/>
        <v>41-2</v>
      </c>
      <c r="F230" s="17">
        <f>IFERROR(VLOOKUP($A230,'CR ACT'!$A$3:$G$9999,2,0),"")</f>
        <v>0.36111111111111099</v>
      </c>
      <c r="G230" s="17" t="str">
        <f>IFERROR(VLOOKUP($A230,'CR ACT'!$A$3:$G$9999,3,0),"")</f>
        <v>TVM</v>
      </c>
      <c r="H230" s="16" t="str">
        <f>IFERROR(VLOOKUP($A230,'CR ACT'!$A$3:$G$9999,4,0),"")</f>
        <v>CVR</v>
      </c>
      <c r="I230" s="17" t="str">
        <f>IFERROR(VLOOKUP($A230,'CR ACT'!$A$3:$G$9999,5,0),"")</f>
        <v>KLKV</v>
      </c>
      <c r="J230" s="17">
        <f>IFERROR(VLOOKUP($A230,'CR ACT'!$A$3:$G$9999,6,0),"")</f>
        <v>0.42361111111111099</v>
      </c>
      <c r="K230" s="18">
        <f>IFERROR(VLOOKUP($A230,'CR ACT'!$A$3:$G$9999,7,0),"")</f>
        <v>35.700000000000003</v>
      </c>
      <c r="L230" s="19"/>
      <c r="M230" s="19"/>
      <c r="N230" s="19"/>
      <c r="O230" s="19"/>
      <c r="P230" s="115">
        <f t="shared" si="30"/>
        <v>6.25E-2</v>
      </c>
      <c r="Q230" s="21">
        <f t="shared" si="36"/>
        <v>2.0833333333332982E-2</v>
      </c>
    </row>
    <row r="231" spans="1:19" ht="15.75">
      <c r="A231" s="16">
        <v>604</v>
      </c>
      <c r="B231" s="118">
        <f>IFERROR(VLOOKUP(A231,'CR ACT'!$A$3:$J$9999,10,FALSE),"")</f>
        <v>0</v>
      </c>
      <c r="C231" s="123">
        <v>41</v>
      </c>
      <c r="D231" s="16">
        <v>3</v>
      </c>
      <c r="E231" s="8" t="str">
        <f t="shared" si="29"/>
        <v>41-3</v>
      </c>
      <c r="F231" s="17">
        <f>IFERROR(VLOOKUP($A231,'CR ACT'!$A$3:$G$9999,2,0),"")</f>
        <v>0.44444444444444398</v>
      </c>
      <c r="G231" s="17" t="str">
        <f>IFERROR(VLOOKUP($A231,'CR ACT'!$A$3:$G$9999,3,0),"")</f>
        <v>KLKV</v>
      </c>
      <c r="H231" s="16" t="str">
        <f>IFERROR(VLOOKUP($A231,'CR ACT'!$A$3:$G$9999,4,0),"")</f>
        <v>CVR</v>
      </c>
      <c r="I231" s="17" t="str">
        <f>IFERROR(VLOOKUP($A231,'CR ACT'!$A$3:$G$9999,5,0),"")</f>
        <v>TVM</v>
      </c>
      <c r="J231" s="17">
        <f>IFERROR(VLOOKUP($A231,'CR ACT'!$A$3:$G$9999,6,0),"")</f>
        <v>0.50694444444444398</v>
      </c>
      <c r="K231" s="18">
        <f>IFERROR(VLOOKUP($A231,'CR ACT'!$A$3:$G$9999,7,0),"")</f>
        <v>35.700000000000003</v>
      </c>
      <c r="L231" s="19"/>
      <c r="M231" s="19"/>
      <c r="N231" s="19"/>
      <c r="O231" s="19"/>
      <c r="P231" s="115">
        <f t="shared" si="30"/>
        <v>6.25E-2</v>
      </c>
      <c r="Q231" s="21">
        <f t="shared" si="36"/>
        <v>6.9444444444449749E-3</v>
      </c>
    </row>
    <row r="232" spans="1:19" ht="15.75">
      <c r="A232" s="16">
        <v>609</v>
      </c>
      <c r="B232" s="118">
        <f>IFERROR(VLOOKUP(A232,'CR ACT'!$A$3:$J$9999,10,FALSE),"")</f>
        <v>0</v>
      </c>
      <c r="C232" s="124">
        <v>41</v>
      </c>
      <c r="D232" s="16">
        <v>4</v>
      </c>
      <c r="E232" s="8" t="str">
        <f t="shared" si="29"/>
        <v>41-4</v>
      </c>
      <c r="F232" s="17">
        <f>IFERROR(VLOOKUP($A232,'CR ACT'!$A$3:$G$9999,2,0),"")</f>
        <v>0.51388888888888895</v>
      </c>
      <c r="G232" s="17" t="str">
        <f>IFERROR(VLOOKUP($A232,'CR ACT'!$A$3:$G$9999,3,0),"")</f>
        <v>TVM</v>
      </c>
      <c r="H232" s="16" t="str">
        <f>IFERROR(VLOOKUP($A232,'CR ACT'!$A$3:$G$9999,4,0),"")</f>
        <v>CVR</v>
      </c>
      <c r="I232" s="17" t="str">
        <f>IFERROR(VLOOKUP($A232,'CR ACT'!$A$3:$G$9999,5,0),"")</f>
        <v>KLKV</v>
      </c>
      <c r="J232" s="17">
        <f>IFERROR(VLOOKUP($A232,'CR ACT'!$A$3:$G$9999,6,0),"")</f>
        <v>0.57638888888888895</v>
      </c>
      <c r="K232" s="18">
        <f>IFERROR(VLOOKUP($A232,'CR ACT'!$A$3:$G$9999,7,0),"")</f>
        <v>35.700000000000003</v>
      </c>
      <c r="L232" s="19"/>
      <c r="M232" s="19"/>
      <c r="N232" s="19"/>
      <c r="O232" s="19"/>
      <c r="P232" s="115">
        <f t="shared" si="30"/>
        <v>6.25E-2</v>
      </c>
      <c r="Q232" s="21">
        <f t="shared" si="36"/>
        <v>1.7361111111111049E-2</v>
      </c>
    </row>
    <row r="233" spans="1:19" ht="15.75">
      <c r="A233" s="16">
        <v>532</v>
      </c>
      <c r="B233" s="118">
        <f>IFERROR(VLOOKUP(A233,'CR ACT'!$A$3:$J$9999,10,FALSE),"")</f>
        <v>0</v>
      </c>
      <c r="C233" s="123">
        <v>41</v>
      </c>
      <c r="D233" s="16">
        <v>5</v>
      </c>
      <c r="E233" s="8" t="str">
        <f t="shared" si="29"/>
        <v>41-5</v>
      </c>
      <c r="F233" s="17">
        <f>IFERROR(VLOOKUP($A233,'CR ACT'!$A$3:$G$9999,2,0),"")</f>
        <v>0.59375</v>
      </c>
      <c r="G233" s="17" t="str">
        <f>IFERROR(VLOOKUP($A233,'CR ACT'!$A$3:$G$9999,3,0),"")</f>
        <v>KLKV</v>
      </c>
      <c r="H233" s="16" t="str">
        <f>IFERROR(VLOOKUP($A233,'CR ACT'!$A$3:$G$9999,4,0),"")</f>
        <v>KRKM</v>
      </c>
      <c r="I233" s="17" t="str">
        <f>IFERROR(VLOOKUP($A233,'CR ACT'!$A$3:$G$9999,5,0),"")</f>
        <v>VLRD</v>
      </c>
      <c r="J233" s="17">
        <f>IFERROR(VLOOKUP($A233,'CR ACT'!$A$3:$G$9999,6,0),"")</f>
        <v>0.625</v>
      </c>
      <c r="K233" s="18">
        <f>IFERROR(VLOOKUP($A233,'CR ACT'!$A$3:$G$9999,7,0),"")</f>
        <v>17</v>
      </c>
      <c r="L233" s="19"/>
      <c r="M233" s="19"/>
      <c r="N233" s="19"/>
      <c r="O233" s="19"/>
      <c r="P233" s="115">
        <f t="shared" si="30"/>
        <v>3.125E-2</v>
      </c>
      <c r="Q233" s="21">
        <f t="shared" si="36"/>
        <v>6.9444444444444198E-3</v>
      </c>
    </row>
    <row r="234" spans="1:19" ht="15.75">
      <c r="A234" s="16">
        <v>569</v>
      </c>
      <c r="B234" s="118">
        <f>IFERROR(VLOOKUP(A234,'CR ACT'!$A$3:$J$9999,10,FALSE),"")</f>
        <v>0</v>
      </c>
      <c r="C234" s="124">
        <v>41</v>
      </c>
      <c r="D234" s="16">
        <v>6</v>
      </c>
      <c r="E234" s="8" t="str">
        <f t="shared" si="29"/>
        <v>41-6</v>
      </c>
      <c r="F234" s="17">
        <f>IFERROR(VLOOKUP($A234,'CR ACT'!$A$3:$G$9999,2,0),"")</f>
        <v>0.63194444444444442</v>
      </c>
      <c r="G234" s="17" t="str">
        <f>IFERROR(VLOOKUP($A234,'CR ACT'!$A$3:$G$9999,3,0),"")</f>
        <v>VLRD</v>
      </c>
      <c r="H234" s="16" t="str">
        <f>IFERROR(VLOOKUP($A234,'CR ACT'!$A$3:$G$9999,4,0),"")</f>
        <v>KRKM-KLKV</v>
      </c>
      <c r="I234" s="17" t="str">
        <f>IFERROR(VLOOKUP($A234,'CR ACT'!$A$3:$G$9999,5,0),"")</f>
        <v>PSL</v>
      </c>
      <c r="J234" s="17">
        <f>IFERROR(VLOOKUP($A234,'CR ACT'!$A$3:$G$9999,6,0),"")</f>
        <v>0.66666666666666663</v>
      </c>
      <c r="K234" s="18">
        <f>IFERROR(VLOOKUP($A234,'CR ACT'!$A$3:$G$9999,7,0),"")</f>
        <v>20.5</v>
      </c>
      <c r="L234" s="19"/>
      <c r="M234" s="19"/>
      <c r="N234" s="19"/>
      <c r="O234" s="19"/>
      <c r="P234" s="115">
        <f t="shared" si="30"/>
        <v>3.472222222222221E-2</v>
      </c>
      <c r="Q234" s="21" t="str">
        <f t="shared" si="36"/>
        <v/>
      </c>
    </row>
    <row r="235" spans="1:19" ht="15.75">
      <c r="A235" s="16"/>
      <c r="B235" s="118" t="str">
        <f>IFERROR(VLOOKUP(A235,'CR ACT'!$A$3:$J$9999,10,FALSE),"")</f>
        <v/>
      </c>
      <c r="C235" s="123"/>
      <c r="D235" s="16"/>
      <c r="E235" s="8" t="str">
        <f t="shared" si="29"/>
        <v>0</v>
      </c>
      <c r="F235" s="17" t="str">
        <f>IFERROR(VLOOKUP($A235,'CR ACT'!$A$3:$G$9999,2,0),"")</f>
        <v/>
      </c>
      <c r="G235" s="17" t="str">
        <f>IFERROR(VLOOKUP($A235,'CR ACT'!$A$3:$G$9999,3,0),"")</f>
        <v/>
      </c>
      <c r="H235" s="16" t="str">
        <f>IFERROR(VLOOKUP($A235,'CR ACT'!$A$3:$G$9999,4,0),"")</f>
        <v/>
      </c>
      <c r="I235" s="17" t="str">
        <f>IFERROR(VLOOKUP($A235,'CR ACT'!$A$3:$G$9999,5,0),"")</f>
        <v/>
      </c>
      <c r="J235" s="17" t="str">
        <f>IFERROR(VLOOKUP($A235,'CR ACT'!$A$3:$G$9999,6,0),"")</f>
        <v/>
      </c>
      <c r="K235" s="18" t="str">
        <f>IFERROR(VLOOKUP($A235,'CR ACT'!$A$3:$G$9999,7,0),"")</f>
        <v/>
      </c>
      <c r="L235" s="22"/>
      <c r="M235" s="22"/>
      <c r="N235" s="22"/>
      <c r="O235" s="22"/>
      <c r="P235" s="20" t="str">
        <f t="shared" si="30"/>
        <v/>
      </c>
      <c r="Q235" s="21" t="str">
        <f t="shared" si="36"/>
        <v/>
      </c>
    </row>
    <row r="236" spans="1:19" ht="16.5" thickBot="1">
      <c r="A236" s="16"/>
      <c r="B236" s="118" t="str">
        <f>IFERROR(VLOOKUP(A236,'CR ACT'!$A$3:$J$9999,10,FALSE),"")</f>
        <v/>
      </c>
      <c r="C236" s="124"/>
      <c r="D236" s="16"/>
      <c r="E236" s="8" t="str">
        <f t="shared" si="29"/>
        <v>0</v>
      </c>
      <c r="F236" s="24" t="str">
        <f>IFERROR(VLOOKUP($A236,'CR ACT'!$A$3:$G$9999,2,0),"")</f>
        <v/>
      </c>
      <c r="G236" s="24" t="str">
        <f>IFERROR(VLOOKUP($A236,'CR ACT'!$A$3:$G$9999,3,0),"")</f>
        <v/>
      </c>
      <c r="H236" s="23" t="str">
        <f>IFERROR(VLOOKUP($A236,'CR ACT'!$A$3:$G$9999,4,0),"")</f>
        <v/>
      </c>
      <c r="I236" s="24" t="str">
        <f>IFERROR(VLOOKUP($A236,'CR ACT'!$A$3:$G$9999,5,0),"")</f>
        <v/>
      </c>
      <c r="J236" s="24" t="str">
        <f>IFERROR(VLOOKUP($A236,'CR ACT'!$A$3:$G$9999,6,0),"")</f>
        <v/>
      </c>
      <c r="K236" s="25" t="str">
        <f>IFERROR(VLOOKUP($A236,'CR ACT'!$A$3:$G$9999,7,0),"")</f>
        <v/>
      </c>
      <c r="L236" s="26"/>
      <c r="M236" s="26"/>
      <c r="N236" s="26"/>
      <c r="O236" s="26"/>
      <c r="P236" s="27" t="str">
        <f t="shared" si="30"/>
        <v/>
      </c>
      <c r="Q236" s="28"/>
    </row>
    <row r="237" spans="1:19" ht="15.75">
      <c r="A237" s="7">
        <v>31</v>
      </c>
      <c r="B237" s="118">
        <f>IFERROR(VLOOKUP(A237,'CR ACT'!$A$3:$J$9999,10,FALSE),"")</f>
        <v>0</v>
      </c>
      <c r="C237" s="123">
        <v>42</v>
      </c>
      <c r="D237" s="8">
        <v>1</v>
      </c>
      <c r="E237" s="8" t="str">
        <f t="shared" si="29"/>
        <v>42-1</v>
      </c>
      <c r="F237" s="9">
        <f>IFERROR(VLOOKUP($A237,'CR ACT'!$A$3:$G$9999,2,0),"")</f>
        <v>0.33333333333333331</v>
      </c>
      <c r="G237" s="9" t="str">
        <f>IFERROR(VLOOKUP($A237,'CR ACT'!$A$3:$G$9999,3,0),"")</f>
        <v>PSL</v>
      </c>
      <c r="H237" s="8" t="str">
        <f>IFERROR(VLOOKUP($A237,'CR ACT'!$A$3:$G$9999,4,0),"")</f>
        <v>NH</v>
      </c>
      <c r="I237" s="9" t="str">
        <f>IFERROR(VLOOKUP($A237,'CR ACT'!$A$3:$G$9999,5,0),"")</f>
        <v>KLKV</v>
      </c>
      <c r="J237" s="9">
        <f>IFERROR(VLOOKUP($A237,'CR ACT'!$A$3:$G$9999,6,0),"")</f>
        <v>0.34027777777777773</v>
      </c>
      <c r="K237" s="10">
        <f>IFERROR(VLOOKUP($A237,'CR ACT'!$A$3:$G$9999,7,0),"")</f>
        <v>3.5</v>
      </c>
      <c r="L237" s="11">
        <f>SUMIF(Q237:Q245,"&lt;0:14",Q237:Q245)+SUM(P237:P245)+TIME(0,60,0)</f>
        <v>0.41666666666666663</v>
      </c>
      <c r="M237" s="12">
        <f>L237+SUMIF(Q237:Q245,"&gt;0:14",Q237:Q245)-TIME(0,30,0)</f>
        <v>0.41666666666666669</v>
      </c>
      <c r="N237" s="12">
        <f>MAX(0,(L237-TIME(8,0,0)))</f>
        <v>8.3333333333333315E-2</v>
      </c>
      <c r="O237" s="13">
        <f>SUM(K237:K245)</f>
        <v>204.7</v>
      </c>
      <c r="P237" s="14">
        <f t="shared" si="30"/>
        <v>6.9444444444444198E-3</v>
      </c>
      <c r="Q237" s="15">
        <f t="shared" ref="Q237:Q244" si="37">IFERROR(MAX(0,(F238-J237)),"")</f>
        <v>6.9444444444445308E-3</v>
      </c>
    </row>
    <row r="238" spans="1:19" ht="15.75">
      <c r="A238" s="16">
        <v>160</v>
      </c>
      <c r="B238" s="118">
        <f>IFERROR(VLOOKUP(A238,'CR ACT'!$A$3:$J$9999,10,FALSE),"")</f>
        <v>0</v>
      </c>
      <c r="C238" s="124">
        <v>42</v>
      </c>
      <c r="D238" s="16">
        <v>2</v>
      </c>
      <c r="E238" s="8" t="str">
        <f t="shared" si="29"/>
        <v>42-2</v>
      </c>
      <c r="F238" s="17">
        <f>IFERROR(VLOOKUP($A238,'CR ACT'!$A$3:$G$9999,2,0),"")</f>
        <v>0.34722222222222227</v>
      </c>
      <c r="G238" s="17" t="str">
        <f>IFERROR(VLOOKUP($A238,'CR ACT'!$A$3:$G$9999,3,0),"")</f>
        <v>KLKV</v>
      </c>
      <c r="H238" s="16" t="str">
        <f>IFERROR(VLOOKUP($A238,'CR ACT'!$A$3:$G$9999,4,0),"")</f>
        <v>NH</v>
      </c>
      <c r="I238" s="17" t="str">
        <f>IFERROR(VLOOKUP($A238,'CR ACT'!$A$3:$G$9999,5,0),"")</f>
        <v>TVM</v>
      </c>
      <c r="J238" s="17">
        <f>IFERROR(VLOOKUP($A238,'CR ACT'!$A$3:$G$9999,6,0),"")</f>
        <v>0.40277777777777785</v>
      </c>
      <c r="K238" s="18">
        <f>IFERROR(VLOOKUP($A238,'CR ACT'!$A$3:$G$9999,7,0),"")</f>
        <v>33.700000000000003</v>
      </c>
      <c r="L238" s="19"/>
      <c r="M238" s="19"/>
      <c r="N238" s="19"/>
      <c r="O238" s="19"/>
      <c r="P238" s="115">
        <f t="shared" si="30"/>
        <v>5.555555555555558E-2</v>
      </c>
      <c r="Q238" s="21">
        <f t="shared" si="37"/>
        <v>6.9444444444444198E-3</v>
      </c>
    </row>
    <row r="239" spans="1:19" ht="15.75">
      <c r="A239" s="16">
        <v>349</v>
      </c>
      <c r="B239" s="118">
        <f>IFERROR(VLOOKUP(A239,'CR ACT'!$A$3:$J$9999,10,FALSE),"")</f>
        <v>0</v>
      </c>
      <c r="C239" s="123">
        <v>42</v>
      </c>
      <c r="D239" s="8">
        <v>3</v>
      </c>
      <c r="E239" s="8" t="str">
        <f t="shared" si="29"/>
        <v>42-3</v>
      </c>
      <c r="F239" s="17">
        <f>IFERROR(VLOOKUP($A239,'CR ACT'!$A$3:$G$9999,2,0),"")</f>
        <v>0.40972222222222227</v>
      </c>
      <c r="G239" s="17" t="str">
        <f>IFERROR(VLOOKUP($A239,'CR ACT'!$A$3:$G$9999,3,0),"")</f>
        <v>TVM</v>
      </c>
      <c r="H239" s="16" t="str">
        <f>IFERROR(VLOOKUP($A239,'CR ACT'!$A$3:$G$9999,4,0),"")</f>
        <v>NH</v>
      </c>
      <c r="I239" s="17" t="str">
        <f>IFERROR(VLOOKUP($A239,'CR ACT'!$A$3:$G$9999,5,0),"")</f>
        <v>KLKV</v>
      </c>
      <c r="J239" s="17">
        <f>IFERROR(VLOOKUP($A239,'CR ACT'!$A$3:$G$9999,6,0),"")</f>
        <v>0.46527777777777785</v>
      </c>
      <c r="K239" s="18">
        <f>IFERROR(VLOOKUP($A239,'CR ACT'!$A$3:$G$9999,7,0),"")</f>
        <v>33.700000000000003</v>
      </c>
      <c r="L239" s="19"/>
      <c r="M239" s="19"/>
      <c r="N239" s="19"/>
      <c r="O239" s="19"/>
      <c r="P239" s="115">
        <f t="shared" si="30"/>
        <v>5.555555555555558E-2</v>
      </c>
      <c r="Q239" s="21">
        <f t="shared" si="37"/>
        <v>6.9444444444444198E-3</v>
      </c>
    </row>
    <row r="240" spans="1:19" ht="15.75">
      <c r="A240" s="16">
        <v>156</v>
      </c>
      <c r="B240" s="118">
        <f>IFERROR(VLOOKUP(A240,'CR ACT'!$A$3:$J$9999,10,FALSE),"")</f>
        <v>0</v>
      </c>
      <c r="C240" s="124">
        <v>42</v>
      </c>
      <c r="D240" s="16">
        <v>4</v>
      </c>
      <c r="E240" s="8" t="str">
        <f t="shared" si="29"/>
        <v>42-4</v>
      </c>
      <c r="F240" s="17">
        <f>IFERROR(VLOOKUP($A240,'CR ACT'!$A$3:$G$9999,2,0),"")</f>
        <v>0.47222222222222227</v>
      </c>
      <c r="G240" s="17" t="str">
        <f>IFERROR(VLOOKUP($A240,'CR ACT'!$A$3:$G$9999,3,0),"")</f>
        <v>KLKV</v>
      </c>
      <c r="H240" s="16" t="str">
        <f>IFERROR(VLOOKUP($A240,'CR ACT'!$A$3:$G$9999,4,0),"")</f>
        <v>NH</v>
      </c>
      <c r="I240" s="17" t="str">
        <f>IFERROR(VLOOKUP($A240,'CR ACT'!$A$3:$G$9999,5,0),"")</f>
        <v>TVM</v>
      </c>
      <c r="J240" s="17">
        <f>IFERROR(VLOOKUP($A240,'CR ACT'!$A$3:$G$9999,6,0),"")</f>
        <v>0.52430555555555558</v>
      </c>
      <c r="K240" s="18">
        <f>IFERROR(VLOOKUP($A240,'CR ACT'!$A$3:$G$9999,7,0),"")</f>
        <v>33.700000000000003</v>
      </c>
      <c r="L240" s="19"/>
      <c r="M240" s="19"/>
      <c r="N240" s="19"/>
      <c r="O240" s="19"/>
      <c r="P240" s="115">
        <f t="shared" si="30"/>
        <v>5.2083333333333315E-2</v>
      </c>
      <c r="Q240" s="21">
        <f t="shared" si="37"/>
        <v>2.083333333333337E-2</v>
      </c>
      <c r="S240" s="121"/>
    </row>
    <row r="241" spans="1:18" ht="15.75">
      <c r="A241" s="16">
        <v>345</v>
      </c>
      <c r="B241" s="118">
        <f>IFERROR(VLOOKUP(A241,'CR ACT'!$A$3:$J$9999,10,FALSE),"")</f>
        <v>0</v>
      </c>
      <c r="C241" s="123">
        <v>42</v>
      </c>
      <c r="D241" s="8">
        <v>5</v>
      </c>
      <c r="E241" s="8" t="str">
        <f t="shared" si="29"/>
        <v>42-5</v>
      </c>
      <c r="F241" s="17">
        <f>IFERROR(VLOOKUP($A241,'CR ACT'!$A$3:$G$9999,2,0),"")</f>
        <v>0.54513888888888895</v>
      </c>
      <c r="G241" s="17" t="str">
        <f>IFERROR(VLOOKUP($A241,'CR ACT'!$A$3:$G$9999,3,0),"")</f>
        <v>TVM</v>
      </c>
      <c r="H241" s="16" t="str">
        <f>IFERROR(VLOOKUP($A241,'CR ACT'!$A$3:$G$9999,4,0),"")</f>
        <v>NH</v>
      </c>
      <c r="I241" s="17" t="str">
        <f>IFERROR(VLOOKUP($A241,'CR ACT'!$A$3:$G$9999,5,0),"")</f>
        <v>NTA</v>
      </c>
      <c r="J241" s="17">
        <f>IFERROR(VLOOKUP($A241,'CR ACT'!$A$3:$G$9999,6,0),"")</f>
        <v>0.57638888888888895</v>
      </c>
      <c r="K241" s="18">
        <f>IFERROR(VLOOKUP($A241,'CR ACT'!$A$3:$G$9999,7,0),"")</f>
        <v>20.7</v>
      </c>
      <c r="L241" s="19"/>
      <c r="M241" s="19"/>
      <c r="N241" s="19"/>
      <c r="O241" s="19"/>
      <c r="P241" s="115">
        <f t="shared" si="30"/>
        <v>3.125E-2</v>
      </c>
      <c r="Q241" s="21">
        <f t="shared" si="37"/>
        <v>6.9444444444440867E-3</v>
      </c>
    </row>
    <row r="242" spans="1:18" ht="15.75">
      <c r="A242" s="16">
        <v>245</v>
      </c>
      <c r="B242" s="118">
        <f>IFERROR(VLOOKUP(A242,'CR ACT'!$A$3:$J$9999,10,FALSE),"")</f>
        <v>0</v>
      </c>
      <c r="C242" s="124">
        <v>42</v>
      </c>
      <c r="D242" s="16">
        <v>6</v>
      </c>
      <c r="E242" s="8" t="str">
        <f t="shared" si="29"/>
        <v>42-6</v>
      </c>
      <c r="F242" s="17">
        <f>IFERROR(VLOOKUP($A242,'CR ACT'!$A$3:$G$9999,2,0),"")</f>
        <v>0.58333333333333304</v>
      </c>
      <c r="G242" s="17" t="str">
        <f>IFERROR(VLOOKUP($A242,'CR ACT'!$A$3:$G$9999,3,0),"")</f>
        <v>NTA</v>
      </c>
      <c r="H242" s="16" t="str">
        <f>IFERROR(VLOOKUP($A242,'CR ACT'!$A$3:$G$9999,4,0),"")</f>
        <v>NH</v>
      </c>
      <c r="I242" s="17" t="str">
        <f>IFERROR(VLOOKUP($A242,'CR ACT'!$A$3:$G$9999,5,0),"")</f>
        <v>TVM</v>
      </c>
      <c r="J242" s="17">
        <f>IFERROR(VLOOKUP($A242,'CR ACT'!$A$3:$G$9999,6,0),"")</f>
        <v>0.61805555555555525</v>
      </c>
      <c r="K242" s="18">
        <f>IFERROR(VLOOKUP($A242,'CR ACT'!$A$3:$G$9999,7,0),"")</f>
        <v>20.7</v>
      </c>
      <c r="L242" s="19"/>
      <c r="M242" s="19"/>
      <c r="N242" s="19"/>
      <c r="O242" s="19"/>
      <c r="P242" s="115">
        <f t="shared" si="30"/>
        <v>3.472222222222221E-2</v>
      </c>
      <c r="Q242" s="21">
        <f t="shared" si="37"/>
        <v>6.9444444444447528E-3</v>
      </c>
    </row>
    <row r="243" spans="1:18" ht="15.75">
      <c r="A243" s="16">
        <v>344</v>
      </c>
      <c r="B243" s="118">
        <f>IFERROR(VLOOKUP(A243,'CR ACT'!$A$3:$J$9999,10,FALSE),"")</f>
        <v>0</v>
      </c>
      <c r="C243" s="124">
        <v>42</v>
      </c>
      <c r="D243" s="8">
        <v>7</v>
      </c>
      <c r="E243" s="8" t="str">
        <f t="shared" ref="E243:E244" si="38">C243&amp;-D243</f>
        <v>42-7</v>
      </c>
      <c r="F243" s="17">
        <f>IFERROR(VLOOKUP($A243,'CR ACT'!$A$3:$G$9999,2,0),"")</f>
        <v>0.625</v>
      </c>
      <c r="G243" s="17" t="str">
        <f>IFERROR(VLOOKUP($A243,'CR ACT'!$A$3:$G$9999,3,0),"")</f>
        <v>TVM</v>
      </c>
      <c r="H243" s="16" t="str">
        <f>IFERROR(VLOOKUP($A243,'CR ACT'!$A$3:$G$9999,4,0),"")</f>
        <v>NH</v>
      </c>
      <c r="I243" s="17" t="str">
        <f>IFERROR(VLOOKUP($A243,'CR ACT'!$A$3:$G$9999,5,0),"")</f>
        <v>KLKV</v>
      </c>
      <c r="J243" s="17">
        <f>IFERROR(VLOOKUP($A243,'CR ACT'!$A$3:$G$9999,6,0),"")</f>
        <v>0.68055555555555558</v>
      </c>
      <c r="K243" s="18">
        <f>IFERROR(VLOOKUP($A243,'CR ACT'!$A$3:$G$9999,7,0),"")</f>
        <v>33.700000000000003</v>
      </c>
      <c r="L243" s="19"/>
      <c r="M243" s="19"/>
      <c r="N243" s="19"/>
      <c r="O243" s="19"/>
      <c r="P243" s="115">
        <f t="shared" si="30"/>
        <v>5.555555555555558E-2</v>
      </c>
      <c r="Q243" s="21">
        <f t="shared" si="37"/>
        <v>6.9444444444444198E-3</v>
      </c>
    </row>
    <row r="244" spans="1:18" ht="15.75">
      <c r="A244" s="16">
        <v>306</v>
      </c>
      <c r="B244" s="118">
        <v>0</v>
      </c>
      <c r="C244" s="124">
        <v>42</v>
      </c>
      <c r="D244" s="16">
        <v>8</v>
      </c>
      <c r="E244" s="8" t="str">
        <f t="shared" si="38"/>
        <v>42-8</v>
      </c>
      <c r="F244" s="17">
        <f>IFERROR(VLOOKUP($A244,'CR ACT'!$A$3:$G$9999,2,0),"")</f>
        <v>0.6875</v>
      </c>
      <c r="G244" s="17" t="str">
        <f>IFERROR(VLOOKUP($A244,'CR ACT'!$A$3:$G$9999,3,0),"")</f>
        <v>KLKV</v>
      </c>
      <c r="H244" s="16" t="str">
        <f>IFERROR(VLOOKUP($A244,'CR ACT'!$A$3:$G$9999,4,0),"")</f>
        <v>NH</v>
      </c>
      <c r="I244" s="17" t="str">
        <f>IFERROR(VLOOKUP($A244,'CR ACT'!$A$3:$G$9999,5,0),"")</f>
        <v>NTA</v>
      </c>
      <c r="J244" s="17">
        <f>IFERROR(VLOOKUP($A244,'CR ACT'!$A$3:$G$9999,6,0),"")</f>
        <v>0.70486111111111116</v>
      </c>
      <c r="K244" s="18">
        <f>IFERROR(VLOOKUP($A244,'CR ACT'!$A$3:$G$9999,7,0),"")</f>
        <v>13</v>
      </c>
      <c r="L244" s="19"/>
      <c r="M244" s="19"/>
      <c r="N244" s="19"/>
      <c r="O244" s="19"/>
      <c r="P244" s="115">
        <f t="shared" si="30"/>
        <v>1.736111111111116E-2</v>
      </c>
      <c r="Q244" s="21">
        <f t="shared" si="37"/>
        <v>6.9444444444443088E-3</v>
      </c>
    </row>
    <row r="245" spans="1:18" ht="15.75">
      <c r="A245" s="16">
        <v>500</v>
      </c>
      <c r="B245" s="118">
        <v>0</v>
      </c>
      <c r="C245" s="124">
        <v>42</v>
      </c>
      <c r="D245" s="8">
        <v>9</v>
      </c>
      <c r="E245" s="8" t="str">
        <f t="shared" ref="E245" si="39">C245&amp;-D245</f>
        <v>42-9</v>
      </c>
      <c r="F245" s="17">
        <f>IFERROR(VLOOKUP($A245,'CR ACT'!$A$3:$G$9999,2,0),"")</f>
        <v>0.71180555555555547</v>
      </c>
      <c r="G245" s="17" t="str">
        <f>IFERROR(VLOOKUP($A245,'CR ACT'!$A$3:$G$9999,3,0),"")</f>
        <v>NTA</v>
      </c>
      <c r="H245" s="16" t="str">
        <f>IFERROR(VLOOKUP($A245,'CR ACT'!$A$3:$G$9999,4,0),"")</f>
        <v>NH</v>
      </c>
      <c r="I245" s="17" t="str">
        <f>IFERROR(VLOOKUP($A245,'CR ACT'!$A$3:$G$9999,5,0),"")</f>
        <v>PSL</v>
      </c>
      <c r="J245" s="17">
        <f>IFERROR(VLOOKUP($A245,'CR ACT'!$A$3:$G$9999,6,0),"")</f>
        <v>0.72916666666666663</v>
      </c>
      <c r="K245" s="18">
        <f>IFERROR(VLOOKUP($A245,'CR ACT'!$A$3:$G$9999,7,0),"")</f>
        <v>12</v>
      </c>
      <c r="L245" s="19"/>
      <c r="M245" s="19"/>
      <c r="N245" s="19"/>
      <c r="O245" s="19"/>
      <c r="P245" s="115">
        <f t="shared" si="30"/>
        <v>1.736111111111116E-2</v>
      </c>
      <c r="Q245" s="21"/>
    </row>
    <row r="246" spans="1:18" ht="15.75">
      <c r="A246" s="7">
        <v>37</v>
      </c>
      <c r="B246" s="118">
        <f>IFERROR(VLOOKUP(A246,'CR ACT'!$A$3:$J$9999,10,FALSE),"")</f>
        <v>0</v>
      </c>
      <c r="C246" s="123">
        <v>43</v>
      </c>
      <c r="D246" s="8">
        <v>1</v>
      </c>
      <c r="E246" s="8" t="str">
        <f t="shared" ref="E246:E309" si="40">C246&amp;-D246</f>
        <v>43-1</v>
      </c>
      <c r="F246" s="9">
        <f>IFERROR(VLOOKUP($A246,'CR ACT'!$A$3:$G$9999,2,0),"")</f>
        <v>0.31597222222222221</v>
      </c>
      <c r="G246" s="9" t="str">
        <f>IFERROR(VLOOKUP($A246,'CR ACT'!$A$3:$G$9999,3,0),"")</f>
        <v>PSL</v>
      </c>
      <c r="H246" s="8" t="str">
        <f>IFERROR(VLOOKUP($A246,'CR ACT'!$A$3:$G$9999,4,0),"")</f>
        <v>NH</v>
      </c>
      <c r="I246" s="9" t="str">
        <f>IFERROR(VLOOKUP($A246,'CR ACT'!$A$3:$G$9999,5,0),"")</f>
        <v>KLKV</v>
      </c>
      <c r="J246" s="9">
        <f>IFERROR(VLOOKUP($A246,'CR ACT'!$A$3:$G$9999,6,0),"")</f>
        <v>0.32291666666666663</v>
      </c>
      <c r="K246" s="10">
        <f>IFERROR(VLOOKUP($A246,'CR ACT'!$A$3:$G$9999,7,0),"")</f>
        <v>3.5</v>
      </c>
      <c r="L246" s="11">
        <f>SUMIF(Q246:Q253,"&lt;0:14",Q246:Q253)+SUM(P246:P253)+TIME(0,60,0)</f>
        <v>0.35416666666666685</v>
      </c>
      <c r="M246" s="12">
        <f>L246+SUMIF(Q246:Q253,"&gt;0:14",Q246:Q253)-TIME(0,30,0)</f>
        <v>0.50000000000000011</v>
      </c>
      <c r="N246" s="12">
        <f>MAX(0,(L246-TIME(8,0,0)))</f>
        <v>2.0833333333333537E-2</v>
      </c>
      <c r="O246" s="13">
        <f>SUM(K246:K253)</f>
        <v>160.4</v>
      </c>
      <c r="P246" s="14">
        <f t="shared" ref="P246:P309" si="41">IFERROR(J246-F246,"")</f>
        <v>6.9444444444444198E-3</v>
      </c>
      <c r="Q246" s="15">
        <f t="shared" ref="Q246:Q252" si="42">IFERROR(MAX(0,(F247-J246)),"")</f>
        <v>3.4722222222223764E-3</v>
      </c>
    </row>
    <row r="247" spans="1:18" ht="31.5">
      <c r="A247" s="16">
        <v>170</v>
      </c>
      <c r="B247" s="118">
        <f>IFERROR(VLOOKUP(A247,'CR ACT'!$A$3:$J$9999,10,FALSE),"")</f>
        <v>0</v>
      </c>
      <c r="C247" s="124">
        <v>43</v>
      </c>
      <c r="D247" s="16">
        <v>2</v>
      </c>
      <c r="E247" s="8" t="str">
        <f t="shared" si="40"/>
        <v>43-2</v>
      </c>
      <c r="F247" s="17">
        <f>IFERROR(VLOOKUP($A247,'CR ACT'!$A$3:$G$9999,2,0),"")</f>
        <v>0.32638888888888901</v>
      </c>
      <c r="G247" s="17" t="str">
        <f>IFERROR(VLOOKUP($A247,'CR ACT'!$A$3:$G$9999,3,0),"")</f>
        <v>KLKV</v>
      </c>
      <c r="H247" s="16" t="str">
        <f>IFERROR(VLOOKUP($A247,'CR ACT'!$A$3:$G$9999,4,0),"")</f>
        <v>NH-TVM-VZD-VLBLM</v>
      </c>
      <c r="I247" s="17" t="str">
        <f>IFERROR(VLOOKUP($A247,'CR ACT'!$A$3:$G$9999,5,0),"")</f>
        <v>EF</v>
      </c>
      <c r="J247" s="17">
        <f>IFERROR(VLOOKUP($A247,'CR ACT'!$A$3:$G$9999,6,0),"")</f>
        <v>0.4027777777777779</v>
      </c>
      <c r="K247" s="18">
        <f>IFERROR(VLOOKUP($A247,'CR ACT'!$A$3:$G$9999,7,0),"")</f>
        <v>43</v>
      </c>
      <c r="L247" s="19"/>
      <c r="M247" s="19"/>
      <c r="N247" s="19"/>
      <c r="O247" s="19"/>
      <c r="P247" s="115">
        <f t="shared" si="41"/>
        <v>7.6388888888888895E-2</v>
      </c>
      <c r="Q247" s="21">
        <f t="shared" si="42"/>
        <v>6.9444444444443643E-3</v>
      </c>
    </row>
    <row r="248" spans="1:18" ht="15.75">
      <c r="A248" s="16">
        <v>377</v>
      </c>
      <c r="B248" s="118">
        <f>IFERROR(VLOOKUP(A248,'CR ACT'!$A$3:$J$9999,10,FALSE),"")</f>
        <v>0</v>
      </c>
      <c r="C248" s="123">
        <v>43</v>
      </c>
      <c r="D248" s="8">
        <v>3</v>
      </c>
      <c r="E248" s="8" t="str">
        <f t="shared" si="40"/>
        <v>43-3</v>
      </c>
      <c r="F248" s="17">
        <f>IFERROR(VLOOKUP($A248,'CR ACT'!$A$3:$G$9999,2,0),"")</f>
        <v>0.40972222222222227</v>
      </c>
      <c r="G248" s="17" t="str">
        <f>IFERROR(VLOOKUP($A248,'CR ACT'!$A$3:$G$9999,3,0),"")</f>
        <v>EF</v>
      </c>
      <c r="H248" s="16" t="str">
        <f>IFERROR(VLOOKUP($A248,'CR ACT'!$A$3:$G$9999,4,0),"")</f>
        <v>NH</v>
      </c>
      <c r="I248" s="17" t="str">
        <f>IFERROR(VLOOKUP($A248,'CR ACT'!$A$3:$G$9999,5,0),"")</f>
        <v>KLKV</v>
      </c>
      <c r="J248" s="17">
        <f>IFERROR(VLOOKUP($A248,'CR ACT'!$A$3:$G$9999,6,0),"")</f>
        <v>0.46875000000000006</v>
      </c>
      <c r="K248" s="18">
        <f>IFERROR(VLOOKUP($A248,'CR ACT'!$A$3:$G$9999,7,0),"")</f>
        <v>33.700000000000003</v>
      </c>
      <c r="L248" s="19"/>
      <c r="M248" s="19"/>
      <c r="N248" s="19"/>
      <c r="O248" s="19"/>
      <c r="P248" s="115">
        <f t="shared" si="41"/>
        <v>5.902777777777779E-2</v>
      </c>
      <c r="Q248" s="21">
        <f t="shared" si="42"/>
        <v>0.16666666666666657</v>
      </c>
    </row>
    <row r="249" spans="1:18" ht="15.75">
      <c r="A249" s="16">
        <v>258</v>
      </c>
      <c r="B249" s="118">
        <f>IFERROR(VLOOKUP(A249,'CR ACT'!$A$3:$J$9999,10,FALSE),"")</f>
        <v>0</v>
      </c>
      <c r="C249" s="124">
        <v>43</v>
      </c>
      <c r="D249" s="16">
        <v>4</v>
      </c>
      <c r="E249" s="8" t="str">
        <f t="shared" si="40"/>
        <v>43-4</v>
      </c>
      <c r="F249" s="17">
        <f>IFERROR(VLOOKUP($A249,'CR ACT'!$A$3:$G$9999,2,0),"")</f>
        <v>0.63541666666666663</v>
      </c>
      <c r="G249" s="17" t="str">
        <f>IFERROR(VLOOKUP($A249,'CR ACT'!$A$3:$G$9999,3,0),"")</f>
        <v>KLKV</v>
      </c>
      <c r="H249" s="16" t="str">
        <f>IFERROR(VLOOKUP($A249,'CR ACT'!$A$3:$G$9999,4,0),"")</f>
        <v>NH-TVM</v>
      </c>
      <c r="I249" s="17" t="str">
        <f>IFERROR(VLOOKUP($A249,'CR ACT'!$A$3:$G$9999,5,0),"")</f>
        <v>EF</v>
      </c>
      <c r="J249" s="17">
        <f>IFERROR(VLOOKUP($A249,'CR ACT'!$A$3:$G$9999,6,0),"")</f>
        <v>0.69444444444444442</v>
      </c>
      <c r="K249" s="18">
        <f>IFERROR(VLOOKUP($A249,'CR ACT'!$A$3:$G$9999,7,0),"")</f>
        <v>33.700000000000003</v>
      </c>
      <c r="L249" s="19"/>
      <c r="M249" s="19"/>
      <c r="N249" s="19"/>
      <c r="O249" s="19"/>
      <c r="P249" s="115">
        <f t="shared" si="41"/>
        <v>5.902777777777779E-2</v>
      </c>
      <c r="Q249" s="21">
        <f t="shared" si="42"/>
        <v>6.9444444444445308E-3</v>
      </c>
      <c r="R249" s="121"/>
    </row>
    <row r="250" spans="1:18" ht="31.5">
      <c r="A250" s="16">
        <v>370</v>
      </c>
      <c r="B250" s="118">
        <f>IFERROR(VLOOKUP(A250,'CR ACT'!$A$3:$J$9999,10,FALSE),"")</f>
        <v>0</v>
      </c>
      <c r="C250" s="123">
        <v>43</v>
      </c>
      <c r="D250" s="8">
        <v>5</v>
      </c>
      <c r="E250" s="8" t="str">
        <f t="shared" si="40"/>
        <v>43-5</v>
      </c>
      <c r="F250" s="17">
        <f>IFERROR(VLOOKUP($A250,'CR ACT'!$A$3:$G$9999,2,0),"")</f>
        <v>0.70138888888888895</v>
      </c>
      <c r="G250" s="17" t="str">
        <f>IFERROR(VLOOKUP($A250,'CR ACT'!$A$3:$G$9999,3,0),"")</f>
        <v>EF</v>
      </c>
      <c r="H250" s="16" t="str">
        <f>IFERROR(VLOOKUP($A250,'CR ACT'!$A$3:$G$9999,4,0),"")</f>
        <v>NH-TVM-VZD-VLBLM</v>
      </c>
      <c r="I250" s="17" t="str">
        <f>IFERROR(VLOOKUP($A250,'CR ACT'!$A$3:$G$9999,5,0),"")</f>
        <v>KLKV</v>
      </c>
      <c r="J250" s="17">
        <f>IFERROR(VLOOKUP($A250,'CR ACT'!$A$3:$G$9999,6,0),"")</f>
        <v>0.78472222222222232</v>
      </c>
      <c r="K250" s="18">
        <f>IFERROR(VLOOKUP($A250,'CR ACT'!$A$3:$G$9999,7,0),"")</f>
        <v>43</v>
      </c>
      <c r="L250" s="19"/>
      <c r="M250" s="19"/>
      <c r="N250" s="19"/>
      <c r="O250" s="19"/>
      <c r="P250" s="115">
        <f t="shared" si="41"/>
        <v>8.333333333333337E-2</v>
      </c>
      <c r="Q250" s="21">
        <f t="shared" si="42"/>
        <v>3.4722222222222099E-3</v>
      </c>
    </row>
    <row r="251" spans="1:18" ht="15.75">
      <c r="A251" s="16">
        <v>90</v>
      </c>
      <c r="B251" s="118">
        <f>IFERROR(VLOOKUP(A251,'CR ACT'!$A$3:$J$9999,10,FALSE),"")</f>
        <v>0</v>
      </c>
      <c r="C251" s="124">
        <v>43</v>
      </c>
      <c r="D251" s="16">
        <v>6</v>
      </c>
      <c r="E251" s="8" t="str">
        <f t="shared" si="40"/>
        <v>43-6</v>
      </c>
      <c r="F251" s="17">
        <f>IFERROR(VLOOKUP($A251,'CR ACT'!$A$3:$G$9999,2,0),"")</f>
        <v>0.78819444444444453</v>
      </c>
      <c r="G251" s="17" t="str">
        <f>IFERROR(VLOOKUP($A251,'CR ACT'!$A$3:$G$9999,3,0),"")</f>
        <v>KLKV</v>
      </c>
      <c r="H251" s="16" t="str">
        <f>IFERROR(VLOOKUP($A251,'CR ACT'!$A$3:$G$9999,4,0),"")</f>
        <v>NH</v>
      </c>
      <c r="I251" s="17" t="str">
        <f>IFERROR(VLOOKUP($A251,'CR ACT'!$A$3:$G$9999,5,0),"")</f>
        <v>PSL</v>
      </c>
      <c r="J251" s="17">
        <f>IFERROR(VLOOKUP($A251,'CR ACT'!$A$3:$G$9999,6,0),"")</f>
        <v>0.79513888888888895</v>
      </c>
      <c r="K251" s="18">
        <f>IFERROR(VLOOKUP($A251,'CR ACT'!$A$3:$G$9999,7,0),"")</f>
        <v>3.5</v>
      </c>
      <c r="L251" s="19"/>
      <c r="M251" s="19"/>
      <c r="N251" s="19"/>
      <c r="O251" s="19"/>
      <c r="P251" s="115">
        <f t="shared" si="41"/>
        <v>6.9444444444444198E-3</v>
      </c>
      <c r="Q251" s="21" t="str">
        <f t="shared" si="42"/>
        <v/>
      </c>
    </row>
    <row r="252" spans="1:18" ht="15.75">
      <c r="A252" s="16"/>
      <c r="B252" s="118" t="str">
        <f>IFERROR(VLOOKUP(A252,'CR ACT'!$A$3:$J$9999,10,FALSE),"")</f>
        <v/>
      </c>
      <c r="C252" s="138"/>
      <c r="D252" s="16"/>
      <c r="E252" s="8" t="str">
        <f t="shared" si="40"/>
        <v>0</v>
      </c>
      <c r="F252" s="17" t="str">
        <f>IFERROR(VLOOKUP($A252,'CR ACT'!$A$3:$G$9999,2,0),"")</f>
        <v/>
      </c>
      <c r="G252" s="17" t="str">
        <f>IFERROR(VLOOKUP($A252,'CR ACT'!$A$3:$G$9999,3,0),"")</f>
        <v/>
      </c>
      <c r="H252" s="16" t="str">
        <f>IFERROR(VLOOKUP($A252,'CR ACT'!$A$3:$G$9999,4,0),"")</f>
        <v/>
      </c>
      <c r="I252" s="17" t="str">
        <f>IFERROR(VLOOKUP($A252,'CR ACT'!$A$3:$G$9999,5,0),"")</f>
        <v/>
      </c>
      <c r="J252" s="17" t="str">
        <f>IFERROR(VLOOKUP($A252,'CR ACT'!$A$3:$G$9999,6,0),"")</f>
        <v/>
      </c>
      <c r="K252" s="18" t="str">
        <f>IFERROR(VLOOKUP($A252,'CR ACT'!$A$3:$G$9999,7,0),"")</f>
        <v/>
      </c>
      <c r="L252" s="22"/>
      <c r="M252" s="22"/>
      <c r="N252" s="22"/>
      <c r="O252" s="22"/>
      <c r="P252" s="20" t="str">
        <f t="shared" si="41"/>
        <v/>
      </c>
      <c r="Q252" s="21" t="str">
        <f t="shared" si="42"/>
        <v/>
      </c>
    </row>
    <row r="253" spans="1:18" ht="16.5" thickBot="1">
      <c r="A253" s="16"/>
      <c r="B253" s="118" t="str">
        <f>IFERROR(VLOOKUP(A253,'CR ACT'!$A$3:$J$9999,10,FALSE),"")</f>
        <v/>
      </c>
      <c r="C253" s="138"/>
      <c r="D253" s="23"/>
      <c r="E253" s="8" t="str">
        <f t="shared" si="40"/>
        <v>0</v>
      </c>
      <c r="F253" s="24" t="str">
        <f>IFERROR(VLOOKUP($A253,'CR ACT'!$A$3:$G$9999,2,0),"")</f>
        <v/>
      </c>
      <c r="G253" s="24" t="str">
        <f>IFERROR(VLOOKUP($A253,'CR ACT'!$A$3:$G$9999,3,0),"")</f>
        <v/>
      </c>
      <c r="H253" s="23" t="str">
        <f>IFERROR(VLOOKUP($A253,'CR ACT'!$A$3:$G$9999,4,0),"")</f>
        <v/>
      </c>
      <c r="I253" s="24" t="str">
        <f>IFERROR(VLOOKUP($A253,'CR ACT'!$A$3:$G$9999,5,0),"")</f>
        <v/>
      </c>
      <c r="J253" s="24" t="str">
        <f>IFERROR(VLOOKUP($A253,'CR ACT'!$A$3:$G$9999,6,0),"")</f>
        <v/>
      </c>
      <c r="K253" s="25" t="str">
        <f>IFERROR(VLOOKUP($A253,'CR ACT'!$A$3:$G$9999,7,0),"")</f>
        <v/>
      </c>
      <c r="L253" s="26"/>
      <c r="M253" s="26"/>
      <c r="N253" s="26"/>
      <c r="O253" s="26"/>
      <c r="P253" s="27" t="str">
        <f t="shared" si="41"/>
        <v/>
      </c>
      <c r="Q253" s="28"/>
    </row>
    <row r="254" spans="1:18" ht="15.75">
      <c r="A254" s="7">
        <v>617</v>
      </c>
      <c r="B254" s="118">
        <f>IFERROR(VLOOKUP(A254,'CR ACT'!$A$3:$J$9999,10,FALSE),"")</f>
        <v>0</v>
      </c>
      <c r="C254" s="123">
        <v>44</v>
      </c>
      <c r="D254" s="8">
        <v>1</v>
      </c>
      <c r="E254" s="8" t="str">
        <f t="shared" si="40"/>
        <v>44-1</v>
      </c>
      <c r="F254" s="9">
        <f>IFERROR(VLOOKUP($A254,'CR ACT'!$A$3:$G$9999,2,0),"")</f>
        <v>0.32291666666666702</v>
      </c>
      <c r="G254" s="9" t="str">
        <f>IFERROR(VLOOKUP($A254,'CR ACT'!$A$3:$G$9999,3,0),"")</f>
        <v>PSL</v>
      </c>
      <c r="H254" s="8" t="str">
        <f>IFERROR(VLOOKUP($A254,'CR ACT'!$A$3:$G$9999,4,0),"")</f>
        <v>AYRA</v>
      </c>
      <c r="I254" s="9" t="str">
        <f>IFERROR(VLOOKUP($A254,'CR ACT'!$A$3:$G$9999,5,0),"")</f>
        <v>KROD</v>
      </c>
      <c r="J254" s="9">
        <f>IFERROR(VLOOKUP($A254,'CR ACT'!$A$3:$G$9999,6,0),"")</f>
        <v>0.3333333333333337</v>
      </c>
      <c r="K254" s="10">
        <f>IFERROR(VLOOKUP($A254,'CR ACT'!$A$3:$G$9999,7,0),"")</f>
        <v>7</v>
      </c>
      <c r="L254" s="11">
        <f>SUMIF(Q254:Q261,"&lt;0:14",Q254:Q261)+SUM(P254:P261)+TIME(0,60,0)</f>
        <v>0.38541666666666236</v>
      </c>
      <c r="M254" s="12">
        <f>L254+SUMIF(Q254:Q261,"&gt;0:14",Q254:Q261)-TIME(0,30,0)</f>
        <v>0.43749999999999983</v>
      </c>
      <c r="N254" s="12">
        <f>MAX(0,(L254-TIME(8,0,0)))</f>
        <v>5.208333333332904E-2</v>
      </c>
      <c r="O254" s="13">
        <f>SUM(K254:K261)</f>
        <v>178</v>
      </c>
      <c r="P254" s="14">
        <f t="shared" si="41"/>
        <v>1.0416666666666685E-2</v>
      </c>
      <c r="Q254" s="15">
        <f t="shared" ref="Q254:Q260" si="43">IFERROR(MAX(0,(F255-J254)),"")</f>
        <v>6.9444444444443088E-3</v>
      </c>
    </row>
    <row r="255" spans="1:18" ht="15.75">
      <c r="A255" s="16">
        <v>618</v>
      </c>
      <c r="B255" s="118">
        <f>IFERROR(VLOOKUP(A255,'CR ACT'!$A$3:$J$9999,10,FALSE),"")</f>
        <v>0</v>
      </c>
      <c r="C255" s="124">
        <v>44</v>
      </c>
      <c r="D255" s="16">
        <v>2</v>
      </c>
      <c r="E255" s="8" t="str">
        <f t="shared" si="40"/>
        <v>44-2</v>
      </c>
      <c r="F255" s="17">
        <f>IFERROR(VLOOKUP($A255,'CR ACT'!$A$3:$G$9999,2,0),"")</f>
        <v>0.34027777777777801</v>
      </c>
      <c r="G255" s="17" t="str">
        <f>IFERROR(VLOOKUP($A255,'CR ACT'!$A$3:$G$9999,3,0),"")</f>
        <v>KROD</v>
      </c>
      <c r="H255" s="16" t="str">
        <f>IFERROR(VLOOKUP($A255,'CR ACT'!$A$3:$G$9999,4,0),"")</f>
        <v>AYRA-PSL</v>
      </c>
      <c r="I255" s="17" t="str">
        <f>IFERROR(VLOOKUP($A255,'CR ACT'!$A$3:$G$9999,5,0),"")</f>
        <v>MC</v>
      </c>
      <c r="J255" s="17">
        <f>IFERROR(VLOOKUP($A255,'CR ACT'!$A$3:$G$9999,6,0),"")</f>
        <v>0.42361111111111133</v>
      </c>
      <c r="K255" s="18">
        <f>IFERROR(VLOOKUP($A255,'CR ACT'!$A$3:$G$9999,7,0),"")</f>
        <v>45</v>
      </c>
      <c r="L255" s="19"/>
      <c r="M255" s="19"/>
      <c r="N255" s="19"/>
      <c r="O255" s="19"/>
      <c r="P255" s="115">
        <f t="shared" si="41"/>
        <v>8.3333333333333315E-2</v>
      </c>
      <c r="Q255" s="122">
        <f t="shared" si="43"/>
        <v>2.0833333333333093E-2</v>
      </c>
      <c r="R255" s="121"/>
    </row>
    <row r="256" spans="1:18" ht="15.75">
      <c r="A256" s="16">
        <v>386</v>
      </c>
      <c r="B256" s="118">
        <f>IFERROR(VLOOKUP(A256,'CR ACT'!$A$3:$J$9999,10,FALSE),"")</f>
        <v>0</v>
      </c>
      <c r="C256" s="123">
        <v>44</v>
      </c>
      <c r="D256" s="16">
        <v>3</v>
      </c>
      <c r="E256" s="8" t="str">
        <f t="shared" si="40"/>
        <v>44-3</v>
      </c>
      <c r="F256" s="17">
        <f>IFERROR(VLOOKUP($A256,'CR ACT'!$A$3:$G$9999,2,0),"")</f>
        <v>0.44444444444444442</v>
      </c>
      <c r="G256" s="17" t="str">
        <f>IFERROR(VLOOKUP($A256,'CR ACT'!$A$3:$G$9999,3,0),"")</f>
        <v>MC</v>
      </c>
      <c r="H256" s="16" t="str">
        <f>IFERROR(VLOOKUP($A256,'CR ACT'!$A$3:$G$9999,4,0),"")</f>
        <v>NH</v>
      </c>
      <c r="I256" s="17" t="str">
        <f>IFERROR(VLOOKUP($A256,'CR ACT'!$A$3:$G$9999,5,0),"")</f>
        <v>KLKV</v>
      </c>
      <c r="J256" s="17">
        <f>IFERROR(VLOOKUP($A256,'CR ACT'!$A$3:$G$9999,6,0),"")</f>
        <v>0.52083333333333326</v>
      </c>
      <c r="K256" s="18">
        <f>IFERROR(VLOOKUP($A256,'CR ACT'!$A$3:$G$9999,7,0),"")</f>
        <v>40</v>
      </c>
      <c r="L256" s="19"/>
      <c r="M256" s="19"/>
      <c r="N256" s="19"/>
      <c r="O256" s="19"/>
      <c r="P256" s="115">
        <f t="shared" si="41"/>
        <v>7.638888888888884E-2</v>
      </c>
      <c r="Q256" s="122">
        <f t="shared" si="43"/>
        <v>5.20833333333377E-2</v>
      </c>
      <c r="R256" s="121"/>
    </row>
    <row r="257" spans="1:17" ht="15.75">
      <c r="A257" s="16">
        <v>243</v>
      </c>
      <c r="B257" s="118">
        <f>IFERROR(VLOOKUP(A257,'CR ACT'!$A$3:$J$9999,10,FALSE),"")</f>
        <v>0</v>
      </c>
      <c r="C257" s="124">
        <v>44</v>
      </c>
      <c r="D257" s="16">
        <v>4</v>
      </c>
      <c r="E257" s="8" t="str">
        <f t="shared" si="40"/>
        <v>44-4</v>
      </c>
      <c r="F257" s="17">
        <f>IFERROR(VLOOKUP($A257,'CR ACT'!$A$3:$G$9999,2,0),"")</f>
        <v>0.57291666666667096</v>
      </c>
      <c r="G257" s="17" t="str">
        <f>IFERROR(VLOOKUP($A257,'CR ACT'!$A$3:$G$9999,3,0),"")</f>
        <v>KLKV</v>
      </c>
      <c r="H257" s="16" t="str">
        <f>IFERROR(VLOOKUP($A257,'CR ACT'!$A$3:$G$9999,4,0),"")</f>
        <v>NH</v>
      </c>
      <c r="I257" s="17" t="str">
        <f>IFERROR(VLOOKUP($A257,'CR ACT'!$A$3:$G$9999,5,0),"")</f>
        <v>MC</v>
      </c>
      <c r="J257" s="17">
        <f>IFERROR(VLOOKUP($A257,'CR ACT'!$A$3:$G$9999,6,0),"")</f>
        <v>0.64236111111111538</v>
      </c>
      <c r="K257" s="18">
        <f>IFERROR(VLOOKUP($A257,'CR ACT'!$A$3:$G$9999,7,0),"")</f>
        <v>40</v>
      </c>
      <c r="L257" s="19"/>
      <c r="M257" s="19"/>
      <c r="N257" s="19"/>
      <c r="O257" s="19"/>
      <c r="P257" s="115">
        <f t="shared" si="41"/>
        <v>6.944444444444442E-2</v>
      </c>
      <c r="Q257" s="21">
        <f t="shared" si="43"/>
        <v>6.944444444440645E-3</v>
      </c>
    </row>
    <row r="258" spans="1:17" ht="15.75">
      <c r="A258" s="16">
        <v>613</v>
      </c>
      <c r="B258" s="118">
        <f>IFERROR(VLOOKUP(A258,'CR ACT'!$A$3:$J$9999,10,FALSE),"")</f>
        <v>0</v>
      </c>
      <c r="C258" s="123">
        <v>44</v>
      </c>
      <c r="D258" s="16">
        <v>5</v>
      </c>
      <c r="E258" s="8" t="str">
        <f t="shared" si="40"/>
        <v>44-5</v>
      </c>
      <c r="F258" s="17">
        <f>IFERROR(VLOOKUP($A258,'CR ACT'!$A$3:$G$9999,2,0),"")</f>
        <v>0.64930555555555602</v>
      </c>
      <c r="G258" s="17" t="str">
        <f>IFERROR(VLOOKUP($A258,'CR ACT'!$A$3:$G$9999,3,0),"")</f>
        <v>MC</v>
      </c>
      <c r="H258" s="16" t="str">
        <f>IFERROR(VLOOKUP($A258,'CR ACT'!$A$3:$G$9999,4,0),"")</f>
        <v>UDA</v>
      </c>
      <c r="I258" s="17" t="str">
        <f>IFERROR(VLOOKUP($A258,'CR ACT'!$A$3:$G$9999,5,0),"")</f>
        <v>KDGRA</v>
      </c>
      <c r="J258" s="17">
        <f>IFERROR(VLOOKUP($A258,'CR ACT'!$A$3:$G$9999,6,0),"")</f>
        <v>0.71875000000000044</v>
      </c>
      <c r="K258" s="18">
        <f>IFERROR(VLOOKUP($A258,'CR ACT'!$A$3:$G$9999,7,0),"")</f>
        <v>38</v>
      </c>
      <c r="L258" s="19"/>
      <c r="M258" s="19"/>
      <c r="N258" s="19"/>
      <c r="O258" s="19"/>
      <c r="P258" s="115">
        <f t="shared" si="41"/>
        <v>6.944444444444442E-2</v>
      </c>
      <c r="Q258" s="21">
        <f t="shared" si="43"/>
        <v>6.9444444444440867E-3</v>
      </c>
    </row>
    <row r="259" spans="1:17" ht="15.75">
      <c r="A259" s="16">
        <v>642</v>
      </c>
      <c r="B259" s="118">
        <f>IFERROR(VLOOKUP(A259,'CR ACT'!$A$3:$J$9999,10,FALSE),"")</f>
        <v>0</v>
      </c>
      <c r="C259" s="124">
        <v>44</v>
      </c>
      <c r="D259" s="16">
        <v>6</v>
      </c>
      <c r="E259" s="8" t="str">
        <f t="shared" si="40"/>
        <v>44-6</v>
      </c>
      <c r="F259" s="17">
        <f>IFERROR(VLOOKUP($A259,'CR ACT'!$A$3:$G$9999,2,0),"")</f>
        <v>0.72569444444444453</v>
      </c>
      <c r="G259" s="17" t="str">
        <f>IFERROR(VLOOKUP($A259,'CR ACT'!$A$3:$G$9999,3,0),"")</f>
        <v>KDGRA</v>
      </c>
      <c r="H259" s="16" t="str">
        <f>IFERROR(VLOOKUP($A259,'CR ACT'!$A$3:$G$9999,4,0),"")</f>
        <v>UDA</v>
      </c>
      <c r="I259" s="17" t="str">
        <f>IFERROR(VLOOKUP($A259,'CR ACT'!$A$3:$G$9999,5,0),"")</f>
        <v>PSL</v>
      </c>
      <c r="J259" s="17">
        <f>IFERROR(VLOOKUP($A259,'CR ACT'!$A$3:$G$9999,6,0),"")</f>
        <v>0.73958333333333348</v>
      </c>
      <c r="K259" s="18">
        <f>IFERROR(VLOOKUP($A259,'CR ACT'!$A$3:$G$9999,7,0),"")</f>
        <v>8</v>
      </c>
      <c r="L259" s="19"/>
      <c r="M259" s="19"/>
      <c r="N259" s="19"/>
      <c r="O259" s="19"/>
      <c r="P259" s="115">
        <f t="shared" si="41"/>
        <v>1.3888888888888951E-2</v>
      </c>
      <c r="Q259" s="21" t="str">
        <f t="shared" si="43"/>
        <v/>
      </c>
    </row>
    <row r="260" spans="1:17" ht="15.75">
      <c r="A260" s="16"/>
      <c r="B260" s="118" t="str">
        <f>IFERROR(VLOOKUP(A260,'CR ACT'!$A$3:$J$9999,10,FALSE),"")</f>
        <v/>
      </c>
      <c r="C260" s="138"/>
      <c r="D260" s="16"/>
      <c r="E260" s="8" t="str">
        <f t="shared" si="40"/>
        <v>0</v>
      </c>
      <c r="F260" s="17" t="str">
        <f>IFERROR(VLOOKUP($A260,'CR ACT'!$A$3:$G$9999,2,0),"")</f>
        <v/>
      </c>
      <c r="G260" s="17" t="str">
        <f>IFERROR(VLOOKUP($A260,'CR ACT'!$A$3:$G$9999,3,0),"")</f>
        <v/>
      </c>
      <c r="H260" s="16" t="str">
        <f>IFERROR(VLOOKUP($A260,'CR ACT'!$A$3:$G$9999,4,0),"")</f>
        <v/>
      </c>
      <c r="I260" s="17" t="str">
        <f>IFERROR(VLOOKUP($A260,'CR ACT'!$A$3:$G$9999,5,0),"")</f>
        <v/>
      </c>
      <c r="J260" s="17" t="str">
        <f>IFERROR(VLOOKUP($A260,'CR ACT'!$A$3:$G$9999,6,0),"")</f>
        <v/>
      </c>
      <c r="K260" s="18" t="str">
        <f>IFERROR(VLOOKUP($A260,'CR ACT'!$A$3:$G$9999,7,0),"")</f>
        <v/>
      </c>
      <c r="L260" s="22"/>
      <c r="M260" s="22"/>
      <c r="N260" s="22"/>
      <c r="O260" s="22"/>
      <c r="P260" s="20" t="str">
        <f t="shared" si="41"/>
        <v/>
      </c>
      <c r="Q260" s="21" t="str">
        <f t="shared" si="43"/>
        <v/>
      </c>
    </row>
    <row r="261" spans="1:17" ht="16.5" thickBot="1">
      <c r="A261" s="16"/>
      <c r="B261" s="118" t="str">
        <f>IFERROR(VLOOKUP(A261,'CR ACT'!$A$3:$J$9999,10,FALSE),"")</f>
        <v/>
      </c>
      <c r="C261" s="138"/>
      <c r="D261" s="23"/>
      <c r="E261" s="8" t="str">
        <f t="shared" si="40"/>
        <v>0</v>
      </c>
      <c r="F261" s="24" t="str">
        <f>IFERROR(VLOOKUP($A261,'CR ACT'!$A$3:$G$9999,2,0),"")</f>
        <v/>
      </c>
      <c r="G261" s="24" t="str">
        <f>IFERROR(VLOOKUP($A261,'CR ACT'!$A$3:$G$9999,3,0),"")</f>
        <v/>
      </c>
      <c r="H261" s="23" t="str">
        <f>IFERROR(VLOOKUP($A261,'CR ACT'!$A$3:$G$9999,4,0),"")</f>
        <v/>
      </c>
      <c r="I261" s="24" t="str">
        <f>IFERROR(VLOOKUP($A261,'CR ACT'!$A$3:$G$9999,5,0),"")</f>
        <v/>
      </c>
      <c r="J261" s="24" t="str">
        <f>IFERROR(VLOOKUP($A261,'CR ACT'!$A$3:$G$9999,6,0),"")</f>
        <v/>
      </c>
      <c r="K261" s="25" t="str">
        <f>IFERROR(VLOOKUP($A261,'CR ACT'!$A$3:$G$9999,7,0),"")</f>
        <v/>
      </c>
      <c r="L261" s="26"/>
      <c r="M261" s="26"/>
      <c r="N261" s="26"/>
      <c r="O261" s="26"/>
      <c r="P261" s="27" t="str">
        <f t="shared" si="41"/>
        <v/>
      </c>
      <c r="Q261" s="28"/>
    </row>
    <row r="262" spans="1:17" ht="15.75">
      <c r="A262" s="7">
        <v>40</v>
      </c>
      <c r="B262" s="118">
        <f>IFERROR(VLOOKUP(A262,'CR ACT'!$A$3:$J$9999,10,FALSE),"")</f>
        <v>0</v>
      </c>
      <c r="C262" s="124">
        <v>45</v>
      </c>
      <c r="D262" s="8">
        <v>1</v>
      </c>
      <c r="E262" s="8" t="str">
        <f t="shared" si="40"/>
        <v>45-1</v>
      </c>
      <c r="F262" s="9">
        <f>IFERROR(VLOOKUP($A262,'CR ACT'!$A$3:$G$9999,2,0),"")</f>
        <v>0.37847222222222199</v>
      </c>
      <c r="G262" s="9" t="str">
        <f>IFERROR(VLOOKUP($A262,'CR ACT'!$A$3:$G$9999,3,0),"")</f>
        <v>PSL</v>
      </c>
      <c r="H262" s="8" t="str">
        <f>IFERROR(VLOOKUP($A262,'CR ACT'!$A$3:$G$9999,4,0),"")</f>
        <v>NH</v>
      </c>
      <c r="I262" s="9" t="str">
        <f>IFERROR(VLOOKUP($A262,'CR ACT'!$A$3:$G$9999,5,0),"")</f>
        <v>KLKV</v>
      </c>
      <c r="J262" s="9">
        <f>IFERROR(VLOOKUP($A262,'CR ACT'!$A$3:$G$9999,6,0),"")</f>
        <v>0.38541666666666641</v>
      </c>
      <c r="K262" s="10">
        <f>IFERROR(VLOOKUP($A262,'CR ACT'!$A$3:$G$9999,7,0),"")</f>
        <v>3.5</v>
      </c>
      <c r="L262" s="11">
        <f>SUMIF(Q262:Q269,"&lt;0:14",Q262:Q269)+SUM(P262:P269)+TIME(0,60,0)</f>
        <v>0.39583333333333409</v>
      </c>
      <c r="M262" s="12">
        <f>L262+SUMIF(Q262:Q269,"&gt;0:14",Q262:Q269)-TIME(0,30,0)</f>
        <v>0.39583333333333359</v>
      </c>
      <c r="N262" s="12">
        <f>MAX(0,(L262-TIME(8,0,0)))</f>
        <v>6.2500000000000777E-2</v>
      </c>
      <c r="O262" s="13">
        <f>SUM(K262:K269)</f>
        <v>183.5</v>
      </c>
      <c r="P262" s="14">
        <f t="shared" si="41"/>
        <v>6.9444444444444198E-3</v>
      </c>
      <c r="Q262" s="15">
        <f t="shared" ref="Q262:Q268" si="44">IFERROR(MAX(0,(F263-J262)),"")</f>
        <v>6.9444444444445863E-3</v>
      </c>
    </row>
    <row r="263" spans="1:17" ht="15.75">
      <c r="A263" s="16">
        <v>586</v>
      </c>
      <c r="B263" s="118">
        <f>IFERROR(VLOOKUP(A263,'CR ACT'!$A$3:$J$9999,10,FALSE),"")</f>
        <v>0</v>
      </c>
      <c r="C263" s="123">
        <v>45</v>
      </c>
      <c r="D263" s="16">
        <v>2</v>
      </c>
      <c r="E263" s="8" t="str">
        <f t="shared" si="40"/>
        <v>45-2</v>
      </c>
      <c r="F263" s="17">
        <f>IFERROR(VLOOKUP($A263,'CR ACT'!$A$3:$G$9999,2,0),"")</f>
        <v>0.39236111111111099</v>
      </c>
      <c r="G263" s="17" t="str">
        <f>IFERROR(VLOOKUP($A263,'CR ACT'!$A$3:$G$9999,3,0),"")</f>
        <v>KLKV</v>
      </c>
      <c r="H263" s="16" t="str">
        <f>IFERROR(VLOOKUP($A263,'CR ACT'!$A$3:$G$9999,4,0),"")</f>
        <v>PKDA-AVPM</v>
      </c>
      <c r="I263" s="17" t="str">
        <f>IFERROR(VLOOKUP($A263,'CR ACT'!$A$3:$G$9999,5,0),"")</f>
        <v>NTA</v>
      </c>
      <c r="J263" s="17">
        <f>IFERROR(VLOOKUP($A263,'CR ACT'!$A$3:$G$9999,6,0),"")</f>
        <v>0.44444444444444431</v>
      </c>
      <c r="K263" s="18">
        <f>IFERROR(VLOOKUP($A263,'CR ACT'!$A$3:$G$9999,7,0),"")</f>
        <v>30</v>
      </c>
      <c r="L263" s="19"/>
      <c r="M263" s="19"/>
      <c r="N263" s="19"/>
      <c r="O263" s="19"/>
      <c r="P263" s="20">
        <f t="shared" si="41"/>
        <v>5.2083333333333315E-2</v>
      </c>
      <c r="Q263" s="21">
        <f t="shared" si="44"/>
        <v>6.9444444444446973E-3</v>
      </c>
    </row>
    <row r="264" spans="1:17" ht="15.75">
      <c r="A264" s="16">
        <v>589</v>
      </c>
      <c r="B264" s="118">
        <f>IFERROR(VLOOKUP(A264,'CR ACT'!$A$3:$J$9999,10,FALSE),"")</f>
        <v>0</v>
      </c>
      <c r="C264" s="124">
        <v>45</v>
      </c>
      <c r="D264" s="16">
        <v>3</v>
      </c>
      <c r="E264" s="8" t="str">
        <f t="shared" si="40"/>
        <v>45-3</v>
      </c>
      <c r="F264" s="17">
        <f>IFERROR(VLOOKUP($A264,'CR ACT'!$A$3:$G$9999,2,0),"")</f>
        <v>0.45138888888888901</v>
      </c>
      <c r="G264" s="17" t="str">
        <f>IFERROR(VLOOKUP($A264,'CR ACT'!$A$3:$G$9999,3,0),"")</f>
        <v>NTA</v>
      </c>
      <c r="H264" s="16" t="str">
        <f>IFERROR(VLOOKUP($A264,'CR ACT'!$A$3:$G$9999,4,0),"")</f>
        <v>AVPM-PKDA</v>
      </c>
      <c r="I264" s="17" t="str">
        <f>IFERROR(VLOOKUP($A264,'CR ACT'!$A$3:$G$9999,5,0),"")</f>
        <v>KLKV</v>
      </c>
      <c r="J264" s="17">
        <f>IFERROR(VLOOKUP($A264,'CR ACT'!$A$3:$G$9999,6,0),"")</f>
        <v>0.50347222222222232</v>
      </c>
      <c r="K264" s="18">
        <f>IFERROR(VLOOKUP($A264,'CR ACT'!$A$3:$G$9999,7,0),"")</f>
        <v>30</v>
      </c>
      <c r="L264" s="19"/>
      <c r="M264" s="19"/>
      <c r="N264" s="19"/>
      <c r="O264" s="19"/>
      <c r="P264" s="115">
        <f t="shared" si="41"/>
        <v>5.2083333333333315E-2</v>
      </c>
      <c r="Q264" s="21">
        <f t="shared" si="44"/>
        <v>6.9444444444446418E-3</v>
      </c>
    </row>
    <row r="265" spans="1:17" ht="15.75">
      <c r="A265" s="16">
        <v>587</v>
      </c>
      <c r="B265" s="118">
        <f>IFERROR(VLOOKUP(A265,'CR ACT'!$A$3:$J$9999,10,FALSE),"")</f>
        <v>0</v>
      </c>
      <c r="C265" s="123">
        <v>45</v>
      </c>
      <c r="D265" s="16">
        <v>4</v>
      </c>
      <c r="E265" s="8" t="str">
        <f t="shared" si="40"/>
        <v>45-4</v>
      </c>
      <c r="F265" s="17">
        <f>IFERROR(VLOOKUP($A265,'CR ACT'!$A$3:$G$9999,2,0),"")</f>
        <v>0.51041666666666696</v>
      </c>
      <c r="G265" s="17" t="str">
        <f>IFERROR(VLOOKUP($A265,'CR ACT'!$A$3:$G$9999,3,0),"")</f>
        <v>KLKV</v>
      </c>
      <c r="H265" s="16" t="str">
        <f>IFERROR(VLOOKUP($A265,'CR ACT'!$A$3:$G$9999,4,0),"")</f>
        <v>PKDA-AVPM</v>
      </c>
      <c r="I265" s="17" t="str">
        <f>IFERROR(VLOOKUP($A265,'CR ACT'!$A$3:$G$9999,5,0),"")</f>
        <v>NTA</v>
      </c>
      <c r="J265" s="17">
        <f>IFERROR(VLOOKUP($A265,'CR ACT'!$A$3:$G$9999,6,0),"")</f>
        <v>0.56250000000000022</v>
      </c>
      <c r="K265" s="18">
        <f>IFERROR(VLOOKUP($A265,'CR ACT'!$A$3:$G$9999,7,0),"")</f>
        <v>30</v>
      </c>
      <c r="L265" s="19"/>
      <c r="M265" s="19"/>
      <c r="N265" s="19"/>
      <c r="O265" s="19"/>
      <c r="P265" s="115">
        <f t="shared" si="41"/>
        <v>5.2083333333333259E-2</v>
      </c>
      <c r="Q265" s="21">
        <f t="shared" si="44"/>
        <v>2.0833333333332815E-2</v>
      </c>
    </row>
    <row r="266" spans="1:17" ht="15.75">
      <c r="A266" s="16">
        <v>590</v>
      </c>
      <c r="B266" s="118">
        <f>IFERROR(VLOOKUP(A266,'CR ACT'!$A$3:$J$9999,10,FALSE),"")</f>
        <v>0</v>
      </c>
      <c r="C266" s="124">
        <v>45</v>
      </c>
      <c r="D266" s="16">
        <v>5</v>
      </c>
      <c r="E266" s="8" t="str">
        <f t="shared" si="40"/>
        <v>45-5</v>
      </c>
      <c r="F266" s="17">
        <f>IFERROR(VLOOKUP($A266,'CR ACT'!$A$3:$G$9999,2,0),"")</f>
        <v>0.58333333333333304</v>
      </c>
      <c r="G266" s="17" t="str">
        <f>IFERROR(VLOOKUP($A266,'CR ACT'!$A$3:$G$9999,3,0),"")</f>
        <v>NTA</v>
      </c>
      <c r="H266" s="16" t="str">
        <f>IFERROR(VLOOKUP($A266,'CR ACT'!$A$3:$G$9999,4,0),"")</f>
        <v>AVPM-PKDA</v>
      </c>
      <c r="I266" s="17" t="str">
        <f>IFERROR(VLOOKUP($A266,'CR ACT'!$A$3:$G$9999,5,0),"")</f>
        <v>KLKV</v>
      </c>
      <c r="J266" s="17">
        <f>IFERROR(VLOOKUP($A266,'CR ACT'!$A$3:$G$9999,6,0),"")</f>
        <v>0.6354166666666663</v>
      </c>
      <c r="K266" s="18">
        <f>IFERROR(VLOOKUP($A266,'CR ACT'!$A$3:$G$9999,7,0),"")</f>
        <v>30</v>
      </c>
      <c r="L266" s="19"/>
      <c r="M266" s="19"/>
      <c r="N266" s="19"/>
      <c r="O266" s="19"/>
      <c r="P266" s="115">
        <f t="shared" si="41"/>
        <v>5.2083333333333259E-2</v>
      </c>
      <c r="Q266" s="21">
        <f t="shared" si="44"/>
        <v>6.9444444444447528E-3</v>
      </c>
    </row>
    <row r="267" spans="1:17" ht="15.75">
      <c r="A267" s="16">
        <v>588</v>
      </c>
      <c r="B267" s="118">
        <f>IFERROR(VLOOKUP(A267,'CR ACT'!$A$3:$J$9999,10,FALSE),"")</f>
        <v>0</v>
      </c>
      <c r="C267" s="123">
        <v>45</v>
      </c>
      <c r="D267" s="16">
        <v>6</v>
      </c>
      <c r="E267" s="8" t="str">
        <f t="shared" si="40"/>
        <v>45-6</v>
      </c>
      <c r="F267" s="17">
        <f>IFERROR(VLOOKUP($A267,'CR ACT'!$A$3:$G$9999,2,0),"")</f>
        <v>0.64236111111111105</v>
      </c>
      <c r="G267" s="17" t="str">
        <f>IFERROR(VLOOKUP($A267,'CR ACT'!$A$3:$G$9999,3,0),"")</f>
        <v>KLKV</v>
      </c>
      <c r="H267" s="16" t="str">
        <f>IFERROR(VLOOKUP($A267,'CR ACT'!$A$3:$G$9999,4,0),"")</f>
        <v>PKDA-AVPM</v>
      </c>
      <c r="I267" s="17" t="str">
        <f>IFERROR(VLOOKUP($A267,'CR ACT'!$A$3:$G$9999,5,0),"")</f>
        <v>NTA</v>
      </c>
      <c r="J267" s="17">
        <f>IFERROR(VLOOKUP($A267,'CR ACT'!$A$3:$G$9999,6,0),"")</f>
        <v>0.69444444444444431</v>
      </c>
      <c r="K267" s="18">
        <f>IFERROR(VLOOKUP($A267,'CR ACT'!$A$3:$G$9999,7,0),"")</f>
        <v>30</v>
      </c>
      <c r="L267" s="19"/>
      <c r="M267" s="19"/>
      <c r="N267" s="19"/>
      <c r="O267" s="19"/>
      <c r="P267" s="115">
        <f t="shared" si="41"/>
        <v>5.2083333333333259E-2</v>
      </c>
      <c r="Q267" s="21">
        <f t="shared" si="44"/>
        <v>6.9444444444446418E-3</v>
      </c>
    </row>
    <row r="268" spans="1:17" ht="15.75">
      <c r="A268" s="16">
        <v>591</v>
      </c>
      <c r="B268" s="118">
        <f>IFERROR(VLOOKUP(A268,'CR ACT'!$A$3:$J$9999,10,FALSE),"")</f>
        <v>0</v>
      </c>
      <c r="C268" s="124">
        <v>45</v>
      </c>
      <c r="D268" s="16">
        <v>7</v>
      </c>
      <c r="E268" s="8" t="str">
        <f t="shared" si="40"/>
        <v>45-7</v>
      </c>
      <c r="F268" s="17">
        <f>IFERROR(VLOOKUP($A268,'CR ACT'!$A$3:$G$9999,2,0),"")</f>
        <v>0.70138888888888895</v>
      </c>
      <c r="G268" s="17" t="str">
        <f>IFERROR(VLOOKUP($A268,'CR ACT'!$A$3:$G$9999,3,0),"")</f>
        <v>NTA</v>
      </c>
      <c r="H268" s="16" t="str">
        <f>IFERROR(VLOOKUP($A268,'CR ACT'!$A$3:$G$9999,4,0),"")</f>
        <v>AVPM-PKDA</v>
      </c>
      <c r="I268" s="17" t="str">
        <f>IFERROR(VLOOKUP($A268,'CR ACT'!$A$3:$G$9999,5,0),"")</f>
        <v>PSL</v>
      </c>
      <c r="J268" s="17">
        <f>IFERROR(VLOOKUP($A268,'CR ACT'!$A$3:$G$9999,6,0),"")</f>
        <v>0.75347222222222221</v>
      </c>
      <c r="K268" s="18">
        <f>IFERROR(VLOOKUP($A268,'CR ACT'!$A$3:$G$9999,7,0),"")</f>
        <v>30</v>
      </c>
      <c r="L268" s="22"/>
      <c r="M268" s="22"/>
      <c r="N268" s="22"/>
      <c r="O268" s="22"/>
      <c r="P268" s="115">
        <f t="shared" si="41"/>
        <v>5.2083333333333259E-2</v>
      </c>
      <c r="Q268" s="21" t="str">
        <f t="shared" si="44"/>
        <v/>
      </c>
    </row>
    <row r="269" spans="1:17" ht="16.5" thickBot="1">
      <c r="A269" s="16"/>
      <c r="B269" s="118" t="str">
        <f>IFERROR(VLOOKUP(A269,'CR ACT'!$A$3:$J$9999,10,FALSE),"")</f>
        <v/>
      </c>
      <c r="C269" s="138"/>
      <c r="D269" s="23"/>
      <c r="E269" s="8" t="str">
        <f t="shared" si="40"/>
        <v>0</v>
      </c>
      <c r="F269" s="24" t="str">
        <f>IFERROR(VLOOKUP($A269,'CR ACT'!$A$3:$G$9999,2,0),"")</f>
        <v/>
      </c>
      <c r="G269" s="24" t="str">
        <f>IFERROR(VLOOKUP($A269,'CR ACT'!$A$3:$G$9999,3,0),"")</f>
        <v/>
      </c>
      <c r="H269" s="23" t="str">
        <f>IFERROR(VLOOKUP($A269,'CR ACT'!$A$3:$G$9999,4,0),"")</f>
        <v/>
      </c>
      <c r="I269" s="24" t="str">
        <f>IFERROR(VLOOKUP($A269,'CR ACT'!$A$3:$G$9999,5,0),"")</f>
        <v/>
      </c>
      <c r="J269" s="24" t="str">
        <f>IFERROR(VLOOKUP($A269,'CR ACT'!$A$3:$G$9999,6,0),"")</f>
        <v/>
      </c>
      <c r="K269" s="25" t="str">
        <f>IFERROR(VLOOKUP($A269,'CR ACT'!$A$3:$G$9999,7,0),"")</f>
        <v/>
      </c>
      <c r="L269" s="26"/>
      <c r="M269" s="26"/>
      <c r="N269" s="26"/>
      <c r="O269" s="26"/>
      <c r="P269" s="27" t="str">
        <f t="shared" si="41"/>
        <v/>
      </c>
      <c r="Q269" s="28"/>
    </row>
    <row r="270" spans="1:17" ht="15.75">
      <c r="A270" s="7">
        <v>592</v>
      </c>
      <c r="B270" s="118">
        <f>IFERROR(VLOOKUP(A270,'CR ACT'!$A$3:$J$9999,10,FALSE),"")</f>
        <v>0</v>
      </c>
      <c r="C270" s="123">
        <v>46</v>
      </c>
      <c r="D270" s="8">
        <v>1</v>
      </c>
      <c r="E270" s="8" t="str">
        <f t="shared" si="40"/>
        <v>46-1</v>
      </c>
      <c r="F270" s="9">
        <f>IFERROR(VLOOKUP($A270,'CR ACT'!$A$3:$G$9999,2,0),"")</f>
        <v>0.3263888888888889</v>
      </c>
      <c r="G270" s="9" t="str">
        <f>IFERROR(VLOOKUP($A270,'CR ACT'!$A$3:$G$9999,3,0),"")</f>
        <v>PSL</v>
      </c>
      <c r="H270" s="8" t="str">
        <f>IFERROR(VLOOKUP($A270,'CR ACT'!$A$3:$G$9999,4,0),"")</f>
        <v>PDTM-AVKRA</v>
      </c>
      <c r="I270" s="9" t="str">
        <f>IFERROR(VLOOKUP($A270,'CR ACT'!$A$3:$G$9999,5,0),"")</f>
        <v>TVM</v>
      </c>
      <c r="J270" s="9">
        <f>IFERROR(VLOOKUP($A270,'CR ACT'!$A$3:$G$9999,6,0),"")</f>
        <v>0.41666666666666669</v>
      </c>
      <c r="K270" s="10">
        <f>IFERROR(VLOOKUP($A270,'CR ACT'!$A$3:$G$9999,7,0),"")</f>
        <v>51</v>
      </c>
      <c r="L270" s="11">
        <f>SUMIF(Q270:Q277,"&lt;0:14",Q270:Q277)+SUM(P270:P277)+TIME(0,60,0)</f>
        <v>0.41319444444444481</v>
      </c>
      <c r="M270" s="12">
        <f>L270+SUMIF(Q270:Q277,"&gt;0:14",Q270:Q277)-TIME(0,30,0)</f>
        <v>0.41319444444444448</v>
      </c>
      <c r="N270" s="12">
        <f>MAX(0,(L270-TIME(8,0,0)))</f>
        <v>7.9861111111111494E-2</v>
      </c>
      <c r="O270" s="13">
        <f>SUM(K270:K277)</f>
        <v>187.39999999999998</v>
      </c>
      <c r="P270" s="14">
        <f t="shared" si="41"/>
        <v>9.027777777777779E-2</v>
      </c>
      <c r="Q270" s="15">
        <f t="shared" ref="Q270:Q276" si="45">IFERROR(MAX(0,(F271-J270)),"")</f>
        <v>6.9444444444443088E-3</v>
      </c>
    </row>
    <row r="271" spans="1:17" ht="15.75">
      <c r="A271" s="16">
        <v>608</v>
      </c>
      <c r="B271" s="118">
        <f>IFERROR(VLOOKUP(A271,'CR ACT'!$A$3:$J$9999,10,FALSE),"")</f>
        <v>0</v>
      </c>
      <c r="C271" s="124">
        <v>46</v>
      </c>
      <c r="D271" s="16">
        <v>2</v>
      </c>
      <c r="E271" s="8" t="str">
        <f t="shared" si="40"/>
        <v>46-2</v>
      </c>
      <c r="F271" s="17">
        <f>IFERROR(VLOOKUP($A271,'CR ACT'!$A$3:$G$9999,2,0),"")</f>
        <v>0.42361111111111099</v>
      </c>
      <c r="G271" s="17" t="str">
        <f>IFERROR(VLOOKUP($A271,'CR ACT'!$A$3:$G$9999,3,0),"")</f>
        <v>TVM</v>
      </c>
      <c r="H271" s="16" t="str">
        <f>IFERROR(VLOOKUP($A271,'CR ACT'!$A$3:$G$9999,4,0),"")</f>
        <v>NH</v>
      </c>
      <c r="I271" s="17" t="str">
        <f>IFERROR(VLOOKUP($A271,'CR ACT'!$A$3:$G$9999,5,0),"")</f>
        <v>KLKV</v>
      </c>
      <c r="J271" s="17">
        <f>IFERROR(VLOOKUP($A271,'CR ACT'!$A$3:$G$9999,6,0),"")</f>
        <v>0.48611111111111099</v>
      </c>
      <c r="K271" s="18">
        <f>IFERROR(VLOOKUP($A271,'CR ACT'!$A$3:$G$9999,7,0),"")</f>
        <v>33.700000000000003</v>
      </c>
      <c r="L271" s="19"/>
      <c r="M271" s="19"/>
      <c r="N271" s="19"/>
      <c r="O271" s="19"/>
      <c r="P271" s="115">
        <f t="shared" si="41"/>
        <v>6.25E-2</v>
      </c>
      <c r="Q271" s="21">
        <f t="shared" si="45"/>
        <v>2.0833333333332982E-2</v>
      </c>
    </row>
    <row r="272" spans="1:17" ht="15.75">
      <c r="A272" s="16">
        <v>643</v>
      </c>
      <c r="B272" s="118">
        <f>IFERROR(VLOOKUP(A272,'CR ACT'!$A$3:$J$9999,10,FALSE),"")</f>
        <v>0</v>
      </c>
      <c r="C272" s="123">
        <v>46</v>
      </c>
      <c r="D272" s="16">
        <v>3</v>
      </c>
      <c r="E272" s="8" t="str">
        <f t="shared" si="40"/>
        <v>46-3</v>
      </c>
      <c r="F272" s="17">
        <f>IFERROR(VLOOKUP($A272,'CR ACT'!$A$3:$G$9999,2,0),"")</f>
        <v>0.50694444444444398</v>
      </c>
      <c r="G272" s="17" t="str">
        <f>IFERROR(VLOOKUP($A272,'CR ACT'!$A$3:$G$9999,3,0),"")</f>
        <v>KLKV</v>
      </c>
      <c r="H272" s="16" t="str">
        <f>IFERROR(VLOOKUP($A272,'CR ACT'!$A$3:$G$9999,4,0),"")</f>
        <v>PVR-VZM-BYPASS</v>
      </c>
      <c r="I272" s="17" t="str">
        <f>IFERROR(VLOOKUP($A272,'CR ACT'!$A$3:$G$9999,5,0),"")</f>
        <v>TVM</v>
      </c>
      <c r="J272" s="17">
        <f>IFERROR(VLOOKUP($A272,'CR ACT'!$A$3:$G$9999,6,0),"")</f>
        <v>0.59027777777777724</v>
      </c>
      <c r="K272" s="18">
        <f>IFERROR(VLOOKUP($A272,'CR ACT'!$A$3:$G$9999,7,0),"")</f>
        <v>45</v>
      </c>
      <c r="L272" s="19"/>
      <c r="M272" s="19"/>
      <c r="N272" s="19"/>
      <c r="O272" s="19"/>
      <c r="P272" s="115">
        <f t="shared" si="41"/>
        <v>8.3333333333333259E-2</v>
      </c>
      <c r="Q272" s="21">
        <f t="shared" si="45"/>
        <v>6.9444444444447528E-3</v>
      </c>
    </row>
    <row r="273" spans="1:17" ht="15.75">
      <c r="A273" s="16">
        <v>425</v>
      </c>
      <c r="B273" s="118">
        <f>IFERROR(VLOOKUP(A273,'CR ACT'!$A$3:$J$9999,10,FALSE),"")</f>
        <v>0</v>
      </c>
      <c r="C273" s="124">
        <v>46</v>
      </c>
      <c r="D273" s="16">
        <v>4</v>
      </c>
      <c r="E273" s="8" t="str">
        <f t="shared" si="40"/>
        <v>46-4</v>
      </c>
      <c r="F273" s="17">
        <f>IFERROR(VLOOKUP($A273,'CR ACT'!$A$3:$G$9999,2,0),"")</f>
        <v>0.59722222222222199</v>
      </c>
      <c r="G273" s="17" t="str">
        <f>IFERROR(VLOOKUP($A273,'CR ACT'!$A$3:$G$9999,3,0),"")</f>
        <v>TVM</v>
      </c>
      <c r="H273" s="16" t="str">
        <f>IFERROR(VLOOKUP($A273,'CR ACT'!$A$3:$G$9999,4,0),"")</f>
        <v>NH</v>
      </c>
      <c r="I273" s="17" t="str">
        <f>IFERROR(VLOOKUP($A273,'CR ACT'!$A$3:$G$9999,5,0),"")</f>
        <v>KLKV</v>
      </c>
      <c r="J273" s="17">
        <f>IFERROR(VLOOKUP($A273,'CR ACT'!$A$3:$G$9999,6,0),"")</f>
        <v>0.66666666666666641</v>
      </c>
      <c r="K273" s="18">
        <f>IFERROR(VLOOKUP($A273,'CR ACT'!$A$3:$G$9999,7,0),"")</f>
        <v>33.700000000000003</v>
      </c>
      <c r="L273" s="19"/>
      <c r="M273" s="19"/>
      <c r="N273" s="19"/>
      <c r="O273" s="19"/>
      <c r="P273" s="115">
        <f t="shared" si="41"/>
        <v>6.944444444444442E-2</v>
      </c>
      <c r="Q273" s="21">
        <f t="shared" si="45"/>
        <v>6.9444444444447528E-3</v>
      </c>
    </row>
    <row r="274" spans="1:17" ht="15.75">
      <c r="A274" s="16">
        <v>636</v>
      </c>
      <c r="B274" s="118">
        <f>IFERROR(VLOOKUP(A274,'CR ACT'!$A$3:$J$9999,10,FALSE),"")</f>
        <v>0</v>
      </c>
      <c r="C274" s="123">
        <v>46</v>
      </c>
      <c r="D274" s="16">
        <v>5</v>
      </c>
      <c r="E274" s="8" t="str">
        <f t="shared" si="40"/>
        <v>46-5</v>
      </c>
      <c r="F274" s="17">
        <f>IFERROR(VLOOKUP($A274,'CR ACT'!$A$3:$G$9999,2,0),"")</f>
        <v>0.67361111111111116</v>
      </c>
      <c r="G274" s="17" t="str">
        <f>IFERROR(VLOOKUP($A274,'CR ACT'!$A$3:$G$9999,3,0),"")</f>
        <v>KLKV</v>
      </c>
      <c r="H274" s="16" t="str">
        <f>IFERROR(VLOOKUP($A274,'CR ACT'!$A$3:$G$9999,4,0),"")</f>
        <v>PZKNU</v>
      </c>
      <c r="I274" s="17" t="str">
        <f>IFERROR(VLOOKUP($A274,'CR ACT'!$A$3:$G$9999,5,0),"")</f>
        <v>VLKA</v>
      </c>
      <c r="J274" s="17">
        <f>IFERROR(VLOOKUP($A274,'CR ACT'!$A$3:$G$9999,6,0),"")</f>
        <v>0.69444444444444453</v>
      </c>
      <c r="K274" s="18">
        <f>IFERROR(VLOOKUP($A274,'CR ACT'!$A$3:$G$9999,7,0),"")</f>
        <v>13</v>
      </c>
      <c r="L274" s="19"/>
      <c r="M274" s="19"/>
      <c r="N274" s="19"/>
      <c r="O274" s="19"/>
      <c r="P274" s="115">
        <f t="shared" si="41"/>
        <v>2.083333333333337E-2</v>
      </c>
      <c r="Q274" s="21">
        <f t="shared" si="45"/>
        <v>6.9444444444443088E-3</v>
      </c>
    </row>
    <row r="275" spans="1:17" ht="15.75">
      <c r="A275" s="16">
        <v>640</v>
      </c>
      <c r="B275" s="118">
        <f>IFERROR(VLOOKUP(A275,'CR ACT'!$A$3:$J$9999,10,FALSE),"")</f>
        <v>0</v>
      </c>
      <c r="C275" s="124">
        <v>46</v>
      </c>
      <c r="D275" s="16">
        <v>6</v>
      </c>
      <c r="E275" s="8" t="str">
        <f t="shared" si="40"/>
        <v>46-6</v>
      </c>
      <c r="F275" s="17">
        <f>IFERROR(VLOOKUP($A275,'CR ACT'!$A$3:$G$9999,2,0),"")</f>
        <v>0.70138888888888884</v>
      </c>
      <c r="G275" s="17" t="str">
        <f>IFERROR(VLOOKUP($A275,'CR ACT'!$A$3:$G$9999,3,0),"")</f>
        <v>VLKA</v>
      </c>
      <c r="H275" s="16" t="str">
        <f>IFERROR(VLOOKUP($A275,'CR ACT'!$A$3:$G$9999,4,0),"")</f>
        <v>PZKNU</v>
      </c>
      <c r="I275" s="17" t="str">
        <f>IFERROR(VLOOKUP($A275,'CR ACT'!$A$3:$G$9999,5,0),"")</f>
        <v>PSL</v>
      </c>
      <c r="J275" s="17">
        <f>IFERROR(VLOOKUP($A275,'CR ACT'!$A$3:$G$9999,6,0),"")</f>
        <v>0.71875</v>
      </c>
      <c r="K275" s="18">
        <f>IFERROR(VLOOKUP($A275,'CR ACT'!$A$3:$G$9999,7,0),"")</f>
        <v>11</v>
      </c>
      <c r="L275" s="19"/>
      <c r="M275" s="19"/>
      <c r="N275" s="19"/>
      <c r="O275" s="19"/>
      <c r="P275" s="115">
        <f t="shared" si="41"/>
        <v>1.736111111111116E-2</v>
      </c>
      <c r="Q275" s="21" t="str">
        <f t="shared" si="45"/>
        <v/>
      </c>
    </row>
    <row r="276" spans="1:17" ht="15.75">
      <c r="A276" s="16"/>
      <c r="B276" s="118" t="str">
        <f>IFERROR(VLOOKUP(A276,'CR ACT'!$A$3:$J$9999,10,FALSE),"")</f>
        <v/>
      </c>
      <c r="C276" s="123"/>
      <c r="D276" s="16"/>
      <c r="E276" s="8" t="str">
        <f t="shared" si="40"/>
        <v>0</v>
      </c>
      <c r="F276" s="17" t="str">
        <f>IFERROR(VLOOKUP($A276,'CR ACT'!$A$3:$G$9999,2,0),"")</f>
        <v/>
      </c>
      <c r="G276" s="17" t="str">
        <f>IFERROR(VLOOKUP($A276,'CR ACT'!$A$3:$G$9999,3,0),"")</f>
        <v/>
      </c>
      <c r="H276" s="16" t="str">
        <f>IFERROR(VLOOKUP($A276,'CR ACT'!$A$3:$G$9999,4,0),"")</f>
        <v/>
      </c>
      <c r="I276" s="17" t="str">
        <f>IFERROR(VLOOKUP($A276,'CR ACT'!$A$3:$G$9999,5,0),"")</f>
        <v/>
      </c>
      <c r="J276" s="17" t="str">
        <f>IFERROR(VLOOKUP($A276,'CR ACT'!$A$3:$G$9999,6,0),"")</f>
        <v/>
      </c>
      <c r="K276" s="18" t="str">
        <f>IFERROR(VLOOKUP($A276,'CR ACT'!$A$3:$G$9999,7,0),"")</f>
        <v/>
      </c>
      <c r="L276" s="22"/>
      <c r="M276" s="22"/>
      <c r="N276" s="22"/>
      <c r="O276" s="22"/>
      <c r="P276" s="115" t="str">
        <f t="shared" si="41"/>
        <v/>
      </c>
      <c r="Q276" s="21" t="str">
        <f t="shared" si="45"/>
        <v/>
      </c>
    </row>
    <row r="277" spans="1:17" ht="16.5" thickBot="1">
      <c r="A277" s="16"/>
      <c r="B277" s="118" t="str">
        <f>IFERROR(VLOOKUP(A277,'CR ACT'!$A$3:$J$9999,10,FALSE),"")</f>
        <v/>
      </c>
      <c r="C277" s="138"/>
      <c r="D277" s="23"/>
      <c r="E277" s="8" t="str">
        <f t="shared" si="40"/>
        <v>0</v>
      </c>
      <c r="F277" s="24" t="str">
        <f>IFERROR(VLOOKUP($A277,'CR ACT'!$A$3:$G$9999,2,0),"")</f>
        <v/>
      </c>
      <c r="G277" s="24" t="str">
        <f>IFERROR(VLOOKUP($A277,'CR ACT'!$A$3:$G$9999,3,0),"")</f>
        <v/>
      </c>
      <c r="H277" s="23" t="str">
        <f>IFERROR(VLOOKUP($A277,'CR ACT'!$A$3:$G$9999,4,0),"")</f>
        <v/>
      </c>
      <c r="I277" s="24" t="str">
        <f>IFERROR(VLOOKUP($A277,'CR ACT'!$A$3:$G$9999,5,0),"")</f>
        <v/>
      </c>
      <c r="J277" s="24" t="str">
        <f>IFERROR(VLOOKUP($A277,'CR ACT'!$A$3:$G$9999,6,0),"")</f>
        <v/>
      </c>
      <c r="K277" s="25" t="str">
        <f>IFERROR(VLOOKUP($A277,'CR ACT'!$A$3:$G$9999,7,0),"")</f>
        <v/>
      </c>
      <c r="L277" s="26"/>
      <c r="M277" s="26"/>
      <c r="N277" s="26"/>
      <c r="O277" s="26"/>
      <c r="P277" s="27" t="str">
        <f t="shared" si="41"/>
        <v/>
      </c>
      <c r="Q277" s="28"/>
    </row>
    <row r="278" spans="1:17" ht="15.75">
      <c r="A278" s="7">
        <v>63</v>
      </c>
      <c r="B278" s="118">
        <f>IFERROR(VLOOKUP(A278,'CR ACT'!$A$3:$J$9999,10,FALSE),"")</f>
        <v>0</v>
      </c>
      <c r="C278" s="123">
        <v>47</v>
      </c>
      <c r="D278" s="8">
        <v>1</v>
      </c>
      <c r="E278" s="8" t="str">
        <f t="shared" si="40"/>
        <v>47-1</v>
      </c>
      <c r="F278" s="9">
        <f>IFERROR(VLOOKUP($A278,'CR ACT'!$A$3:$G$9999,2,0),"")</f>
        <v>0.61111111111111205</v>
      </c>
      <c r="G278" s="9" t="str">
        <f>IFERROR(VLOOKUP($A278,'CR ACT'!$A$3:$G$9999,3,0),"")</f>
        <v>PSL</v>
      </c>
      <c r="H278" s="8" t="str">
        <f>IFERROR(VLOOKUP($A278,'CR ACT'!$A$3:$G$9999,4,0),"")</f>
        <v>NH</v>
      </c>
      <c r="I278" s="9" t="str">
        <f>IFERROR(VLOOKUP($A278,'CR ACT'!$A$3:$G$9999,5,0),"")</f>
        <v>KLKV</v>
      </c>
      <c r="J278" s="9">
        <f>IFERROR(VLOOKUP($A278,'CR ACT'!$A$3:$G$9999,6,0),"")</f>
        <v>0.61805555555555647</v>
      </c>
      <c r="K278" s="10">
        <f>IFERROR(VLOOKUP($A278,'CR ACT'!$A$3:$G$9999,7,0),"")</f>
        <v>3.5</v>
      </c>
      <c r="L278" s="11">
        <f>SUMIF(Q278:Q285,"&lt;0:14",Q278:Q285)+SUM(P278:P285)+TIME(0,60,0)</f>
        <v>0.34722222222222748</v>
      </c>
      <c r="M278" s="12">
        <f>L278+SUMIF(Q278:Q285,"&gt;0:14",Q278:Q285)-TIME(0,30,0)</f>
        <v>0.34722222222222177</v>
      </c>
      <c r="N278" s="12">
        <f>MAX(0,(L278-TIME(8,0,0)))</f>
        <v>1.3888888888894169E-2</v>
      </c>
      <c r="O278" s="13">
        <f>SUM(K278:K285)</f>
        <v>159.10000000000002</v>
      </c>
      <c r="P278" s="14">
        <f t="shared" si="41"/>
        <v>6.9444444444444198E-3</v>
      </c>
      <c r="Q278" s="15">
        <f t="shared" ref="Q278:Q284" si="46">IFERROR(MAX(0,(F279-J278)),"")</f>
        <v>6.9444444444495268E-3</v>
      </c>
    </row>
    <row r="279" spans="1:17" ht="15.75">
      <c r="A279" s="16">
        <v>256</v>
      </c>
      <c r="B279" s="118">
        <f>IFERROR(VLOOKUP(A279,'CR ACT'!$A$3:$J$9999,10,FALSE),"")</f>
        <v>0</v>
      </c>
      <c r="C279" s="124">
        <v>47</v>
      </c>
      <c r="D279" s="16">
        <v>2</v>
      </c>
      <c r="E279" s="8" t="str">
        <f t="shared" si="40"/>
        <v>47-2</v>
      </c>
      <c r="F279" s="17">
        <f>IFERROR(VLOOKUP($A279,'CR ACT'!$A$3:$G$9999,2,0),"")</f>
        <v>0.625000000000006</v>
      </c>
      <c r="G279" s="17" t="str">
        <f>IFERROR(VLOOKUP($A279,'CR ACT'!$A$3:$G$9999,3,0),"")</f>
        <v>KLKV</v>
      </c>
      <c r="H279" s="16" t="str">
        <f>IFERROR(VLOOKUP($A279,'CR ACT'!$A$3:$G$9999,4,0),"")</f>
        <v>NH</v>
      </c>
      <c r="I279" s="17" t="str">
        <f>IFERROR(VLOOKUP($A279,'CR ACT'!$A$3:$G$9999,5,0),"")</f>
        <v>TVM</v>
      </c>
      <c r="J279" s="17">
        <f>IFERROR(VLOOKUP($A279,'CR ACT'!$A$3:$G$9999,6,0),"")</f>
        <v>0.69444444444445041</v>
      </c>
      <c r="K279" s="18">
        <f>IFERROR(VLOOKUP($A279,'CR ACT'!$A$3:$G$9999,7,0),"")</f>
        <v>33.700000000000003</v>
      </c>
      <c r="L279" s="19"/>
      <c r="M279" s="19"/>
      <c r="N279" s="19"/>
      <c r="O279" s="19"/>
      <c r="P279" s="115">
        <f t="shared" si="41"/>
        <v>6.944444444444442E-2</v>
      </c>
      <c r="Q279" s="21">
        <f t="shared" si="46"/>
        <v>2.0833333333327597E-2</v>
      </c>
    </row>
    <row r="280" spans="1:17" ht="47.25">
      <c r="A280" s="16">
        <v>593</v>
      </c>
      <c r="B280" s="118">
        <f>IFERROR(VLOOKUP(A280,'CR ACT'!$A$3:$J$9999,10,FALSE),"")</f>
        <v>0</v>
      </c>
      <c r="C280" s="123">
        <v>47</v>
      </c>
      <c r="D280" s="16">
        <v>3</v>
      </c>
      <c r="E280" s="8" t="str">
        <f t="shared" si="40"/>
        <v>47-3</v>
      </c>
      <c r="F280" s="17">
        <f>IFERROR(VLOOKUP($A280,'CR ACT'!$A$3:$G$9999,2,0),"")</f>
        <v>0.71527777777777801</v>
      </c>
      <c r="G280" s="17" t="str">
        <f>IFERROR(VLOOKUP($A280,'CR ACT'!$A$3:$G$9999,3,0),"")</f>
        <v>TVM</v>
      </c>
      <c r="H280" s="16" t="str">
        <f>IFERROR(VLOOKUP($A280,'CR ACT'!$A$3:$G$9999,4,0),"")</f>
        <v xml:space="preserve">MRLR-AVKRA-KRKM
</v>
      </c>
      <c r="I280" s="17" t="str">
        <f>IFERROR(VLOOKUP($A280,'CR ACT'!$A$3:$G$9999,5,0),"")</f>
        <v>KLKV</v>
      </c>
      <c r="J280" s="17">
        <f>IFERROR(VLOOKUP($A280,'CR ACT'!$A$3:$G$9999,6,0),"")</f>
        <v>0.79861111111111127</v>
      </c>
      <c r="K280" s="18">
        <f>IFERROR(VLOOKUP($A280,'CR ACT'!$A$3:$G$9999,7,0),"")</f>
        <v>51</v>
      </c>
      <c r="L280" s="19"/>
      <c r="M280" s="19"/>
      <c r="N280" s="19"/>
      <c r="O280" s="19"/>
      <c r="P280" s="115">
        <f t="shared" si="41"/>
        <v>8.3333333333333259E-2</v>
      </c>
      <c r="Q280" s="21">
        <f t="shared" si="46"/>
        <v>6.9444444444447528E-3</v>
      </c>
    </row>
    <row r="281" spans="1:17" ht="15.75">
      <c r="A281" s="16">
        <v>302</v>
      </c>
      <c r="B281" s="118">
        <f>IFERROR(VLOOKUP(A281,'CR ACT'!$A$3:$J$9999,10,FALSE),"")</f>
        <v>0</v>
      </c>
      <c r="C281" s="124">
        <v>47</v>
      </c>
      <c r="D281" s="16">
        <v>4</v>
      </c>
      <c r="E281" s="8" t="str">
        <f t="shared" si="40"/>
        <v>47-4</v>
      </c>
      <c r="F281" s="17">
        <f>IFERROR(VLOOKUP($A281,'CR ACT'!$A$3:$G$9999,2,0),"")</f>
        <v>0.80555555555555602</v>
      </c>
      <c r="G281" s="17" t="str">
        <f>IFERROR(VLOOKUP($A281,'CR ACT'!$A$3:$G$9999,3,0),"")</f>
        <v>KLKV</v>
      </c>
      <c r="H281" s="16" t="str">
        <f>IFERROR(VLOOKUP($A281,'CR ACT'!$A$3:$G$9999,4,0),"")</f>
        <v>NH</v>
      </c>
      <c r="I281" s="17" t="str">
        <f>IFERROR(VLOOKUP($A281,'CR ACT'!$A$3:$G$9999,5,0),"")</f>
        <v>TVM</v>
      </c>
      <c r="J281" s="17">
        <f>IFERROR(VLOOKUP($A281,'CR ACT'!$A$3:$G$9999,6,0),"")</f>
        <v>0.8611111111111116</v>
      </c>
      <c r="K281" s="18">
        <f>IFERROR(VLOOKUP($A281,'CR ACT'!$A$3:$G$9999,7,0),"")</f>
        <v>33.700000000000003</v>
      </c>
      <c r="L281" s="19"/>
      <c r="M281" s="19"/>
      <c r="N281" s="19"/>
      <c r="O281" s="19"/>
      <c r="P281" s="115">
        <f t="shared" si="41"/>
        <v>5.555555555555558E-2</v>
      </c>
      <c r="Q281" s="21">
        <f t="shared" si="46"/>
        <v>6.9444444444444198E-3</v>
      </c>
    </row>
    <row r="282" spans="1:17" ht="15.75">
      <c r="A282" s="16">
        <v>492</v>
      </c>
      <c r="B282" s="118">
        <f>IFERROR(VLOOKUP(A282,'CR ACT'!$A$3:$J$9999,10,FALSE),"")</f>
        <v>0</v>
      </c>
      <c r="C282" s="123">
        <v>47</v>
      </c>
      <c r="D282" s="16">
        <v>5</v>
      </c>
      <c r="E282" s="8" t="str">
        <f t="shared" si="40"/>
        <v>47-5</v>
      </c>
      <c r="F282" s="17">
        <f>IFERROR(VLOOKUP($A282,'CR ACT'!$A$3:$G$9999,2,0),"")</f>
        <v>0.86805555555555602</v>
      </c>
      <c r="G282" s="17" t="str">
        <f>IFERROR(VLOOKUP($A282,'CR ACT'!$A$3:$G$9999,3,0),"")</f>
        <v>TVM</v>
      </c>
      <c r="H282" s="16" t="str">
        <f>IFERROR(VLOOKUP($A282,'CR ACT'!$A$3:$G$9999,4,0),"")</f>
        <v>NH</v>
      </c>
      <c r="I282" s="17" t="str">
        <f>IFERROR(VLOOKUP($A282,'CR ACT'!$A$3:$G$9999,5,0),"")</f>
        <v>KLKV</v>
      </c>
      <c r="J282" s="17">
        <f>IFERROR(VLOOKUP($A282,'CR ACT'!$A$3:$G$9999,6,0),"")</f>
        <v>0.9236111111111116</v>
      </c>
      <c r="K282" s="18">
        <f>IFERROR(VLOOKUP($A282,'CR ACT'!$A$3:$G$9999,7,0),"")</f>
        <v>33.700000000000003</v>
      </c>
      <c r="L282" s="19"/>
      <c r="M282" s="19"/>
      <c r="N282" s="19"/>
      <c r="O282" s="19"/>
      <c r="P282" s="115">
        <f t="shared" si="41"/>
        <v>5.555555555555558E-2</v>
      </c>
      <c r="Q282" s="21">
        <f t="shared" si="46"/>
        <v>6.9444444444444198E-3</v>
      </c>
    </row>
    <row r="283" spans="1:17" ht="15.75">
      <c r="A283" s="16">
        <v>120</v>
      </c>
      <c r="B283" s="118">
        <f>IFERROR(VLOOKUP(A283,'CR ACT'!$A$3:$J$9999,10,FALSE),"")</f>
        <v>0</v>
      </c>
      <c r="C283" s="124">
        <v>47</v>
      </c>
      <c r="D283" s="16">
        <v>6</v>
      </c>
      <c r="E283" s="8" t="str">
        <f t="shared" si="40"/>
        <v>47-6</v>
      </c>
      <c r="F283" s="17">
        <f>IFERROR(VLOOKUP($A283,'CR ACT'!$A$3:$G$9999,2,0),"")</f>
        <v>0.93055555555555602</v>
      </c>
      <c r="G283" s="17" t="str">
        <f>IFERROR(VLOOKUP($A283,'CR ACT'!$A$3:$G$9999,3,0),"")</f>
        <v>KLKV</v>
      </c>
      <c r="H283" s="16" t="str">
        <f>IFERROR(VLOOKUP($A283,'CR ACT'!$A$3:$G$9999,4,0),"")</f>
        <v>NH</v>
      </c>
      <c r="I283" s="17" t="str">
        <f>IFERROR(VLOOKUP($A283,'CR ACT'!$A$3:$G$9999,5,0),"")</f>
        <v>PSL</v>
      </c>
      <c r="J283" s="17">
        <f>IFERROR(VLOOKUP($A283,'CR ACT'!$A$3:$G$9999,6,0),"")</f>
        <v>0.93750000000000044</v>
      </c>
      <c r="K283" s="18">
        <f>IFERROR(VLOOKUP($A283,'CR ACT'!$A$3:$G$9999,7,0),"")</f>
        <v>3.5</v>
      </c>
      <c r="L283" s="19"/>
      <c r="M283" s="19"/>
      <c r="N283" s="19"/>
      <c r="O283" s="19"/>
      <c r="P283" s="20">
        <f t="shared" si="41"/>
        <v>6.9444444444444198E-3</v>
      </c>
      <c r="Q283" s="21" t="str">
        <f t="shared" si="46"/>
        <v/>
      </c>
    </row>
    <row r="284" spans="1:17" ht="15.75">
      <c r="A284" s="16"/>
      <c r="B284" s="118" t="str">
        <f>IFERROR(VLOOKUP(A284,'CR ACT'!$A$3:$J$9999,10,FALSE),"")</f>
        <v/>
      </c>
      <c r="C284" s="138"/>
      <c r="D284" s="16"/>
      <c r="E284" s="8" t="str">
        <f t="shared" si="40"/>
        <v>0</v>
      </c>
      <c r="F284" s="17" t="str">
        <f>IFERROR(VLOOKUP($A284,'CR ACT'!$A$3:$G$9999,2,0),"")</f>
        <v/>
      </c>
      <c r="G284" s="17" t="str">
        <f>IFERROR(VLOOKUP($A284,'CR ACT'!$A$3:$G$9999,3,0),"")</f>
        <v/>
      </c>
      <c r="H284" s="16" t="str">
        <f>IFERROR(VLOOKUP($A284,'CR ACT'!$A$3:$G$9999,4,0),"")</f>
        <v/>
      </c>
      <c r="I284" s="17" t="str">
        <f>IFERROR(VLOOKUP($A284,'CR ACT'!$A$3:$G$9999,5,0),"")</f>
        <v/>
      </c>
      <c r="J284" s="17" t="str">
        <f>IFERROR(VLOOKUP($A284,'CR ACT'!$A$3:$G$9999,6,0),"")</f>
        <v/>
      </c>
      <c r="K284" s="18" t="str">
        <f>IFERROR(VLOOKUP($A284,'CR ACT'!$A$3:$G$9999,7,0),"")</f>
        <v/>
      </c>
      <c r="L284" s="22"/>
      <c r="M284" s="22"/>
      <c r="N284" s="22"/>
      <c r="O284" s="22"/>
      <c r="P284" s="115" t="str">
        <f t="shared" si="41"/>
        <v/>
      </c>
      <c r="Q284" s="21" t="str">
        <f t="shared" si="46"/>
        <v/>
      </c>
    </row>
    <row r="285" spans="1:17" ht="16.5" thickBot="1">
      <c r="A285" s="16"/>
      <c r="B285" s="118" t="str">
        <f>IFERROR(VLOOKUP(A285,'CR ACT'!$A$3:$J$9999,10,FALSE),"")</f>
        <v/>
      </c>
      <c r="C285" s="138"/>
      <c r="D285" s="23"/>
      <c r="E285" s="8" t="str">
        <f t="shared" si="40"/>
        <v>0</v>
      </c>
      <c r="F285" s="24" t="str">
        <f>IFERROR(VLOOKUP($A285,'CR ACT'!$A$3:$G$9999,2,0),"")</f>
        <v/>
      </c>
      <c r="G285" s="24" t="str">
        <f>IFERROR(VLOOKUP($A285,'CR ACT'!$A$3:$G$9999,3,0),"")</f>
        <v/>
      </c>
      <c r="H285" s="23" t="str">
        <f>IFERROR(VLOOKUP($A285,'CR ACT'!$A$3:$G$9999,4,0),"")</f>
        <v/>
      </c>
      <c r="I285" s="24" t="str">
        <f>IFERROR(VLOOKUP($A285,'CR ACT'!$A$3:$G$9999,5,0),"")</f>
        <v/>
      </c>
      <c r="J285" s="24" t="str">
        <f>IFERROR(VLOOKUP($A285,'CR ACT'!$A$3:$G$9999,6,0),"")</f>
        <v/>
      </c>
      <c r="K285" s="25" t="str">
        <f>IFERROR(VLOOKUP($A285,'CR ACT'!$A$3:$G$9999,7,0),"")</f>
        <v/>
      </c>
      <c r="L285" s="26"/>
      <c r="M285" s="26"/>
      <c r="N285" s="26"/>
      <c r="O285" s="26"/>
      <c r="P285" s="27" t="str">
        <f t="shared" si="41"/>
        <v/>
      </c>
      <c r="Q285" s="28"/>
    </row>
    <row r="286" spans="1:17" ht="15.75">
      <c r="A286" s="7">
        <v>598</v>
      </c>
      <c r="B286" s="118">
        <f>IFERROR(VLOOKUP(A286,'CR ACT'!$A$3:$J$9999,10,FALSE),"")</f>
        <v>0</v>
      </c>
      <c r="C286" s="123">
        <v>48</v>
      </c>
      <c r="D286" s="8">
        <v>1</v>
      </c>
      <c r="E286" s="8" t="str">
        <f t="shared" si="40"/>
        <v>48-1</v>
      </c>
      <c r="F286" s="9">
        <f>IFERROR(VLOOKUP($A286,'CR ACT'!$A$3:$G$9999,2,0),"")</f>
        <v>0.22916666666666699</v>
      </c>
      <c r="G286" s="9" t="str">
        <f>IFERROR(VLOOKUP($A286,'CR ACT'!$A$3:$G$9999,3,0),"")</f>
        <v>PSL</v>
      </c>
      <c r="H286" s="8" t="str">
        <f>IFERROR(VLOOKUP($A286,'CR ACT'!$A$3:$G$9999,4,0),"")</f>
        <v>AYRA</v>
      </c>
      <c r="I286" s="9" t="str">
        <f>IFERROR(VLOOKUP($A286,'CR ACT'!$A$3:$G$9999,5,0),"")</f>
        <v>CHVLA</v>
      </c>
      <c r="J286" s="9">
        <f>IFERROR(VLOOKUP($A286,'CR ACT'!$A$3:$G$9999,6,0),"")</f>
        <v>0.2395833333333337</v>
      </c>
      <c r="K286" s="10">
        <f>IFERROR(VLOOKUP($A286,'CR ACT'!$A$3:$G$9999,7,0),"")</f>
        <v>6</v>
      </c>
      <c r="L286" s="11">
        <f>SUMIF(Q286:Q293,"&lt;0:14",Q286:Q293)+SUM(P286:P293)+TIME(0,60,0)</f>
        <v>0.36458333333333232</v>
      </c>
      <c r="M286" s="12">
        <f>L286+SUMIF(Q286:Q293,"&gt;0:14",Q286:Q293)-TIME(0,30,0)</f>
        <v>0.36458333333333304</v>
      </c>
      <c r="N286" s="12">
        <f>MAX(0,(L286-TIME(8,0,0)))</f>
        <v>3.1249999999999001E-2</v>
      </c>
      <c r="O286" s="13">
        <f>SUM(K286:K293)</f>
        <v>167.5</v>
      </c>
      <c r="P286" s="14">
        <f t="shared" si="41"/>
        <v>1.0416666666666713E-2</v>
      </c>
      <c r="Q286" s="15">
        <f t="shared" ref="Q286:Q292" si="47">IFERROR(MAX(0,(F287-J286)),"")</f>
        <v>6.9444444444443088E-3</v>
      </c>
    </row>
    <row r="287" spans="1:17" ht="15.75">
      <c r="A287" s="16">
        <v>594</v>
      </c>
      <c r="B287" s="118">
        <f>IFERROR(VLOOKUP(A287,'CR ACT'!$A$3:$J$9999,10,FALSE),"")</f>
        <v>0</v>
      </c>
      <c r="C287" s="124">
        <v>48</v>
      </c>
      <c r="D287" s="16">
        <v>2</v>
      </c>
      <c r="E287" s="8" t="str">
        <f t="shared" si="40"/>
        <v>48-2</v>
      </c>
      <c r="F287" s="17">
        <f>IFERROR(VLOOKUP($A287,'CR ACT'!$A$3:$G$9999,2,0),"")</f>
        <v>0.24652777777777801</v>
      </c>
      <c r="G287" s="17" t="str">
        <f>IFERROR(VLOOKUP($A287,'CR ACT'!$A$3:$G$9999,3,0),"")</f>
        <v>CHVLA</v>
      </c>
      <c r="H287" s="16" t="str">
        <f>IFERROR(VLOOKUP($A287,'CR ACT'!$A$3:$G$9999,4,0),"")</f>
        <v>AYRA</v>
      </c>
      <c r="I287" s="17" t="str">
        <f>IFERROR(VLOOKUP($A287,'CR ACT'!$A$3:$G$9999,5,0),"")</f>
        <v>TVM</v>
      </c>
      <c r="J287" s="17">
        <f>IFERROR(VLOOKUP($A287,'CR ACT'!$A$3:$G$9999,6,0),"")</f>
        <v>0.30902777777777801</v>
      </c>
      <c r="K287" s="18">
        <f>IFERROR(VLOOKUP($A287,'CR ACT'!$A$3:$G$9999,7,0),"")</f>
        <v>37</v>
      </c>
      <c r="L287" s="19"/>
      <c r="M287" s="19"/>
      <c r="N287" s="19"/>
      <c r="O287" s="19"/>
      <c r="P287" s="115">
        <f t="shared" si="41"/>
        <v>6.25E-2</v>
      </c>
      <c r="Q287" s="21">
        <f t="shared" si="47"/>
        <v>6.9444444444439757E-3</v>
      </c>
    </row>
    <row r="288" spans="1:17" ht="15.75">
      <c r="A288" s="16">
        <v>599</v>
      </c>
      <c r="B288" s="118">
        <f>IFERROR(VLOOKUP(A288,'CR ACT'!$A$3:$J$9999,10,FALSE),"")</f>
        <v>0</v>
      </c>
      <c r="C288" s="123">
        <v>48</v>
      </c>
      <c r="D288" s="16">
        <v>3</v>
      </c>
      <c r="E288" s="8" t="str">
        <f t="shared" si="40"/>
        <v>48-3</v>
      </c>
      <c r="F288" s="17">
        <f>IFERROR(VLOOKUP($A288,'CR ACT'!$A$3:$G$9999,2,0),"")</f>
        <v>0.31597222222222199</v>
      </c>
      <c r="G288" s="17" t="str">
        <f>IFERROR(VLOOKUP($A288,'CR ACT'!$A$3:$G$9999,3,0),"")</f>
        <v>TVM</v>
      </c>
      <c r="H288" s="16" t="str">
        <f>IFERROR(VLOOKUP($A288,'CR ACT'!$A$3:$G$9999,4,0),"")</f>
        <v>AYRA</v>
      </c>
      <c r="I288" s="17" t="str">
        <f>IFERROR(VLOOKUP($A288,'CR ACT'!$A$3:$G$9999,5,0),"")</f>
        <v>CHVLA</v>
      </c>
      <c r="J288" s="17">
        <f>IFERROR(VLOOKUP($A288,'CR ACT'!$A$3:$G$9999,6,0),"")</f>
        <v>0.37847222222222199</v>
      </c>
      <c r="K288" s="18">
        <f>IFERROR(VLOOKUP($A288,'CR ACT'!$A$3:$G$9999,7,0),"")</f>
        <v>37</v>
      </c>
      <c r="L288" s="19"/>
      <c r="M288" s="19"/>
      <c r="N288" s="19"/>
      <c r="O288" s="19"/>
      <c r="P288" s="115">
        <f t="shared" si="41"/>
        <v>6.25E-2</v>
      </c>
      <c r="Q288" s="21">
        <f t="shared" si="47"/>
        <v>2.0833333333334036E-2</v>
      </c>
    </row>
    <row r="289" spans="1:17" ht="15.75">
      <c r="A289" s="16">
        <v>596</v>
      </c>
      <c r="B289" s="118">
        <f>IFERROR(VLOOKUP(A289,'CR ACT'!$A$3:$J$9999,10,FALSE),"")</f>
        <v>0</v>
      </c>
      <c r="C289" s="124">
        <v>48</v>
      </c>
      <c r="D289" s="16">
        <v>4</v>
      </c>
      <c r="E289" s="8" t="str">
        <f t="shared" si="40"/>
        <v>48-4</v>
      </c>
      <c r="F289" s="17">
        <f>IFERROR(VLOOKUP($A289,'CR ACT'!$A$3:$G$9999,2,0),"")</f>
        <v>0.39930555555555602</v>
      </c>
      <c r="G289" s="17" t="str">
        <f>IFERROR(VLOOKUP($A289,'CR ACT'!$A$3:$G$9999,3,0),"")</f>
        <v>CHVLA</v>
      </c>
      <c r="H289" s="16" t="str">
        <f>IFERROR(VLOOKUP($A289,'CR ACT'!$A$3:$G$9999,4,0),"")</f>
        <v>AYRA</v>
      </c>
      <c r="I289" s="17" t="str">
        <f>IFERROR(VLOOKUP($A289,'CR ACT'!$A$3:$G$9999,5,0),"")</f>
        <v>MC</v>
      </c>
      <c r="J289" s="17">
        <f>IFERROR(VLOOKUP($A289,'CR ACT'!$A$3:$G$9999,6,0),"")</f>
        <v>0.47916666666666713</v>
      </c>
      <c r="K289" s="18">
        <f>IFERROR(VLOOKUP($A289,'CR ACT'!$A$3:$G$9999,7,0),"")</f>
        <v>44</v>
      </c>
      <c r="L289" s="19"/>
      <c r="M289" s="19"/>
      <c r="N289" s="19"/>
      <c r="O289" s="19"/>
      <c r="P289" s="115">
        <f t="shared" si="41"/>
        <v>7.9861111111111105E-2</v>
      </c>
      <c r="Q289" s="21">
        <f t="shared" si="47"/>
        <v>6.9444444444439757E-3</v>
      </c>
    </row>
    <row r="290" spans="1:17" ht="15.75">
      <c r="A290" s="16">
        <v>432</v>
      </c>
      <c r="B290" s="118">
        <f>IFERROR(VLOOKUP(A290,'CR ACT'!$A$3:$J$9999,10,FALSE),"")</f>
        <v>0</v>
      </c>
      <c r="C290" s="123">
        <v>48</v>
      </c>
      <c r="D290" s="16">
        <v>5</v>
      </c>
      <c r="E290" s="8" t="str">
        <f t="shared" si="40"/>
        <v>48-5</v>
      </c>
      <c r="F290" s="17">
        <f>IFERROR(VLOOKUP($A290,'CR ACT'!$A$3:$G$9999,2,0),"")</f>
        <v>0.4861111111111111</v>
      </c>
      <c r="G290" s="17" t="str">
        <f>IFERROR(VLOOKUP($A290,'CR ACT'!$A$3:$G$9999,3,0),"")</f>
        <v>MC</v>
      </c>
      <c r="H290" s="16" t="str">
        <f>IFERROR(VLOOKUP($A290,'CR ACT'!$A$3:$G$9999,4,0),"")</f>
        <v>NH</v>
      </c>
      <c r="I290" s="17" t="str">
        <f>IFERROR(VLOOKUP($A290,'CR ACT'!$A$3:$G$9999,5,0),"")</f>
        <v>KLKV</v>
      </c>
      <c r="J290" s="17">
        <f>IFERROR(VLOOKUP($A290,'CR ACT'!$A$3:$G$9999,6,0),"")</f>
        <v>0.5625</v>
      </c>
      <c r="K290" s="18">
        <f>IFERROR(VLOOKUP($A290,'CR ACT'!$A$3:$G$9999,7,0),"")</f>
        <v>40</v>
      </c>
      <c r="L290" s="19"/>
      <c r="M290" s="19"/>
      <c r="N290" s="19"/>
      <c r="O290" s="19"/>
      <c r="P290" s="20">
        <f t="shared" si="41"/>
        <v>7.6388888888888895E-2</v>
      </c>
      <c r="Q290" s="21">
        <f t="shared" si="47"/>
        <v>3.4722222222222099E-3</v>
      </c>
    </row>
    <row r="291" spans="1:17" ht="15.75">
      <c r="A291" s="16">
        <v>88</v>
      </c>
      <c r="B291" s="118">
        <f>IFERROR(VLOOKUP(A291,'CR ACT'!$A$3:$J$9999,10,FALSE),"")</f>
        <v>0</v>
      </c>
      <c r="C291" s="124">
        <v>48</v>
      </c>
      <c r="D291" s="16">
        <v>6</v>
      </c>
      <c r="E291" s="8" t="str">
        <f t="shared" si="40"/>
        <v>48-6</v>
      </c>
      <c r="F291" s="17">
        <f>IFERROR(VLOOKUP($A291,'CR ACT'!$A$3:$G$9999,2,0),"")</f>
        <v>0.56597222222222221</v>
      </c>
      <c r="G291" s="17" t="str">
        <f>IFERROR(VLOOKUP($A291,'CR ACT'!$A$3:$G$9999,3,0),"")</f>
        <v>KLKV</v>
      </c>
      <c r="H291" s="16" t="str">
        <f>IFERROR(VLOOKUP($A291,'CR ACT'!$A$3:$G$9999,4,0),"")</f>
        <v>NH</v>
      </c>
      <c r="I291" s="17" t="str">
        <f>IFERROR(VLOOKUP($A291,'CR ACT'!$A$3:$G$9999,5,0),"")</f>
        <v>PSL</v>
      </c>
      <c r="J291" s="17">
        <f>IFERROR(VLOOKUP($A291,'CR ACT'!$A$3:$G$9999,6,0),"")</f>
        <v>0.57291666666666663</v>
      </c>
      <c r="K291" s="18">
        <f>IFERROR(VLOOKUP($A291,'CR ACT'!$A$3:$G$9999,7,0),"")</f>
        <v>3.5</v>
      </c>
      <c r="L291" s="19"/>
      <c r="M291" s="19"/>
      <c r="N291" s="19"/>
      <c r="O291" s="19"/>
      <c r="P291" s="115">
        <f t="shared" si="41"/>
        <v>6.9444444444444198E-3</v>
      </c>
      <c r="Q291" s="21" t="str">
        <f t="shared" si="47"/>
        <v/>
      </c>
    </row>
    <row r="292" spans="1:17" ht="15.75">
      <c r="A292" s="16"/>
      <c r="B292" s="118" t="str">
        <f>IFERROR(VLOOKUP(A292,'CR ACT'!$A$3:$J$9999,10,FALSE),"")</f>
        <v/>
      </c>
      <c r="C292" s="138"/>
      <c r="D292" s="16"/>
      <c r="E292" s="8" t="str">
        <f t="shared" si="40"/>
        <v>0</v>
      </c>
      <c r="F292" s="17" t="str">
        <f>IFERROR(VLOOKUP($A292,'CR ACT'!$A$3:$G$9999,2,0),"")</f>
        <v/>
      </c>
      <c r="G292" s="17" t="str">
        <f>IFERROR(VLOOKUP($A292,'CR ACT'!$A$3:$G$9999,3,0),"")</f>
        <v/>
      </c>
      <c r="H292" s="16" t="str">
        <f>IFERROR(VLOOKUP($A292,'CR ACT'!$A$3:$G$9999,4,0),"")</f>
        <v/>
      </c>
      <c r="I292" s="17" t="str">
        <f>IFERROR(VLOOKUP($A292,'CR ACT'!$A$3:$G$9999,5,0),"")</f>
        <v/>
      </c>
      <c r="J292" s="17" t="str">
        <f>IFERROR(VLOOKUP($A292,'CR ACT'!$A$3:$G$9999,6,0),"")</f>
        <v/>
      </c>
      <c r="K292" s="18" t="str">
        <f>IFERROR(VLOOKUP($A292,'CR ACT'!$A$3:$G$9999,7,0),"")</f>
        <v/>
      </c>
      <c r="L292" s="22"/>
      <c r="M292" s="22"/>
      <c r="N292" s="22"/>
      <c r="O292" s="22"/>
      <c r="P292" s="20" t="str">
        <f t="shared" si="41"/>
        <v/>
      </c>
      <c r="Q292" s="21" t="str">
        <f t="shared" si="47"/>
        <v/>
      </c>
    </row>
    <row r="293" spans="1:17" ht="16.5" thickBot="1">
      <c r="A293" s="16"/>
      <c r="B293" s="118" t="str">
        <f>IFERROR(VLOOKUP(A293,'CR ACT'!$A$3:$J$9999,10,FALSE),"")</f>
        <v/>
      </c>
      <c r="C293" s="138"/>
      <c r="D293" s="23"/>
      <c r="E293" s="8" t="str">
        <f t="shared" si="40"/>
        <v>0</v>
      </c>
      <c r="F293" s="24" t="str">
        <f>IFERROR(VLOOKUP($A293,'CR ACT'!$A$3:$G$9999,2,0),"")</f>
        <v/>
      </c>
      <c r="G293" s="24" t="str">
        <f>IFERROR(VLOOKUP($A293,'CR ACT'!$A$3:$G$9999,3,0),"")</f>
        <v/>
      </c>
      <c r="H293" s="23" t="str">
        <f>IFERROR(VLOOKUP($A293,'CR ACT'!$A$3:$G$9999,4,0),"")</f>
        <v/>
      </c>
      <c r="I293" s="24" t="str">
        <f>IFERROR(VLOOKUP($A293,'CR ACT'!$A$3:$G$9999,5,0),"")</f>
        <v/>
      </c>
      <c r="J293" s="24" t="str">
        <f>IFERROR(VLOOKUP($A293,'CR ACT'!$A$3:$G$9999,6,0),"")</f>
        <v/>
      </c>
      <c r="K293" s="25" t="str">
        <f>IFERROR(VLOOKUP($A293,'CR ACT'!$A$3:$G$9999,7,0),"")</f>
        <v/>
      </c>
      <c r="L293" s="26"/>
      <c r="M293" s="26"/>
      <c r="N293" s="26"/>
      <c r="O293" s="26"/>
      <c r="P293" s="27" t="str">
        <f t="shared" si="41"/>
        <v/>
      </c>
      <c r="Q293" s="28"/>
    </row>
    <row r="294" spans="1:17" ht="15.75">
      <c r="A294" s="7">
        <v>600</v>
      </c>
      <c r="B294" s="118">
        <f>IFERROR(VLOOKUP(A294,'CR ACT'!$A$3:$J$9999,10,FALSE),"")</f>
        <v>0</v>
      </c>
      <c r="C294" s="123">
        <v>49</v>
      </c>
      <c r="D294" s="8">
        <v>1</v>
      </c>
      <c r="E294" s="8" t="str">
        <f t="shared" si="40"/>
        <v>49-1</v>
      </c>
      <c r="F294" s="9">
        <f>IFERROR(VLOOKUP($A294,'CR ACT'!$A$3:$G$9999,2,0),"")</f>
        <v>0.32638888888888901</v>
      </c>
      <c r="G294" s="9" t="str">
        <f>IFERROR(VLOOKUP($A294,'CR ACT'!$A$3:$G$9999,3,0),"")</f>
        <v>PSL</v>
      </c>
      <c r="H294" s="8" t="str">
        <f>IFERROR(VLOOKUP($A294,'CR ACT'!$A$3:$G$9999,4,0),"")</f>
        <v>AYRA</v>
      </c>
      <c r="I294" s="9" t="str">
        <f>IFERROR(VLOOKUP($A294,'CR ACT'!$A$3:$G$9999,5,0),"")</f>
        <v>CHVLA</v>
      </c>
      <c r="J294" s="9">
        <f>IFERROR(VLOOKUP($A294,'CR ACT'!$A$3:$G$9999,6,0),"")</f>
        <v>0.33680555555555569</v>
      </c>
      <c r="K294" s="10">
        <f>IFERROR(VLOOKUP($A294,'CR ACT'!$A$3:$G$9999,7,0),"")</f>
        <v>6</v>
      </c>
      <c r="L294" s="11">
        <f>SUMIF(Q294:Q301,"&lt;0:14",Q294:Q301)+SUM(P294:P301)+TIME(0,60,0)</f>
        <v>0.37847222222222426</v>
      </c>
      <c r="M294" s="12">
        <f>L294+SUMIF(Q294:Q301,"&gt;0:14",Q294:Q301)-TIME(0,30,0)</f>
        <v>0.47222222222222382</v>
      </c>
      <c r="N294" s="12">
        <f>MAX(0,(L294-TIME(8,0,0)))</f>
        <v>4.5138888888890949E-2</v>
      </c>
      <c r="O294" s="13">
        <f>SUM(K294:K301)</f>
        <v>179</v>
      </c>
      <c r="P294" s="14">
        <f t="shared" si="41"/>
        <v>1.0416666666666685E-2</v>
      </c>
      <c r="Q294" s="15">
        <f t="shared" ref="Q294:Q300" si="48">IFERROR(MAX(0,(F295-J294)),"")</f>
        <v>3.3306690738754696E-16</v>
      </c>
    </row>
    <row r="295" spans="1:17" ht="15.75">
      <c r="A295" s="16">
        <v>595</v>
      </c>
      <c r="B295" s="118">
        <f>IFERROR(VLOOKUP(A295,'CR ACT'!$A$3:$J$9999,10,FALSE),"")</f>
        <v>0</v>
      </c>
      <c r="C295" s="124">
        <v>49</v>
      </c>
      <c r="D295" s="16">
        <v>2</v>
      </c>
      <c r="E295" s="8" t="str">
        <f t="shared" si="40"/>
        <v>49-2</v>
      </c>
      <c r="F295" s="17">
        <f>IFERROR(VLOOKUP($A295,'CR ACT'!$A$3:$G$9999,2,0),"")</f>
        <v>0.33680555555555602</v>
      </c>
      <c r="G295" s="17" t="str">
        <f>IFERROR(VLOOKUP($A295,'CR ACT'!$A$3:$G$9999,3,0),"")</f>
        <v>CHVLA</v>
      </c>
      <c r="H295" s="16" t="str">
        <f>IFERROR(VLOOKUP($A295,'CR ACT'!$A$3:$G$9999,4,0),"")</f>
        <v>NR-PLKDA</v>
      </c>
      <c r="I295" s="17" t="str">
        <f>IFERROR(VLOOKUP($A295,'CR ACT'!$A$3:$G$9999,5,0),"")</f>
        <v>MC</v>
      </c>
      <c r="J295" s="17">
        <f>IFERROR(VLOOKUP($A295,'CR ACT'!$A$3:$G$9999,6,0),"")</f>
        <v>0.41319444444444492</v>
      </c>
      <c r="K295" s="18">
        <f>IFERROR(VLOOKUP($A295,'CR ACT'!$A$3:$G$9999,7,0),"")</f>
        <v>41</v>
      </c>
      <c r="L295" s="19"/>
      <c r="M295" s="19"/>
      <c r="N295" s="19"/>
      <c r="O295" s="19"/>
      <c r="P295" s="115">
        <f t="shared" si="41"/>
        <v>7.6388888888888895E-2</v>
      </c>
      <c r="Q295" s="122">
        <f t="shared" si="48"/>
        <v>2.0833333333333093E-2</v>
      </c>
    </row>
    <row r="296" spans="1:17" ht="15.75">
      <c r="A296" s="16">
        <v>491</v>
      </c>
      <c r="B296" s="118">
        <f>IFERROR(VLOOKUP(A296,'CR ACT'!$A$3:$J$9999,10,FALSE),"")</f>
        <v>0</v>
      </c>
      <c r="C296" s="123">
        <v>49</v>
      </c>
      <c r="D296" s="16">
        <v>3</v>
      </c>
      <c r="E296" s="8" t="str">
        <f t="shared" si="40"/>
        <v>49-3</v>
      </c>
      <c r="F296" s="17">
        <f>IFERROR(VLOOKUP($A296,'CR ACT'!$A$3:$G$9999,2,0),"")</f>
        <v>0.43402777777777801</v>
      </c>
      <c r="G296" s="17" t="str">
        <f>IFERROR(VLOOKUP($A296,'CR ACT'!$A$3:$G$9999,3,0),"")</f>
        <v>MC</v>
      </c>
      <c r="H296" s="16" t="str">
        <f>IFERROR(VLOOKUP($A296,'CR ACT'!$A$3:$G$9999,4,0),"")</f>
        <v>NH</v>
      </c>
      <c r="I296" s="17" t="str">
        <f>IFERROR(VLOOKUP($A296,'CR ACT'!$A$3:$G$9999,5,0),"")</f>
        <v>KLKV</v>
      </c>
      <c r="J296" s="17">
        <f>IFERROR(VLOOKUP($A296,'CR ACT'!$A$3:$G$9999,6,0),"")</f>
        <v>0.50347222222222243</v>
      </c>
      <c r="K296" s="18">
        <f>IFERROR(VLOOKUP($A296,'CR ACT'!$A$3:$G$9999,7,0),"")</f>
        <v>40</v>
      </c>
      <c r="L296" s="19"/>
      <c r="M296" s="19"/>
      <c r="N296" s="19"/>
      <c r="O296" s="19"/>
      <c r="P296" s="115">
        <f t="shared" si="41"/>
        <v>6.944444444444442E-2</v>
      </c>
      <c r="Q296" s="122">
        <f t="shared" si="48"/>
        <v>6.9444444444445308E-3</v>
      </c>
    </row>
    <row r="297" spans="1:17" ht="15.75">
      <c r="A297" s="16">
        <v>228</v>
      </c>
      <c r="B297" s="118">
        <f>IFERROR(VLOOKUP(A297,'CR ACT'!$A$3:$J$9999,10,FALSE),"")</f>
        <v>0</v>
      </c>
      <c r="C297" s="124">
        <v>49</v>
      </c>
      <c r="D297" s="16">
        <v>4</v>
      </c>
      <c r="E297" s="8" t="str">
        <f t="shared" si="40"/>
        <v>49-4</v>
      </c>
      <c r="F297" s="17">
        <f>IFERROR(VLOOKUP($A297,'CR ACT'!$A$3:$G$9999,2,0),"")</f>
        <v>0.51041666666666696</v>
      </c>
      <c r="G297" s="17" t="str">
        <f>IFERROR(VLOOKUP($A297,'CR ACT'!$A$3:$G$9999,3,0),"")</f>
        <v>KLKV</v>
      </c>
      <c r="H297" s="16" t="str">
        <f>IFERROR(VLOOKUP($A297,'CR ACT'!$A$3:$G$9999,4,0),"")</f>
        <v>NH</v>
      </c>
      <c r="I297" s="17" t="str">
        <f>IFERROR(VLOOKUP($A297,'CR ACT'!$A$3:$G$9999,5,0),"")</f>
        <v>MC</v>
      </c>
      <c r="J297" s="17">
        <f>IFERROR(VLOOKUP($A297,'CR ACT'!$A$3:$G$9999,6,0),"")</f>
        <v>0.57986111111111138</v>
      </c>
      <c r="K297" s="18">
        <f>IFERROR(VLOOKUP($A297,'CR ACT'!$A$3:$G$9999,7,0),"")</f>
        <v>40</v>
      </c>
      <c r="L297" s="19"/>
      <c r="M297" s="19"/>
      <c r="N297" s="19"/>
      <c r="O297" s="19"/>
      <c r="P297" s="115">
        <f t="shared" si="41"/>
        <v>6.944444444444442E-2</v>
      </c>
      <c r="Q297" s="122">
        <f t="shared" si="48"/>
        <v>9.3749999999999778E-2</v>
      </c>
    </row>
    <row r="298" spans="1:17" ht="31.5">
      <c r="A298" s="16">
        <v>622</v>
      </c>
      <c r="B298" s="118">
        <f>IFERROR(VLOOKUP(A298,'CR ACT'!$A$3:$J$9999,10,FALSE),"")</f>
        <v>0</v>
      </c>
      <c r="C298" s="123">
        <v>49</v>
      </c>
      <c r="D298" s="16">
        <v>5</v>
      </c>
      <c r="E298" s="8" t="str">
        <f t="shared" si="40"/>
        <v>49-5</v>
      </c>
      <c r="F298" s="17">
        <f>IFERROR(VLOOKUP($A298,'CR ACT'!$A$3:$G$9999,2,0),"")</f>
        <v>0.67361111111111116</v>
      </c>
      <c r="G298" s="17" t="str">
        <f>IFERROR(VLOOKUP($A298,'CR ACT'!$A$3:$G$9999,3,0),"")</f>
        <v>MC</v>
      </c>
      <c r="H298" s="16" t="str">
        <f>IFERROR(VLOOKUP($A298,'CR ACT'!$A$3:$G$9999,4,0),"")</f>
        <v>PTM-TVM-NTA-MVKV</v>
      </c>
      <c r="I298" s="17" t="str">
        <f>IFERROR(VLOOKUP($A298,'CR ACT'!$A$3:$G$9999,5,0),"")</f>
        <v>KLKV</v>
      </c>
      <c r="J298" s="17">
        <f>IFERROR(VLOOKUP($A298,'CR ACT'!$A$3:$G$9999,6,0),"")</f>
        <v>0.76388888888888895</v>
      </c>
      <c r="K298" s="18">
        <f>IFERROR(VLOOKUP($A298,'CR ACT'!$A$3:$G$9999,7,0),"")</f>
        <v>48.5</v>
      </c>
      <c r="L298" s="19"/>
      <c r="M298" s="19"/>
      <c r="N298" s="19"/>
      <c r="O298" s="19"/>
      <c r="P298" s="20">
        <f t="shared" si="41"/>
        <v>9.027777777777779E-2</v>
      </c>
      <c r="Q298" s="21">
        <f t="shared" si="48"/>
        <v>6.9444444444460851E-3</v>
      </c>
    </row>
    <row r="299" spans="1:17" ht="15.75">
      <c r="A299" s="16">
        <v>101</v>
      </c>
      <c r="B299" s="118">
        <f>IFERROR(VLOOKUP(A299,'CR ACT'!$A$3:$J$9999,10,FALSE),"")</f>
        <v>0</v>
      </c>
      <c r="C299" s="124">
        <v>49</v>
      </c>
      <c r="D299" s="16">
        <v>6</v>
      </c>
      <c r="E299" s="8" t="str">
        <f t="shared" si="40"/>
        <v>49-6</v>
      </c>
      <c r="F299" s="17">
        <f>IFERROR(VLOOKUP($A299,'CR ACT'!$A$3:$G$9999,2,0),"")</f>
        <v>0.77083333333333504</v>
      </c>
      <c r="G299" s="17" t="str">
        <f>IFERROR(VLOOKUP($A299,'CR ACT'!$A$3:$G$9999,3,0),"")</f>
        <v>KLKV</v>
      </c>
      <c r="H299" s="16" t="str">
        <f>IFERROR(VLOOKUP($A299,'CR ACT'!$A$3:$G$9999,4,0),"")</f>
        <v>NH</v>
      </c>
      <c r="I299" s="17" t="str">
        <f>IFERROR(VLOOKUP($A299,'CR ACT'!$A$3:$G$9999,5,0),"")</f>
        <v>PSL</v>
      </c>
      <c r="J299" s="17">
        <f>IFERROR(VLOOKUP($A299,'CR ACT'!$A$3:$G$9999,6,0),"")</f>
        <v>0.77777777777777946</v>
      </c>
      <c r="K299" s="18">
        <f>IFERROR(VLOOKUP($A299,'CR ACT'!$A$3:$G$9999,7,0),"")</f>
        <v>3.5</v>
      </c>
      <c r="L299" s="19"/>
      <c r="M299" s="19"/>
      <c r="N299" s="19"/>
      <c r="O299" s="19"/>
      <c r="P299" s="115">
        <f t="shared" si="41"/>
        <v>6.9444444444444198E-3</v>
      </c>
      <c r="Q299" s="21" t="str">
        <f t="shared" si="48"/>
        <v/>
      </c>
    </row>
    <row r="300" spans="1:17" ht="15.75">
      <c r="A300" s="16"/>
      <c r="B300" s="118" t="str">
        <f>IFERROR(VLOOKUP(A300,'CR ACT'!$A$3:$J$9999,10,FALSE),"")</f>
        <v/>
      </c>
      <c r="C300" s="138"/>
      <c r="D300" s="16"/>
      <c r="E300" s="8" t="str">
        <f t="shared" si="40"/>
        <v>0</v>
      </c>
      <c r="F300" s="17" t="str">
        <f>IFERROR(VLOOKUP($A300,'CR ACT'!$A$3:$G$9999,2,0),"")</f>
        <v/>
      </c>
      <c r="G300" s="17" t="str">
        <f>IFERROR(VLOOKUP($A300,'CR ACT'!$A$3:$G$9999,3,0),"")</f>
        <v/>
      </c>
      <c r="H300" s="16" t="str">
        <f>IFERROR(VLOOKUP($A300,'CR ACT'!$A$3:$G$9999,4,0),"")</f>
        <v/>
      </c>
      <c r="I300" s="17" t="str">
        <f>IFERROR(VLOOKUP($A300,'CR ACT'!$A$3:$G$9999,5,0),"")</f>
        <v/>
      </c>
      <c r="J300" s="17" t="str">
        <f>IFERROR(VLOOKUP($A300,'CR ACT'!$A$3:$G$9999,6,0),"")</f>
        <v/>
      </c>
      <c r="K300" s="18" t="str">
        <f>IFERROR(VLOOKUP($A300,'CR ACT'!$A$3:$G$9999,7,0),"")</f>
        <v/>
      </c>
      <c r="L300" s="22"/>
      <c r="M300" s="22"/>
      <c r="N300" s="22"/>
      <c r="O300" s="22"/>
      <c r="P300" s="115" t="str">
        <f t="shared" si="41"/>
        <v/>
      </c>
      <c r="Q300" s="21" t="str">
        <f t="shared" si="48"/>
        <v/>
      </c>
    </row>
    <row r="301" spans="1:17" ht="16.5" thickBot="1">
      <c r="A301" s="16"/>
      <c r="B301" s="118" t="str">
        <f>IFERROR(VLOOKUP(A301,'CR ACT'!$A$3:$J$9999,10,FALSE),"")</f>
        <v/>
      </c>
      <c r="C301" s="138"/>
      <c r="D301" s="23"/>
      <c r="E301" s="8" t="str">
        <f t="shared" si="40"/>
        <v>0</v>
      </c>
      <c r="F301" s="24" t="str">
        <f>IFERROR(VLOOKUP($A301,'CR ACT'!$A$3:$G$9999,2,0),"")</f>
        <v/>
      </c>
      <c r="G301" s="24" t="str">
        <f>IFERROR(VLOOKUP($A301,'CR ACT'!$A$3:$G$9999,3,0),"")</f>
        <v/>
      </c>
      <c r="H301" s="23" t="str">
        <f>IFERROR(VLOOKUP($A301,'CR ACT'!$A$3:$G$9999,4,0),"")</f>
        <v/>
      </c>
      <c r="I301" s="24" t="str">
        <f>IFERROR(VLOOKUP($A301,'CR ACT'!$A$3:$G$9999,5,0),"")</f>
        <v/>
      </c>
      <c r="J301" s="24" t="str">
        <f>IFERROR(VLOOKUP($A301,'CR ACT'!$A$3:$G$9999,6,0),"")</f>
        <v/>
      </c>
      <c r="K301" s="25" t="str">
        <f>IFERROR(VLOOKUP($A301,'CR ACT'!$A$3:$G$9999,7,0),"")</f>
        <v/>
      </c>
      <c r="L301" s="26"/>
      <c r="M301" s="26"/>
      <c r="N301" s="26"/>
      <c r="O301" s="26"/>
      <c r="P301" s="27" t="str">
        <f t="shared" si="41"/>
        <v/>
      </c>
      <c r="Q301" s="28"/>
    </row>
    <row r="302" spans="1:17" ht="15.75">
      <c r="A302" s="7">
        <v>619</v>
      </c>
      <c r="B302" s="118">
        <f>IFERROR(VLOOKUP(A302,'CR ACT'!$A$3:$J$9999,10,FALSE),"")</f>
        <v>0</v>
      </c>
      <c r="C302" s="123">
        <v>50</v>
      </c>
      <c r="D302" s="8">
        <v>1</v>
      </c>
      <c r="E302" s="8" t="str">
        <f t="shared" si="40"/>
        <v>50-1</v>
      </c>
      <c r="F302" s="9">
        <f>IFERROR(VLOOKUP($A302,'CR ACT'!$A$3:$G$9999,2,0),"")</f>
        <v>0.22222222222222221</v>
      </c>
      <c r="G302" s="9" t="str">
        <f>IFERROR(VLOOKUP($A302,'CR ACT'!$A$3:$G$9999,3,0),"")</f>
        <v>PSL</v>
      </c>
      <c r="H302" s="8" t="str">
        <f>IFERROR(VLOOKUP($A302,'CR ACT'!$A$3:$G$9999,4,0),"")</f>
        <v>KULPM</v>
      </c>
      <c r="I302" s="9" t="str">
        <f>IFERROR(VLOOKUP($A302,'CR ACT'!$A$3:$G$9999,5,0),"")</f>
        <v>URB</v>
      </c>
      <c r="J302" s="9">
        <f>IFERROR(VLOOKUP($A302,'CR ACT'!$A$3:$G$9999,6,0),"")</f>
        <v>0.23958333333333331</v>
      </c>
      <c r="K302" s="10">
        <f>IFERROR(VLOOKUP($A302,'CR ACT'!$A$3:$G$9999,7,0),"")</f>
        <v>9</v>
      </c>
      <c r="L302" s="11">
        <f>SUMIF(Q302:Q309,"&lt;0:14",Q302:Q309)+SUM(P302:P309)+TIME(0,60,0)</f>
        <v>0.38541666666666657</v>
      </c>
      <c r="M302" s="12">
        <f>L302+SUMIF(Q302:Q309,"&gt;0:14",Q302:Q309)-TIME(0,30,0)</f>
        <v>0.38541666666666663</v>
      </c>
      <c r="N302" s="12">
        <f>MAX(0,(L302-TIME(8,0,0)))</f>
        <v>5.2083333333333259E-2</v>
      </c>
      <c r="O302" s="13">
        <f>SUM(K302:K309)</f>
        <v>184.89999999999998</v>
      </c>
      <c r="P302" s="14">
        <f t="shared" si="41"/>
        <v>1.7361111111111105E-2</v>
      </c>
      <c r="Q302" s="15">
        <f t="shared" ref="Q302:Q308" si="49">IFERROR(MAX(0,(F303-J302)),"")</f>
        <v>6.9444444444444753E-3</v>
      </c>
    </row>
    <row r="303" spans="1:17" ht="15.75">
      <c r="A303" s="16">
        <v>620</v>
      </c>
      <c r="B303" s="118">
        <f>IFERROR(VLOOKUP(A303,'CR ACT'!$A$3:$J$9999,10,FALSE),"")</f>
        <v>0</v>
      </c>
      <c r="C303" s="124">
        <v>50</v>
      </c>
      <c r="D303" s="16">
        <v>2</v>
      </c>
      <c r="E303" s="8" t="str">
        <f t="shared" si="40"/>
        <v>50-2</v>
      </c>
      <c r="F303" s="17">
        <f>IFERROR(VLOOKUP($A303,'CR ACT'!$A$3:$G$9999,2,0),"")</f>
        <v>0.24652777777777779</v>
      </c>
      <c r="G303" s="17" t="str">
        <f>IFERROR(VLOOKUP($A303,'CR ACT'!$A$3:$G$9999,3,0),"")</f>
        <v>URB</v>
      </c>
      <c r="H303" s="16" t="str">
        <f>IFERROR(VLOOKUP($A303,'CR ACT'!$A$3:$G$9999,4,0),"")</f>
        <v>KLPM-KLKV-NH</v>
      </c>
      <c r="I303" s="17" t="str">
        <f>IFERROR(VLOOKUP($A303,'CR ACT'!$A$3:$G$9999,5,0),"")</f>
        <v>MC</v>
      </c>
      <c r="J303" s="17">
        <f>IFERROR(VLOOKUP($A303,'CR ACT'!$A$3:$G$9999,6,0),"")</f>
        <v>0.3263888888888889</v>
      </c>
      <c r="K303" s="18">
        <f>IFERROR(VLOOKUP($A303,'CR ACT'!$A$3:$G$9999,7,0),"")</f>
        <v>48</v>
      </c>
      <c r="L303" s="19"/>
      <c r="M303" s="19"/>
      <c r="N303" s="19"/>
      <c r="O303" s="19"/>
      <c r="P303" s="115">
        <f t="shared" si="41"/>
        <v>7.9861111111111105E-2</v>
      </c>
      <c r="Q303" s="21">
        <f t="shared" si="49"/>
        <v>6.9444444444444198E-3</v>
      </c>
    </row>
    <row r="304" spans="1:17" ht="15.75">
      <c r="A304" s="16">
        <v>674</v>
      </c>
      <c r="B304" s="118">
        <f>IFERROR(VLOOKUP(A304,'CR ACT'!$A$3:$J$9999,10,FALSE),"")</f>
        <v>0</v>
      </c>
      <c r="C304" s="123">
        <v>50</v>
      </c>
      <c r="D304" s="16">
        <v>3</v>
      </c>
      <c r="E304" s="8" t="str">
        <f t="shared" si="40"/>
        <v>50-3</v>
      </c>
      <c r="F304" s="17">
        <f>IFERROR(VLOOKUP($A304,'CR ACT'!$A$3:$G$9999,2,0),"")</f>
        <v>0.33333333333333331</v>
      </c>
      <c r="G304" s="17" t="str">
        <f>IFERROR(VLOOKUP($A304,'CR ACT'!$A$3:$G$9999,3,0),"")</f>
        <v>MC</v>
      </c>
      <c r="H304" s="16" t="str">
        <f>IFERROR(VLOOKUP($A304,'CR ACT'!$A$3:$G$9999,4,0),"")</f>
        <v>KLPM</v>
      </c>
      <c r="I304" s="17" t="str">
        <f>IFERROR(VLOOKUP($A304,'CR ACT'!$A$3:$G$9999,5,0),"")</f>
        <v>URB</v>
      </c>
      <c r="J304" s="17">
        <f>IFERROR(VLOOKUP($A304,'CR ACT'!$A$3:$G$9999,6,0),"")</f>
        <v>0.41666666666666663</v>
      </c>
      <c r="K304" s="18">
        <f>IFERROR(VLOOKUP($A304,'CR ACT'!$A$3:$G$9999,7,0),"")</f>
        <v>48</v>
      </c>
      <c r="L304" s="19"/>
      <c r="M304" s="19"/>
      <c r="N304" s="19"/>
      <c r="O304" s="19"/>
      <c r="P304" s="115">
        <f t="shared" si="41"/>
        <v>8.3333333333333315E-2</v>
      </c>
      <c r="Q304" s="21">
        <f t="shared" si="49"/>
        <v>2.083333333333337E-2</v>
      </c>
    </row>
    <row r="305" spans="1:17" ht="15.75">
      <c r="A305" s="16">
        <v>675</v>
      </c>
      <c r="B305" s="118">
        <f>IFERROR(VLOOKUP(A305,'CR ACT'!$A$3:$J$9999,10,FALSE),"")</f>
        <v>0</v>
      </c>
      <c r="C305" s="124">
        <v>50</v>
      </c>
      <c r="D305" s="16">
        <v>4</v>
      </c>
      <c r="E305" s="8" t="str">
        <f t="shared" si="40"/>
        <v>50-4</v>
      </c>
      <c r="F305" s="17">
        <f>IFERROR(VLOOKUP($A305,'CR ACT'!$A$3:$G$9999,2,0),"")</f>
        <v>0.4375</v>
      </c>
      <c r="G305" s="17" t="str">
        <f>IFERROR(VLOOKUP($A305,'CR ACT'!$A$3:$G$9999,3,0),"")</f>
        <v>URB</v>
      </c>
      <c r="H305" s="16" t="str">
        <f>IFERROR(VLOOKUP($A305,'CR ACT'!$A$3:$G$9999,4,0),"")</f>
        <v>KLPM</v>
      </c>
      <c r="I305" s="17" t="str">
        <f>IFERROR(VLOOKUP($A305,'CR ACT'!$A$3:$G$9999,5,0),"")</f>
        <v>TVM</v>
      </c>
      <c r="J305" s="17">
        <f>IFERROR(VLOOKUP($A305,'CR ACT'!$A$3:$G$9999,6,0),"")</f>
        <v>0.51388888888888884</v>
      </c>
      <c r="K305" s="18">
        <f>IFERROR(VLOOKUP($A305,'CR ACT'!$A$3:$G$9999,7,0),"")</f>
        <v>42.7</v>
      </c>
      <c r="L305" s="19"/>
      <c r="M305" s="19"/>
      <c r="N305" s="19"/>
      <c r="O305" s="19"/>
      <c r="P305" s="115">
        <f t="shared" si="41"/>
        <v>7.638888888888884E-2</v>
      </c>
      <c r="Q305" s="21">
        <f t="shared" si="49"/>
        <v>6.9444444444445308E-3</v>
      </c>
    </row>
    <row r="306" spans="1:17" ht="15.75">
      <c r="A306" s="16">
        <v>420</v>
      </c>
      <c r="B306" s="118">
        <f>IFERROR(VLOOKUP(A306,'CR ACT'!$A$3:$J$9999,10,FALSE),"")</f>
        <v>0</v>
      </c>
      <c r="C306" s="123">
        <v>50</v>
      </c>
      <c r="D306" s="16">
        <v>5</v>
      </c>
      <c r="E306" s="8" t="str">
        <f t="shared" si="40"/>
        <v>50-5</v>
      </c>
      <c r="F306" s="17">
        <f>IFERROR(VLOOKUP($A306,'CR ACT'!$A$3:$G$9999,2,0),"")</f>
        <v>0.52083333333333337</v>
      </c>
      <c r="G306" s="17" t="str">
        <f>IFERROR(VLOOKUP($A306,'CR ACT'!$A$3:$G$9999,3,0),"")</f>
        <v>TVM</v>
      </c>
      <c r="H306" s="16" t="str">
        <f>IFERROR(VLOOKUP($A306,'CR ACT'!$A$3:$G$9999,4,0),"")</f>
        <v>NH</v>
      </c>
      <c r="I306" s="17" t="str">
        <f>IFERROR(VLOOKUP($A306,'CR ACT'!$A$3:$G$9999,5,0),"")</f>
        <v>KLKV</v>
      </c>
      <c r="J306" s="17">
        <f>IFERROR(VLOOKUP($A306,'CR ACT'!$A$3:$G$9999,6,0),"")</f>
        <v>0.57638888888888895</v>
      </c>
      <c r="K306" s="18">
        <f>IFERROR(VLOOKUP($A306,'CR ACT'!$A$3:$G$9999,7,0),"")</f>
        <v>33.700000000000003</v>
      </c>
      <c r="L306" s="19"/>
      <c r="M306" s="19"/>
      <c r="N306" s="19"/>
      <c r="O306" s="19"/>
      <c r="P306" s="115">
        <f t="shared" si="41"/>
        <v>5.555555555555558E-2</v>
      </c>
      <c r="Q306" s="21">
        <f t="shared" si="49"/>
        <v>3.4722222222220989E-3</v>
      </c>
    </row>
    <row r="307" spans="1:17" ht="15.75">
      <c r="A307" s="16">
        <v>87</v>
      </c>
      <c r="B307" s="118">
        <f>IFERROR(VLOOKUP(A307,'CR ACT'!$A$3:$J$9999,10,FALSE),"")</f>
        <v>0</v>
      </c>
      <c r="C307" s="124">
        <v>50</v>
      </c>
      <c r="D307" s="16">
        <v>6</v>
      </c>
      <c r="E307" s="8" t="str">
        <f t="shared" si="40"/>
        <v>50-6</v>
      </c>
      <c r="F307" s="17">
        <f>IFERROR(VLOOKUP($A307,'CR ACT'!$A$3:$G$9999,2,0),"")</f>
        <v>0.57986111111111105</v>
      </c>
      <c r="G307" s="17" t="str">
        <f>IFERROR(VLOOKUP($A307,'CR ACT'!$A$3:$G$9999,3,0),"")</f>
        <v>KLKV</v>
      </c>
      <c r="H307" s="16" t="str">
        <f>IFERROR(VLOOKUP($A307,'CR ACT'!$A$3:$G$9999,4,0),"")</f>
        <v>NH</v>
      </c>
      <c r="I307" s="17" t="str">
        <f>IFERROR(VLOOKUP($A307,'CR ACT'!$A$3:$G$9999,5,0),"")</f>
        <v>PSL</v>
      </c>
      <c r="J307" s="17">
        <f>IFERROR(VLOOKUP($A307,'CR ACT'!$A$3:$G$9999,6,0),"")</f>
        <v>0.58680555555555547</v>
      </c>
      <c r="K307" s="18">
        <f>IFERROR(VLOOKUP($A307,'CR ACT'!$A$3:$G$9999,7,0),"")</f>
        <v>3.5</v>
      </c>
      <c r="L307" s="19"/>
      <c r="M307" s="19"/>
      <c r="N307" s="19"/>
      <c r="O307" s="19"/>
      <c r="P307" s="115">
        <f t="shared" si="41"/>
        <v>6.9444444444444198E-3</v>
      </c>
      <c r="Q307" s="21" t="str">
        <f t="shared" si="49"/>
        <v/>
      </c>
    </row>
    <row r="308" spans="1:17" ht="15.75">
      <c r="A308" s="16"/>
      <c r="B308" s="118" t="str">
        <f>IFERROR(VLOOKUP(A308,'CR ACT'!$A$3:$J$9999,10,FALSE),"")</f>
        <v/>
      </c>
      <c r="C308" s="123"/>
      <c r="D308" s="16"/>
      <c r="E308" s="8" t="str">
        <f t="shared" si="40"/>
        <v>0</v>
      </c>
      <c r="F308" s="17" t="str">
        <f>IFERROR(VLOOKUP($A308,'CR ACT'!$A$3:$G$9999,2,0),"")</f>
        <v/>
      </c>
      <c r="G308" s="17" t="str">
        <f>IFERROR(VLOOKUP($A308,'CR ACT'!$A$3:$G$9999,3,0),"")</f>
        <v/>
      </c>
      <c r="H308" s="16" t="str">
        <f>IFERROR(VLOOKUP($A308,'CR ACT'!$A$3:$G$9999,4,0),"")</f>
        <v/>
      </c>
      <c r="I308" s="17" t="str">
        <f>IFERROR(VLOOKUP($A308,'CR ACT'!$A$3:$G$9999,5,0),"")</f>
        <v/>
      </c>
      <c r="J308" s="17" t="str">
        <f>IFERROR(VLOOKUP($A308,'CR ACT'!$A$3:$G$9999,6,0),"")</f>
        <v/>
      </c>
      <c r="K308" s="18" t="str">
        <f>IFERROR(VLOOKUP($A308,'CR ACT'!$A$3:$G$9999,7,0),"")</f>
        <v/>
      </c>
      <c r="L308" s="22"/>
      <c r="M308" s="22"/>
      <c r="N308" s="22"/>
      <c r="O308" s="22"/>
      <c r="P308" s="115" t="str">
        <f t="shared" si="41"/>
        <v/>
      </c>
      <c r="Q308" s="21" t="str">
        <f t="shared" si="49"/>
        <v/>
      </c>
    </row>
    <row r="309" spans="1:17" ht="16.5" thickBot="1">
      <c r="A309" s="16"/>
      <c r="B309" s="118" t="str">
        <f>IFERROR(VLOOKUP(A309,'CR ACT'!$A$3:$J$9999,10,FALSE),"")</f>
        <v/>
      </c>
      <c r="C309" s="138"/>
      <c r="D309" s="23"/>
      <c r="E309" s="8" t="str">
        <f t="shared" si="40"/>
        <v>0</v>
      </c>
      <c r="F309" s="24" t="str">
        <f>IFERROR(VLOOKUP($A309,'CR ACT'!$A$3:$G$9999,2,0),"")</f>
        <v/>
      </c>
      <c r="G309" s="24" t="str">
        <f>IFERROR(VLOOKUP($A309,'CR ACT'!$A$3:$G$9999,3,0),"")</f>
        <v/>
      </c>
      <c r="H309" s="23" t="str">
        <f>IFERROR(VLOOKUP($A309,'CR ACT'!$A$3:$G$9999,4,0),"")</f>
        <v/>
      </c>
      <c r="I309" s="24" t="str">
        <f>IFERROR(VLOOKUP($A309,'CR ACT'!$A$3:$G$9999,5,0),"")</f>
        <v/>
      </c>
      <c r="J309" s="24" t="str">
        <f>IFERROR(VLOOKUP($A309,'CR ACT'!$A$3:$G$9999,6,0),"")</f>
        <v/>
      </c>
      <c r="K309" s="25" t="str">
        <f>IFERROR(VLOOKUP($A309,'CR ACT'!$A$3:$G$9999,7,0),"")</f>
        <v/>
      </c>
      <c r="L309" s="26"/>
      <c r="M309" s="26"/>
      <c r="N309" s="26"/>
      <c r="O309" s="26"/>
      <c r="P309" s="27" t="str">
        <f t="shared" si="41"/>
        <v/>
      </c>
      <c r="Q309" s="28"/>
    </row>
    <row r="310" spans="1:17" ht="15.75">
      <c r="A310" s="16">
        <v>621</v>
      </c>
      <c r="B310" s="118">
        <f>IFERROR(VLOOKUP(A310,'CR ACT'!$A$3:$J$9999,10,FALSE),"")</f>
        <v>0</v>
      </c>
      <c r="C310" s="123">
        <v>51</v>
      </c>
      <c r="D310" s="8">
        <v>1</v>
      </c>
      <c r="E310" s="8" t="str">
        <f t="shared" ref="E310:E373" si="50">C310&amp;-D310</f>
        <v>51-1</v>
      </c>
      <c r="F310" s="9">
        <f>IFERROR(VLOOKUP($A310,'CR ACT'!$A$3:$G$9999,2,0),"")</f>
        <v>0.24305555555555555</v>
      </c>
      <c r="G310" s="9" t="str">
        <f>IFERROR(VLOOKUP($A310,'CR ACT'!$A$3:$G$9999,3,0),"")</f>
        <v>PSL</v>
      </c>
      <c r="H310" s="8" t="str">
        <f>IFERROR(VLOOKUP($A310,'CR ACT'!$A$3:$G$9999,4,0),"")</f>
        <v>KLKV-MVKV</v>
      </c>
      <c r="I310" s="9" t="str">
        <f>IFERROR(VLOOKUP($A310,'CR ACT'!$A$3:$G$9999,5,0),"")</f>
        <v>MC</v>
      </c>
      <c r="J310" s="9">
        <f>IFERROR(VLOOKUP($A310,'CR ACT'!$A$3:$G$9999,6,0),"")</f>
        <v>0.3298611111111111</v>
      </c>
      <c r="K310" s="10">
        <f>IFERROR(VLOOKUP($A310,'CR ACT'!$A$3:$G$9999,7,0),"")</f>
        <v>48.5</v>
      </c>
      <c r="L310" s="11">
        <f>SUMIF(Q310:Q317,"&lt;0:14",Q310:Q317)+SUM(P310:P317)+TIME(0,60,0)</f>
        <v>0.34722222222222221</v>
      </c>
      <c r="M310" s="12">
        <f>L310+SUMIF(Q310:Q317,"&gt;0:14",Q310:Q317)-TIME(0,30,0)</f>
        <v>0.34722222222222221</v>
      </c>
      <c r="N310" s="12">
        <f>MAX(0,(L310-TIME(8,0,0)))</f>
        <v>1.3888888888888895E-2</v>
      </c>
      <c r="O310" s="13">
        <f>SUM(K310:K317)</f>
        <v>160</v>
      </c>
      <c r="P310" s="14">
        <f t="shared" ref="P310:P359" si="51">IFERROR(J310-F310,"")</f>
        <v>8.6805555555555552E-2</v>
      </c>
      <c r="Q310" s="15">
        <f t="shared" ref="Q310:Q316" si="52">IFERROR(MAX(0,(F311-J310)),"")</f>
        <v>2.0833333333333315E-2</v>
      </c>
    </row>
    <row r="311" spans="1:17" ht="15.75">
      <c r="A311" s="16">
        <v>351</v>
      </c>
      <c r="B311" s="118">
        <f>IFERROR(VLOOKUP(A311,'CR ACT'!$A$3:$J$9999,10,FALSE),"")</f>
        <v>0</v>
      </c>
      <c r="C311" s="124">
        <v>51</v>
      </c>
      <c r="D311" s="16">
        <v>2</v>
      </c>
      <c r="E311" s="8" t="str">
        <f t="shared" si="50"/>
        <v>51-2</v>
      </c>
      <c r="F311" s="17">
        <f>IFERROR(VLOOKUP($A311,'CR ACT'!$A$3:$G$9999,2,0),"")</f>
        <v>0.35069444444444442</v>
      </c>
      <c r="G311" s="17" t="str">
        <f>IFERROR(VLOOKUP($A311,'CR ACT'!$A$3:$G$9999,3,0),"")</f>
        <v>MC</v>
      </c>
      <c r="H311" s="16" t="str">
        <f>IFERROR(VLOOKUP($A311,'CR ACT'!$A$3:$G$9999,4,0),"")</f>
        <v>NH</v>
      </c>
      <c r="I311" s="17" t="str">
        <f>IFERROR(VLOOKUP($A311,'CR ACT'!$A$3:$G$9999,5,0),"")</f>
        <v>KLKV</v>
      </c>
      <c r="J311" s="17">
        <f>IFERROR(VLOOKUP($A311,'CR ACT'!$A$3:$G$9999,6,0),"")</f>
        <v>0.42013888888888884</v>
      </c>
      <c r="K311" s="18">
        <f>IFERROR(VLOOKUP($A311,'CR ACT'!$A$3:$G$9999,7,0),"")</f>
        <v>40</v>
      </c>
      <c r="L311" s="19"/>
      <c r="M311" s="19"/>
      <c r="N311" s="19"/>
      <c r="O311" s="19"/>
      <c r="P311" s="115">
        <f t="shared" si="51"/>
        <v>6.944444444444442E-2</v>
      </c>
      <c r="Q311" s="21">
        <f t="shared" si="52"/>
        <v>6.9444444444444753E-3</v>
      </c>
    </row>
    <row r="312" spans="1:17" ht="15.75">
      <c r="A312" s="16">
        <v>517</v>
      </c>
      <c r="B312" s="118">
        <f>IFERROR(VLOOKUP(A312,'CR ACT'!$A$3:$J$9999,10,FALSE),"")</f>
        <v>0</v>
      </c>
      <c r="C312" s="123">
        <v>51</v>
      </c>
      <c r="D312" s="16">
        <v>3</v>
      </c>
      <c r="E312" s="8" t="str">
        <f t="shared" si="50"/>
        <v>51-3</v>
      </c>
      <c r="F312" s="17">
        <f>IFERROR(VLOOKUP($A312,'CR ACT'!$A$3:$G$9999,2,0),"")</f>
        <v>0.42708333333333331</v>
      </c>
      <c r="G312" s="17" t="str">
        <f>IFERROR(VLOOKUP($A312,'CR ACT'!$A$3:$G$9999,3,0),"")</f>
        <v>KLKV</v>
      </c>
      <c r="H312" s="16" t="str">
        <f>IFERROR(VLOOKUP($A312,'CR ACT'!$A$3:$G$9999,4,0),"")</f>
        <v>KRKM</v>
      </c>
      <c r="I312" s="17" t="str">
        <f>IFERROR(VLOOKUP($A312,'CR ACT'!$A$3:$G$9999,5,0),"")</f>
        <v>VLRD</v>
      </c>
      <c r="J312" s="17">
        <f>IFERROR(VLOOKUP($A312,'CR ACT'!$A$3:$G$9999,6,0),"")</f>
        <v>0.4548611111111111</v>
      </c>
      <c r="K312" s="18">
        <f>IFERROR(VLOOKUP($A312,'CR ACT'!$A$3:$G$9999,7,0),"")</f>
        <v>17</v>
      </c>
      <c r="L312" s="19"/>
      <c r="M312" s="19"/>
      <c r="N312" s="19"/>
      <c r="O312" s="19"/>
      <c r="P312" s="115">
        <f t="shared" si="51"/>
        <v>2.777777777777779E-2</v>
      </c>
      <c r="Q312" s="21">
        <f t="shared" si="52"/>
        <v>6.9444444444444753E-3</v>
      </c>
    </row>
    <row r="313" spans="1:17" ht="15.75">
      <c r="A313" s="16">
        <v>561</v>
      </c>
      <c r="B313" s="118">
        <f>IFERROR(VLOOKUP(A313,'CR ACT'!$A$3:$J$9999,10,FALSE),"")</f>
        <v>0</v>
      </c>
      <c r="C313" s="124">
        <v>51</v>
      </c>
      <c r="D313" s="16">
        <v>4</v>
      </c>
      <c r="E313" s="8" t="str">
        <f t="shared" si="50"/>
        <v>51-4</v>
      </c>
      <c r="F313" s="17">
        <f>IFERROR(VLOOKUP($A313,'CR ACT'!$A$3:$G$9999,2,0),"")</f>
        <v>0.46180555555555558</v>
      </c>
      <c r="G313" s="17" t="str">
        <f>IFERROR(VLOOKUP($A313,'CR ACT'!$A$3:$G$9999,3,0),"")</f>
        <v>VLRD</v>
      </c>
      <c r="H313" s="16" t="str">
        <f>IFERROR(VLOOKUP($A313,'CR ACT'!$A$3:$G$9999,4,0),"")</f>
        <v>KRKM</v>
      </c>
      <c r="I313" s="17" t="str">
        <f>IFERROR(VLOOKUP($A313,'CR ACT'!$A$3:$G$9999,5,0),"")</f>
        <v>KLKV</v>
      </c>
      <c r="J313" s="17">
        <f>IFERROR(VLOOKUP($A313,'CR ACT'!$A$3:$G$9999,6,0),"")</f>
        <v>0.48958333333333337</v>
      </c>
      <c r="K313" s="18">
        <f>IFERROR(VLOOKUP($A313,'CR ACT'!$A$3:$G$9999,7,0),"")</f>
        <v>17</v>
      </c>
      <c r="L313" s="19"/>
      <c r="M313" s="19"/>
      <c r="N313" s="19"/>
      <c r="O313" s="19"/>
      <c r="P313" s="115">
        <f t="shared" si="51"/>
        <v>2.777777777777779E-2</v>
      </c>
      <c r="Q313" s="21">
        <f t="shared" si="52"/>
        <v>6.9444444444443643E-3</v>
      </c>
    </row>
    <row r="314" spans="1:17" ht="15.75">
      <c r="A314" s="16">
        <v>519</v>
      </c>
      <c r="B314" s="118">
        <f>IFERROR(VLOOKUP(A314,'CR ACT'!$A$3:$J$9999,10,FALSE),"")</f>
        <v>0</v>
      </c>
      <c r="C314" s="123">
        <v>51</v>
      </c>
      <c r="D314" s="16">
        <v>5</v>
      </c>
      <c r="E314" s="8" t="str">
        <f t="shared" si="50"/>
        <v>51-5</v>
      </c>
      <c r="F314" s="17">
        <f>IFERROR(VLOOKUP($A314,'CR ACT'!$A$3:$G$9999,2,0),"")</f>
        <v>0.49652777777777773</v>
      </c>
      <c r="G314" s="17" t="str">
        <f>IFERROR(VLOOKUP($A314,'CR ACT'!$A$3:$G$9999,3,0),"")</f>
        <v>KLKV</v>
      </c>
      <c r="H314" s="16" t="str">
        <f>IFERROR(VLOOKUP($A314,'CR ACT'!$A$3:$G$9999,4,0),"")</f>
        <v>KRKM</v>
      </c>
      <c r="I314" s="17" t="str">
        <f>IFERROR(VLOOKUP($A314,'CR ACT'!$A$3:$G$9999,5,0),"")</f>
        <v>VLRD</v>
      </c>
      <c r="J314" s="17">
        <f>IFERROR(VLOOKUP($A314,'CR ACT'!$A$3:$G$9999,6,0),"")</f>
        <v>0.52430555555555547</v>
      </c>
      <c r="K314" s="18">
        <f>IFERROR(VLOOKUP($A314,'CR ACT'!$A$3:$G$9999,7,0),"")</f>
        <v>17</v>
      </c>
      <c r="L314" s="19"/>
      <c r="M314" s="19"/>
      <c r="N314" s="19"/>
      <c r="O314" s="19"/>
      <c r="P314" s="115">
        <f t="shared" si="51"/>
        <v>2.7777777777777735E-2</v>
      </c>
      <c r="Q314" s="21">
        <f t="shared" si="52"/>
        <v>6.9444444444445308E-3</v>
      </c>
    </row>
    <row r="315" spans="1:17" ht="15.75">
      <c r="A315" s="16">
        <v>563</v>
      </c>
      <c r="B315" s="118">
        <f>IFERROR(VLOOKUP(A315,'CR ACT'!$A$3:$J$9999,10,FALSE),"")</f>
        <v>0</v>
      </c>
      <c r="C315" s="124">
        <v>51</v>
      </c>
      <c r="D315" s="16">
        <v>6</v>
      </c>
      <c r="E315" s="8" t="str">
        <f t="shared" si="50"/>
        <v>51-6</v>
      </c>
      <c r="F315" s="17">
        <f>IFERROR(VLOOKUP($A315,'CR ACT'!$A$3:$G$9999,2,0),"")</f>
        <v>0.53125</v>
      </c>
      <c r="G315" s="17" t="str">
        <f>IFERROR(VLOOKUP($A315,'CR ACT'!$A$3:$G$9999,3,0),"")</f>
        <v>VLRD</v>
      </c>
      <c r="H315" s="16" t="str">
        <f>IFERROR(VLOOKUP($A315,'CR ACT'!$A$3:$G$9999,4,0),"")</f>
        <v>KRKM-KLKV</v>
      </c>
      <c r="I315" s="17" t="str">
        <f>IFERROR(VLOOKUP($A315,'CR ACT'!$A$3:$G$9999,5,0),"")</f>
        <v>PSL</v>
      </c>
      <c r="J315" s="17">
        <f>IFERROR(VLOOKUP($A315,'CR ACT'!$A$3:$G$9999,6,0),"")</f>
        <v>0.56944444444444442</v>
      </c>
      <c r="K315" s="18">
        <f>IFERROR(VLOOKUP($A315,'CR ACT'!$A$3:$G$9999,7,0),"")</f>
        <v>20.5</v>
      </c>
      <c r="L315" s="19"/>
      <c r="M315" s="19"/>
      <c r="N315" s="19"/>
      <c r="O315" s="19"/>
      <c r="P315" s="115">
        <f t="shared" si="51"/>
        <v>3.819444444444442E-2</v>
      </c>
      <c r="Q315" s="21" t="str">
        <f t="shared" si="52"/>
        <v/>
      </c>
    </row>
    <row r="316" spans="1:17" ht="15.75">
      <c r="A316" s="16"/>
      <c r="B316" s="118" t="str">
        <f>IFERROR(VLOOKUP(A316,'CR ACT'!$A$3:$J$9999,10,FALSE),"")</f>
        <v/>
      </c>
      <c r="C316" s="123"/>
      <c r="D316" s="16"/>
      <c r="E316" s="8" t="str">
        <f t="shared" si="50"/>
        <v>0</v>
      </c>
      <c r="F316" s="17" t="str">
        <f>IFERROR(VLOOKUP($A316,'CR ACT'!$A$3:$G$9999,2,0),"")</f>
        <v/>
      </c>
      <c r="G316" s="17" t="str">
        <f>IFERROR(VLOOKUP($A316,'CR ACT'!$A$3:$G$9999,3,0),"")</f>
        <v/>
      </c>
      <c r="H316" s="16" t="str">
        <f>IFERROR(VLOOKUP($A316,'CR ACT'!$A$3:$G$9999,4,0),"")</f>
        <v/>
      </c>
      <c r="I316" s="17" t="str">
        <f>IFERROR(VLOOKUP($A316,'CR ACT'!$A$3:$G$9999,5,0),"")</f>
        <v/>
      </c>
      <c r="J316" s="17" t="str">
        <f>IFERROR(VLOOKUP($A316,'CR ACT'!$A$3:$G$9999,6,0),"")</f>
        <v/>
      </c>
      <c r="K316" s="18" t="str">
        <f>IFERROR(VLOOKUP($A316,'CR ACT'!$A$3:$G$9999,7,0),"")</f>
        <v/>
      </c>
      <c r="L316" s="22"/>
      <c r="M316" s="22"/>
      <c r="N316" s="22"/>
      <c r="O316" s="22"/>
      <c r="P316" s="20" t="str">
        <f t="shared" si="51"/>
        <v/>
      </c>
      <c r="Q316" s="21" t="str">
        <f t="shared" si="52"/>
        <v/>
      </c>
    </row>
    <row r="317" spans="1:17" ht="16.5" thickBot="1">
      <c r="A317" s="16"/>
      <c r="B317" s="118" t="str">
        <f>IFERROR(VLOOKUP(A317,'CR ACT'!$A$3:$J$9999,10,FALSE),"")</f>
        <v/>
      </c>
      <c r="C317" s="138"/>
      <c r="D317" s="23"/>
      <c r="E317" s="8" t="str">
        <f t="shared" si="50"/>
        <v>0</v>
      </c>
      <c r="F317" s="24" t="str">
        <f>IFERROR(VLOOKUP($A317,'CR ACT'!$A$3:$G$9999,2,0),"")</f>
        <v/>
      </c>
      <c r="G317" s="24" t="str">
        <f>IFERROR(VLOOKUP($A317,'CR ACT'!$A$3:$G$9999,3,0),"")</f>
        <v/>
      </c>
      <c r="H317" s="23" t="str">
        <f>IFERROR(VLOOKUP($A317,'CR ACT'!$A$3:$G$9999,4,0),"")</f>
        <v/>
      </c>
      <c r="I317" s="24" t="str">
        <f>IFERROR(VLOOKUP($A317,'CR ACT'!$A$3:$G$9999,5,0),"")</f>
        <v/>
      </c>
      <c r="J317" s="24" t="str">
        <f>IFERROR(VLOOKUP($A317,'CR ACT'!$A$3:$G$9999,6,0),"")</f>
        <v/>
      </c>
      <c r="K317" s="25" t="str">
        <f>IFERROR(VLOOKUP($A317,'CR ACT'!$A$3:$G$9999,7,0),"")</f>
        <v/>
      </c>
      <c r="L317" s="26"/>
      <c r="M317" s="26"/>
      <c r="N317" s="26"/>
      <c r="O317" s="26"/>
      <c r="P317" s="27" t="str">
        <f t="shared" si="51"/>
        <v/>
      </c>
      <c r="Q317" s="28"/>
    </row>
    <row r="318" spans="1:17" ht="15.75">
      <c r="A318" s="7">
        <v>56</v>
      </c>
      <c r="B318" s="118">
        <f>IFERROR(VLOOKUP(A318,'CR ACT'!$A$3:$J$9999,10,FALSE),"")</f>
        <v>0</v>
      </c>
      <c r="C318" s="123">
        <v>52</v>
      </c>
      <c r="D318" s="8">
        <v>1</v>
      </c>
      <c r="E318" s="8" t="str">
        <f t="shared" si="50"/>
        <v>52-1</v>
      </c>
      <c r="F318" s="9">
        <f>IFERROR(VLOOKUP($A318,'CR ACT'!$A$3:$G$9999,2,0),"")</f>
        <v>0.57291666666666696</v>
      </c>
      <c r="G318" s="9" t="str">
        <f>IFERROR(VLOOKUP($A318,'CR ACT'!$A$3:$G$9999,3,0),"")</f>
        <v>PSL</v>
      </c>
      <c r="H318" s="8" t="str">
        <f>IFERROR(VLOOKUP($A318,'CR ACT'!$A$3:$G$9999,4,0),"")</f>
        <v>NH</v>
      </c>
      <c r="I318" s="9" t="str">
        <f>IFERROR(VLOOKUP($A318,'CR ACT'!$A$3:$G$9999,5,0),"")</f>
        <v>KLKV</v>
      </c>
      <c r="J318" s="9">
        <f>IFERROR(VLOOKUP($A318,'CR ACT'!$A$3:$G$9999,6,0),"")</f>
        <v>0.57986111111111138</v>
      </c>
      <c r="K318" s="10">
        <f>IFERROR(VLOOKUP($A318,'CR ACT'!$A$3:$G$9999,7,0),"")</f>
        <v>3.5</v>
      </c>
      <c r="L318" s="11">
        <f>SUMIF(Q318:Q325,"&lt;0:14",Q318:Q325)+SUM(P318:P325)+TIME(0,60,0)</f>
        <v>0.33333333333333287</v>
      </c>
      <c r="M318" s="12">
        <f>L318+SUMIF(Q318:Q325,"&gt;0:14",Q318:Q325)-TIME(0,30,0)</f>
        <v>0.33333333333333282</v>
      </c>
      <c r="N318" s="12">
        <f>MAX(0,(L318-TIME(8,0,0)))</f>
        <v>0</v>
      </c>
      <c r="O318" s="13">
        <f>SUM(K318:K325)</f>
        <v>147.69999999999999</v>
      </c>
      <c r="P318" s="14">
        <f t="shared" si="51"/>
        <v>6.9444444444444198E-3</v>
      </c>
      <c r="Q318" s="15">
        <f t="shared" ref="Q318:Q324" si="53">IFERROR(MAX(0,(F319-J318)),"")</f>
        <v>3.4722222222216548E-3</v>
      </c>
    </row>
    <row r="319" spans="1:17" ht="15.75">
      <c r="A319" s="16">
        <v>526</v>
      </c>
      <c r="B319" s="118">
        <f>IFERROR(VLOOKUP(A319,'CR ACT'!$A$3:$J$9999,10,FALSE),"")</f>
        <v>0</v>
      </c>
      <c r="C319" s="124">
        <v>52</v>
      </c>
      <c r="D319" s="16">
        <v>2</v>
      </c>
      <c r="E319" s="8" t="str">
        <f t="shared" si="50"/>
        <v>52-2</v>
      </c>
      <c r="F319" s="17">
        <f>IFERROR(VLOOKUP($A319,'CR ACT'!$A$3:$G$9999,2,0),"")</f>
        <v>0.58333333333333304</v>
      </c>
      <c r="G319" s="17" t="str">
        <f>IFERROR(VLOOKUP($A319,'CR ACT'!$A$3:$G$9999,3,0),"")</f>
        <v>KLKV</v>
      </c>
      <c r="H319" s="16" t="str">
        <f>IFERROR(VLOOKUP($A319,'CR ACT'!$A$3:$G$9999,4,0),"")</f>
        <v>KRKM</v>
      </c>
      <c r="I319" s="17" t="str">
        <f>IFERROR(VLOOKUP($A319,'CR ACT'!$A$3:$G$9999,5,0),"")</f>
        <v>VLRD</v>
      </c>
      <c r="J319" s="17">
        <f>IFERROR(VLOOKUP($A319,'CR ACT'!$A$3:$G$9999,6,0),"")</f>
        <v>0.61111111111111083</v>
      </c>
      <c r="K319" s="18">
        <f>IFERROR(VLOOKUP($A319,'CR ACT'!$A$3:$G$9999,7,0),"")</f>
        <v>17</v>
      </c>
      <c r="L319" s="19"/>
      <c r="M319" s="19"/>
      <c r="N319" s="19"/>
      <c r="O319" s="19"/>
      <c r="P319" s="115">
        <f t="shared" si="51"/>
        <v>2.777777777777779E-2</v>
      </c>
      <c r="Q319" s="21">
        <f t="shared" si="53"/>
        <v>6.9444444444447528E-3</v>
      </c>
    </row>
    <row r="320" spans="1:17" ht="15.75">
      <c r="A320" s="16">
        <v>570</v>
      </c>
      <c r="B320" s="118">
        <f>IFERROR(VLOOKUP(A320,'CR ACT'!$A$3:$J$9999,10,FALSE),"")</f>
        <v>0</v>
      </c>
      <c r="C320" s="123">
        <v>52</v>
      </c>
      <c r="D320" s="16">
        <v>3</v>
      </c>
      <c r="E320" s="8" t="str">
        <f t="shared" si="50"/>
        <v>52-3</v>
      </c>
      <c r="F320" s="17">
        <f>IFERROR(VLOOKUP($A320,'CR ACT'!$A$3:$G$9999,2,0),"")</f>
        <v>0.61805555555555558</v>
      </c>
      <c r="G320" s="17" t="str">
        <f>IFERROR(VLOOKUP($A320,'CR ACT'!$A$3:$G$9999,3,0),"")</f>
        <v>VLRD</v>
      </c>
      <c r="H320" s="16" t="str">
        <f>IFERROR(VLOOKUP($A320,'CR ACT'!$A$3:$G$9999,4,0),"")</f>
        <v>KRKM</v>
      </c>
      <c r="I320" s="17" t="str">
        <f>IFERROR(VLOOKUP($A320,'CR ACT'!$A$3:$G$9999,5,0),"")</f>
        <v>KLKV</v>
      </c>
      <c r="J320" s="17">
        <f>IFERROR(VLOOKUP($A320,'CR ACT'!$A$3:$G$9999,6,0),"")</f>
        <v>0.65277777777777779</v>
      </c>
      <c r="K320" s="18">
        <f>IFERROR(VLOOKUP($A320,'CR ACT'!$A$3:$G$9999,7,0),"")</f>
        <v>17</v>
      </c>
      <c r="L320" s="19"/>
      <c r="M320" s="19"/>
      <c r="N320" s="19"/>
      <c r="O320" s="19"/>
      <c r="P320" s="115">
        <f t="shared" si="51"/>
        <v>3.472222222222221E-2</v>
      </c>
      <c r="Q320" s="21">
        <f t="shared" si="53"/>
        <v>2.0833333333333259E-2</v>
      </c>
    </row>
    <row r="321" spans="1:17" ht="15.75">
      <c r="A321" s="16">
        <v>583</v>
      </c>
      <c r="B321" s="118">
        <f>IFERROR(VLOOKUP(A321,'CR ACT'!$A$3:$J$9999,10,FALSE),"")</f>
        <v>0</v>
      </c>
      <c r="C321" s="124">
        <v>52</v>
      </c>
      <c r="D321" s="16">
        <v>4</v>
      </c>
      <c r="E321" s="8" t="str">
        <f t="shared" si="50"/>
        <v>52-4</v>
      </c>
      <c r="F321" s="17">
        <f>IFERROR(VLOOKUP($A321,'CR ACT'!$A$3:$G$9999,2,0),"")</f>
        <v>0.67361111111111105</v>
      </c>
      <c r="G321" s="17" t="str">
        <f>IFERROR(VLOOKUP($A321,'CR ACT'!$A$3:$G$9999,3,0),"")</f>
        <v>KLKV</v>
      </c>
      <c r="H321" s="16" t="str">
        <f>IFERROR(VLOOKUP($A321,'CR ACT'!$A$3:$G$9999,4,0),"")</f>
        <v>ALMP-DVPM</v>
      </c>
      <c r="I321" s="17" t="str">
        <f>IFERROR(VLOOKUP($A321,'CR ACT'!$A$3:$G$9999,5,0),"")</f>
        <v>TVM</v>
      </c>
      <c r="J321" s="17">
        <f>IFERROR(VLOOKUP($A321,'CR ACT'!$A$3:$G$9999,6,0),"")</f>
        <v>0.73611111111111105</v>
      </c>
      <c r="K321" s="18">
        <f>IFERROR(VLOOKUP($A321,'CR ACT'!$A$3:$G$9999,7,0),"")</f>
        <v>39</v>
      </c>
      <c r="L321" s="19"/>
      <c r="M321" s="19"/>
      <c r="N321" s="19"/>
      <c r="O321" s="19"/>
      <c r="P321" s="115">
        <f t="shared" si="51"/>
        <v>6.25E-2</v>
      </c>
      <c r="Q321" s="21">
        <f t="shared" si="53"/>
        <v>6.9444444444449749E-3</v>
      </c>
    </row>
    <row r="322" spans="1:17" ht="15.75">
      <c r="A322" s="16">
        <v>461</v>
      </c>
      <c r="B322" s="118">
        <f>IFERROR(VLOOKUP(A322,'CR ACT'!$A$3:$J$9999,10,FALSE),"")</f>
        <v>0</v>
      </c>
      <c r="C322" s="123">
        <v>52</v>
      </c>
      <c r="D322" s="16">
        <v>5</v>
      </c>
      <c r="E322" s="8" t="str">
        <f t="shared" si="50"/>
        <v>52-5</v>
      </c>
      <c r="F322" s="17">
        <f>IFERROR(VLOOKUP($A322,'CR ACT'!$A$3:$G$9999,2,0),"")</f>
        <v>0.74305555555555602</v>
      </c>
      <c r="G322" s="17" t="str">
        <f>IFERROR(VLOOKUP($A322,'CR ACT'!$A$3:$G$9999,3,0),"")</f>
        <v>TVM</v>
      </c>
      <c r="H322" s="16" t="str">
        <f>IFERROR(VLOOKUP($A322,'CR ACT'!$A$3:$G$9999,4,0),"")</f>
        <v>NH</v>
      </c>
      <c r="I322" s="17" t="str">
        <f>IFERROR(VLOOKUP($A322,'CR ACT'!$A$3:$G$9999,5,0),"")</f>
        <v>KLKV</v>
      </c>
      <c r="J322" s="17">
        <f>IFERROR(VLOOKUP($A322,'CR ACT'!$A$3:$G$9999,6,0),"")</f>
        <v>0.80555555555555602</v>
      </c>
      <c r="K322" s="18">
        <f>IFERROR(VLOOKUP($A322,'CR ACT'!$A$3:$G$9999,7,0),"")</f>
        <v>33.700000000000003</v>
      </c>
      <c r="L322" s="19"/>
      <c r="M322" s="19"/>
      <c r="N322" s="19"/>
      <c r="O322" s="19"/>
      <c r="P322" s="115">
        <f t="shared" si="51"/>
        <v>6.25E-2</v>
      </c>
      <c r="Q322" s="21">
        <f t="shared" si="53"/>
        <v>6.9444444444439757E-3</v>
      </c>
    </row>
    <row r="323" spans="1:17" ht="15.75">
      <c r="A323" s="16">
        <v>540</v>
      </c>
      <c r="B323" s="118">
        <f>IFERROR(VLOOKUP(A323,'CR ACT'!$A$3:$J$9999,10,FALSE),"")</f>
        <v>0</v>
      </c>
      <c r="C323" s="124">
        <v>52</v>
      </c>
      <c r="D323" s="16">
        <v>6</v>
      </c>
      <c r="E323" s="8" t="str">
        <f t="shared" si="50"/>
        <v>52-6</v>
      </c>
      <c r="F323" s="17">
        <f>IFERROR(VLOOKUP($A323,'CR ACT'!$A$3:$G$9999,2,0),"")</f>
        <v>0.8125</v>
      </c>
      <c r="G323" s="17" t="str">
        <f>IFERROR(VLOOKUP($A323,'CR ACT'!$A$3:$G$9999,3,0),"")</f>
        <v>KLKV</v>
      </c>
      <c r="H323" s="16" t="str">
        <f>IFERROR(VLOOKUP($A323,'CR ACT'!$A$3:$G$9999,4,0),"")</f>
        <v>KRKM</v>
      </c>
      <c r="I323" s="17" t="str">
        <f>IFERROR(VLOOKUP($A323,'CR ACT'!$A$3:$G$9999,5,0),"")</f>
        <v>VLRD</v>
      </c>
      <c r="J323" s="17">
        <f>IFERROR(VLOOKUP($A323,'CR ACT'!$A$3:$G$9999,6,0),"")</f>
        <v>0.84027777777777779</v>
      </c>
      <c r="K323" s="18">
        <f>IFERROR(VLOOKUP($A323,'CR ACT'!$A$3:$G$9999,7,0),"")</f>
        <v>17</v>
      </c>
      <c r="L323" s="19"/>
      <c r="M323" s="19"/>
      <c r="N323" s="19"/>
      <c r="O323" s="19"/>
      <c r="P323" s="20">
        <f t="shared" si="51"/>
        <v>2.777777777777779E-2</v>
      </c>
      <c r="Q323" s="21">
        <f t="shared" si="53"/>
        <v>6.9444444444441977E-3</v>
      </c>
    </row>
    <row r="324" spans="1:17" ht="15.75">
      <c r="A324" s="16">
        <v>582</v>
      </c>
      <c r="B324" s="118">
        <f>IFERROR(VLOOKUP(A324,'CR ACT'!$A$3:$J$9999,10,FALSE),"")</f>
        <v>0</v>
      </c>
      <c r="C324" s="123">
        <v>52</v>
      </c>
      <c r="D324" s="16">
        <v>7</v>
      </c>
      <c r="E324" s="8" t="str">
        <f t="shared" si="50"/>
        <v>52-7</v>
      </c>
      <c r="F324" s="17">
        <f>IFERROR(VLOOKUP($A324,'CR ACT'!$A$3:$G$9999,2,0),"")</f>
        <v>0.84722222222222199</v>
      </c>
      <c r="G324" s="17" t="str">
        <f>IFERROR(VLOOKUP($A324,'CR ACT'!$A$3:$G$9999,3,0),"")</f>
        <v>VLRD</v>
      </c>
      <c r="H324" s="16" t="str">
        <f>IFERROR(VLOOKUP($A324,'CR ACT'!$A$3:$G$9999,4,0),"")</f>
        <v>KRKM</v>
      </c>
      <c r="I324" s="17" t="str">
        <f>IFERROR(VLOOKUP($A324,'CR ACT'!$A$3:$G$9999,5,0),"")</f>
        <v>KLKV</v>
      </c>
      <c r="J324" s="17">
        <f>IFERROR(VLOOKUP($A324,'CR ACT'!$A$3:$G$9999,6,0),"")</f>
        <v>0.87499999999999978</v>
      </c>
      <c r="K324" s="18">
        <f>IFERROR(VLOOKUP($A324,'CR ACT'!$A$3:$G$9999,7,0),"")</f>
        <v>17</v>
      </c>
      <c r="L324" s="22"/>
      <c r="M324" s="22"/>
      <c r="N324" s="22"/>
      <c r="O324" s="22"/>
      <c r="P324" s="115">
        <f t="shared" si="51"/>
        <v>2.777777777777779E-2</v>
      </c>
      <c r="Q324" s="21">
        <f t="shared" si="53"/>
        <v>3.4722222222222099E-3</v>
      </c>
    </row>
    <row r="325" spans="1:17" ht="16.5" thickBot="1">
      <c r="A325" s="16">
        <v>115</v>
      </c>
      <c r="B325" s="118">
        <f>IFERROR(VLOOKUP(A325,'CR ACT'!$A$3:$J$9999,10,FALSE),"")</f>
        <v>0</v>
      </c>
      <c r="C325" s="124">
        <v>52</v>
      </c>
      <c r="D325" s="23">
        <v>8</v>
      </c>
      <c r="E325" s="8" t="str">
        <f t="shared" si="50"/>
        <v>52-8</v>
      </c>
      <c r="F325" s="24">
        <f>IFERROR(VLOOKUP($A325,'CR ACT'!$A$3:$G$9999,2,0),"")</f>
        <v>0.87847222222222199</v>
      </c>
      <c r="G325" s="24" t="str">
        <f>IFERROR(VLOOKUP($A325,'CR ACT'!$A$3:$G$9999,3,0),"")</f>
        <v>KLKV</v>
      </c>
      <c r="H325" s="23" t="str">
        <f>IFERROR(VLOOKUP($A325,'CR ACT'!$A$3:$G$9999,4,0),"")</f>
        <v>NH</v>
      </c>
      <c r="I325" s="24" t="str">
        <f>IFERROR(VLOOKUP($A325,'CR ACT'!$A$3:$G$9999,5,0),"")</f>
        <v>PSL</v>
      </c>
      <c r="J325" s="24">
        <f>IFERROR(VLOOKUP($A325,'CR ACT'!$A$3:$G$9999,6,0),"")</f>
        <v>0.88541666666666641</v>
      </c>
      <c r="K325" s="25">
        <f>IFERROR(VLOOKUP($A325,'CR ACT'!$A$3:$G$9999,7,0),"")</f>
        <v>3.5</v>
      </c>
      <c r="L325" s="26"/>
      <c r="M325" s="26"/>
      <c r="N325" s="26"/>
      <c r="O325" s="26"/>
      <c r="P325" s="27">
        <f t="shared" si="51"/>
        <v>6.9444444444444198E-3</v>
      </c>
      <c r="Q325" s="28"/>
    </row>
    <row r="326" spans="1:17" ht="15.75">
      <c r="A326" s="7">
        <v>2</v>
      </c>
      <c r="B326" s="118">
        <f>IFERROR(VLOOKUP(A326,'CR ACT'!$A$3:$J$9999,10,FALSE),"")</f>
        <v>0</v>
      </c>
      <c r="C326" s="123">
        <v>53</v>
      </c>
      <c r="D326" s="8">
        <v>1</v>
      </c>
      <c r="E326" s="8" t="str">
        <f t="shared" si="50"/>
        <v>53-1</v>
      </c>
      <c r="F326" s="9">
        <f>IFERROR(VLOOKUP($A326,'CR ACT'!$A$3:$G$9999,2,0),"")</f>
        <v>0.32986111111111099</v>
      </c>
      <c r="G326" s="9" t="str">
        <f>IFERROR(VLOOKUP($A326,'CR ACT'!$A$3:$G$9999,3,0),"")</f>
        <v>PSL</v>
      </c>
      <c r="H326" s="8" t="str">
        <f>IFERROR(VLOOKUP($A326,'CR ACT'!$A$3:$G$9999,4,0),"")</f>
        <v>NH</v>
      </c>
      <c r="I326" s="9" t="str">
        <f>IFERROR(VLOOKUP($A326,'CR ACT'!$A$3:$G$9999,5,0),"")</f>
        <v>KLKV</v>
      </c>
      <c r="J326" s="9">
        <f>IFERROR(VLOOKUP($A326,'CR ACT'!$A$3:$G$9999,6,0),"")</f>
        <v>0.33680555555555541</v>
      </c>
      <c r="K326" s="10">
        <f>IFERROR(VLOOKUP($A326,'CR ACT'!$A$3:$G$9999,7,0),"")</f>
        <v>3.5</v>
      </c>
      <c r="L326" s="11">
        <f>SUMIF(Q326:Q333,"&lt;0:14",Q326:Q333)+SUM(P326:P333)+TIME(0,60,0)</f>
        <v>0.39583333333333387</v>
      </c>
      <c r="M326" s="12">
        <f>L326+SUMIF(Q326:Q333,"&gt;0:14",Q326:Q333)-TIME(0,30,0)</f>
        <v>0.39583333333333398</v>
      </c>
      <c r="N326" s="12">
        <f>MAX(0,(L326-TIME(8,0,0)))</f>
        <v>6.2500000000000555E-2</v>
      </c>
      <c r="O326" s="13">
        <f>SUM(K326:K333)</f>
        <v>181.5</v>
      </c>
      <c r="P326" s="14">
        <f t="shared" si="51"/>
        <v>6.9444444444444198E-3</v>
      </c>
      <c r="Q326" s="15">
        <f t="shared" ref="Q326:Q332" si="54">IFERROR(MAX(0,(F327-J326)),"")</f>
        <v>6.9444444444445863E-3</v>
      </c>
    </row>
    <row r="327" spans="1:17" ht="15.75">
      <c r="A327" s="16">
        <v>625</v>
      </c>
      <c r="B327" s="118">
        <f>IFERROR(VLOOKUP(A327,'CR ACT'!$A$3:$J$9999,10,FALSE),"")</f>
        <v>0</v>
      </c>
      <c r="C327" s="124">
        <v>53</v>
      </c>
      <c r="D327" s="16">
        <v>2</v>
      </c>
      <c r="E327" s="8" t="str">
        <f t="shared" si="50"/>
        <v>53-2</v>
      </c>
      <c r="F327" s="17">
        <f>IFERROR(VLOOKUP($A327,'CR ACT'!$A$3:$G$9999,2,0),"")</f>
        <v>0.34375</v>
      </c>
      <c r="G327" s="17" t="str">
        <f>IFERROR(VLOOKUP($A327,'CR ACT'!$A$3:$G$9999,3,0),"")</f>
        <v>KLKV</v>
      </c>
      <c r="H327" s="16" t="str">
        <f>IFERROR(VLOOKUP($A327,'CR ACT'!$A$3:$G$9999,4,0),"")</f>
        <v>KRKM-PDTM</v>
      </c>
      <c r="I327" s="17" t="str">
        <f>IFERROR(VLOOKUP($A327,'CR ACT'!$A$3:$G$9999,5,0),"")</f>
        <v>KTDA</v>
      </c>
      <c r="J327" s="17">
        <f>IFERROR(VLOOKUP($A327,'CR ACT'!$A$3:$G$9999,6,0),"")</f>
        <v>0.39930555555555558</v>
      </c>
      <c r="K327" s="18">
        <f>IFERROR(VLOOKUP($A327,'CR ACT'!$A$3:$G$9999,7,0),"")</f>
        <v>32</v>
      </c>
      <c r="L327" s="19"/>
      <c r="M327" s="19"/>
      <c r="N327" s="19"/>
      <c r="O327" s="19"/>
      <c r="P327" s="115">
        <f t="shared" si="51"/>
        <v>5.555555555555558E-2</v>
      </c>
      <c r="Q327" s="21">
        <f t="shared" si="54"/>
        <v>6.9444444444444198E-3</v>
      </c>
    </row>
    <row r="328" spans="1:17" ht="15.75">
      <c r="A328" s="16">
        <v>629</v>
      </c>
      <c r="B328" s="118">
        <f>IFERROR(VLOOKUP(A328,'CR ACT'!$A$3:$J$9999,10,FALSE),"")</f>
        <v>0</v>
      </c>
      <c r="C328" s="123">
        <v>53</v>
      </c>
      <c r="D328" s="16">
        <v>3</v>
      </c>
      <c r="E328" s="8" t="str">
        <f t="shared" si="50"/>
        <v>53-3</v>
      </c>
      <c r="F328" s="17">
        <f>IFERROR(VLOOKUP($A328,'CR ACT'!$A$3:$G$9999,2,0),"")</f>
        <v>0.40625</v>
      </c>
      <c r="G328" s="17" t="str">
        <f>IFERROR(VLOOKUP($A328,'CR ACT'!$A$3:$G$9999,3,0),"")</f>
        <v>KTDA</v>
      </c>
      <c r="H328" s="16" t="str">
        <f>IFERROR(VLOOKUP($A328,'CR ACT'!$A$3:$G$9999,4,0),"")</f>
        <v>PDTM-KRKM</v>
      </c>
      <c r="I328" s="17" t="str">
        <f>IFERROR(VLOOKUP($A328,'CR ACT'!$A$3:$G$9999,5,0),"")</f>
        <v>KLKV</v>
      </c>
      <c r="J328" s="17">
        <f>IFERROR(VLOOKUP($A328,'CR ACT'!$A$3:$G$9999,6,0),"")</f>
        <v>0.46180555555555558</v>
      </c>
      <c r="K328" s="18">
        <f>IFERROR(VLOOKUP($A328,'CR ACT'!$A$3:$G$9999,7,0),"")</f>
        <v>32</v>
      </c>
      <c r="L328" s="19"/>
      <c r="M328" s="19"/>
      <c r="N328" s="19"/>
      <c r="O328" s="19"/>
      <c r="P328" s="115">
        <f t="shared" si="51"/>
        <v>5.555555555555558E-2</v>
      </c>
      <c r="Q328" s="21">
        <f t="shared" si="54"/>
        <v>2.0833333333333426E-2</v>
      </c>
    </row>
    <row r="329" spans="1:17" ht="15.75">
      <c r="A329" s="16">
        <v>626</v>
      </c>
      <c r="B329" s="118">
        <f>IFERROR(VLOOKUP(A329,'CR ACT'!$A$3:$J$9999,10,FALSE),"")</f>
        <v>0</v>
      </c>
      <c r="C329" s="124">
        <v>53</v>
      </c>
      <c r="D329" s="16">
        <v>4</v>
      </c>
      <c r="E329" s="8" t="str">
        <f t="shared" si="50"/>
        <v>53-4</v>
      </c>
      <c r="F329" s="17">
        <f>IFERROR(VLOOKUP($A329,'CR ACT'!$A$3:$G$9999,2,0),"")</f>
        <v>0.48263888888888901</v>
      </c>
      <c r="G329" s="17" t="str">
        <f>IFERROR(VLOOKUP($A329,'CR ACT'!$A$3:$G$9999,3,0),"")</f>
        <v>KLKV</v>
      </c>
      <c r="H329" s="16" t="str">
        <f>IFERROR(VLOOKUP($A329,'CR ACT'!$A$3:$G$9999,4,0),"")</f>
        <v>KRKM-PDTM</v>
      </c>
      <c r="I329" s="17" t="str">
        <f>IFERROR(VLOOKUP($A329,'CR ACT'!$A$3:$G$9999,5,0),"")</f>
        <v>KTDA</v>
      </c>
      <c r="J329" s="17">
        <f>IFERROR(VLOOKUP($A329,'CR ACT'!$A$3:$G$9999,6,0),"")</f>
        <v>0.54513888888888906</v>
      </c>
      <c r="K329" s="18">
        <f>IFERROR(VLOOKUP($A329,'CR ACT'!$A$3:$G$9999,7,0),"")</f>
        <v>32</v>
      </c>
      <c r="L329" s="19"/>
      <c r="M329" s="19"/>
      <c r="N329" s="19"/>
      <c r="O329" s="19"/>
      <c r="P329" s="115">
        <f t="shared" si="51"/>
        <v>6.2500000000000056E-2</v>
      </c>
      <c r="Q329" s="122">
        <f t="shared" si="54"/>
        <v>6.9444444444439757E-3</v>
      </c>
    </row>
    <row r="330" spans="1:17" ht="15.75">
      <c r="A330" s="16">
        <v>630</v>
      </c>
      <c r="B330" s="118">
        <f>IFERROR(VLOOKUP(A330,'CR ACT'!$A$3:$J$9999,10,FALSE),"")</f>
        <v>0</v>
      </c>
      <c r="C330" s="123">
        <v>53</v>
      </c>
      <c r="D330" s="16">
        <v>5</v>
      </c>
      <c r="E330" s="8" t="str">
        <f t="shared" si="50"/>
        <v>53-5</v>
      </c>
      <c r="F330" s="17">
        <f>IFERROR(VLOOKUP($A330,'CR ACT'!$A$3:$G$9999,2,0),"")</f>
        <v>0.55208333333333304</v>
      </c>
      <c r="G330" s="17" t="str">
        <f>IFERROR(VLOOKUP($A330,'CR ACT'!$A$3:$G$9999,3,0),"")</f>
        <v>KTDA</v>
      </c>
      <c r="H330" s="16" t="str">
        <f>IFERROR(VLOOKUP($A330,'CR ACT'!$A$3:$G$9999,4,0),"")</f>
        <v>PDTM</v>
      </c>
      <c r="I330" s="17" t="str">
        <f>IFERROR(VLOOKUP($A330,'CR ACT'!$A$3:$G$9999,5,0),"")</f>
        <v>KRKM</v>
      </c>
      <c r="J330" s="17">
        <f>IFERROR(VLOOKUP($A330,'CR ACT'!$A$3:$G$9999,6,0),"")</f>
        <v>0.59374999999999978</v>
      </c>
      <c r="K330" s="18">
        <f>IFERROR(VLOOKUP($A330,'CR ACT'!$A$3:$G$9999,7,0),"")</f>
        <v>25</v>
      </c>
      <c r="L330" s="19"/>
      <c r="M330" s="19"/>
      <c r="N330" s="19"/>
      <c r="O330" s="19"/>
      <c r="P330" s="115">
        <f t="shared" si="51"/>
        <v>4.1666666666666741E-2</v>
      </c>
      <c r="Q330" s="21">
        <f t="shared" si="54"/>
        <v>6.9444444444441977E-3</v>
      </c>
    </row>
    <row r="331" spans="1:17" ht="15.75">
      <c r="A331" s="16">
        <v>627</v>
      </c>
      <c r="B331" s="118">
        <f>IFERROR(VLOOKUP(A331,'CR ACT'!$A$3:$J$9999,10,FALSE),"")</f>
        <v>0</v>
      </c>
      <c r="C331" s="124">
        <v>53</v>
      </c>
      <c r="D331" s="16">
        <v>6</v>
      </c>
      <c r="E331" s="8" t="str">
        <f t="shared" si="50"/>
        <v>53-6</v>
      </c>
      <c r="F331" s="17">
        <f>IFERROR(VLOOKUP($A331,'CR ACT'!$A$3:$G$9999,2,0),"")</f>
        <v>0.60069444444444398</v>
      </c>
      <c r="G331" s="17" t="str">
        <f>IFERROR(VLOOKUP($A331,'CR ACT'!$A$3:$G$9999,3,0),"")</f>
        <v>KRKM</v>
      </c>
      <c r="H331" s="16" t="str">
        <f>IFERROR(VLOOKUP($A331,'CR ACT'!$A$3:$G$9999,4,0),"")</f>
        <v>PDTM</v>
      </c>
      <c r="I331" s="17" t="str">
        <f>IFERROR(VLOOKUP($A331,'CR ACT'!$A$3:$G$9999,5,0),"")</f>
        <v>KTDA</v>
      </c>
      <c r="J331" s="17">
        <f>IFERROR(VLOOKUP($A331,'CR ACT'!$A$3:$G$9999,6,0),"")</f>
        <v>0.64236111111111072</v>
      </c>
      <c r="K331" s="18">
        <f>IFERROR(VLOOKUP($A331,'CR ACT'!$A$3:$G$9999,7,0),"")</f>
        <v>25</v>
      </c>
      <c r="L331" s="19"/>
      <c r="M331" s="19"/>
      <c r="N331" s="19"/>
      <c r="O331" s="19"/>
      <c r="P331" s="115">
        <f t="shared" si="51"/>
        <v>4.1666666666666741E-2</v>
      </c>
      <c r="Q331" s="21">
        <f t="shared" si="54"/>
        <v>6.944444444445308E-3</v>
      </c>
    </row>
    <row r="332" spans="1:17" ht="15.75">
      <c r="A332" s="16">
        <v>631</v>
      </c>
      <c r="B332" s="118">
        <f>IFERROR(VLOOKUP(A332,'CR ACT'!$A$3:$J$9999,10,FALSE),"")</f>
        <v>0</v>
      </c>
      <c r="C332" s="123">
        <v>53</v>
      </c>
      <c r="D332" s="16">
        <v>7</v>
      </c>
      <c r="E332" s="8" t="str">
        <f t="shared" si="50"/>
        <v>53-7</v>
      </c>
      <c r="F332" s="17">
        <f>IFERROR(VLOOKUP($A332,'CR ACT'!$A$3:$G$9999,2,0),"")</f>
        <v>0.64930555555555602</v>
      </c>
      <c r="G332" s="17" t="str">
        <f>IFERROR(VLOOKUP($A332,'CR ACT'!$A$3:$G$9999,3,0),"")</f>
        <v>KTDA</v>
      </c>
      <c r="H332" s="16" t="str">
        <f>IFERROR(VLOOKUP($A332,'CR ACT'!$A$3:$G$9999,4,0),"")</f>
        <v>PDTM</v>
      </c>
      <c r="I332" s="17" t="str">
        <f>IFERROR(VLOOKUP($A332,'CR ACT'!$A$3:$G$9999,5,0),"")</f>
        <v>PSL</v>
      </c>
      <c r="J332" s="17">
        <f>IFERROR(VLOOKUP($A332,'CR ACT'!$A$3:$G$9999,6,0),"")</f>
        <v>0.7048611111111116</v>
      </c>
      <c r="K332" s="18">
        <f>IFERROR(VLOOKUP($A332,'CR ACT'!$A$3:$G$9999,7,0),"")</f>
        <v>32</v>
      </c>
      <c r="L332" s="22"/>
      <c r="M332" s="22"/>
      <c r="N332" s="22"/>
      <c r="O332" s="22"/>
      <c r="P332" s="115">
        <f t="shared" si="51"/>
        <v>5.555555555555558E-2</v>
      </c>
      <c r="Q332" s="21" t="str">
        <f t="shared" si="54"/>
        <v/>
      </c>
    </row>
    <row r="333" spans="1:17" ht="16.5" thickBot="1">
      <c r="A333" s="16"/>
      <c r="B333" s="118" t="str">
        <f>IFERROR(VLOOKUP(A333,'CR ACT'!$A$3:$J$9999,10,FALSE),"")</f>
        <v/>
      </c>
      <c r="C333" s="138"/>
      <c r="D333" s="23"/>
      <c r="E333" s="8" t="str">
        <f t="shared" si="50"/>
        <v>0</v>
      </c>
      <c r="F333" s="24" t="str">
        <f>IFERROR(VLOOKUP($A333,'CR ACT'!$A$3:$G$9999,2,0),"")</f>
        <v/>
      </c>
      <c r="G333" s="24" t="str">
        <f>IFERROR(VLOOKUP($A333,'CR ACT'!$A$3:$G$9999,3,0),"")</f>
        <v/>
      </c>
      <c r="H333" s="23" t="str">
        <f>IFERROR(VLOOKUP($A333,'CR ACT'!$A$3:$G$9999,4,0),"")</f>
        <v/>
      </c>
      <c r="I333" s="24" t="str">
        <f>IFERROR(VLOOKUP($A333,'CR ACT'!$A$3:$G$9999,5,0),"")</f>
        <v/>
      </c>
      <c r="J333" s="24" t="str">
        <f>IFERROR(VLOOKUP($A333,'CR ACT'!$A$3:$G$9999,6,0),"")</f>
        <v/>
      </c>
      <c r="K333" s="25" t="str">
        <f>IFERROR(VLOOKUP($A333,'CR ACT'!$A$3:$G$9999,7,0),"")</f>
        <v/>
      </c>
      <c r="L333" s="26"/>
      <c r="M333" s="26"/>
      <c r="N333" s="26"/>
      <c r="O333" s="26"/>
      <c r="P333" s="27" t="str">
        <f t="shared" si="51"/>
        <v/>
      </c>
      <c r="Q333" s="28"/>
    </row>
    <row r="334" spans="1:17" ht="15.75">
      <c r="A334" s="7">
        <v>46</v>
      </c>
      <c r="B334" s="118">
        <f>IFERROR(VLOOKUP(A334,'CR ACT'!$A$3:$J$9999,10,FALSE),"")</f>
        <v>0</v>
      </c>
      <c r="C334" s="123">
        <v>54</v>
      </c>
      <c r="D334" s="8">
        <v>1</v>
      </c>
      <c r="E334" s="8" t="str">
        <f t="shared" si="50"/>
        <v>54-1</v>
      </c>
      <c r="F334" s="9">
        <f>IFERROR(VLOOKUP($A334,'CR ACT'!$A$3:$G$9999,2,0),"")</f>
        <v>0.46527777777777801</v>
      </c>
      <c r="G334" s="9" t="str">
        <f>IFERROR(VLOOKUP($A334,'CR ACT'!$A$3:$G$9999,3,0),"")</f>
        <v>PSL</v>
      </c>
      <c r="H334" s="8" t="str">
        <f>IFERROR(VLOOKUP($A334,'CR ACT'!$A$3:$G$9999,4,0),"")</f>
        <v>NH</v>
      </c>
      <c r="I334" s="9" t="str">
        <f>IFERROR(VLOOKUP($A334,'CR ACT'!$A$3:$G$9999,5,0),"")</f>
        <v>KLKV</v>
      </c>
      <c r="J334" s="9">
        <f>IFERROR(VLOOKUP($A334,'CR ACT'!$A$3:$G$9999,6,0),"")</f>
        <v>0.47222222222222243</v>
      </c>
      <c r="K334" s="10">
        <f>IFERROR(VLOOKUP($A334,'CR ACT'!$A$3:$G$9999,7,0),"")</f>
        <v>3.5</v>
      </c>
      <c r="L334" s="11">
        <f>SUMIF(Q334:Q341,"&lt;0:14",Q334:Q341)+SUM(P334:P341)+TIME(0,60,0)</f>
        <v>0.3611111111111111</v>
      </c>
      <c r="M334" s="12">
        <f>L334+SUMIF(Q334:Q341,"&gt;0:14",Q334:Q341)-TIME(0,30,0)</f>
        <v>0.36111111111111094</v>
      </c>
      <c r="N334" s="12">
        <f>MAX(0,(L334-TIME(8,0,0)))</f>
        <v>2.777777777777779E-2</v>
      </c>
      <c r="O334" s="13">
        <f>SUM(K334:K341)</f>
        <v>159.69999999999999</v>
      </c>
      <c r="P334" s="14">
        <f t="shared" si="51"/>
        <v>6.9444444444444198E-3</v>
      </c>
      <c r="Q334" s="15">
        <f t="shared" ref="Q334:Q340" si="55">IFERROR(MAX(0,(F335-J334)),"")</f>
        <v>6.9444444444445863E-3</v>
      </c>
    </row>
    <row r="335" spans="1:17" ht="15.75">
      <c r="A335" s="16">
        <v>644</v>
      </c>
      <c r="B335" s="118">
        <f>IFERROR(VLOOKUP(A335,'CR ACT'!$A$3:$J$9999,10,FALSE),"")</f>
        <v>0</v>
      </c>
      <c r="C335" s="124">
        <v>54</v>
      </c>
      <c r="D335" s="16">
        <v>2</v>
      </c>
      <c r="E335" s="8" t="str">
        <f t="shared" si="50"/>
        <v>54-2</v>
      </c>
      <c r="F335" s="17">
        <f>IFERROR(VLOOKUP($A335,'CR ACT'!$A$3:$G$9999,2,0),"")</f>
        <v>0.47916666666666702</v>
      </c>
      <c r="G335" s="17" t="str">
        <f>IFERROR(VLOOKUP($A335,'CR ACT'!$A$3:$G$9999,3,0),"")</f>
        <v>KLKV</v>
      </c>
      <c r="H335" s="16" t="str">
        <f>IFERROR(VLOOKUP($A335,'CR ACT'!$A$3:$G$9999,4,0),"")</f>
        <v>PVR-VZM-BYPASS</v>
      </c>
      <c r="I335" s="17" t="str">
        <f>IFERROR(VLOOKUP($A335,'CR ACT'!$A$3:$G$9999,5,0),"")</f>
        <v>TVM</v>
      </c>
      <c r="J335" s="17">
        <f>IFERROR(VLOOKUP($A335,'CR ACT'!$A$3:$G$9999,6,0),"")</f>
        <v>0.56944444444444486</v>
      </c>
      <c r="K335" s="18">
        <f>IFERROR(VLOOKUP($A335,'CR ACT'!$A$3:$G$9999,7,0),"")</f>
        <v>45</v>
      </c>
      <c r="L335" s="19"/>
      <c r="M335" s="19"/>
      <c r="N335" s="19"/>
      <c r="O335" s="19"/>
      <c r="P335" s="115">
        <f t="shared" si="51"/>
        <v>9.0277777777777846E-2</v>
      </c>
      <c r="Q335" s="122">
        <f t="shared" si="55"/>
        <v>2.0833333333333148E-2</v>
      </c>
    </row>
    <row r="336" spans="1:17" ht="15.75">
      <c r="A336" s="16">
        <v>601</v>
      </c>
      <c r="B336" s="118">
        <f>IFERROR(VLOOKUP(A336,'CR ACT'!$A$3:$J$9999,10,FALSE),"")</f>
        <v>0</v>
      </c>
      <c r="C336" s="123">
        <v>54</v>
      </c>
      <c r="D336" s="16">
        <v>3</v>
      </c>
      <c r="E336" s="8" t="str">
        <f t="shared" si="50"/>
        <v>54-3</v>
      </c>
      <c r="F336" s="17">
        <f>IFERROR(VLOOKUP($A336,'CR ACT'!$A$3:$G$9999,2,0),"")</f>
        <v>0.59027777777777801</v>
      </c>
      <c r="G336" s="17" t="str">
        <f>IFERROR(VLOOKUP($A336,'CR ACT'!$A$3:$G$9999,3,0),"")</f>
        <v>TVM</v>
      </c>
      <c r="H336" s="16" t="str">
        <f>IFERROR(VLOOKUP($A336,'CR ACT'!$A$3:$G$9999,4,0),"")</f>
        <v>AYRA</v>
      </c>
      <c r="I336" s="17" t="str">
        <f>IFERROR(VLOOKUP($A336,'CR ACT'!$A$3:$G$9999,5,0),"")</f>
        <v>CHVLA</v>
      </c>
      <c r="J336" s="17">
        <f>IFERROR(VLOOKUP($A336,'CR ACT'!$A$3:$G$9999,6,0),"")</f>
        <v>0.65625000000000022</v>
      </c>
      <c r="K336" s="18">
        <f>IFERROR(VLOOKUP($A336,'CR ACT'!$A$3:$G$9999,7,0),"")</f>
        <v>37</v>
      </c>
      <c r="L336" s="19"/>
      <c r="M336" s="19"/>
      <c r="N336" s="19"/>
      <c r="O336" s="19"/>
      <c r="P336" s="115">
        <f t="shared" si="51"/>
        <v>6.597222222222221E-2</v>
      </c>
      <c r="Q336" s="21">
        <f t="shared" si="55"/>
        <v>6.9444444444441977E-3</v>
      </c>
    </row>
    <row r="337" spans="1:18" ht="15.75">
      <c r="A337" s="16">
        <v>597</v>
      </c>
      <c r="B337" s="118">
        <f>IFERROR(VLOOKUP(A337,'CR ACT'!$A$3:$J$9999,10,FALSE),"")</f>
        <v>0</v>
      </c>
      <c r="C337" s="124">
        <v>54</v>
      </c>
      <c r="D337" s="16">
        <v>4</v>
      </c>
      <c r="E337" s="8" t="str">
        <f t="shared" si="50"/>
        <v>54-4</v>
      </c>
      <c r="F337" s="17">
        <f>IFERROR(VLOOKUP($A337,'CR ACT'!$A$3:$G$9999,2,0),"")</f>
        <v>0.66319444444444442</v>
      </c>
      <c r="G337" s="17" t="str">
        <f>IFERROR(VLOOKUP($A337,'CR ACT'!$A$3:$G$9999,3,0),"")</f>
        <v>CHVLA</v>
      </c>
      <c r="H337" s="16" t="str">
        <f>IFERROR(VLOOKUP($A337,'CR ACT'!$A$3:$G$9999,4,0),"")</f>
        <v>AYRA</v>
      </c>
      <c r="I337" s="17" t="str">
        <f>IFERROR(VLOOKUP($A337,'CR ACT'!$A$3:$G$9999,5,0),"")</f>
        <v>TVM</v>
      </c>
      <c r="J337" s="17">
        <f>IFERROR(VLOOKUP($A337,'CR ACT'!$A$3:$G$9999,6,0),"")</f>
        <v>0.72916666666666663</v>
      </c>
      <c r="K337" s="18">
        <f>IFERROR(VLOOKUP($A337,'CR ACT'!$A$3:$G$9999,7,0),"")</f>
        <v>37</v>
      </c>
      <c r="L337" s="19"/>
      <c r="M337" s="19"/>
      <c r="N337" s="19"/>
      <c r="O337" s="19"/>
      <c r="P337" s="115">
        <f t="shared" si="51"/>
        <v>6.597222222222221E-2</v>
      </c>
      <c r="Q337" s="122">
        <f t="shared" si="55"/>
        <v>6.9444444444445308E-3</v>
      </c>
    </row>
    <row r="338" spans="1:18" ht="15.75">
      <c r="A338" s="16">
        <v>466</v>
      </c>
      <c r="B338" s="118">
        <f>IFERROR(VLOOKUP(A338,'CR ACT'!$A$3:$J$9999,10,FALSE),"")</f>
        <v>0</v>
      </c>
      <c r="C338" s="123">
        <v>54</v>
      </c>
      <c r="D338" s="16">
        <v>5</v>
      </c>
      <c r="E338" s="8" t="str">
        <f t="shared" si="50"/>
        <v>54-5</v>
      </c>
      <c r="F338" s="17">
        <f>IFERROR(VLOOKUP($A338,'CR ACT'!$A$3:$G$9999,2,0),"")</f>
        <v>0.73611111111111116</v>
      </c>
      <c r="G338" s="17" t="str">
        <f>IFERROR(VLOOKUP($A338,'CR ACT'!$A$3:$G$9999,3,0),"")</f>
        <v>TVM</v>
      </c>
      <c r="H338" s="16" t="str">
        <f>IFERROR(VLOOKUP($A338,'CR ACT'!$A$3:$G$9999,4,0),"")</f>
        <v>NH</v>
      </c>
      <c r="I338" s="17" t="str">
        <f>IFERROR(VLOOKUP($A338,'CR ACT'!$A$3:$G$9999,5,0),"")</f>
        <v>KLKV</v>
      </c>
      <c r="J338" s="17">
        <f>IFERROR(VLOOKUP($A338,'CR ACT'!$A$3:$G$9999,6,0),"")</f>
        <v>0.79166666666666674</v>
      </c>
      <c r="K338" s="18">
        <f>IFERROR(VLOOKUP($A338,'CR ACT'!$A$3:$G$9999,7,0),"")</f>
        <v>33.700000000000003</v>
      </c>
      <c r="L338" s="19"/>
      <c r="M338" s="19"/>
      <c r="N338" s="19"/>
      <c r="O338" s="19"/>
      <c r="P338" s="115">
        <f t="shared" si="51"/>
        <v>5.555555555555558E-2</v>
      </c>
      <c r="Q338" s="21">
        <f t="shared" si="55"/>
        <v>6.9444444444444198E-3</v>
      </c>
    </row>
    <row r="339" spans="1:18" ht="15.75">
      <c r="A339" s="16">
        <v>111</v>
      </c>
      <c r="B339" s="118">
        <f>IFERROR(VLOOKUP(A339,'CR ACT'!$A$3:$J$9999,10,FALSE),"")</f>
        <v>0</v>
      </c>
      <c r="C339" s="124">
        <v>54</v>
      </c>
      <c r="D339" s="16">
        <v>6</v>
      </c>
      <c r="E339" s="8" t="str">
        <f t="shared" si="50"/>
        <v>54-6</v>
      </c>
      <c r="F339" s="17">
        <f>IFERROR(VLOOKUP($A339,'CR ACT'!$A$3:$G$9999,2,0),"")</f>
        <v>0.79861111111111116</v>
      </c>
      <c r="G339" s="17" t="str">
        <f>IFERROR(VLOOKUP($A339,'CR ACT'!$A$3:$G$9999,3,0),"")</f>
        <v>KLKV</v>
      </c>
      <c r="H339" s="16" t="str">
        <f>IFERROR(VLOOKUP($A339,'CR ACT'!$A$3:$G$9999,4,0),"")</f>
        <v>NH</v>
      </c>
      <c r="I339" s="17" t="str">
        <f>IFERROR(VLOOKUP($A339,'CR ACT'!$A$3:$G$9999,5,0),"")</f>
        <v>PSL</v>
      </c>
      <c r="J339" s="17">
        <f>IFERROR(VLOOKUP($A339,'CR ACT'!$A$3:$G$9999,6,0),"")</f>
        <v>0.80555555555555558</v>
      </c>
      <c r="K339" s="18">
        <f>IFERROR(VLOOKUP($A339,'CR ACT'!$A$3:$G$9999,7,0),"")</f>
        <v>3.5</v>
      </c>
      <c r="L339" s="19"/>
      <c r="M339" s="19"/>
      <c r="N339" s="19"/>
      <c r="O339" s="19"/>
      <c r="P339" s="20">
        <f t="shared" si="51"/>
        <v>6.9444444444444198E-3</v>
      </c>
      <c r="Q339" s="21" t="str">
        <f t="shared" si="55"/>
        <v/>
      </c>
    </row>
    <row r="340" spans="1:18" ht="15.75">
      <c r="A340" s="16"/>
      <c r="B340" s="118" t="str">
        <f>IFERROR(VLOOKUP(A340,'CR ACT'!$A$3:$J$9999,10,FALSE),"")</f>
        <v/>
      </c>
      <c r="C340" s="138"/>
      <c r="D340" s="16"/>
      <c r="E340" s="8" t="str">
        <f t="shared" si="50"/>
        <v>0</v>
      </c>
      <c r="F340" s="17" t="str">
        <f>IFERROR(VLOOKUP($A340,'CR ACT'!$A$3:$G$9999,2,0),"")</f>
        <v/>
      </c>
      <c r="G340" s="17" t="str">
        <f>IFERROR(VLOOKUP($A340,'CR ACT'!$A$3:$G$9999,3,0),"")</f>
        <v/>
      </c>
      <c r="H340" s="16" t="str">
        <f>IFERROR(VLOOKUP($A340,'CR ACT'!$A$3:$G$9999,4,0),"")</f>
        <v/>
      </c>
      <c r="I340" s="17" t="str">
        <f>IFERROR(VLOOKUP($A340,'CR ACT'!$A$3:$G$9999,5,0),"")</f>
        <v/>
      </c>
      <c r="J340" s="17" t="str">
        <f>IFERROR(VLOOKUP($A340,'CR ACT'!$A$3:$G$9999,6,0),"")</f>
        <v/>
      </c>
      <c r="K340" s="18" t="str">
        <f>IFERROR(VLOOKUP($A340,'CR ACT'!$A$3:$G$9999,7,0),"")</f>
        <v/>
      </c>
      <c r="L340" s="22"/>
      <c r="M340" s="22"/>
      <c r="N340" s="22"/>
      <c r="O340" s="22"/>
      <c r="P340" s="115" t="str">
        <f t="shared" si="51"/>
        <v/>
      </c>
      <c r="Q340" s="21" t="str">
        <f t="shared" si="55"/>
        <v/>
      </c>
    </row>
    <row r="341" spans="1:18" ht="16.5" thickBot="1">
      <c r="A341" s="16"/>
      <c r="B341" s="118" t="str">
        <f>IFERROR(VLOOKUP(A341,'CR ACT'!$A$3:$J$9999,10,FALSE),"")</f>
        <v/>
      </c>
      <c r="C341" s="138"/>
      <c r="D341" s="23"/>
      <c r="E341" s="8" t="str">
        <f t="shared" si="50"/>
        <v>0</v>
      </c>
      <c r="F341" s="24" t="str">
        <f>IFERROR(VLOOKUP($A341,'CR ACT'!$A$3:$G$9999,2,0),"")</f>
        <v/>
      </c>
      <c r="G341" s="24" t="str">
        <f>IFERROR(VLOOKUP($A341,'CR ACT'!$A$3:$G$9999,3,0),"")</f>
        <v/>
      </c>
      <c r="H341" s="23" t="str">
        <f>IFERROR(VLOOKUP($A341,'CR ACT'!$A$3:$G$9999,4,0),"")</f>
        <v/>
      </c>
      <c r="I341" s="24" t="str">
        <f>IFERROR(VLOOKUP($A341,'CR ACT'!$A$3:$G$9999,5,0),"")</f>
        <v/>
      </c>
      <c r="J341" s="24" t="str">
        <f>IFERROR(VLOOKUP($A341,'CR ACT'!$A$3:$G$9999,6,0),"")</f>
        <v/>
      </c>
      <c r="K341" s="25" t="str">
        <f>IFERROR(VLOOKUP($A341,'CR ACT'!$A$3:$G$9999,7,0),"")</f>
        <v/>
      </c>
      <c r="L341" s="26"/>
      <c r="M341" s="26"/>
      <c r="N341" s="26"/>
      <c r="O341" s="26"/>
      <c r="P341" s="27" t="str">
        <f t="shared" si="51"/>
        <v/>
      </c>
      <c r="Q341" s="28"/>
    </row>
    <row r="342" spans="1:18" ht="15.75">
      <c r="A342" s="7">
        <v>36</v>
      </c>
      <c r="B342" s="118">
        <f>IFERROR(VLOOKUP(A342,'CR ACT'!$A$3:$J$9999,10,FALSE),"")</f>
        <v>0</v>
      </c>
      <c r="C342" s="123">
        <v>55</v>
      </c>
      <c r="D342" s="8">
        <v>1</v>
      </c>
      <c r="E342" s="8" t="str">
        <f t="shared" si="50"/>
        <v>55-1</v>
      </c>
      <c r="F342" s="9">
        <f>IFERROR(VLOOKUP($A342,'CR ACT'!$A$3:$G$9999,2,0),"")</f>
        <v>0.30902777777777801</v>
      </c>
      <c r="G342" s="9" t="str">
        <f>IFERROR(VLOOKUP($A342,'CR ACT'!$A$3:$G$9999,3,0),"")</f>
        <v>PSL</v>
      </c>
      <c r="H342" s="8" t="str">
        <f>IFERROR(VLOOKUP($A342,'CR ACT'!$A$3:$G$9999,4,0),"")</f>
        <v>NH</v>
      </c>
      <c r="I342" s="9" t="str">
        <f>IFERROR(VLOOKUP($A342,'CR ACT'!$A$3:$G$9999,5,0),"")</f>
        <v>KLKV</v>
      </c>
      <c r="J342" s="9">
        <f>IFERROR(VLOOKUP($A342,'CR ACT'!$A$3:$G$9999,6,0),"")</f>
        <v>0.31597222222222243</v>
      </c>
      <c r="K342" s="10">
        <f>IFERROR(VLOOKUP($A342,'CR ACT'!$A$3:$G$9999,7,0),"")</f>
        <v>3.5</v>
      </c>
      <c r="L342" s="11">
        <f>SUMIF(Q342:Q352,"&lt;0:14",Q342:Q352)+SUM(P342:P352)+TIME(0,60,0)</f>
        <v>0.37499999999999978</v>
      </c>
      <c r="M342" s="12">
        <f>L342+SUMIF(Q342:Q352,"&gt;0:14",Q342:Q352)-TIME(0,30,0)</f>
        <v>0.49999999999999972</v>
      </c>
      <c r="N342" s="12">
        <f>MAX(0,(L342-TIME(8,0,0)))</f>
        <v>4.1666666666666463E-2</v>
      </c>
      <c r="O342" s="13">
        <f>SUM(K342:K352)</f>
        <v>167.8</v>
      </c>
      <c r="P342" s="14">
        <f t="shared" si="51"/>
        <v>6.9444444444444198E-3</v>
      </c>
      <c r="Q342" s="15">
        <f t="shared" ref="Q342:Q350" si="56">IFERROR(MAX(0,(F343-J342)),"")</f>
        <v>3.4722222222220434E-3</v>
      </c>
    </row>
    <row r="343" spans="1:18" ht="15.75">
      <c r="A343" s="16">
        <v>634</v>
      </c>
      <c r="B343" s="118">
        <f>IFERROR(VLOOKUP(A343,'CR ACT'!$A$3:$J$9999,10,FALSE),"")</f>
        <v>0</v>
      </c>
      <c r="C343" s="124">
        <v>55</v>
      </c>
      <c r="D343" s="16">
        <v>2</v>
      </c>
      <c r="E343" s="8" t="str">
        <f t="shared" si="50"/>
        <v>55-2</v>
      </c>
      <c r="F343" s="17">
        <f>IFERROR(VLOOKUP($A343,'CR ACT'!$A$3:$G$9999,2,0),"")</f>
        <v>0.31944444444444448</v>
      </c>
      <c r="G343" s="17" t="str">
        <f>IFERROR(VLOOKUP($A343,'CR ACT'!$A$3:$G$9999,3,0),"")</f>
        <v>KLKV</v>
      </c>
      <c r="H343" s="16" t="str">
        <f>IFERROR(VLOOKUP($A343,'CR ACT'!$A$3:$G$9999,4,0),"")</f>
        <v>PLKDA-PZKNU</v>
      </c>
      <c r="I343" s="17" t="str">
        <f>IFERROR(VLOOKUP($A343,'CR ACT'!$A$3:$G$9999,5,0),"")</f>
        <v>VLKA</v>
      </c>
      <c r="J343" s="17">
        <f>IFERROR(VLOOKUP($A343,'CR ACT'!$A$3:$G$9999,6,0),"")</f>
        <v>0.34027777777777779</v>
      </c>
      <c r="K343" s="18">
        <f>IFERROR(VLOOKUP($A343,'CR ACT'!$A$3:$G$9999,7,0),"")</f>
        <v>13</v>
      </c>
      <c r="L343" s="19"/>
      <c r="M343" s="19"/>
      <c r="N343" s="19"/>
      <c r="O343" s="19"/>
      <c r="P343" s="115">
        <f t="shared" si="51"/>
        <v>2.0833333333333315E-2</v>
      </c>
      <c r="Q343" s="21">
        <f t="shared" si="56"/>
        <v>6.9444444444441977E-3</v>
      </c>
    </row>
    <row r="344" spans="1:18" ht="15.75">
      <c r="A344" s="16">
        <v>638</v>
      </c>
      <c r="B344" s="118">
        <f>IFERROR(VLOOKUP(A344,'CR ACT'!$A$3:$J$9999,10,FALSE),"")</f>
        <v>0</v>
      </c>
      <c r="C344" s="123">
        <v>55</v>
      </c>
      <c r="D344" s="16">
        <v>3</v>
      </c>
      <c r="E344" s="8" t="str">
        <f t="shared" si="50"/>
        <v>55-3</v>
      </c>
      <c r="F344" s="17">
        <f>IFERROR(VLOOKUP($A344,'CR ACT'!$A$3:$G$9999,2,0),"")</f>
        <v>0.34722222222222199</v>
      </c>
      <c r="G344" s="17" t="str">
        <f>IFERROR(VLOOKUP($A344,'CR ACT'!$A$3:$G$9999,3,0),"")</f>
        <v>VLKA</v>
      </c>
      <c r="H344" s="16" t="str">
        <f>IFERROR(VLOOKUP($A344,'CR ACT'!$A$3:$G$9999,4,0),"")</f>
        <v>PLKDA</v>
      </c>
      <c r="I344" s="17" t="str">
        <f>IFERROR(VLOOKUP($A344,'CR ACT'!$A$3:$G$9999,5,0),"")</f>
        <v>KLKV</v>
      </c>
      <c r="J344" s="17">
        <f>IFERROR(VLOOKUP($A344,'CR ACT'!$A$3:$G$9999,6,0),"")</f>
        <v>0.37152777777777757</v>
      </c>
      <c r="K344" s="18">
        <f>IFERROR(VLOOKUP($A344,'CR ACT'!$A$3:$G$9999,7,0),"")</f>
        <v>13</v>
      </c>
      <c r="L344" s="19"/>
      <c r="M344" s="19"/>
      <c r="N344" s="19"/>
      <c r="O344" s="19"/>
      <c r="P344" s="115">
        <f t="shared" si="51"/>
        <v>2.430555555555558E-2</v>
      </c>
      <c r="Q344" s="21">
        <f t="shared" si="56"/>
        <v>6.9444444444446973E-3</v>
      </c>
      <c r="R344" s="121"/>
    </row>
    <row r="345" spans="1:18" ht="15.75">
      <c r="A345" s="16">
        <v>603</v>
      </c>
      <c r="B345" s="118">
        <f>IFERROR(VLOOKUP(A345,'CR ACT'!$A$3:$J$9999,10,FALSE),"")</f>
        <v>0</v>
      </c>
      <c r="C345" s="124">
        <v>55</v>
      </c>
      <c r="D345" s="16">
        <v>4</v>
      </c>
      <c r="E345" s="8" t="str">
        <f t="shared" si="50"/>
        <v>55-4</v>
      </c>
      <c r="F345" s="17">
        <f>IFERROR(VLOOKUP($A345,'CR ACT'!$A$3:$G$9999,2,0),"")</f>
        <v>0.37847222222222227</v>
      </c>
      <c r="G345" s="17" t="str">
        <f>IFERROR(VLOOKUP($A345,'CR ACT'!$A$3:$G$9999,3,0),"")</f>
        <v>KLKV</v>
      </c>
      <c r="H345" s="16" t="str">
        <f>IFERROR(VLOOKUP($A345,'CR ACT'!$A$3:$G$9999,4,0),"")</f>
        <v>NH</v>
      </c>
      <c r="I345" s="17" t="str">
        <f>IFERROR(VLOOKUP($A345,'CR ACT'!$A$3:$G$9999,5,0),"")</f>
        <v>TVM</v>
      </c>
      <c r="J345" s="17">
        <f>IFERROR(VLOOKUP($A345,'CR ACT'!$A$3:$G$9999,6,0),"")</f>
        <v>0.44444444444444448</v>
      </c>
      <c r="K345" s="18">
        <f>IFERROR(VLOOKUP($A345,'CR ACT'!$A$3:$G$9999,7,0),"")</f>
        <v>33.700000000000003</v>
      </c>
      <c r="L345" s="19"/>
      <c r="M345" s="19"/>
      <c r="N345" s="19"/>
      <c r="O345" s="19"/>
      <c r="P345" s="20">
        <f t="shared" si="51"/>
        <v>6.597222222222221E-2</v>
      </c>
      <c r="Q345" s="21">
        <f t="shared" si="56"/>
        <v>2.0833333333333537E-2</v>
      </c>
    </row>
    <row r="346" spans="1:18" ht="15.75">
      <c r="A346" s="16">
        <v>395</v>
      </c>
      <c r="B346" s="118">
        <f>IFERROR(VLOOKUP(A346,'CR ACT'!$A$3:$J$9999,10,FALSE),"")</f>
        <v>0</v>
      </c>
      <c r="C346" s="123">
        <v>55</v>
      </c>
      <c r="D346" s="16">
        <v>5</v>
      </c>
      <c r="E346" s="8" t="str">
        <f t="shared" si="50"/>
        <v>55-5</v>
      </c>
      <c r="F346" s="17">
        <f>IFERROR(VLOOKUP($A346,'CR ACT'!$A$3:$G$9999,2,0),"")</f>
        <v>0.46527777777777801</v>
      </c>
      <c r="G346" s="17" t="str">
        <f>IFERROR(VLOOKUP($A346,'CR ACT'!$A$3:$G$9999,3,0),"")</f>
        <v>TVM</v>
      </c>
      <c r="H346" s="16" t="str">
        <f>IFERROR(VLOOKUP($A346,'CR ACT'!$A$3:$G$9999,4,0),"")</f>
        <v>NH</v>
      </c>
      <c r="I346" s="17" t="str">
        <f>IFERROR(VLOOKUP($A346,'CR ACT'!$A$3:$G$9999,5,0),"")</f>
        <v>KLKV</v>
      </c>
      <c r="J346" s="17">
        <f>IFERROR(VLOOKUP($A346,'CR ACT'!$A$3:$G$9999,6,0),"")</f>
        <v>0.52777777777777801</v>
      </c>
      <c r="K346" s="18">
        <f>IFERROR(VLOOKUP($A346,'CR ACT'!$A$3:$G$9999,7,0),"")</f>
        <v>33.700000000000003</v>
      </c>
      <c r="L346" s="19"/>
      <c r="M346" s="19"/>
      <c r="N346" s="19"/>
      <c r="O346" s="19"/>
      <c r="P346" s="115">
        <f t="shared" si="51"/>
        <v>6.25E-2</v>
      </c>
      <c r="Q346" s="21">
        <f t="shared" si="56"/>
        <v>0.12499999999999978</v>
      </c>
    </row>
    <row r="347" spans="1:18" ht="15.75">
      <c r="A347" s="16">
        <v>204</v>
      </c>
      <c r="B347" s="118">
        <f>IFERROR(VLOOKUP(A347,'CR ACT'!$A$3:$J$9999,10,FALSE),"")</f>
        <v>0</v>
      </c>
      <c r="C347" s="124">
        <v>55</v>
      </c>
      <c r="D347" s="16">
        <v>6</v>
      </c>
      <c r="E347" s="8" t="str">
        <f t="shared" si="50"/>
        <v>55-6</v>
      </c>
      <c r="F347" s="17">
        <f>IFERROR(VLOOKUP($A347,'CR ACT'!$A$3:$G$9999,2,0),"")</f>
        <v>0.65277777777777779</v>
      </c>
      <c r="G347" s="17" t="str">
        <f>IFERROR(VLOOKUP($A347,'CR ACT'!$A$3:$G$9999,3,0),"")</f>
        <v>KLKV</v>
      </c>
      <c r="H347" s="16" t="str">
        <f>IFERROR(VLOOKUP($A347,'CR ACT'!$A$3:$G$9999,4,0),"")</f>
        <v>NH</v>
      </c>
      <c r="I347" s="17" t="str">
        <f>IFERROR(VLOOKUP($A347,'CR ACT'!$A$3:$G$9999,5,0),"")</f>
        <v>TVM</v>
      </c>
      <c r="J347" s="17">
        <f>IFERROR(VLOOKUP($A347,'CR ACT'!$A$3:$G$9999,6,0),"")</f>
        <v>0.71527777777777779</v>
      </c>
      <c r="K347" s="18">
        <f>IFERROR(VLOOKUP($A347,'CR ACT'!$A$3:$G$9999,7,0),"")</f>
        <v>33.700000000000003</v>
      </c>
      <c r="L347" s="19"/>
      <c r="M347" s="19"/>
      <c r="N347" s="19"/>
      <c r="O347" s="19"/>
      <c r="P347" s="115">
        <f t="shared" si="51"/>
        <v>6.25E-2</v>
      </c>
      <c r="Q347" s="21">
        <f t="shared" si="56"/>
        <v>6.9444444444444198E-3</v>
      </c>
    </row>
    <row r="348" spans="1:18" ht="15.75">
      <c r="A348" s="16">
        <v>387</v>
      </c>
      <c r="B348" s="118">
        <f>IFERROR(VLOOKUP(A348,'CR ACT'!$A$3:$J$9999,10,FALSE),"")</f>
        <v>0</v>
      </c>
      <c r="C348" s="123">
        <v>55</v>
      </c>
      <c r="D348" s="16">
        <v>7</v>
      </c>
      <c r="E348" s="8" t="str">
        <f t="shared" si="50"/>
        <v>55-7</v>
      </c>
      <c r="F348" s="17">
        <f>IFERROR(VLOOKUP($A348,'CR ACT'!$A$3:$G$9999,2,0),"")</f>
        <v>0.72222222222222221</v>
      </c>
      <c r="G348" s="17" t="str">
        <f>IFERROR(VLOOKUP($A348,'CR ACT'!$A$3:$G$9999,3,0),"")</f>
        <v>TVM</v>
      </c>
      <c r="H348" s="16" t="str">
        <f>IFERROR(VLOOKUP($A348,'CR ACT'!$A$3:$G$9999,4,0),"")</f>
        <v>NH</v>
      </c>
      <c r="I348" s="17" t="str">
        <f>IFERROR(VLOOKUP($A348,'CR ACT'!$A$3:$G$9999,5,0),"")</f>
        <v>KLKV</v>
      </c>
      <c r="J348" s="17">
        <f>IFERROR(VLOOKUP($A348,'CR ACT'!$A$3:$G$9999,6,0),"")</f>
        <v>0.77777777777777779</v>
      </c>
      <c r="K348" s="18">
        <f>IFERROR(VLOOKUP($A348,'CR ACT'!$A$3:$G$9999,7,0),"")</f>
        <v>33.700000000000003</v>
      </c>
      <c r="L348" s="22"/>
      <c r="M348" s="22"/>
      <c r="N348" s="22"/>
      <c r="O348" s="22"/>
      <c r="P348" s="115">
        <f t="shared" si="51"/>
        <v>5.555555555555558E-2</v>
      </c>
      <c r="Q348" s="21">
        <f t="shared" si="56"/>
        <v>3.4722222222222099E-3</v>
      </c>
    </row>
    <row r="349" spans="1:18" ht="15.75">
      <c r="A349" s="16">
        <v>76</v>
      </c>
      <c r="B349" s="118">
        <f>IFERROR(VLOOKUP(A349,'CR ACT'!$A$3:$J$9999,10,FALSE),"")</f>
        <v>0</v>
      </c>
      <c r="C349" s="124">
        <v>55</v>
      </c>
      <c r="D349" s="16">
        <v>8</v>
      </c>
      <c r="E349" s="8" t="str">
        <f t="shared" si="50"/>
        <v>55-8</v>
      </c>
      <c r="F349" s="17">
        <f>IFERROR(VLOOKUP($A349,'CR ACT'!$A$3:$G$9999,2,0),"")</f>
        <v>0.78125</v>
      </c>
      <c r="G349" s="17" t="str">
        <f>IFERROR(VLOOKUP($A349,'CR ACT'!$A$3:$G$9999,3,0),"")</f>
        <v>KLKV</v>
      </c>
      <c r="H349" s="16" t="str">
        <f>IFERROR(VLOOKUP($A349,'CR ACT'!$A$3:$G$9999,4,0),"")</f>
        <v>NH</v>
      </c>
      <c r="I349" s="17" t="str">
        <f>IFERROR(VLOOKUP($A349,'CR ACT'!$A$3:$G$9999,5,0),"")</f>
        <v>PSL</v>
      </c>
      <c r="J349" s="17">
        <f>IFERROR(VLOOKUP($A349,'CR ACT'!$A$3:$G$9999,6,0),"")</f>
        <v>0.78819444444444442</v>
      </c>
      <c r="K349" s="18">
        <f>IFERROR(VLOOKUP($A349,'CR ACT'!$A$3:$G$9999,7,0),"")</f>
        <v>3.5</v>
      </c>
      <c r="L349" s="22"/>
      <c r="M349" s="22"/>
      <c r="N349" s="22"/>
      <c r="O349" s="22"/>
      <c r="P349" s="115">
        <f t="shared" si="51"/>
        <v>6.9444444444444198E-3</v>
      </c>
      <c r="Q349" s="21" t="str">
        <f t="shared" si="56"/>
        <v/>
      </c>
    </row>
    <row r="350" spans="1:18" ht="15.75">
      <c r="A350" s="16"/>
      <c r="B350" s="118" t="str">
        <f>IFERROR(VLOOKUP(A350,'CR ACT'!$A$3:$J$9999,10,FALSE),"")</f>
        <v/>
      </c>
      <c r="C350" s="123"/>
      <c r="D350" s="16"/>
      <c r="E350" s="8" t="str">
        <f t="shared" si="50"/>
        <v>0</v>
      </c>
      <c r="F350" s="17" t="str">
        <f>IFERROR(VLOOKUP($A350,'CR ACT'!$A$3:$G$9999,2,0),"")</f>
        <v/>
      </c>
      <c r="G350" s="17" t="str">
        <f>IFERROR(VLOOKUP($A350,'CR ACT'!$A$3:$G$9999,3,0),"")</f>
        <v/>
      </c>
      <c r="H350" s="16" t="str">
        <f>IFERROR(VLOOKUP($A350,'CR ACT'!$A$3:$G$9999,4,0),"")</f>
        <v/>
      </c>
      <c r="I350" s="17" t="str">
        <f>IFERROR(VLOOKUP($A350,'CR ACT'!$A$3:$G$9999,5,0),"")</f>
        <v/>
      </c>
      <c r="J350" s="17" t="str">
        <f>IFERROR(VLOOKUP($A350,'CR ACT'!$A$3:$G$9999,6,0),"")</f>
        <v/>
      </c>
      <c r="K350" s="18" t="str">
        <f>IFERROR(VLOOKUP($A350,'CR ACT'!$A$3:$G$9999,7,0),"")</f>
        <v/>
      </c>
      <c r="L350" s="22"/>
      <c r="M350" s="22"/>
      <c r="N350" s="22"/>
      <c r="O350" s="22"/>
      <c r="P350" s="115" t="str">
        <f t="shared" si="51"/>
        <v/>
      </c>
      <c r="Q350" s="21" t="str">
        <f t="shared" si="56"/>
        <v/>
      </c>
    </row>
    <row r="351" spans="1:18" ht="15.75">
      <c r="A351" s="16"/>
      <c r="B351" s="118" t="str">
        <f>IFERROR(VLOOKUP(A351,'CR ACT'!$A$3:$J$9999,10,FALSE),"")</f>
        <v/>
      </c>
      <c r="C351" s="124"/>
      <c r="D351" s="16"/>
      <c r="E351" s="8" t="str">
        <f t="shared" si="50"/>
        <v>0</v>
      </c>
      <c r="F351" s="17" t="str">
        <f>IFERROR(VLOOKUP($A351,'CR ACT'!$A$3:$G$9999,2,0),"")</f>
        <v/>
      </c>
      <c r="G351" s="17" t="str">
        <f>IFERROR(VLOOKUP($A351,'CR ACT'!$A$3:$G$9999,3,0),"")</f>
        <v/>
      </c>
      <c r="H351" s="16" t="str">
        <f>IFERROR(VLOOKUP($A351,'CR ACT'!$A$3:$G$9999,4,0),"")</f>
        <v/>
      </c>
      <c r="I351" s="17" t="str">
        <f>IFERROR(VLOOKUP($A351,'CR ACT'!$A$3:$G$9999,5,0),"")</f>
        <v/>
      </c>
      <c r="J351" s="17" t="str">
        <f>IFERROR(VLOOKUP($A351,'CR ACT'!$A$3:$G$9999,6,0),"")</f>
        <v/>
      </c>
      <c r="K351" s="18" t="str">
        <f>IFERROR(VLOOKUP($A351,'CR ACT'!$A$3:$G$9999,7,0),"")</f>
        <v/>
      </c>
      <c r="L351" s="22"/>
      <c r="M351" s="22"/>
      <c r="N351" s="22"/>
      <c r="O351" s="22"/>
      <c r="P351" s="115" t="str">
        <f t="shared" si="51"/>
        <v/>
      </c>
      <c r="Q351" s="21" t="str">
        <f>IFERROR(MAX(0,(F355-J351)),"")</f>
        <v/>
      </c>
    </row>
    <row r="352" spans="1:18" ht="16.5" thickBot="1">
      <c r="A352" s="16"/>
      <c r="B352" s="118" t="str">
        <f>IFERROR(VLOOKUP(A352,'CR ACT'!$A$3:$J$9999,10,FALSE),"")</f>
        <v/>
      </c>
      <c r="C352" s="138"/>
      <c r="D352" s="23"/>
      <c r="E352" s="8" t="str">
        <f t="shared" si="50"/>
        <v>0</v>
      </c>
      <c r="F352" s="24" t="str">
        <f>IFERROR(VLOOKUP($A352,'CR ACT'!$A$3:$G$9999,2,0),"")</f>
        <v/>
      </c>
      <c r="G352" s="24" t="str">
        <f>IFERROR(VLOOKUP($A352,'CR ACT'!$A$3:$G$9999,3,0),"")</f>
        <v/>
      </c>
      <c r="H352" s="23" t="str">
        <f>IFERROR(VLOOKUP($A352,'CR ACT'!$A$3:$G$9999,4,0),"")</f>
        <v/>
      </c>
      <c r="I352" s="24" t="str">
        <f>IFERROR(VLOOKUP($A352,'CR ACT'!$A$3:$G$9999,5,0),"")</f>
        <v/>
      </c>
      <c r="J352" s="24" t="str">
        <f>IFERROR(VLOOKUP($A352,'CR ACT'!$A$3:$G$9999,6,0),"")</f>
        <v/>
      </c>
      <c r="K352" s="25" t="str">
        <f>IFERROR(VLOOKUP($A352,'CR ACT'!$A$3:$G$9999,7,0),"")</f>
        <v/>
      </c>
      <c r="L352" s="26"/>
      <c r="M352" s="26"/>
      <c r="N352" s="26"/>
      <c r="O352" s="26"/>
      <c r="P352" s="27" t="str">
        <f t="shared" si="51"/>
        <v/>
      </c>
      <c r="Q352" s="28"/>
    </row>
    <row r="353" spans="1:17" ht="15.75">
      <c r="A353" s="7">
        <v>645</v>
      </c>
      <c r="B353" s="118">
        <f>IFERROR(VLOOKUP(A353,'CR ACT'!$A$3:$J$9999,10,FALSE),"")</f>
        <v>0</v>
      </c>
      <c r="C353" s="123">
        <v>56</v>
      </c>
      <c r="D353" s="8">
        <v>1</v>
      </c>
      <c r="E353" s="8" t="str">
        <f t="shared" si="50"/>
        <v>56-1</v>
      </c>
      <c r="F353" s="9">
        <f>IFERROR(VLOOKUP($A353,'CR ACT'!$A$3:$G$9999,2,0),"")</f>
        <v>0.20833333333333301</v>
      </c>
      <c r="G353" s="9" t="str">
        <f>IFERROR(VLOOKUP($A353,'CR ACT'!$A$3:$G$9999,3,0),"")</f>
        <v>PSL</v>
      </c>
      <c r="H353" s="8" t="str">
        <f>IFERROR(VLOOKUP($A353,'CR ACT'!$A$3:$G$9999,4,0),"")</f>
        <v>KRKM-MJ</v>
      </c>
      <c r="I353" s="9" t="str">
        <f>IFERROR(VLOOKUP($A353,'CR ACT'!$A$3:$G$9999,5,0),"")</f>
        <v>TVM</v>
      </c>
      <c r="J353" s="9">
        <f>IFERROR(VLOOKUP($A353,'CR ACT'!$A$3:$G$9999,6,0),"")</f>
        <v>0.27430555555555519</v>
      </c>
      <c r="K353" s="10">
        <f>IFERROR(VLOOKUP($A353,'CR ACT'!$A$3:$G$9999,7,0),"")</f>
        <v>39</v>
      </c>
      <c r="L353" s="11">
        <f>SUMIF(Q353:Q364,"&lt;0:14",Q353:Q364)+SUM(P353:P364)+TIME(0,60,0)</f>
        <v>0.34375000000000028</v>
      </c>
      <c r="M353" s="12">
        <f>L353+SUMIF(Q353:Q364,"&gt;0:14",Q353:Q364)-TIME(0,30,0)</f>
        <v>0.34375000000000067</v>
      </c>
      <c r="N353" s="12">
        <f>MAX(0,(L353-TIME(8,0,0)))</f>
        <v>1.0416666666666963E-2</v>
      </c>
      <c r="O353" s="13">
        <f>SUM(K353:K364)</f>
        <v>160</v>
      </c>
      <c r="P353" s="14">
        <f t="shared" si="51"/>
        <v>6.5972222222222182E-2</v>
      </c>
      <c r="Q353" s="15">
        <f t="shared" ref="Q353:Q358" si="57">IFERROR(MAX(0,(F354-J353)),"")</f>
        <v>6.9444444444448084E-3</v>
      </c>
    </row>
    <row r="354" spans="1:17" ht="15.75">
      <c r="A354" s="16">
        <v>648</v>
      </c>
      <c r="B354" s="118">
        <f>IFERROR(VLOOKUP(A354,'CR ACT'!$A$3:$J$9999,10,FALSE),"")</f>
        <v>0</v>
      </c>
      <c r="C354" s="124">
        <v>56</v>
      </c>
      <c r="D354" s="16">
        <v>2</v>
      </c>
      <c r="E354" s="8" t="str">
        <f t="shared" si="50"/>
        <v>56-2</v>
      </c>
      <c r="F354" s="17">
        <f>IFERROR(VLOOKUP($A354,'CR ACT'!$A$3:$G$9999,2,0),"")</f>
        <v>0.28125</v>
      </c>
      <c r="G354" s="17" t="str">
        <f>IFERROR(VLOOKUP($A354,'CR ACT'!$A$3:$G$9999,3,0),"")</f>
        <v>TVM</v>
      </c>
      <c r="H354" s="16" t="str">
        <f>IFERROR(VLOOKUP($A354,'CR ACT'!$A$3:$G$9999,4,0),"")</f>
        <v>NTA-MJ</v>
      </c>
      <c r="I354" s="17" t="str">
        <f>IFERROR(VLOOKUP($A354,'CR ACT'!$A$3:$G$9999,5,0),"")</f>
        <v>KRKM</v>
      </c>
      <c r="J354" s="17">
        <f>IFERROR(VLOOKUP($A354,'CR ACT'!$A$3:$G$9999,6,0),"")</f>
        <v>0.35069444444444442</v>
      </c>
      <c r="K354" s="18">
        <f>IFERROR(VLOOKUP($A354,'CR ACT'!$A$3:$G$9999,7,0),"")</f>
        <v>34</v>
      </c>
      <c r="L354" s="19"/>
      <c r="M354" s="19"/>
      <c r="N354" s="19"/>
      <c r="O354" s="19"/>
      <c r="P354" s="115">
        <f t="shared" si="51"/>
        <v>6.944444444444442E-2</v>
      </c>
      <c r="Q354" s="21">
        <f t="shared" si="57"/>
        <v>6.9444444444444753E-3</v>
      </c>
    </row>
    <row r="355" spans="1:17" ht="15.75">
      <c r="A355" s="16">
        <v>646</v>
      </c>
      <c r="B355" s="118">
        <f>IFERROR(VLOOKUP(A355,'CR ACT'!$A$3:$J$9999,10,FALSE),"")</f>
        <v>0</v>
      </c>
      <c r="C355" s="123">
        <v>56</v>
      </c>
      <c r="D355" s="16">
        <v>3</v>
      </c>
      <c r="E355" s="8" t="str">
        <f t="shared" si="50"/>
        <v>56-3</v>
      </c>
      <c r="F355" s="17">
        <f>IFERROR(VLOOKUP($A355,'CR ACT'!$A$3:$G$9999,2,0),"")</f>
        <v>0.3576388888888889</v>
      </c>
      <c r="G355" s="17" t="str">
        <f>IFERROR(VLOOKUP($A355,'CR ACT'!$A$3:$G$9999,3,0),"")</f>
        <v>KRKM</v>
      </c>
      <c r="H355" s="16" t="str">
        <f>IFERROR(VLOOKUP($A355,'CR ACT'!$A$3:$G$9999,4,0),"")</f>
        <v>MJ-NTA</v>
      </c>
      <c r="I355" s="17" t="str">
        <f>IFERROR(VLOOKUP($A355,'CR ACT'!$A$3:$G$9999,5,0),"")</f>
        <v>MC</v>
      </c>
      <c r="J355" s="17">
        <f>IFERROR(VLOOKUP($A355,'CR ACT'!$A$3:$G$9999,6,0),"")</f>
        <v>0.42708333333333331</v>
      </c>
      <c r="K355" s="18">
        <f>IFERROR(VLOOKUP($A355,'CR ACT'!$A$3:$G$9999,7,0),"")</f>
        <v>41</v>
      </c>
      <c r="L355" s="19"/>
      <c r="M355" s="19"/>
      <c r="N355" s="19"/>
      <c r="O355" s="19"/>
      <c r="P355" s="115">
        <f t="shared" si="51"/>
        <v>6.944444444444442E-2</v>
      </c>
      <c r="Q355" s="21">
        <f t="shared" si="57"/>
        <v>2.0833333333333703E-2</v>
      </c>
    </row>
    <row r="356" spans="1:17" ht="15.75">
      <c r="A356" s="16">
        <v>649</v>
      </c>
      <c r="B356" s="118">
        <f>IFERROR(VLOOKUP(A356,'CR ACT'!$A$3:$J$9999,10,FALSE),"")</f>
        <v>0</v>
      </c>
      <c r="C356" s="124">
        <v>56</v>
      </c>
      <c r="D356" s="16">
        <v>4</v>
      </c>
      <c r="E356" s="8" t="str">
        <f t="shared" si="50"/>
        <v>56-4</v>
      </c>
      <c r="F356" s="17">
        <f>IFERROR(VLOOKUP($A356,'CR ACT'!$A$3:$G$9999,2,0),"")</f>
        <v>0.44791666666666702</v>
      </c>
      <c r="G356" s="17" t="str">
        <f>IFERROR(VLOOKUP($A356,'CR ACT'!$A$3:$G$9999,3,0),"")</f>
        <v>MC</v>
      </c>
      <c r="H356" s="16" t="str">
        <f>IFERROR(VLOOKUP($A356,'CR ACT'!$A$3:$G$9999,4,0),"")</f>
        <v>NTA-MJ-KRKM</v>
      </c>
      <c r="I356" s="17" t="str">
        <f>IFERROR(VLOOKUP($A356,'CR ACT'!$A$3:$G$9999,5,0),"")</f>
        <v>PSL</v>
      </c>
      <c r="J356" s="17">
        <f>IFERROR(VLOOKUP($A356,'CR ACT'!$A$3:$G$9999,6,0),"")</f>
        <v>0.53125000000000033</v>
      </c>
      <c r="K356" s="18">
        <f>IFERROR(VLOOKUP($A356,'CR ACT'!$A$3:$G$9999,7,0),"")</f>
        <v>46</v>
      </c>
      <c r="L356" s="19"/>
      <c r="M356" s="19"/>
      <c r="N356" s="19"/>
      <c r="O356" s="19"/>
      <c r="P356" s="115">
        <f t="shared" si="51"/>
        <v>8.3333333333333315E-2</v>
      </c>
      <c r="Q356" s="21" t="str">
        <f t="shared" si="57"/>
        <v/>
      </c>
    </row>
    <row r="357" spans="1:17" ht="15.75">
      <c r="A357" s="16"/>
      <c r="B357" s="118" t="str">
        <f>IFERROR(VLOOKUP(A357,'CR ACT'!$A$3:$J$9999,10,FALSE),"")</f>
        <v/>
      </c>
      <c r="C357" s="124"/>
      <c r="D357" s="16"/>
      <c r="E357" s="8" t="str">
        <f t="shared" si="50"/>
        <v>0</v>
      </c>
      <c r="F357" s="17" t="str">
        <f>IFERROR(VLOOKUP($A357,'CR ACT'!$A$3:$G$9999,2,0),"")</f>
        <v/>
      </c>
      <c r="G357" s="17" t="str">
        <f>IFERROR(VLOOKUP($A357,'CR ACT'!$A$3:$G$9999,3,0),"")</f>
        <v/>
      </c>
      <c r="H357" s="16" t="str">
        <f>IFERROR(VLOOKUP($A357,'CR ACT'!$A$3:$G$9999,4,0),"")</f>
        <v/>
      </c>
      <c r="I357" s="17" t="str">
        <f>IFERROR(VLOOKUP($A357,'CR ACT'!$A$3:$G$9999,5,0),"")</f>
        <v/>
      </c>
      <c r="J357" s="17" t="str">
        <f>IFERROR(VLOOKUP($A357,'CR ACT'!$A$3:$G$9999,6,0),"")</f>
        <v/>
      </c>
      <c r="K357" s="18" t="str">
        <f>IFERROR(VLOOKUP($A357,'CR ACT'!$A$3:$G$9999,7,0),"")</f>
        <v/>
      </c>
      <c r="L357" s="19"/>
      <c r="M357" s="19"/>
      <c r="N357" s="19"/>
      <c r="O357" s="19"/>
      <c r="P357" s="115" t="str">
        <f t="shared" si="51"/>
        <v/>
      </c>
      <c r="Q357" s="21" t="str">
        <f t="shared" si="57"/>
        <v/>
      </c>
    </row>
    <row r="358" spans="1:17" ht="15.75">
      <c r="A358" s="16"/>
      <c r="B358" s="118" t="str">
        <f>IFERROR(VLOOKUP(A358,'CR ACT'!$A$3:$J$9999,10,FALSE),"")</f>
        <v/>
      </c>
      <c r="C358" s="124"/>
      <c r="D358" s="16"/>
      <c r="E358" s="8" t="str">
        <f t="shared" si="50"/>
        <v>0</v>
      </c>
      <c r="F358" s="17" t="str">
        <f>IFERROR(VLOOKUP($A358,'CR ACT'!$A$3:$G$9999,2,0),"")</f>
        <v/>
      </c>
      <c r="G358" s="17" t="str">
        <f>IFERROR(VLOOKUP($A358,'CR ACT'!$A$3:$G$9999,3,0),"")</f>
        <v/>
      </c>
      <c r="H358" s="16" t="str">
        <f>IFERROR(VLOOKUP($A358,'CR ACT'!$A$3:$G$9999,4,0),"")</f>
        <v/>
      </c>
      <c r="I358" s="17" t="str">
        <f>IFERROR(VLOOKUP($A358,'CR ACT'!$A$3:$G$9999,5,0),"")</f>
        <v/>
      </c>
      <c r="J358" s="17" t="str">
        <f>IFERROR(VLOOKUP($A358,'CR ACT'!$A$3:$G$9999,6,0),"")</f>
        <v/>
      </c>
      <c r="K358" s="18" t="str">
        <f>IFERROR(VLOOKUP($A358,'CR ACT'!$A$3:$G$9999,7,0),"")</f>
        <v/>
      </c>
      <c r="L358" s="19"/>
      <c r="M358" s="19"/>
      <c r="N358" s="19"/>
      <c r="O358" s="19"/>
      <c r="P358" s="115" t="str">
        <f t="shared" si="51"/>
        <v/>
      </c>
      <c r="Q358" s="21" t="str">
        <f t="shared" si="57"/>
        <v/>
      </c>
    </row>
    <row r="359" spans="1:17" ht="15.75">
      <c r="A359" s="16"/>
      <c r="B359" s="118" t="str">
        <f>IFERROR(VLOOKUP(A359,'CR ACT'!$A$3:$J$9999,10,FALSE),"")</f>
        <v/>
      </c>
      <c r="C359" s="138"/>
      <c r="D359" s="16"/>
      <c r="E359" s="8" t="str">
        <f t="shared" si="50"/>
        <v>0</v>
      </c>
      <c r="F359" s="17" t="str">
        <f>IFERROR(VLOOKUP($A359,'CR ACT'!$A$3:$G$9999,2,0),"")</f>
        <v/>
      </c>
      <c r="G359" s="17" t="str">
        <f>IFERROR(VLOOKUP($A359,'CR ACT'!$A$3:$G$9999,3,0),"")</f>
        <v/>
      </c>
      <c r="H359" s="16" t="str">
        <f>IFERROR(VLOOKUP($A359,'CR ACT'!$A$3:$G$9999,4,0),"")</f>
        <v/>
      </c>
      <c r="I359" s="17" t="str">
        <f>IFERROR(VLOOKUP($A359,'CR ACT'!$A$3:$G$9999,5,0),"")</f>
        <v/>
      </c>
      <c r="J359" s="17" t="str">
        <f>IFERROR(VLOOKUP($A359,'CR ACT'!$A$3:$G$9999,6,0),"")</f>
        <v/>
      </c>
      <c r="K359" s="18" t="str">
        <f>IFERROR(VLOOKUP($A359,'CR ACT'!$A$3:$G$9999,7,0),"")</f>
        <v/>
      </c>
      <c r="L359" s="22"/>
      <c r="M359" s="22"/>
      <c r="N359" s="22"/>
      <c r="O359" s="22"/>
      <c r="P359" s="20" t="str">
        <f t="shared" si="51"/>
        <v/>
      </c>
      <c r="Q359" s="21" t="str">
        <f>IFERROR(MAX(0,(F364-J359)),"")</f>
        <v/>
      </c>
    </row>
    <row r="360" spans="1:17" ht="15.75">
      <c r="A360" s="16"/>
      <c r="B360" s="118" t="str">
        <f>IFERROR(VLOOKUP(A360,'CR ACT'!$A$3:$J$9999,10,FALSE),"")</f>
        <v/>
      </c>
      <c r="C360" s="138"/>
      <c r="D360" s="16"/>
      <c r="E360" s="8" t="str">
        <f t="shared" si="50"/>
        <v>0</v>
      </c>
      <c r="F360" s="17"/>
      <c r="G360" s="17"/>
      <c r="H360" s="16"/>
      <c r="I360" s="17"/>
      <c r="J360" s="17"/>
      <c r="K360" s="18"/>
      <c r="L360" s="22"/>
      <c r="M360" s="22"/>
      <c r="N360" s="22"/>
      <c r="O360" s="22"/>
      <c r="P360" s="115"/>
      <c r="Q360" s="21"/>
    </row>
    <row r="361" spans="1:17" ht="15.75">
      <c r="A361" s="16"/>
      <c r="B361" s="118" t="str">
        <f>IFERROR(VLOOKUP(A361,'CR ACT'!$A$3:$J$9999,10,FALSE),"")</f>
        <v/>
      </c>
      <c r="C361" s="138"/>
      <c r="D361" s="16"/>
      <c r="E361" s="8" t="str">
        <f t="shared" si="50"/>
        <v>0</v>
      </c>
      <c r="F361" s="17"/>
      <c r="G361" s="17"/>
      <c r="H361" s="16"/>
      <c r="I361" s="17"/>
      <c r="J361" s="17"/>
      <c r="K361" s="18"/>
      <c r="L361" s="22"/>
      <c r="M361" s="22"/>
      <c r="N361" s="22"/>
      <c r="O361" s="22"/>
      <c r="P361" s="115"/>
      <c r="Q361" s="21"/>
    </row>
    <row r="362" spans="1:17" ht="15.75">
      <c r="A362" s="16"/>
      <c r="B362" s="118" t="str">
        <f>IFERROR(VLOOKUP(A362,'CR ACT'!$A$3:$J$9999,10,FALSE),"")</f>
        <v/>
      </c>
      <c r="C362" s="138"/>
      <c r="D362" s="16"/>
      <c r="E362" s="8" t="str">
        <f t="shared" si="50"/>
        <v>0</v>
      </c>
      <c r="F362" s="17"/>
      <c r="G362" s="17"/>
      <c r="H362" s="16"/>
      <c r="I362" s="17"/>
      <c r="J362" s="17"/>
      <c r="K362" s="18"/>
      <c r="L362" s="22"/>
      <c r="M362" s="22"/>
      <c r="N362" s="22"/>
      <c r="O362" s="22"/>
      <c r="P362" s="115"/>
      <c r="Q362" s="21"/>
    </row>
    <row r="363" spans="1:17" ht="15.75">
      <c r="A363" s="16"/>
      <c r="B363" s="118" t="str">
        <f>IFERROR(VLOOKUP(A363,'CR ACT'!$A$3:$J$9999,10,FALSE),"")</f>
        <v/>
      </c>
      <c r="C363" s="138"/>
      <c r="D363" s="16"/>
      <c r="E363" s="8" t="str">
        <f t="shared" si="50"/>
        <v>0</v>
      </c>
      <c r="F363" s="17"/>
      <c r="G363" s="17"/>
      <c r="H363" s="16"/>
      <c r="I363" s="17"/>
      <c r="J363" s="17"/>
      <c r="K363" s="18"/>
      <c r="L363" s="22"/>
      <c r="M363" s="22"/>
      <c r="N363" s="22"/>
      <c r="O363" s="22"/>
      <c r="P363" s="115"/>
      <c r="Q363" s="21"/>
    </row>
    <row r="364" spans="1:17" ht="16.5" thickBot="1">
      <c r="A364" s="16"/>
      <c r="B364" s="118" t="str">
        <f>IFERROR(VLOOKUP(A364,'CR ACT'!$A$3:$J$9999,10,FALSE),"")</f>
        <v/>
      </c>
      <c r="C364" s="138"/>
      <c r="D364" s="23"/>
      <c r="E364" s="8" t="str">
        <f t="shared" si="50"/>
        <v>0</v>
      </c>
      <c r="F364" s="24" t="str">
        <f>IFERROR(VLOOKUP($A364,'CR ACT'!$A$3:$G$9999,2,0),"")</f>
        <v/>
      </c>
      <c r="G364" s="24" t="str">
        <f>IFERROR(VLOOKUP($A364,'CR ACT'!$A$3:$G$9999,3,0),"")</f>
        <v/>
      </c>
      <c r="H364" s="23" t="str">
        <f>IFERROR(VLOOKUP($A364,'CR ACT'!$A$3:$G$9999,4,0),"")</f>
        <v/>
      </c>
      <c r="I364" s="24" t="str">
        <f>IFERROR(VLOOKUP($A364,'CR ACT'!$A$3:$G$9999,5,0),"")</f>
        <v/>
      </c>
      <c r="J364" s="24" t="str">
        <f>IFERROR(VLOOKUP($A364,'CR ACT'!$A$3:$G$9999,6,0),"")</f>
        <v/>
      </c>
      <c r="K364" s="25" t="str">
        <f>IFERROR(VLOOKUP($A364,'CR ACT'!$A$3:$G$9999,7,0),"")</f>
        <v/>
      </c>
      <c r="L364" s="26"/>
      <c r="M364" s="26"/>
      <c r="N364" s="26"/>
      <c r="O364" s="26"/>
      <c r="P364" s="27" t="str">
        <f t="shared" ref="P364:P395" si="58">IFERROR(J364-F364,"")</f>
        <v/>
      </c>
      <c r="Q364" s="28"/>
    </row>
    <row r="365" spans="1:17" ht="15.75">
      <c r="A365" s="7">
        <v>3</v>
      </c>
      <c r="B365" s="118">
        <f>IFERROR(VLOOKUP(A365,'CR ACT'!$A$3:$J$9999,10,FALSE),"")</f>
        <v>0</v>
      </c>
      <c r="C365" s="123">
        <v>57</v>
      </c>
      <c r="D365" s="8">
        <v>1</v>
      </c>
      <c r="E365" s="8" t="str">
        <f t="shared" si="50"/>
        <v>57-1</v>
      </c>
      <c r="F365" s="9">
        <f>IFERROR(VLOOKUP($A365,'CR ACT'!$A$3:$G$9999,2,0),"")</f>
        <v>0.27777777777777779</v>
      </c>
      <c r="G365" s="9" t="str">
        <f>IFERROR(VLOOKUP($A365,'CR ACT'!$A$3:$G$9999,3,0),"")</f>
        <v>PSL</v>
      </c>
      <c r="H365" s="8" t="str">
        <f>IFERROR(VLOOKUP($A365,'CR ACT'!$A$3:$G$9999,4,0),"")</f>
        <v>NH</v>
      </c>
      <c r="I365" s="9" t="str">
        <f>IFERROR(VLOOKUP($A365,'CR ACT'!$A$3:$G$9999,5,0),"")</f>
        <v>KLKV</v>
      </c>
      <c r="J365" s="9">
        <f>IFERROR(VLOOKUP($A365,'CR ACT'!$A$3:$G$9999,6,0),"")</f>
        <v>0.28472222222222221</v>
      </c>
      <c r="K365" s="10">
        <f>IFERROR(VLOOKUP($A365,'CR ACT'!$A$3:$G$9999,7,0),"")</f>
        <v>3.5</v>
      </c>
      <c r="L365" s="11">
        <f>SUMIF(Q365:Q375,"&lt;0:14",Q365:Q375)+SUM(P365:P375)+TIME(0,60,0)</f>
        <v>0.34375000000000011</v>
      </c>
      <c r="M365" s="12">
        <f>L365+SUMIF(Q365:Q375,"&gt;0:14",Q365:Q375)-TIME(0,30,0)</f>
        <v>0.34375</v>
      </c>
      <c r="N365" s="12">
        <f>MAX(0,(L365-TIME(8,0,0)))</f>
        <v>1.0416666666666796E-2</v>
      </c>
      <c r="O365" s="13">
        <f>SUM(K365:K375)</f>
        <v>155</v>
      </c>
      <c r="P365" s="14">
        <f t="shared" si="58"/>
        <v>6.9444444444444198E-3</v>
      </c>
      <c r="Q365" s="15">
        <f t="shared" ref="Q365:Q374" si="59">IFERROR(MAX(0,(F366-J365)),"")</f>
        <v>6.9444444444448084E-3</v>
      </c>
    </row>
    <row r="366" spans="1:17" ht="15.75">
      <c r="A366" s="16">
        <v>505</v>
      </c>
      <c r="B366" s="118">
        <f>IFERROR(VLOOKUP(A366,'CR ACT'!$A$3:$J$9999,10,FALSE),"")</f>
        <v>0</v>
      </c>
      <c r="C366" s="124">
        <v>57</v>
      </c>
      <c r="D366" s="16">
        <v>2</v>
      </c>
      <c r="E366" s="8" t="str">
        <f t="shared" si="50"/>
        <v>57-2</v>
      </c>
      <c r="F366" s="17">
        <f>IFERROR(VLOOKUP($A366,'CR ACT'!$A$3:$G$9999,2,0),"")</f>
        <v>0.29166666666666702</v>
      </c>
      <c r="G366" s="17" t="str">
        <f>IFERROR(VLOOKUP($A366,'CR ACT'!$A$3:$G$9999,3,0),"")</f>
        <v>KLKV</v>
      </c>
      <c r="H366" s="16" t="str">
        <f>IFERROR(VLOOKUP($A366,'CR ACT'!$A$3:$G$9999,4,0),"")</f>
        <v>KRKM</v>
      </c>
      <c r="I366" s="17" t="str">
        <f>IFERROR(VLOOKUP($A366,'CR ACT'!$A$3:$G$9999,5,0),"")</f>
        <v>VLRD</v>
      </c>
      <c r="J366" s="17">
        <f>IFERROR(VLOOKUP($A366,'CR ACT'!$A$3:$G$9999,6,0),"")</f>
        <v>0.31944444444444481</v>
      </c>
      <c r="K366" s="18">
        <f>IFERROR(VLOOKUP($A366,'CR ACT'!$A$3:$G$9999,7,0),"")</f>
        <v>17</v>
      </c>
      <c r="L366" s="19"/>
      <c r="M366" s="19"/>
      <c r="N366" s="19"/>
      <c r="O366" s="19"/>
      <c r="P366" s="115">
        <f t="shared" si="58"/>
        <v>2.777777777777779E-2</v>
      </c>
      <c r="Q366" s="21">
        <f t="shared" si="59"/>
        <v>6.9444444444441977E-3</v>
      </c>
    </row>
    <row r="367" spans="1:17" ht="15.75">
      <c r="A367" s="16">
        <v>547</v>
      </c>
      <c r="B367" s="118">
        <f>IFERROR(VLOOKUP(A367,'CR ACT'!$A$3:$J$9999,10,FALSE),"")</f>
        <v>0</v>
      </c>
      <c r="C367" s="123">
        <v>57</v>
      </c>
      <c r="D367" s="16">
        <v>3</v>
      </c>
      <c r="E367" s="8" t="str">
        <f t="shared" si="50"/>
        <v>57-3</v>
      </c>
      <c r="F367" s="17">
        <f>IFERROR(VLOOKUP($A367,'CR ACT'!$A$3:$G$9999,2,0),"")</f>
        <v>0.32638888888888901</v>
      </c>
      <c r="G367" s="17" t="str">
        <f>IFERROR(VLOOKUP($A367,'CR ACT'!$A$3:$G$9999,3,0),"")</f>
        <v>VLRD</v>
      </c>
      <c r="H367" s="16" t="str">
        <f>IFERROR(VLOOKUP($A367,'CR ACT'!$A$3:$G$9999,4,0),"")</f>
        <v>KRKM</v>
      </c>
      <c r="I367" s="17" t="str">
        <f>IFERROR(VLOOKUP($A367,'CR ACT'!$A$3:$G$9999,5,0),"")</f>
        <v>KLKV</v>
      </c>
      <c r="J367" s="17">
        <f>IFERROR(VLOOKUP($A367,'CR ACT'!$A$3:$G$9999,6,0),"")</f>
        <v>0.3541666666666668</v>
      </c>
      <c r="K367" s="18">
        <f>IFERROR(VLOOKUP($A367,'CR ACT'!$A$3:$G$9999,7,0),"")</f>
        <v>17</v>
      </c>
      <c r="L367" s="19"/>
      <c r="M367" s="19"/>
      <c r="N367" s="19"/>
      <c r="O367" s="19"/>
      <c r="P367" s="115">
        <f t="shared" si="58"/>
        <v>2.777777777777779E-2</v>
      </c>
      <c r="Q367" s="21">
        <f t="shared" si="59"/>
        <v>2.0833333333333204E-2</v>
      </c>
    </row>
    <row r="368" spans="1:17" ht="15.75">
      <c r="A368" s="16">
        <v>511</v>
      </c>
      <c r="B368" s="118">
        <f>IFERROR(VLOOKUP(A368,'CR ACT'!$A$3:$J$9999,10,FALSE),"")</f>
        <v>0</v>
      </c>
      <c r="C368" s="124">
        <v>57</v>
      </c>
      <c r="D368" s="16">
        <v>4</v>
      </c>
      <c r="E368" s="8" t="str">
        <f t="shared" si="50"/>
        <v>57-4</v>
      </c>
      <c r="F368" s="17">
        <f>IFERROR(VLOOKUP($A368,'CR ACT'!$A$3:$G$9999,2,0),"")</f>
        <v>0.375</v>
      </c>
      <c r="G368" s="17" t="str">
        <f>IFERROR(VLOOKUP($A368,'CR ACT'!$A$3:$G$9999,3,0),"")</f>
        <v>KLKV</v>
      </c>
      <c r="H368" s="16" t="str">
        <f>IFERROR(VLOOKUP($A368,'CR ACT'!$A$3:$G$9999,4,0),"")</f>
        <v>KRKM</v>
      </c>
      <c r="I368" s="17" t="str">
        <f>IFERROR(VLOOKUP($A368,'CR ACT'!$A$3:$G$9999,5,0),"")</f>
        <v>VLRD</v>
      </c>
      <c r="J368" s="17">
        <f>IFERROR(VLOOKUP($A368,'CR ACT'!$A$3:$G$9999,6,0),"")</f>
        <v>0.40277777777777779</v>
      </c>
      <c r="K368" s="18">
        <f>IFERROR(VLOOKUP($A368,'CR ACT'!$A$3:$G$9999,7,0),"")</f>
        <v>17</v>
      </c>
      <c r="L368" s="19"/>
      <c r="M368" s="19"/>
      <c r="N368" s="19"/>
      <c r="O368" s="19"/>
      <c r="P368" s="115">
        <f t="shared" si="58"/>
        <v>2.777777777777779E-2</v>
      </c>
      <c r="Q368" s="21">
        <f t="shared" si="59"/>
        <v>6.9444444444441977E-3</v>
      </c>
    </row>
    <row r="369" spans="1:17" ht="15.75">
      <c r="A369" s="16">
        <v>556</v>
      </c>
      <c r="B369" s="118">
        <f>IFERROR(VLOOKUP(A369,'CR ACT'!$A$3:$J$9999,10,FALSE),"")</f>
        <v>0</v>
      </c>
      <c r="C369" s="123">
        <v>57</v>
      </c>
      <c r="D369" s="16">
        <v>5</v>
      </c>
      <c r="E369" s="8" t="str">
        <f t="shared" si="50"/>
        <v>57-5</v>
      </c>
      <c r="F369" s="17">
        <f>IFERROR(VLOOKUP($A369,'CR ACT'!$A$3:$G$9999,2,0),"")</f>
        <v>0.40972222222222199</v>
      </c>
      <c r="G369" s="17" t="str">
        <f>IFERROR(VLOOKUP($A369,'CR ACT'!$A$3:$G$9999,3,0),"")</f>
        <v>VLRD</v>
      </c>
      <c r="H369" s="16" t="str">
        <f>IFERROR(VLOOKUP($A369,'CR ACT'!$A$3:$G$9999,4,0),"")</f>
        <v>KRKM</v>
      </c>
      <c r="I369" s="17" t="str">
        <f>IFERROR(VLOOKUP($A369,'CR ACT'!$A$3:$G$9999,5,0),"")</f>
        <v>KLKV</v>
      </c>
      <c r="J369" s="17">
        <f>IFERROR(VLOOKUP($A369,'CR ACT'!$A$3:$G$9999,6,0),"")</f>
        <v>0.43749999999999978</v>
      </c>
      <c r="K369" s="18">
        <f>IFERROR(VLOOKUP($A369,'CR ACT'!$A$3:$G$9999,7,0),"")</f>
        <v>17</v>
      </c>
      <c r="L369" s="19"/>
      <c r="M369" s="19"/>
      <c r="N369" s="19"/>
      <c r="O369" s="19"/>
      <c r="P369" s="115">
        <f t="shared" si="58"/>
        <v>2.777777777777779E-2</v>
      </c>
      <c r="Q369" s="21">
        <f t="shared" si="59"/>
        <v>6.9444444444446418E-3</v>
      </c>
    </row>
    <row r="370" spans="1:17" ht="15.75">
      <c r="A370" s="16">
        <v>180</v>
      </c>
      <c r="B370" s="118">
        <f>IFERROR(VLOOKUP(A370,'CR ACT'!$A$3:$J$9999,10,FALSE),"")</f>
        <v>0</v>
      </c>
      <c r="C370" s="124">
        <v>57</v>
      </c>
      <c r="D370" s="16">
        <v>6</v>
      </c>
      <c r="E370" s="8" t="str">
        <f t="shared" si="50"/>
        <v>57-6</v>
      </c>
      <c r="F370" s="17">
        <f>IFERROR(VLOOKUP($A370,'CR ACT'!$A$3:$G$9999,2,0),"")</f>
        <v>0.44444444444444442</v>
      </c>
      <c r="G370" s="17" t="str">
        <f>IFERROR(VLOOKUP($A370,'CR ACT'!$A$3:$G$9999,3,0),"")</f>
        <v>KLKV</v>
      </c>
      <c r="H370" s="16" t="str">
        <f>IFERROR(VLOOKUP($A370,'CR ACT'!$A$3:$G$9999,4,0),"")</f>
        <v>NH</v>
      </c>
      <c r="I370" s="17" t="str">
        <f>IFERROR(VLOOKUP($A370,'CR ACT'!$A$3:$G$9999,5,0),"")</f>
        <v>MC</v>
      </c>
      <c r="J370" s="17">
        <f>IFERROR(VLOOKUP($A370,'CR ACT'!$A$3:$G$9999,6,0),"")</f>
        <v>0.51388888888888884</v>
      </c>
      <c r="K370" s="18">
        <f>IFERROR(VLOOKUP($A370,'CR ACT'!$A$3:$G$9999,7,0),"")</f>
        <v>40</v>
      </c>
      <c r="L370" s="19"/>
      <c r="M370" s="19"/>
      <c r="N370" s="19"/>
      <c r="O370" s="19"/>
      <c r="P370" s="115">
        <f t="shared" si="58"/>
        <v>6.944444444444442E-2</v>
      </c>
      <c r="Q370" s="21">
        <f t="shared" si="59"/>
        <v>6.9444444444445308E-3</v>
      </c>
    </row>
    <row r="371" spans="1:17" ht="15.75">
      <c r="A371" s="16">
        <v>347</v>
      </c>
      <c r="B371" s="118">
        <f>IFERROR(VLOOKUP(A371,'CR ACT'!$A$3:$J$9999,10,FALSE),"")</f>
        <v>0</v>
      </c>
      <c r="C371" s="123">
        <v>57</v>
      </c>
      <c r="D371" s="16">
        <v>7</v>
      </c>
      <c r="E371" s="8" t="str">
        <f t="shared" si="50"/>
        <v>57-7</v>
      </c>
      <c r="F371" s="17">
        <f>IFERROR(VLOOKUP($A371,'CR ACT'!$A$3:$G$9999,2,0),"")</f>
        <v>0.52083333333333337</v>
      </c>
      <c r="G371" s="17" t="str">
        <f>IFERROR(VLOOKUP($A371,'CR ACT'!$A$3:$G$9999,3,0),"")</f>
        <v>MC</v>
      </c>
      <c r="H371" s="16" t="str">
        <f>IFERROR(VLOOKUP($A371,'CR ACT'!$A$3:$G$9999,4,0),"")</f>
        <v>NH</v>
      </c>
      <c r="I371" s="17" t="str">
        <f>IFERROR(VLOOKUP($A371,'CR ACT'!$A$3:$G$9999,5,0),"")</f>
        <v>KLKV</v>
      </c>
      <c r="J371" s="17">
        <f>IFERROR(VLOOKUP($A371,'CR ACT'!$A$3:$G$9999,6,0),"")</f>
        <v>0.59027777777777779</v>
      </c>
      <c r="K371" s="18">
        <f>IFERROR(VLOOKUP($A371,'CR ACT'!$A$3:$G$9999,7,0),"")</f>
        <v>40</v>
      </c>
      <c r="L371" s="22"/>
      <c r="M371" s="22"/>
      <c r="N371" s="22"/>
      <c r="O371" s="22"/>
      <c r="P371" s="115">
        <f t="shared" si="58"/>
        <v>6.944444444444442E-2</v>
      </c>
      <c r="Q371" s="21">
        <f t="shared" si="59"/>
        <v>3.4722222222222099E-3</v>
      </c>
    </row>
    <row r="372" spans="1:17" ht="15.75">
      <c r="A372" s="16">
        <v>91</v>
      </c>
      <c r="B372" s="118">
        <f>IFERROR(VLOOKUP(A372,'CR ACT'!$A$3:$J$9999,10,FALSE),"")</f>
        <v>0</v>
      </c>
      <c r="C372" s="124">
        <v>57</v>
      </c>
      <c r="D372" s="16">
        <v>8</v>
      </c>
      <c r="E372" s="8" t="str">
        <f t="shared" si="50"/>
        <v>57-8</v>
      </c>
      <c r="F372" s="17">
        <f>IFERROR(VLOOKUP($A372,'CR ACT'!$A$3:$G$9999,2,0),"")</f>
        <v>0.59375</v>
      </c>
      <c r="G372" s="17" t="str">
        <f>IFERROR(VLOOKUP($A372,'CR ACT'!$A$3:$G$9999,3,0),"")</f>
        <v>KLKV</v>
      </c>
      <c r="H372" s="16" t="str">
        <f>IFERROR(VLOOKUP($A372,'CR ACT'!$A$3:$G$9999,4,0),"")</f>
        <v>NH</v>
      </c>
      <c r="I372" s="17" t="str">
        <f>IFERROR(VLOOKUP($A372,'CR ACT'!$A$3:$G$9999,5,0),"")</f>
        <v>PSL</v>
      </c>
      <c r="J372" s="17">
        <f>IFERROR(VLOOKUP($A372,'CR ACT'!$A$3:$G$9999,6,0),"")</f>
        <v>0.60069444444444442</v>
      </c>
      <c r="K372" s="18">
        <f>IFERROR(VLOOKUP($A372,'CR ACT'!$A$3:$G$9999,7,0),"")</f>
        <v>3.5</v>
      </c>
      <c r="L372" s="22"/>
      <c r="M372" s="22"/>
      <c r="N372" s="22"/>
      <c r="O372" s="22"/>
      <c r="P372" s="115">
        <f t="shared" si="58"/>
        <v>6.9444444444444198E-3</v>
      </c>
      <c r="Q372" s="21" t="str">
        <f t="shared" si="59"/>
        <v/>
      </c>
    </row>
    <row r="373" spans="1:17" ht="15.75">
      <c r="A373" s="16"/>
      <c r="B373" s="118" t="str">
        <f>IFERROR(VLOOKUP(A373,'CR ACT'!$A$3:$J$9999,10,FALSE),"")</f>
        <v/>
      </c>
      <c r="C373" s="123"/>
      <c r="D373" s="16"/>
      <c r="E373" s="8" t="str">
        <f t="shared" si="50"/>
        <v>0</v>
      </c>
      <c r="F373" s="17" t="str">
        <f>IFERROR(VLOOKUP($A373,'CR ACT'!$A$3:$G$9999,2,0),"")</f>
        <v/>
      </c>
      <c r="G373" s="17" t="str">
        <f>IFERROR(VLOOKUP($A373,'CR ACT'!$A$3:$G$9999,3,0),"")</f>
        <v/>
      </c>
      <c r="H373" s="16" t="str">
        <f>IFERROR(VLOOKUP($A373,'CR ACT'!$A$3:$G$9999,4,0),"")</f>
        <v/>
      </c>
      <c r="I373" s="17" t="str">
        <f>IFERROR(VLOOKUP($A373,'CR ACT'!$A$3:$G$9999,5,0),"")</f>
        <v/>
      </c>
      <c r="J373" s="17" t="str">
        <f>IFERROR(VLOOKUP($A373,'CR ACT'!$A$3:$G$9999,6,0),"")</f>
        <v/>
      </c>
      <c r="K373" s="18" t="str">
        <f>IFERROR(VLOOKUP($A373,'CR ACT'!$A$3:$G$9999,7,0),"")</f>
        <v/>
      </c>
      <c r="L373" s="22"/>
      <c r="M373" s="22"/>
      <c r="N373" s="22"/>
      <c r="O373" s="22"/>
      <c r="P373" s="115" t="str">
        <f t="shared" si="58"/>
        <v/>
      </c>
      <c r="Q373" s="21" t="str">
        <f t="shared" si="59"/>
        <v/>
      </c>
    </row>
    <row r="374" spans="1:17" ht="15.75">
      <c r="A374" s="16"/>
      <c r="B374" s="118" t="str">
        <f>IFERROR(VLOOKUP(A374,'CR ACT'!$A$3:$J$9999,10,FALSE),"")</f>
        <v/>
      </c>
      <c r="C374" s="124"/>
      <c r="D374" s="16"/>
      <c r="E374" s="8" t="str">
        <f t="shared" ref="E374:E419" si="60">C374&amp;-D374</f>
        <v>0</v>
      </c>
      <c r="F374" s="17" t="str">
        <f>IFERROR(VLOOKUP($A374,'CR ACT'!$A$3:$G$9999,2,0),"")</f>
        <v/>
      </c>
      <c r="G374" s="17" t="str">
        <f>IFERROR(VLOOKUP($A374,'CR ACT'!$A$3:$G$9999,3,0),"")</f>
        <v/>
      </c>
      <c r="H374" s="16" t="str">
        <f>IFERROR(VLOOKUP($A374,'CR ACT'!$A$3:$G$9999,4,0),"")</f>
        <v/>
      </c>
      <c r="I374" s="17" t="str">
        <f>IFERROR(VLOOKUP($A374,'CR ACT'!$A$3:$G$9999,5,0),"")</f>
        <v/>
      </c>
      <c r="J374" s="17" t="str">
        <f>IFERROR(VLOOKUP($A374,'CR ACT'!$A$3:$G$9999,6,0),"")</f>
        <v/>
      </c>
      <c r="K374" s="18" t="str">
        <f>IFERROR(VLOOKUP($A374,'CR ACT'!$A$3:$G$9999,7,0),"")</f>
        <v/>
      </c>
      <c r="L374" s="22"/>
      <c r="M374" s="22"/>
      <c r="N374" s="22"/>
      <c r="O374" s="22"/>
      <c r="P374" s="115" t="str">
        <f t="shared" si="58"/>
        <v/>
      </c>
      <c r="Q374" s="21" t="str">
        <f t="shared" si="59"/>
        <v/>
      </c>
    </row>
    <row r="375" spans="1:17" ht="16.5" thickBot="1">
      <c r="A375" s="16"/>
      <c r="B375" s="118" t="str">
        <f>IFERROR(VLOOKUP(A375,'CR ACT'!$A$3:$J$9999,10,FALSE),"")</f>
        <v/>
      </c>
      <c r="C375" s="138"/>
      <c r="D375" s="23"/>
      <c r="E375" s="8" t="str">
        <f t="shared" si="60"/>
        <v>0</v>
      </c>
      <c r="F375" s="24" t="str">
        <f>IFERROR(VLOOKUP($A375,'CR ACT'!$A$3:$G$9999,2,0),"")</f>
        <v/>
      </c>
      <c r="G375" s="24" t="str">
        <f>IFERROR(VLOOKUP($A375,'CR ACT'!$A$3:$G$9999,3,0),"")</f>
        <v/>
      </c>
      <c r="H375" s="23" t="str">
        <f>IFERROR(VLOOKUP($A375,'CR ACT'!$A$3:$G$9999,4,0),"")</f>
        <v/>
      </c>
      <c r="I375" s="24" t="str">
        <f>IFERROR(VLOOKUP($A375,'CR ACT'!$A$3:$G$9999,5,0),"")</f>
        <v/>
      </c>
      <c r="J375" s="24" t="str">
        <f>IFERROR(VLOOKUP($A375,'CR ACT'!$A$3:$G$9999,6,0),"")</f>
        <v/>
      </c>
      <c r="K375" s="25" t="str">
        <f>IFERROR(VLOOKUP($A375,'CR ACT'!$A$3:$G$9999,7,0),"")</f>
        <v/>
      </c>
      <c r="L375" s="26"/>
      <c r="M375" s="26"/>
      <c r="N375" s="26"/>
      <c r="O375" s="26"/>
      <c r="P375" s="27" t="str">
        <f t="shared" si="58"/>
        <v/>
      </c>
      <c r="Q375" s="28"/>
    </row>
    <row r="376" spans="1:17" ht="15.75">
      <c r="A376" s="7">
        <v>509</v>
      </c>
      <c r="B376" s="118">
        <f>IFERROR(VLOOKUP(A376,'CR ACT'!$A$3:$J$9999,10,FALSE),"")</f>
        <v>0</v>
      </c>
      <c r="C376" s="123">
        <v>58</v>
      </c>
      <c r="D376" s="8">
        <v>1</v>
      </c>
      <c r="E376" s="8" t="str">
        <f t="shared" si="60"/>
        <v>58-1</v>
      </c>
      <c r="F376" s="9">
        <f>IFERROR(VLOOKUP($A376,'CR ACT'!$A$3:$G$9999,2,0),"")</f>
        <v>0.35416666666666702</v>
      </c>
      <c r="G376" s="9" t="str">
        <f>IFERROR(VLOOKUP($A376,'CR ACT'!$A$3:$G$9999,3,0),"")</f>
        <v>PSL</v>
      </c>
      <c r="H376" s="8" t="str">
        <f>IFERROR(VLOOKUP($A376,'CR ACT'!$A$3:$G$9999,4,0),"")</f>
        <v>KRKM</v>
      </c>
      <c r="I376" s="9" t="str">
        <f>IFERROR(VLOOKUP($A376,'CR ACT'!$A$3:$G$9999,5,0),"")</f>
        <v>VLRD</v>
      </c>
      <c r="J376" s="9">
        <f>IFERROR(VLOOKUP($A376,'CR ACT'!$A$3:$G$9999,6,0),"")</f>
        <v>0.38888888888888923</v>
      </c>
      <c r="K376" s="10">
        <f>IFERROR(VLOOKUP($A376,'CR ACT'!$A$3:$G$9999,7,0),"")</f>
        <v>17</v>
      </c>
      <c r="L376" s="11">
        <f>SUMIF(Q376:Q385,"&lt;0:14",Q376:Q385)+SUM(P376:P385)+TIME(0,60,0)</f>
        <v>0.3749999999999995</v>
      </c>
      <c r="M376" s="12">
        <f>L376+SUMIF(Q376:Q385,"&gt;0:14",Q376:Q385)-TIME(0,30,0)</f>
        <v>0.49652777777777718</v>
      </c>
      <c r="N376" s="12">
        <f>MAX(0,(L376-TIME(8,0,0)))</f>
        <v>4.1666666666666186E-2</v>
      </c>
      <c r="O376" s="13">
        <f>SUM(K376:K385)</f>
        <v>170</v>
      </c>
      <c r="P376" s="14">
        <f t="shared" si="58"/>
        <v>3.472222222222221E-2</v>
      </c>
      <c r="Q376" s="15">
        <f t="shared" ref="Q376:Q384" si="61">IFERROR(MAX(0,(F377-J376)),"")</f>
        <v>6.9444444444440867E-3</v>
      </c>
    </row>
    <row r="377" spans="1:17" ht="15.75">
      <c r="A377" s="16">
        <v>552</v>
      </c>
      <c r="B377" s="118">
        <f>IFERROR(VLOOKUP(A377,'CR ACT'!$A$3:$J$9999,10,FALSE),"")</f>
        <v>0</v>
      </c>
      <c r="C377" s="124">
        <v>58</v>
      </c>
      <c r="D377" s="16">
        <v>2</v>
      </c>
      <c r="E377" s="8" t="str">
        <f t="shared" si="60"/>
        <v>58-2</v>
      </c>
      <c r="F377" s="17">
        <f>IFERROR(VLOOKUP($A377,'CR ACT'!$A$3:$G$9999,2,0),"")</f>
        <v>0.39583333333333331</v>
      </c>
      <c r="G377" s="17" t="str">
        <f>IFERROR(VLOOKUP($A377,'CR ACT'!$A$3:$G$9999,3,0),"")</f>
        <v>VLRD</v>
      </c>
      <c r="H377" s="16" t="str">
        <f>IFERROR(VLOOKUP($A377,'CR ACT'!$A$3:$G$9999,4,0),"")</f>
        <v>KRKM</v>
      </c>
      <c r="I377" s="17" t="str">
        <f>IFERROR(VLOOKUP($A377,'CR ACT'!$A$3:$G$9999,5,0),"")</f>
        <v>KLKV</v>
      </c>
      <c r="J377" s="17">
        <f>IFERROR(VLOOKUP($A377,'CR ACT'!$A$3:$G$9999,6,0),"")</f>
        <v>0.4236111111111111</v>
      </c>
      <c r="K377" s="18">
        <f>IFERROR(VLOOKUP($A377,'CR ACT'!$A$3:$G$9999,7,0),"")</f>
        <v>17</v>
      </c>
      <c r="L377" s="19"/>
      <c r="M377" s="19"/>
      <c r="N377" s="19"/>
      <c r="O377" s="19"/>
      <c r="P377" s="20">
        <f t="shared" si="58"/>
        <v>2.777777777777779E-2</v>
      </c>
      <c r="Q377" s="21">
        <f t="shared" si="61"/>
        <v>0.12152777777777785</v>
      </c>
    </row>
    <row r="378" spans="1:17" ht="15.75">
      <c r="A378" s="16">
        <v>524</v>
      </c>
      <c r="B378" s="118">
        <f>IFERROR(VLOOKUP(A378,'CR ACT'!$A$3:$J$9999,10,FALSE),"")</f>
        <v>0</v>
      </c>
      <c r="C378" s="123">
        <v>58</v>
      </c>
      <c r="D378" s="16">
        <v>3</v>
      </c>
      <c r="E378" s="8" t="str">
        <f t="shared" si="60"/>
        <v>58-3</v>
      </c>
      <c r="F378" s="17">
        <f>IFERROR(VLOOKUP($A378,'CR ACT'!$A$3:$G$9999,2,0),"")</f>
        <v>0.54513888888888895</v>
      </c>
      <c r="G378" s="17" t="str">
        <f>IFERROR(VLOOKUP($A378,'CR ACT'!$A$3:$G$9999,3,0),"")</f>
        <v>KLKV</v>
      </c>
      <c r="H378" s="16" t="str">
        <f>IFERROR(VLOOKUP($A378,'CR ACT'!$A$3:$G$9999,4,0),"")</f>
        <v>KRKM</v>
      </c>
      <c r="I378" s="17" t="str">
        <f>IFERROR(VLOOKUP($A378,'CR ACT'!$A$3:$G$9999,5,0),"")</f>
        <v>VLRD</v>
      </c>
      <c r="J378" s="17">
        <f>IFERROR(VLOOKUP($A378,'CR ACT'!$A$3:$G$9999,6,0),"")</f>
        <v>0.57291666666666674</v>
      </c>
      <c r="K378" s="18">
        <f>IFERROR(VLOOKUP($A378,'CR ACT'!$A$3:$G$9999,7,0),"")</f>
        <v>17</v>
      </c>
      <c r="L378" s="19"/>
      <c r="M378" s="19"/>
      <c r="N378" s="19"/>
      <c r="O378" s="19"/>
      <c r="P378" s="115">
        <f t="shared" si="58"/>
        <v>2.777777777777779E-2</v>
      </c>
      <c r="Q378" s="21">
        <f t="shared" si="61"/>
        <v>6.9444444444443088E-3</v>
      </c>
    </row>
    <row r="379" spans="1:17" ht="15.75">
      <c r="A379" s="16">
        <v>568</v>
      </c>
      <c r="B379" s="118">
        <f>IFERROR(VLOOKUP(A379,'CR ACT'!$A$3:$J$9999,10,FALSE),"")</f>
        <v>0</v>
      </c>
      <c r="C379" s="124">
        <v>58</v>
      </c>
      <c r="D379" s="16">
        <v>4</v>
      </c>
      <c r="E379" s="8" t="str">
        <f t="shared" si="60"/>
        <v>58-4</v>
      </c>
      <c r="F379" s="17">
        <f>IFERROR(VLOOKUP($A379,'CR ACT'!$A$3:$G$9999,2,0),"")</f>
        <v>0.57986111111111105</v>
      </c>
      <c r="G379" s="17" t="str">
        <f>IFERROR(VLOOKUP($A379,'CR ACT'!$A$3:$G$9999,3,0),"")</f>
        <v>VLRD</v>
      </c>
      <c r="H379" s="16" t="str">
        <f>IFERROR(VLOOKUP($A379,'CR ACT'!$A$3:$G$9999,4,0),"")</f>
        <v>KRKM</v>
      </c>
      <c r="I379" s="17" t="str">
        <f>IFERROR(VLOOKUP($A379,'CR ACT'!$A$3:$G$9999,5,0),"")</f>
        <v>KLKV</v>
      </c>
      <c r="J379" s="17">
        <f>IFERROR(VLOOKUP($A379,'CR ACT'!$A$3:$G$9999,6,0),"")</f>
        <v>0.60763888888888884</v>
      </c>
      <c r="K379" s="18">
        <f>IFERROR(VLOOKUP($A379,'CR ACT'!$A$3:$G$9999,7,0),"")</f>
        <v>17</v>
      </c>
      <c r="L379" s="19"/>
      <c r="M379" s="19"/>
      <c r="N379" s="19"/>
      <c r="O379" s="19"/>
      <c r="P379" s="115">
        <f t="shared" si="58"/>
        <v>2.777777777777779E-2</v>
      </c>
      <c r="Q379" s="21">
        <f t="shared" si="61"/>
        <v>6.9444444444441977E-3</v>
      </c>
    </row>
    <row r="380" spans="1:17" ht="15.75">
      <c r="A380" s="16">
        <v>528</v>
      </c>
      <c r="B380" s="118">
        <f>IFERROR(VLOOKUP(A380,'CR ACT'!$A$3:$J$9999,10,FALSE),"")</f>
        <v>0</v>
      </c>
      <c r="C380" s="123">
        <v>58</v>
      </c>
      <c r="D380" s="16">
        <v>5</v>
      </c>
      <c r="E380" s="8" t="str">
        <f t="shared" si="60"/>
        <v>58-5</v>
      </c>
      <c r="F380" s="17">
        <f>IFERROR(VLOOKUP($A380,'CR ACT'!$A$3:$G$9999,2,0),"")</f>
        <v>0.61458333333333304</v>
      </c>
      <c r="G380" s="17" t="str">
        <f>IFERROR(VLOOKUP($A380,'CR ACT'!$A$3:$G$9999,3,0),"")</f>
        <v>KLKV</v>
      </c>
      <c r="H380" s="16" t="str">
        <f>IFERROR(VLOOKUP($A380,'CR ACT'!$A$3:$G$9999,4,0),"")</f>
        <v>KRKM</v>
      </c>
      <c r="I380" s="17" t="str">
        <f>IFERROR(VLOOKUP($A380,'CR ACT'!$A$3:$G$9999,5,0),"")</f>
        <v>VLRD</v>
      </c>
      <c r="J380" s="17">
        <f>IFERROR(VLOOKUP($A380,'CR ACT'!$A$3:$G$9999,6,0),"")</f>
        <v>0.64236111111111083</v>
      </c>
      <c r="K380" s="18">
        <f>IFERROR(VLOOKUP($A380,'CR ACT'!$A$3:$G$9999,7,0),"")</f>
        <v>17</v>
      </c>
      <c r="L380" s="19"/>
      <c r="M380" s="19"/>
      <c r="N380" s="19"/>
      <c r="O380" s="19"/>
      <c r="P380" s="115">
        <f t="shared" si="58"/>
        <v>2.777777777777779E-2</v>
      </c>
      <c r="Q380" s="21">
        <f t="shared" si="61"/>
        <v>2.0833333333333148E-2</v>
      </c>
    </row>
    <row r="381" spans="1:17" ht="15.75">
      <c r="A381" s="16">
        <v>573</v>
      </c>
      <c r="B381" s="118">
        <f>IFERROR(VLOOKUP(A381,'CR ACT'!$A$3:$J$9999,10,FALSE),"")</f>
        <v>0</v>
      </c>
      <c r="C381" s="124">
        <v>58</v>
      </c>
      <c r="D381" s="16">
        <v>6</v>
      </c>
      <c r="E381" s="8" t="str">
        <f t="shared" si="60"/>
        <v>58-6</v>
      </c>
      <c r="F381" s="17">
        <f>IFERROR(VLOOKUP($A381,'CR ACT'!$A$3:$G$9999,2,0),"")</f>
        <v>0.66319444444444398</v>
      </c>
      <c r="G381" s="17" t="str">
        <f>IFERROR(VLOOKUP($A381,'CR ACT'!$A$3:$G$9999,3,0),"")</f>
        <v>VLRD</v>
      </c>
      <c r="H381" s="16" t="str">
        <f>IFERROR(VLOOKUP($A381,'CR ACT'!$A$3:$G$9999,4,0),"")</f>
        <v>KRKM</v>
      </c>
      <c r="I381" s="17" t="str">
        <f>IFERROR(VLOOKUP($A381,'CR ACT'!$A$3:$G$9999,5,0),"")</f>
        <v>KLKV</v>
      </c>
      <c r="J381" s="17">
        <f>IFERROR(VLOOKUP($A381,'CR ACT'!$A$3:$G$9999,6,0),"")</f>
        <v>0.69097222222222177</v>
      </c>
      <c r="K381" s="18">
        <f>IFERROR(VLOOKUP($A381,'CR ACT'!$A$3:$G$9999,7,0),"")</f>
        <v>17</v>
      </c>
      <c r="L381" s="19"/>
      <c r="M381" s="19"/>
      <c r="N381" s="19"/>
      <c r="O381" s="19"/>
      <c r="P381" s="115">
        <f t="shared" si="58"/>
        <v>2.777777777777779E-2</v>
      </c>
      <c r="Q381" s="21">
        <f t="shared" si="61"/>
        <v>6.9444444444451969E-3</v>
      </c>
    </row>
    <row r="382" spans="1:17" ht="15.75">
      <c r="A382" s="16">
        <v>535</v>
      </c>
      <c r="B382" s="118">
        <f>IFERROR(VLOOKUP(A382,'CR ACT'!$A$3:$J$9999,10,FALSE),"")</f>
        <v>0</v>
      </c>
      <c r="C382" s="123">
        <v>58</v>
      </c>
      <c r="D382" s="16">
        <v>7</v>
      </c>
      <c r="E382" s="8" t="str">
        <f t="shared" si="60"/>
        <v>58-7</v>
      </c>
      <c r="F382" s="17">
        <f>IFERROR(VLOOKUP($A382,'CR ACT'!$A$3:$G$9999,2,0),"")</f>
        <v>0.69791666666666696</v>
      </c>
      <c r="G382" s="17" t="str">
        <f>IFERROR(VLOOKUP($A382,'CR ACT'!$A$3:$G$9999,3,0),"")</f>
        <v>KLKV</v>
      </c>
      <c r="H382" s="16" t="str">
        <f>IFERROR(VLOOKUP($A382,'CR ACT'!$A$3:$G$9999,4,0),"")</f>
        <v>KRKM</v>
      </c>
      <c r="I382" s="17" t="str">
        <f>IFERROR(VLOOKUP($A382,'CR ACT'!$A$3:$G$9999,5,0),"")</f>
        <v>VLRD</v>
      </c>
      <c r="J382" s="17">
        <f>IFERROR(VLOOKUP($A382,'CR ACT'!$A$3:$G$9999,6,0),"")</f>
        <v>0.72569444444444475</v>
      </c>
      <c r="K382" s="18">
        <f>IFERROR(VLOOKUP($A382,'CR ACT'!$A$3:$G$9999,7,0),"")</f>
        <v>17</v>
      </c>
      <c r="L382" s="19"/>
      <c r="M382" s="19"/>
      <c r="N382" s="19"/>
      <c r="O382" s="19"/>
      <c r="P382" s="20">
        <f t="shared" si="58"/>
        <v>2.777777777777779E-2</v>
      </c>
      <c r="Q382" s="21">
        <f t="shared" si="61"/>
        <v>6.9444444444441977E-3</v>
      </c>
    </row>
    <row r="383" spans="1:17" ht="15.75">
      <c r="A383" s="16">
        <v>578</v>
      </c>
      <c r="B383" s="118">
        <f>IFERROR(VLOOKUP(A383,'CR ACT'!$A$3:$J$9999,10,FALSE),"")</f>
        <v>0</v>
      </c>
      <c r="C383" s="124">
        <v>58</v>
      </c>
      <c r="D383" s="16">
        <v>8</v>
      </c>
      <c r="E383" s="8" t="str">
        <f t="shared" si="60"/>
        <v>58-8</v>
      </c>
      <c r="F383" s="17">
        <f>IFERROR(VLOOKUP($A383,'CR ACT'!$A$3:$G$9999,2,0),"")</f>
        <v>0.73263888888888895</v>
      </c>
      <c r="G383" s="17" t="str">
        <f>IFERROR(VLOOKUP($A383,'CR ACT'!$A$3:$G$9999,3,0),"")</f>
        <v>VLRD</v>
      </c>
      <c r="H383" s="16" t="str">
        <f>IFERROR(VLOOKUP($A383,'CR ACT'!$A$3:$G$9999,4,0),"")</f>
        <v>KRKM</v>
      </c>
      <c r="I383" s="17" t="str">
        <f>IFERROR(VLOOKUP($A383,'CR ACT'!$A$3:$G$9999,5,0),"")</f>
        <v>KLKV</v>
      </c>
      <c r="J383" s="17">
        <f>IFERROR(VLOOKUP($A383,'CR ACT'!$A$3:$G$9999,6,0),"")</f>
        <v>0.76041666666666674</v>
      </c>
      <c r="K383" s="18">
        <f>IFERROR(VLOOKUP($A383,'CR ACT'!$A$3:$G$9999,7,0),"")</f>
        <v>17</v>
      </c>
      <c r="L383" s="19"/>
      <c r="M383" s="19"/>
      <c r="N383" s="19"/>
      <c r="O383" s="19"/>
      <c r="P383" s="115">
        <f t="shared" si="58"/>
        <v>2.777777777777779E-2</v>
      </c>
      <c r="Q383" s="21">
        <f t="shared" si="61"/>
        <v>6.9444444444443088E-3</v>
      </c>
    </row>
    <row r="384" spans="1:17" ht="15.75">
      <c r="A384" s="16">
        <v>538</v>
      </c>
      <c r="B384" s="118">
        <f>IFERROR(VLOOKUP(A384,'CR ACT'!$A$3:$J$9999,10,FALSE),"")</f>
        <v>0</v>
      </c>
      <c r="C384" s="123">
        <v>58</v>
      </c>
      <c r="D384" s="16">
        <v>9</v>
      </c>
      <c r="E384" s="8" t="str">
        <f t="shared" si="60"/>
        <v>58-9</v>
      </c>
      <c r="F384" s="17">
        <f>IFERROR(VLOOKUP($A384,'CR ACT'!$A$3:$G$9999,2,0),"")</f>
        <v>0.76736111111111105</v>
      </c>
      <c r="G384" s="17" t="str">
        <f>IFERROR(VLOOKUP($A384,'CR ACT'!$A$3:$G$9999,3,0),"")</f>
        <v>KLKV</v>
      </c>
      <c r="H384" s="16" t="str">
        <f>IFERROR(VLOOKUP($A384,'CR ACT'!$A$3:$G$9999,4,0),"")</f>
        <v>KRKM</v>
      </c>
      <c r="I384" s="17" t="str">
        <f>IFERROR(VLOOKUP($A384,'CR ACT'!$A$3:$G$9999,5,0),"")</f>
        <v>VLRD</v>
      </c>
      <c r="J384" s="17">
        <f>IFERROR(VLOOKUP($A384,'CR ACT'!$A$3:$G$9999,6,0),"")</f>
        <v>0.79513888888888884</v>
      </c>
      <c r="K384" s="18">
        <f>IFERROR(VLOOKUP($A384,'CR ACT'!$A$3:$G$9999,7,0),"")</f>
        <v>17</v>
      </c>
      <c r="L384" s="19"/>
      <c r="M384" s="19"/>
      <c r="N384" s="19"/>
      <c r="O384" s="19"/>
      <c r="P384" s="115">
        <f t="shared" si="58"/>
        <v>2.777777777777779E-2</v>
      </c>
      <c r="Q384" s="21">
        <f t="shared" si="61"/>
        <v>6.9444444444441977E-3</v>
      </c>
    </row>
    <row r="385" spans="1:17" ht="16.5" thickBot="1">
      <c r="A385" s="16">
        <v>580</v>
      </c>
      <c r="B385" s="118">
        <f>IFERROR(VLOOKUP(A385,'CR ACT'!$A$3:$J$9999,10,FALSE),"")</f>
        <v>0</v>
      </c>
      <c r="C385" s="124">
        <v>58</v>
      </c>
      <c r="D385" s="16">
        <v>10</v>
      </c>
      <c r="E385" s="8" t="str">
        <f t="shared" si="60"/>
        <v>58-10</v>
      </c>
      <c r="F385" s="24">
        <f>IFERROR(VLOOKUP($A385,'CR ACT'!$A$3:$G$9999,2,0),"")</f>
        <v>0.80208333333333304</v>
      </c>
      <c r="G385" s="24" t="str">
        <f>IFERROR(VLOOKUP($A385,'CR ACT'!$A$3:$G$9999,3,0),"")</f>
        <v>VLRD</v>
      </c>
      <c r="H385" s="23" t="str">
        <f>IFERROR(VLOOKUP($A385,'CR ACT'!$A$3:$G$9999,4,0),"")</f>
        <v>KRKM</v>
      </c>
      <c r="I385" s="24" t="str">
        <f>IFERROR(VLOOKUP($A385,'CR ACT'!$A$3:$G$9999,5,0),"")</f>
        <v>PSL</v>
      </c>
      <c r="J385" s="24">
        <f>IFERROR(VLOOKUP($A385,'CR ACT'!$A$3:$G$9999,6,0),"")</f>
        <v>0.82986111111111083</v>
      </c>
      <c r="K385" s="25">
        <f>IFERROR(VLOOKUP($A385,'CR ACT'!$A$3:$G$9999,7,0),"")</f>
        <v>17</v>
      </c>
      <c r="L385" s="26"/>
      <c r="M385" s="26"/>
      <c r="N385" s="26"/>
      <c r="O385" s="26"/>
      <c r="P385" s="27">
        <f t="shared" si="58"/>
        <v>2.777777777777779E-2</v>
      </c>
      <c r="Q385" s="28"/>
    </row>
    <row r="386" spans="1:17" ht="15.75">
      <c r="A386" s="16">
        <v>502</v>
      </c>
      <c r="B386" s="118">
        <f>IFERROR(VLOOKUP(A386,'CR ACT'!$A$3:$J$9999,10,FALSE),"")</f>
        <v>0</v>
      </c>
      <c r="C386" s="123">
        <v>59</v>
      </c>
      <c r="D386" s="8">
        <v>1</v>
      </c>
      <c r="E386" s="8" t="str">
        <f t="shared" si="60"/>
        <v>59-1</v>
      </c>
      <c r="F386" s="9">
        <f>IFERROR(VLOOKUP($A386,'CR ACT'!$A$3:$G$9999,2,0),"")</f>
        <v>0.22916666666666666</v>
      </c>
      <c r="G386" s="9" t="str">
        <f>IFERROR(VLOOKUP($A386,'CR ACT'!$A$3:$G$9999,3,0),"")</f>
        <v>PSL</v>
      </c>
      <c r="H386" s="8" t="str">
        <f>IFERROR(VLOOKUP($A386,'CR ACT'!$A$3:$G$9999,4,0),"")</f>
        <v>KLKV-KRKM</v>
      </c>
      <c r="I386" s="9" t="str">
        <f>IFERROR(VLOOKUP($A386,'CR ACT'!$A$3:$G$9999,5,0),"")</f>
        <v>VLRD</v>
      </c>
      <c r="J386" s="9">
        <f>IFERROR(VLOOKUP($A386,'CR ACT'!$A$3:$G$9999,6,0),"")</f>
        <v>0.2638888888888889</v>
      </c>
      <c r="K386" s="10">
        <f>IFERROR(VLOOKUP($A386,'CR ACT'!$A$3:$G$9999,7,0),"")</f>
        <v>20.5</v>
      </c>
      <c r="L386" s="11">
        <f>SUMIF(Q386:Q395,"&lt;0:14",Q386:Q395)+SUM(P386:P395)+TIME(0,60,0)</f>
        <v>0.33333333333333337</v>
      </c>
      <c r="M386" s="12">
        <f>L386+SUMIF(Q386:Q395,"&gt;0:14",Q386:Q395)-TIME(0,30,0)</f>
        <v>0.33333333333333331</v>
      </c>
      <c r="N386" s="12">
        <f>MAX(0,(L386-TIME(8,0,0)))</f>
        <v>5.5511151231257827E-17</v>
      </c>
      <c r="O386" s="13">
        <f>SUM(K386:K395)</f>
        <v>143</v>
      </c>
      <c r="P386" s="14">
        <f t="shared" si="58"/>
        <v>3.4722222222222238E-2</v>
      </c>
      <c r="Q386" s="15">
        <f t="shared" ref="Q386:Q394" si="62">IFERROR(MAX(0,(F387-J386)),"")</f>
        <v>6.9444444444444198E-3</v>
      </c>
    </row>
    <row r="387" spans="1:17" ht="15.75">
      <c r="A387" s="16">
        <v>543</v>
      </c>
      <c r="B387" s="118">
        <f>IFERROR(VLOOKUP(A387,'CR ACT'!$A$3:$J$9999,10,FALSE),"")</f>
        <v>0</v>
      </c>
      <c r="C387" s="124">
        <v>59</v>
      </c>
      <c r="D387" s="16">
        <v>2</v>
      </c>
      <c r="E387" s="8" t="str">
        <f t="shared" si="60"/>
        <v>59-2</v>
      </c>
      <c r="F387" s="17">
        <f>IFERROR(VLOOKUP($A387,'CR ACT'!$A$3:$G$9999,2,0),"")</f>
        <v>0.27083333333333331</v>
      </c>
      <c r="G387" s="17" t="str">
        <f>IFERROR(VLOOKUP($A387,'CR ACT'!$A$3:$G$9999,3,0),"")</f>
        <v>VLRD</v>
      </c>
      <c r="H387" s="16" t="str">
        <f>IFERROR(VLOOKUP($A387,'CR ACT'!$A$3:$G$9999,4,0),"")</f>
        <v>KRKM</v>
      </c>
      <c r="I387" s="17" t="str">
        <f>IFERROR(VLOOKUP($A387,'CR ACT'!$A$3:$G$9999,5,0),"")</f>
        <v>KLKV</v>
      </c>
      <c r="J387" s="17">
        <f>IFERROR(VLOOKUP($A387,'CR ACT'!$A$3:$G$9999,6,0),"")</f>
        <v>0.2986111111111111</v>
      </c>
      <c r="K387" s="18">
        <f>IFERROR(VLOOKUP($A387,'CR ACT'!$A$3:$G$9999,7,0),"")</f>
        <v>17</v>
      </c>
      <c r="L387" s="19"/>
      <c r="M387" s="19"/>
      <c r="N387" s="19"/>
      <c r="O387" s="19"/>
      <c r="P387" s="115">
        <f t="shared" si="58"/>
        <v>2.777777777777779E-2</v>
      </c>
      <c r="Q387" s="21">
        <f t="shared" si="62"/>
        <v>6.9444444444444198E-3</v>
      </c>
    </row>
    <row r="388" spans="1:17" ht="15.75">
      <c r="A388" s="16">
        <v>506</v>
      </c>
      <c r="B388" s="118">
        <f>IFERROR(VLOOKUP(A388,'CR ACT'!$A$3:$J$9999,10,FALSE),"")</f>
        <v>0</v>
      </c>
      <c r="C388" s="123">
        <v>59</v>
      </c>
      <c r="D388" s="16">
        <v>3</v>
      </c>
      <c r="E388" s="8" t="str">
        <f t="shared" si="60"/>
        <v>59-3</v>
      </c>
      <c r="F388" s="17">
        <f>IFERROR(VLOOKUP($A388,'CR ACT'!$A$3:$G$9999,2,0),"")</f>
        <v>0.30555555555555552</v>
      </c>
      <c r="G388" s="17" t="str">
        <f>IFERROR(VLOOKUP($A388,'CR ACT'!$A$3:$G$9999,3,0),"")</f>
        <v>KLKV</v>
      </c>
      <c r="H388" s="16" t="str">
        <f>IFERROR(VLOOKUP($A388,'CR ACT'!$A$3:$G$9999,4,0),"")</f>
        <v>KRKM</v>
      </c>
      <c r="I388" s="17" t="str">
        <f>IFERROR(VLOOKUP($A388,'CR ACT'!$A$3:$G$9999,5,0),"")</f>
        <v>VLRD</v>
      </c>
      <c r="J388" s="17">
        <f>IFERROR(VLOOKUP($A388,'CR ACT'!$A$3:$G$9999,6,0),"")</f>
        <v>0.34027777777777773</v>
      </c>
      <c r="K388" s="18">
        <f>IFERROR(VLOOKUP($A388,'CR ACT'!$A$3:$G$9999,7,0),"")</f>
        <v>17</v>
      </c>
      <c r="L388" s="19"/>
      <c r="M388" s="19"/>
      <c r="N388" s="19"/>
      <c r="O388" s="19"/>
      <c r="P388" s="115">
        <f t="shared" si="58"/>
        <v>3.472222222222221E-2</v>
      </c>
      <c r="Q388" s="21">
        <f t="shared" si="62"/>
        <v>2.0833333333333259E-2</v>
      </c>
    </row>
    <row r="389" spans="1:17" ht="15.75">
      <c r="A389" s="16">
        <v>550</v>
      </c>
      <c r="B389" s="118">
        <f>IFERROR(VLOOKUP(A389,'CR ACT'!$A$3:$J$9999,10,FALSE),"")</f>
        <v>0</v>
      </c>
      <c r="C389" s="124">
        <v>59</v>
      </c>
      <c r="D389" s="16">
        <v>4</v>
      </c>
      <c r="E389" s="8" t="str">
        <f t="shared" si="60"/>
        <v>59-4</v>
      </c>
      <c r="F389" s="17">
        <f>IFERROR(VLOOKUP($A389,'CR ACT'!$A$3:$G$9999,2,0),"")</f>
        <v>0.36111111111111099</v>
      </c>
      <c r="G389" s="17" t="str">
        <f>IFERROR(VLOOKUP($A389,'CR ACT'!$A$3:$G$9999,3,0),"")</f>
        <v>VLRD</v>
      </c>
      <c r="H389" s="16" t="str">
        <f>IFERROR(VLOOKUP($A389,'CR ACT'!$A$3:$G$9999,4,0),"")</f>
        <v>KRKM</v>
      </c>
      <c r="I389" s="17" t="str">
        <f>IFERROR(VLOOKUP($A389,'CR ACT'!$A$3:$G$9999,5,0),"")</f>
        <v>KLKV</v>
      </c>
      <c r="J389" s="17">
        <f>IFERROR(VLOOKUP($A389,'CR ACT'!$A$3:$G$9999,6,0),"")</f>
        <v>0.38888888888888878</v>
      </c>
      <c r="K389" s="18">
        <f>IFERROR(VLOOKUP($A389,'CR ACT'!$A$3:$G$9999,7,0),"")</f>
        <v>17</v>
      </c>
      <c r="L389" s="19"/>
      <c r="M389" s="19"/>
      <c r="N389" s="19"/>
      <c r="O389" s="19"/>
      <c r="P389" s="115">
        <f t="shared" si="58"/>
        <v>2.777777777777779E-2</v>
      </c>
      <c r="Q389" s="21">
        <f t="shared" si="62"/>
        <v>6.9444444444441977E-3</v>
      </c>
    </row>
    <row r="390" spans="1:17" ht="15.75">
      <c r="A390" s="16">
        <v>513</v>
      </c>
      <c r="B390" s="118">
        <f>IFERROR(VLOOKUP(A390,'CR ACT'!$A$3:$J$9999,10,FALSE),"")</f>
        <v>0</v>
      </c>
      <c r="C390" s="123">
        <v>59</v>
      </c>
      <c r="D390" s="16">
        <v>5</v>
      </c>
      <c r="E390" s="8" t="str">
        <f t="shared" si="60"/>
        <v>59-5</v>
      </c>
      <c r="F390" s="17">
        <f>IFERROR(VLOOKUP($A390,'CR ACT'!$A$3:$G$9999,2,0),"")</f>
        <v>0.39583333333333298</v>
      </c>
      <c r="G390" s="17" t="str">
        <f>IFERROR(VLOOKUP($A390,'CR ACT'!$A$3:$G$9999,3,0),"")</f>
        <v>KLKV</v>
      </c>
      <c r="H390" s="16" t="str">
        <f>IFERROR(VLOOKUP($A390,'CR ACT'!$A$3:$G$9999,4,0),"")</f>
        <v>KRKM</v>
      </c>
      <c r="I390" s="17" t="str">
        <f>IFERROR(VLOOKUP($A390,'CR ACT'!$A$3:$G$9999,5,0),"")</f>
        <v>VLRD</v>
      </c>
      <c r="J390" s="17">
        <f>IFERROR(VLOOKUP($A390,'CR ACT'!$A$3:$G$9999,6,0),"")</f>
        <v>0.42361111111111077</v>
      </c>
      <c r="K390" s="18">
        <f>IFERROR(VLOOKUP($A390,'CR ACT'!$A$3:$G$9999,7,0),"")</f>
        <v>17</v>
      </c>
      <c r="L390" s="19"/>
      <c r="M390" s="19"/>
      <c r="N390" s="19"/>
      <c r="O390" s="19"/>
      <c r="P390" s="115">
        <f t="shared" si="58"/>
        <v>2.777777777777779E-2</v>
      </c>
      <c r="Q390" s="21">
        <f t="shared" si="62"/>
        <v>6.9444444444452524E-3</v>
      </c>
    </row>
    <row r="391" spans="1:17" ht="15.75">
      <c r="A391" s="16">
        <v>557</v>
      </c>
      <c r="B391" s="118">
        <f>IFERROR(VLOOKUP(A391,'CR ACT'!$A$3:$J$9999,10,FALSE),"")</f>
        <v>0</v>
      </c>
      <c r="C391" s="124">
        <v>59</v>
      </c>
      <c r="D391" s="16">
        <v>6</v>
      </c>
      <c r="E391" s="8" t="str">
        <f t="shared" si="60"/>
        <v>59-6</v>
      </c>
      <c r="F391" s="17">
        <f>IFERROR(VLOOKUP($A391,'CR ACT'!$A$3:$G$9999,2,0),"")</f>
        <v>0.43055555555555602</v>
      </c>
      <c r="G391" s="17" t="str">
        <f>IFERROR(VLOOKUP($A391,'CR ACT'!$A$3:$G$9999,3,0),"")</f>
        <v>VLRD</v>
      </c>
      <c r="H391" s="16" t="str">
        <f>IFERROR(VLOOKUP($A391,'CR ACT'!$A$3:$G$9999,4,0),"")</f>
        <v>KRKM</v>
      </c>
      <c r="I391" s="17" t="str">
        <f>IFERROR(VLOOKUP($A391,'CR ACT'!$A$3:$G$9999,5,0),"")</f>
        <v>KLKV</v>
      </c>
      <c r="J391" s="17">
        <f>IFERROR(VLOOKUP($A391,'CR ACT'!$A$3:$G$9999,6,0),"")</f>
        <v>0.45833333333333381</v>
      </c>
      <c r="K391" s="18">
        <f>IFERROR(VLOOKUP($A391,'CR ACT'!$A$3:$G$9999,7,0),"")</f>
        <v>17</v>
      </c>
      <c r="L391" s="19"/>
      <c r="M391" s="19"/>
      <c r="N391" s="19"/>
      <c r="O391" s="19"/>
      <c r="P391" s="115">
        <f t="shared" si="58"/>
        <v>2.777777777777779E-2</v>
      </c>
      <c r="Q391" s="21">
        <f t="shared" si="62"/>
        <v>6.9444444444441977E-3</v>
      </c>
    </row>
    <row r="392" spans="1:17" ht="15.75">
      <c r="A392" s="16">
        <v>525</v>
      </c>
      <c r="B392" s="118">
        <f>IFERROR(VLOOKUP(A392,'CR ACT'!$A$3:$J$9999,10,FALSE),"")</f>
        <v>0</v>
      </c>
      <c r="C392" s="123">
        <v>59</v>
      </c>
      <c r="D392" s="16">
        <v>7</v>
      </c>
      <c r="E392" s="8" t="str">
        <f t="shared" si="60"/>
        <v>59-7</v>
      </c>
      <c r="F392" s="17">
        <f>IFERROR(VLOOKUP($A392,'CR ACT'!$A$3:$G$9999,2,0),"")</f>
        <v>0.46527777777777801</v>
      </c>
      <c r="G392" s="17" t="str">
        <f>IFERROR(VLOOKUP($A392,'CR ACT'!$A$3:$G$9999,3,0),"")</f>
        <v>KLKV</v>
      </c>
      <c r="H392" s="16" t="str">
        <f>IFERROR(VLOOKUP($A392,'CR ACT'!$A$3:$G$9999,4,0),"")</f>
        <v>KRKM</v>
      </c>
      <c r="I392" s="17" t="str">
        <f>IFERROR(VLOOKUP($A392,'CR ACT'!$A$3:$G$9999,5,0),"")</f>
        <v>VLRD</v>
      </c>
      <c r="J392" s="17">
        <f>IFERROR(VLOOKUP($A392,'CR ACT'!$A$3:$G$9999,6,0),"")</f>
        <v>0.4930555555555558</v>
      </c>
      <c r="K392" s="18">
        <f>IFERROR(VLOOKUP($A392,'CR ACT'!$A$3:$G$9999,7,0),"")</f>
        <v>17</v>
      </c>
      <c r="L392" s="19"/>
      <c r="M392" s="19"/>
      <c r="N392" s="19"/>
      <c r="O392" s="19"/>
      <c r="P392" s="115">
        <f t="shared" si="58"/>
        <v>2.777777777777779E-2</v>
      </c>
      <c r="Q392" s="21">
        <f t="shared" si="62"/>
        <v>6.9444444444441977E-3</v>
      </c>
    </row>
    <row r="393" spans="1:17" ht="15.75">
      <c r="A393" s="16">
        <v>577</v>
      </c>
      <c r="B393" s="118">
        <f>IFERROR(VLOOKUP(A393,'CR ACT'!$A$3:$J$9999,10,FALSE),"")</f>
        <v>0</v>
      </c>
      <c r="C393" s="124">
        <v>59</v>
      </c>
      <c r="D393" s="16">
        <v>8</v>
      </c>
      <c r="E393" s="8" t="str">
        <f t="shared" si="60"/>
        <v>59-8</v>
      </c>
      <c r="F393" s="17">
        <f>IFERROR(VLOOKUP($A393,'CR ACT'!$A$3:$G$9999,2,0),"")</f>
        <v>0.5</v>
      </c>
      <c r="G393" s="17" t="str">
        <f>IFERROR(VLOOKUP($A393,'CR ACT'!$A$3:$G$9999,3,0),"")</f>
        <v>VLRD</v>
      </c>
      <c r="H393" s="16" t="str">
        <f>IFERROR(VLOOKUP($A393,'CR ACT'!$A$3:$G$9999,4,0),"")</f>
        <v>KRKM-KLKV</v>
      </c>
      <c r="I393" s="17" t="str">
        <f>IFERROR(VLOOKUP($A393,'CR ACT'!$A$3:$G$9999,5,0),"")</f>
        <v>PSL</v>
      </c>
      <c r="J393" s="17">
        <f>IFERROR(VLOOKUP($A393,'CR ACT'!$A$3:$G$9999,6,0),"")</f>
        <v>0.54166666666666663</v>
      </c>
      <c r="K393" s="18">
        <f>IFERROR(VLOOKUP($A393,'CR ACT'!$A$3:$G$9999,7,0),"")</f>
        <v>20.5</v>
      </c>
      <c r="L393" s="19"/>
      <c r="M393" s="19"/>
      <c r="N393" s="19"/>
      <c r="O393" s="19"/>
      <c r="P393" s="20">
        <f t="shared" si="58"/>
        <v>4.166666666666663E-2</v>
      </c>
      <c r="Q393" s="21" t="str">
        <f t="shared" si="62"/>
        <v/>
      </c>
    </row>
    <row r="394" spans="1:17" ht="15.75">
      <c r="A394" s="16"/>
      <c r="B394" s="118" t="str">
        <f>IFERROR(VLOOKUP(A394,'CR ACT'!$A$3:$J$9999,10,FALSE),"")</f>
        <v/>
      </c>
      <c r="C394" s="123"/>
      <c r="D394" s="16"/>
      <c r="E394" s="8" t="str">
        <f t="shared" si="60"/>
        <v>0</v>
      </c>
      <c r="F394" s="17" t="str">
        <f>IFERROR(VLOOKUP($A394,'CR ACT'!$A$3:$G$9999,2,0),"")</f>
        <v/>
      </c>
      <c r="G394" s="17" t="str">
        <f>IFERROR(VLOOKUP($A394,'CR ACT'!$A$3:$G$9999,3,0),"")</f>
        <v/>
      </c>
      <c r="H394" s="16" t="str">
        <f>IFERROR(VLOOKUP($A394,'CR ACT'!$A$3:$G$9999,4,0),"")</f>
        <v/>
      </c>
      <c r="I394" s="17" t="str">
        <f>IFERROR(VLOOKUP($A394,'CR ACT'!$A$3:$G$9999,5,0),"")</f>
        <v/>
      </c>
      <c r="J394" s="17" t="str">
        <f>IFERROR(VLOOKUP($A394,'CR ACT'!$A$3:$G$9999,6,0),"")</f>
        <v/>
      </c>
      <c r="K394" s="18" t="str">
        <f>IFERROR(VLOOKUP($A394,'CR ACT'!$A$3:$G$9999,7,0),"")</f>
        <v/>
      </c>
      <c r="L394" s="19"/>
      <c r="M394" s="19"/>
      <c r="N394" s="19"/>
      <c r="O394" s="19"/>
      <c r="P394" s="115" t="str">
        <f t="shared" si="58"/>
        <v/>
      </c>
      <c r="Q394" s="21" t="str">
        <f t="shared" si="62"/>
        <v/>
      </c>
    </row>
    <row r="395" spans="1:17" ht="16.5" thickBot="1">
      <c r="A395" s="16"/>
      <c r="B395" s="118" t="str">
        <f>IFERROR(VLOOKUP(A395,'CR ACT'!$A$3:$J$9999,10,FALSE),"")</f>
        <v/>
      </c>
      <c r="C395" s="124"/>
      <c r="D395" s="16"/>
      <c r="E395" s="8" t="str">
        <f t="shared" si="60"/>
        <v>0</v>
      </c>
      <c r="F395" s="24" t="str">
        <f>IFERROR(VLOOKUP($A395,'CR ACT'!$A$3:$G$9999,2,0),"")</f>
        <v/>
      </c>
      <c r="G395" s="24" t="str">
        <f>IFERROR(VLOOKUP($A395,'CR ACT'!$A$3:$G$9999,3,0),"")</f>
        <v/>
      </c>
      <c r="H395" s="23" t="str">
        <f>IFERROR(VLOOKUP($A395,'CR ACT'!$A$3:$G$9999,4,0),"")</f>
        <v/>
      </c>
      <c r="I395" s="24" t="str">
        <f>IFERROR(VLOOKUP($A395,'CR ACT'!$A$3:$G$9999,5,0),"")</f>
        <v/>
      </c>
      <c r="J395" s="24" t="str">
        <f>IFERROR(VLOOKUP($A395,'CR ACT'!$A$3:$G$9999,6,0),"")</f>
        <v/>
      </c>
      <c r="K395" s="25" t="str">
        <f>IFERROR(VLOOKUP($A395,'CR ACT'!$A$3:$G$9999,7,0),"")</f>
        <v/>
      </c>
      <c r="L395" s="26"/>
      <c r="M395" s="26"/>
      <c r="N395" s="26"/>
      <c r="O395" s="26"/>
      <c r="P395" s="27" t="str">
        <f t="shared" si="58"/>
        <v/>
      </c>
      <c r="Q395" s="28"/>
    </row>
    <row r="396" spans="1:17" ht="15.75">
      <c r="A396" s="7">
        <v>14</v>
      </c>
      <c r="B396" s="118">
        <f>IFERROR(VLOOKUP(A396,'CR ACT'!$A$3:$J$9999,10,FALSE),"")</f>
        <v>0</v>
      </c>
      <c r="C396" s="123">
        <v>60</v>
      </c>
      <c r="D396" s="8">
        <v>1</v>
      </c>
      <c r="E396" s="8" t="str">
        <f t="shared" si="60"/>
        <v>60-1</v>
      </c>
      <c r="F396" s="9">
        <f>IFERROR(VLOOKUP($A396,'CR ACT'!$A$3:$G$9999,2,0),"")</f>
        <v>0.243055555555556</v>
      </c>
      <c r="G396" s="9" t="str">
        <f>IFERROR(VLOOKUP($A396,'CR ACT'!$A$3:$G$9999,3,0),"")</f>
        <v>PSL</v>
      </c>
      <c r="H396" s="8" t="str">
        <f>IFERROR(VLOOKUP($A396,'CR ACT'!$A$3:$G$9999,4,0),"")</f>
        <v>NH</v>
      </c>
      <c r="I396" s="9" t="str">
        <f>IFERROR(VLOOKUP($A396,'CR ACT'!$A$3:$G$9999,5,0),"")</f>
        <v>KLKV</v>
      </c>
      <c r="J396" s="9">
        <f>IFERROR(VLOOKUP($A396,'CR ACT'!$A$3:$G$9999,6,0),"")</f>
        <v>0.25000000000000044</v>
      </c>
      <c r="K396" s="10">
        <f>IFERROR(VLOOKUP($A396,'CR ACT'!$A$3:$G$9999,7,0),"")</f>
        <v>3.5</v>
      </c>
      <c r="L396" s="11">
        <f>SUMIF(Q396:Q405,"&lt;0:14",Q396:Q405)+SUM(P396:P405)+TIME(0,60,0)</f>
        <v>0.33333333333333298</v>
      </c>
      <c r="M396" s="12">
        <f>L396+SUMIF(Q396:Q405,"&gt;0:14",Q396:Q405)-TIME(0,30,0)</f>
        <v>0.33333333333333287</v>
      </c>
      <c r="N396" s="12">
        <f>MAX(0,(L396-TIME(8,0,0)))</f>
        <v>0</v>
      </c>
      <c r="O396" s="13">
        <f>SUM(K396:K405)</f>
        <v>143</v>
      </c>
      <c r="P396" s="14">
        <f t="shared" ref="P396:P412" si="63">IFERROR(J396-F396,"")</f>
        <v>6.9444444444444475E-3</v>
      </c>
      <c r="Q396" s="15">
        <f t="shared" ref="Q396:Q404" si="64">IFERROR(MAX(0,(F397-J396)),"")</f>
        <v>6.9444444444435316E-3</v>
      </c>
    </row>
    <row r="397" spans="1:17" ht="15.75">
      <c r="A397" s="16">
        <v>503</v>
      </c>
      <c r="B397" s="118">
        <f>IFERROR(VLOOKUP(A397,'CR ACT'!$A$3:$J$9999,10,FALSE),"")</f>
        <v>0</v>
      </c>
      <c r="C397" s="124">
        <v>60</v>
      </c>
      <c r="D397" s="16">
        <v>2</v>
      </c>
      <c r="E397" s="8" t="str">
        <f t="shared" si="60"/>
        <v>60-2</v>
      </c>
      <c r="F397" s="17">
        <f>IFERROR(VLOOKUP($A397,'CR ACT'!$A$3:$G$9999,2,0),"")</f>
        <v>0.25694444444444398</v>
      </c>
      <c r="G397" s="17" t="str">
        <f>IFERROR(VLOOKUP($A397,'CR ACT'!$A$3:$G$9999,3,0),"")</f>
        <v>KLKV</v>
      </c>
      <c r="H397" s="16" t="str">
        <f>IFERROR(VLOOKUP($A397,'CR ACT'!$A$3:$G$9999,4,0),"")</f>
        <v>KRKM</v>
      </c>
      <c r="I397" s="17" t="str">
        <f>IFERROR(VLOOKUP($A397,'CR ACT'!$A$3:$G$9999,5,0),"")</f>
        <v>VLRD</v>
      </c>
      <c r="J397" s="17">
        <f>IFERROR(VLOOKUP($A397,'CR ACT'!$A$3:$G$9999,6,0),"")</f>
        <v>0.28472222222222177</v>
      </c>
      <c r="K397" s="18">
        <f>IFERROR(VLOOKUP($A397,'CR ACT'!$A$3:$G$9999,7,0),"")</f>
        <v>17</v>
      </c>
      <c r="L397" s="19"/>
      <c r="M397" s="19"/>
      <c r="N397" s="19"/>
      <c r="O397" s="19"/>
      <c r="P397" s="115">
        <f t="shared" si="63"/>
        <v>2.777777777777779E-2</v>
      </c>
      <c r="Q397" s="21">
        <f t="shared" si="64"/>
        <v>6.9444444444452524E-3</v>
      </c>
    </row>
    <row r="398" spans="1:17" ht="15.75">
      <c r="A398" s="16">
        <v>544</v>
      </c>
      <c r="B398" s="118">
        <f>IFERROR(VLOOKUP(A398,'CR ACT'!$A$3:$J$9999,10,FALSE),"")</f>
        <v>0</v>
      </c>
      <c r="C398" s="123">
        <v>60</v>
      </c>
      <c r="D398" s="16">
        <v>3</v>
      </c>
      <c r="E398" s="8" t="str">
        <f t="shared" si="60"/>
        <v>60-3</v>
      </c>
      <c r="F398" s="17">
        <f>IFERROR(VLOOKUP($A398,'CR ACT'!$A$3:$G$9999,2,0),"")</f>
        <v>0.29166666666666702</v>
      </c>
      <c r="G398" s="17" t="str">
        <f>IFERROR(VLOOKUP($A398,'CR ACT'!$A$3:$G$9999,3,0),"")</f>
        <v>VLRD</v>
      </c>
      <c r="H398" s="16" t="str">
        <f>IFERROR(VLOOKUP($A398,'CR ACT'!$A$3:$G$9999,4,0),"")</f>
        <v>KRKM</v>
      </c>
      <c r="I398" s="17" t="str">
        <f>IFERROR(VLOOKUP($A398,'CR ACT'!$A$3:$G$9999,5,0),"")</f>
        <v>KLKV</v>
      </c>
      <c r="J398" s="17">
        <f>IFERROR(VLOOKUP($A398,'CR ACT'!$A$3:$G$9999,6,0),"")</f>
        <v>0.31944444444444481</v>
      </c>
      <c r="K398" s="18">
        <f>IFERROR(VLOOKUP($A398,'CR ACT'!$A$3:$G$9999,7,0),"")</f>
        <v>17</v>
      </c>
      <c r="L398" s="19"/>
      <c r="M398" s="19"/>
      <c r="N398" s="19"/>
      <c r="O398" s="19"/>
      <c r="P398" s="20">
        <f t="shared" si="63"/>
        <v>2.777777777777779E-2</v>
      </c>
      <c r="Q398" s="21">
        <f t="shared" si="64"/>
        <v>6.9444444444441977E-3</v>
      </c>
    </row>
    <row r="399" spans="1:17" ht="15.75">
      <c r="A399" s="16">
        <v>507</v>
      </c>
      <c r="B399" s="118">
        <f>IFERROR(VLOOKUP(A399,'CR ACT'!$A$3:$J$9999,10,FALSE),"")</f>
        <v>0</v>
      </c>
      <c r="C399" s="124">
        <v>60</v>
      </c>
      <c r="D399" s="16">
        <v>4</v>
      </c>
      <c r="E399" s="8" t="str">
        <f t="shared" si="60"/>
        <v>60-4</v>
      </c>
      <c r="F399" s="17">
        <f>IFERROR(VLOOKUP($A399,'CR ACT'!$A$3:$G$9999,2,0),"")</f>
        <v>0.32638888888888901</v>
      </c>
      <c r="G399" s="17" t="str">
        <f>IFERROR(VLOOKUP($A399,'CR ACT'!$A$3:$G$9999,3,0),"")</f>
        <v>KLKV</v>
      </c>
      <c r="H399" s="16" t="str">
        <f>IFERROR(VLOOKUP($A399,'CR ACT'!$A$3:$G$9999,4,0),"")</f>
        <v>KRKM</v>
      </c>
      <c r="I399" s="17" t="str">
        <f>IFERROR(VLOOKUP($A399,'CR ACT'!$A$3:$G$9999,5,0),"")</f>
        <v>VLRD</v>
      </c>
      <c r="J399" s="17">
        <f>IFERROR(VLOOKUP($A399,'CR ACT'!$A$3:$G$9999,6,0),"")</f>
        <v>0.3541666666666668</v>
      </c>
      <c r="K399" s="18">
        <f>IFERROR(VLOOKUP($A399,'CR ACT'!$A$3:$G$9999,7,0),"")</f>
        <v>17</v>
      </c>
      <c r="L399" s="19"/>
      <c r="M399" s="19"/>
      <c r="N399" s="19"/>
      <c r="O399" s="19"/>
      <c r="P399" s="115">
        <f t="shared" si="63"/>
        <v>2.777777777777779E-2</v>
      </c>
      <c r="Q399" s="21">
        <f t="shared" si="64"/>
        <v>2.0833333333333204E-2</v>
      </c>
    </row>
    <row r="400" spans="1:17" ht="15.75">
      <c r="A400" s="16">
        <v>551</v>
      </c>
      <c r="B400" s="118">
        <f>IFERROR(VLOOKUP(A400,'CR ACT'!$A$3:$J$9999,10,FALSE),"")</f>
        <v>0</v>
      </c>
      <c r="C400" s="123">
        <v>60</v>
      </c>
      <c r="D400" s="16">
        <v>5</v>
      </c>
      <c r="E400" s="8" t="str">
        <f t="shared" si="60"/>
        <v>60-5</v>
      </c>
      <c r="F400" s="17">
        <f>IFERROR(VLOOKUP($A400,'CR ACT'!$A$3:$G$9999,2,0),"")</f>
        <v>0.375</v>
      </c>
      <c r="G400" s="17" t="str">
        <f>IFERROR(VLOOKUP($A400,'CR ACT'!$A$3:$G$9999,3,0),"")</f>
        <v>VLRD</v>
      </c>
      <c r="H400" s="16" t="str">
        <f>IFERROR(VLOOKUP($A400,'CR ACT'!$A$3:$G$9999,4,0),"")</f>
        <v>KRKM</v>
      </c>
      <c r="I400" s="17" t="str">
        <f>IFERROR(VLOOKUP($A400,'CR ACT'!$A$3:$G$9999,5,0),"")</f>
        <v>KLKV</v>
      </c>
      <c r="J400" s="17">
        <f>IFERROR(VLOOKUP($A400,'CR ACT'!$A$3:$G$9999,6,0),"")</f>
        <v>0.40277777777777779</v>
      </c>
      <c r="K400" s="18">
        <f>IFERROR(VLOOKUP($A400,'CR ACT'!$A$3:$G$9999,7,0),"")</f>
        <v>17</v>
      </c>
      <c r="L400" s="19"/>
      <c r="M400" s="19"/>
      <c r="N400" s="19"/>
      <c r="O400" s="19"/>
      <c r="P400" s="115">
        <f t="shared" si="63"/>
        <v>2.777777777777779E-2</v>
      </c>
      <c r="Q400" s="21">
        <f t="shared" si="64"/>
        <v>6.9444444444441977E-3</v>
      </c>
    </row>
    <row r="401" spans="1:22" ht="15.75">
      <c r="A401" s="16">
        <v>512</v>
      </c>
      <c r="B401" s="118">
        <f>IFERROR(VLOOKUP(A401,'CR ACT'!$A$3:$J$9999,10,FALSE),"")</f>
        <v>0</v>
      </c>
      <c r="C401" s="124">
        <v>60</v>
      </c>
      <c r="D401" s="16">
        <v>6</v>
      </c>
      <c r="E401" s="8" t="str">
        <f t="shared" si="60"/>
        <v>60-6</v>
      </c>
      <c r="F401" s="17">
        <f>IFERROR(VLOOKUP($A401,'CR ACT'!$A$3:$G$9999,2,0),"")</f>
        <v>0.40972222222222199</v>
      </c>
      <c r="G401" s="17" t="str">
        <f>IFERROR(VLOOKUP($A401,'CR ACT'!$A$3:$G$9999,3,0),"")</f>
        <v>KLKV</v>
      </c>
      <c r="H401" s="16" t="str">
        <f>IFERROR(VLOOKUP($A401,'CR ACT'!$A$3:$G$9999,4,0),"")</f>
        <v>KRKM</v>
      </c>
      <c r="I401" s="17" t="str">
        <f>IFERROR(VLOOKUP($A401,'CR ACT'!$A$3:$G$9999,5,0),"")</f>
        <v>VLRD</v>
      </c>
      <c r="J401" s="17">
        <f>IFERROR(VLOOKUP($A401,'CR ACT'!$A$3:$G$9999,6,0),"")</f>
        <v>0.43749999999999978</v>
      </c>
      <c r="K401" s="18">
        <f>IFERROR(VLOOKUP($A401,'CR ACT'!$A$3:$G$9999,7,0),"")</f>
        <v>17</v>
      </c>
      <c r="L401" s="19"/>
      <c r="M401" s="19"/>
      <c r="N401" s="19"/>
      <c r="O401" s="19"/>
      <c r="P401" s="115">
        <f t="shared" si="63"/>
        <v>2.777777777777779E-2</v>
      </c>
      <c r="Q401" s="21">
        <f t="shared" si="64"/>
        <v>6.9444444444441977E-3</v>
      </c>
    </row>
    <row r="402" spans="1:22" ht="15.75">
      <c r="A402" s="16">
        <v>558</v>
      </c>
      <c r="B402" s="118">
        <f>IFERROR(VLOOKUP(A402,'CR ACT'!$A$3:$J$9999,10,FALSE),"")</f>
        <v>0</v>
      </c>
      <c r="C402" s="123">
        <v>60</v>
      </c>
      <c r="D402" s="16">
        <v>7</v>
      </c>
      <c r="E402" s="8" t="str">
        <f t="shared" si="60"/>
        <v>60-7</v>
      </c>
      <c r="F402" s="17">
        <f>IFERROR(VLOOKUP($A402,'CR ACT'!$A$3:$G$9999,2,0),"")</f>
        <v>0.44444444444444398</v>
      </c>
      <c r="G402" s="17" t="str">
        <f>IFERROR(VLOOKUP($A402,'CR ACT'!$A$3:$G$9999,3,0),"")</f>
        <v>VLRD</v>
      </c>
      <c r="H402" s="16" t="str">
        <f>IFERROR(VLOOKUP($A402,'CR ACT'!$A$3:$G$9999,4,0),"")</f>
        <v>KRKM</v>
      </c>
      <c r="I402" s="17" t="str">
        <f>IFERROR(VLOOKUP($A402,'CR ACT'!$A$3:$G$9999,5,0),"")</f>
        <v>KLKV</v>
      </c>
      <c r="J402" s="17">
        <f>IFERROR(VLOOKUP($A402,'CR ACT'!$A$3:$G$9999,6,0),"")</f>
        <v>0.47222222222222177</v>
      </c>
      <c r="K402" s="18">
        <f>IFERROR(VLOOKUP($A402,'CR ACT'!$A$3:$G$9999,7,0),"")</f>
        <v>17</v>
      </c>
      <c r="L402" s="22"/>
      <c r="M402" s="22"/>
      <c r="N402" s="22"/>
      <c r="O402" s="22"/>
      <c r="P402" s="115">
        <f t="shared" si="63"/>
        <v>2.777777777777779E-2</v>
      </c>
      <c r="Q402" s="21">
        <f t="shared" si="64"/>
        <v>6.9444444444452524E-3</v>
      </c>
    </row>
    <row r="403" spans="1:22" ht="15.75">
      <c r="A403" s="16">
        <v>518</v>
      </c>
      <c r="B403" s="118">
        <f>IFERROR(VLOOKUP(A403,'CR ACT'!$A$3:$J$9999,10,FALSE),"")</f>
        <v>0</v>
      </c>
      <c r="C403" s="124">
        <v>60</v>
      </c>
      <c r="D403" s="16">
        <v>8</v>
      </c>
      <c r="E403" s="8" t="str">
        <f t="shared" si="60"/>
        <v>60-8</v>
      </c>
      <c r="F403" s="17">
        <f>IFERROR(VLOOKUP($A403,'CR ACT'!$A$3:$G$9999,2,0),"")</f>
        <v>0.47916666666666702</v>
      </c>
      <c r="G403" s="17" t="str">
        <f>IFERROR(VLOOKUP($A403,'CR ACT'!$A$3:$G$9999,3,0),"")</f>
        <v>KLKV</v>
      </c>
      <c r="H403" s="16" t="str">
        <f>IFERROR(VLOOKUP($A403,'CR ACT'!$A$3:$G$9999,4,0),"")</f>
        <v>KRKM</v>
      </c>
      <c r="I403" s="17" t="str">
        <f>IFERROR(VLOOKUP($A403,'CR ACT'!$A$3:$G$9999,5,0),"")</f>
        <v>VLRD</v>
      </c>
      <c r="J403" s="17">
        <f>IFERROR(VLOOKUP($A403,'CR ACT'!$A$3:$G$9999,6,0),"")</f>
        <v>0.50694444444444486</v>
      </c>
      <c r="K403" s="18">
        <f>IFERROR(VLOOKUP($A403,'CR ACT'!$A$3:$G$9999,7,0),"")</f>
        <v>17</v>
      </c>
      <c r="L403" s="22"/>
      <c r="M403" s="22"/>
      <c r="N403" s="22"/>
      <c r="O403" s="22"/>
      <c r="P403" s="115">
        <f t="shared" si="63"/>
        <v>2.7777777777777846E-2</v>
      </c>
      <c r="Q403" s="21">
        <f t="shared" si="64"/>
        <v>6.9444444444440867E-3</v>
      </c>
    </row>
    <row r="404" spans="1:22" ht="15.75">
      <c r="A404" s="16">
        <v>549</v>
      </c>
      <c r="B404" s="118">
        <f>IFERROR(VLOOKUP(A404,'CR ACT'!$A$3:$J$9999,10,FALSE),"")</f>
        <v>0</v>
      </c>
      <c r="C404" s="123">
        <v>60</v>
      </c>
      <c r="D404" s="16">
        <v>9</v>
      </c>
      <c r="E404" s="8" t="str">
        <f t="shared" si="60"/>
        <v>60-9</v>
      </c>
      <c r="F404" s="17">
        <f>IFERROR(VLOOKUP($A404,'CR ACT'!$A$3:$G$9999,2,0),"")</f>
        <v>0.51388888888888895</v>
      </c>
      <c r="G404" s="17" t="str">
        <f>IFERROR(VLOOKUP($A404,'CR ACT'!$A$3:$G$9999,3,0),"")</f>
        <v>VLRD</v>
      </c>
      <c r="H404" s="16" t="str">
        <f>IFERROR(VLOOKUP($A404,'CR ACT'!$A$3:$G$9999,4,0),"")</f>
        <v>KRKM</v>
      </c>
      <c r="I404" s="17" t="str">
        <f>IFERROR(VLOOKUP($A404,'CR ACT'!$A$3:$G$9999,5,0),"")</f>
        <v>KLKV</v>
      </c>
      <c r="J404" s="17">
        <f>IFERROR(VLOOKUP($A404,'CR ACT'!$A$3:$G$9999,6,0),"")</f>
        <v>0.54166666666666674</v>
      </c>
      <c r="K404" s="18">
        <f>IFERROR(VLOOKUP($A404,'CR ACT'!$A$3:$G$9999,7,0),"")</f>
        <v>17</v>
      </c>
      <c r="L404" s="22"/>
      <c r="M404" s="22"/>
      <c r="N404" s="22"/>
      <c r="O404" s="22"/>
      <c r="P404" s="115">
        <f t="shared" si="63"/>
        <v>2.777777777777779E-2</v>
      </c>
      <c r="Q404" s="21">
        <f t="shared" si="64"/>
        <v>6.9444444444443088E-3</v>
      </c>
    </row>
    <row r="405" spans="1:22" ht="16.5" thickBot="1">
      <c r="A405" s="16">
        <v>83</v>
      </c>
      <c r="B405" s="118">
        <f>IFERROR(VLOOKUP(A405,'CR ACT'!$A$3:$J$9999,10,FALSE),"")</f>
        <v>0</v>
      </c>
      <c r="C405" s="124">
        <v>60</v>
      </c>
      <c r="D405" s="23">
        <v>10</v>
      </c>
      <c r="E405" s="8" t="str">
        <f t="shared" si="60"/>
        <v>60-10</v>
      </c>
      <c r="F405" s="24">
        <f>IFERROR(VLOOKUP($A405,'CR ACT'!$A$3:$G$9999,2,0),"")</f>
        <v>0.54861111111111105</v>
      </c>
      <c r="G405" s="24" t="str">
        <f>IFERROR(VLOOKUP($A405,'CR ACT'!$A$3:$G$9999,3,0),"")</f>
        <v>KLKV</v>
      </c>
      <c r="H405" s="23" t="str">
        <f>IFERROR(VLOOKUP($A405,'CR ACT'!$A$3:$G$9999,4,0),"")</f>
        <v>NH</v>
      </c>
      <c r="I405" s="24" t="str">
        <f>IFERROR(VLOOKUP($A405,'CR ACT'!$A$3:$G$9999,5,0),"")</f>
        <v>PSL</v>
      </c>
      <c r="J405" s="24">
        <f>IFERROR(VLOOKUP($A405,'CR ACT'!$A$3:$G$9999,6,0),"")</f>
        <v>0.55555555555555547</v>
      </c>
      <c r="K405" s="25">
        <f>IFERROR(VLOOKUP($A405,'CR ACT'!$A$3:$G$9999,7,0),"")</f>
        <v>3.5</v>
      </c>
      <c r="L405" s="26"/>
      <c r="M405" s="26"/>
      <c r="N405" s="26"/>
      <c r="O405" s="26"/>
      <c r="P405" s="27">
        <f t="shared" si="63"/>
        <v>6.9444444444444198E-3</v>
      </c>
      <c r="Q405" s="28"/>
    </row>
    <row r="406" spans="1:22" ht="15.75">
      <c r="A406" s="7">
        <v>527</v>
      </c>
      <c r="B406" s="118">
        <f>IFERROR(VLOOKUP(A406,'CR ACT'!$A$3:$J$9999,10,FALSE),"")</f>
        <v>0</v>
      </c>
      <c r="C406" s="123">
        <v>62</v>
      </c>
      <c r="D406" s="8">
        <v>1</v>
      </c>
      <c r="E406" s="8" t="str">
        <f t="shared" si="60"/>
        <v>62-1</v>
      </c>
      <c r="F406" s="9">
        <f>IFERROR(VLOOKUP($A406,'CR ACT'!$A$3:$G$9999,2,0),"")</f>
        <v>0.60416666666666696</v>
      </c>
      <c r="G406" s="9" t="str">
        <f>IFERROR(VLOOKUP($A406,'CR ACT'!$A$3:$G$9999,3,0),"")</f>
        <v>PSL</v>
      </c>
      <c r="H406" s="8" t="str">
        <f>IFERROR(VLOOKUP($A406,'CR ACT'!$A$3:$G$9999,4,0),"")</f>
        <v>KRKM</v>
      </c>
      <c r="I406" s="9" t="str">
        <f>IFERROR(VLOOKUP($A406,'CR ACT'!$A$3:$G$9999,5,0),"")</f>
        <v>VLRD</v>
      </c>
      <c r="J406" s="9">
        <f>IFERROR(VLOOKUP($A406,'CR ACT'!$A$3:$G$9999,6,0),"")</f>
        <v>0.63194444444444475</v>
      </c>
      <c r="K406" s="10">
        <f>IFERROR(VLOOKUP($A406,'CR ACT'!$A$3:$G$9999,7,0),"")</f>
        <v>17</v>
      </c>
      <c r="L406" s="11">
        <f>SUMIF(Q406:Q415,"&lt;0:14",Q406:Q415)+SUM(P406:P415)+TIME(0,60,0)</f>
        <v>0.35416666666666691</v>
      </c>
      <c r="M406" s="12">
        <f>L406+SUMIF(Q406:Q415,"&gt;0:14",Q406:Q415)-TIME(0,30,0)</f>
        <v>0.35416666666666685</v>
      </c>
      <c r="N406" s="12">
        <f>MAX(0,(L406-TIME(8,0,0)))</f>
        <v>2.0833333333333592E-2</v>
      </c>
      <c r="O406" s="13">
        <f>SUM(K406:K415)</f>
        <v>168.89999999999998</v>
      </c>
      <c r="P406" s="14">
        <f t="shared" si="63"/>
        <v>2.777777777777779E-2</v>
      </c>
      <c r="Q406" s="15">
        <f t="shared" ref="Q406:Q411" si="65">IFERROR(MAX(0,(F407-J406)),"")</f>
        <v>6.9444444444441977E-3</v>
      </c>
    </row>
    <row r="407" spans="1:22" ht="15.75">
      <c r="A407" s="16">
        <v>571</v>
      </c>
      <c r="B407" s="118">
        <f>IFERROR(VLOOKUP(A407,'CR ACT'!$A$3:$J$9999,10,FALSE),"")</f>
        <v>0</v>
      </c>
      <c r="C407" s="124">
        <v>62</v>
      </c>
      <c r="D407" s="16">
        <v>2</v>
      </c>
      <c r="E407" s="8" t="str">
        <f t="shared" si="60"/>
        <v>62-2</v>
      </c>
      <c r="F407" s="17">
        <f>IFERROR(VLOOKUP($A407,'CR ACT'!$A$3:$G$9999,2,0),"")</f>
        <v>0.63888888888888895</v>
      </c>
      <c r="G407" s="17" t="str">
        <f>IFERROR(VLOOKUP($A407,'CR ACT'!$A$3:$G$9999,3,0),"")</f>
        <v>VLRD</v>
      </c>
      <c r="H407" s="16" t="str">
        <f>IFERROR(VLOOKUP($A407,'CR ACT'!$A$3:$G$9999,4,0),"")</f>
        <v>KRKM</v>
      </c>
      <c r="I407" s="17" t="str">
        <f>IFERROR(VLOOKUP($A407,'CR ACT'!$A$3:$G$9999,5,0),"")</f>
        <v>KLKV</v>
      </c>
      <c r="J407" s="17">
        <f>IFERROR(VLOOKUP($A407,'CR ACT'!$A$3:$G$9999,6,0),"")</f>
        <v>0.66666666666666674</v>
      </c>
      <c r="K407" s="18">
        <f>IFERROR(VLOOKUP($A407,'CR ACT'!$A$3:$G$9999,7,0),"")</f>
        <v>17</v>
      </c>
      <c r="L407" s="19"/>
      <c r="M407" s="19"/>
      <c r="N407" s="19"/>
      <c r="O407" s="19"/>
      <c r="P407" s="115">
        <f t="shared" si="63"/>
        <v>2.777777777777779E-2</v>
      </c>
      <c r="Q407" s="21">
        <f t="shared" si="65"/>
        <v>2.0833333333333259E-2</v>
      </c>
    </row>
    <row r="408" spans="1:22" ht="15.75">
      <c r="A408" s="16">
        <v>628</v>
      </c>
      <c r="B408" s="118">
        <f>IFERROR(VLOOKUP(A408,'CR ACT'!$A$3:$J$9999,10,FALSE),"")</f>
        <v>0</v>
      </c>
      <c r="C408" s="123">
        <v>62</v>
      </c>
      <c r="D408" s="16">
        <v>3</v>
      </c>
      <c r="E408" s="8" t="str">
        <f t="shared" si="60"/>
        <v>62-3</v>
      </c>
      <c r="F408" s="17">
        <f>IFERROR(VLOOKUP($A408,'CR ACT'!$A$3:$G$9999,2,0),"")</f>
        <v>0.6875</v>
      </c>
      <c r="G408" s="17" t="str">
        <f>IFERROR(VLOOKUP($A408,'CR ACT'!$A$3:$G$9999,3,0),"")</f>
        <v>KLKV</v>
      </c>
      <c r="H408" s="16" t="str">
        <f>IFERROR(VLOOKUP($A408,'CR ACT'!$A$3:$G$9999,4,0),"")</f>
        <v>PDTM</v>
      </c>
      <c r="I408" s="17" t="str">
        <f>IFERROR(VLOOKUP($A408,'CR ACT'!$A$3:$G$9999,5,0),"")</f>
        <v>KTDA</v>
      </c>
      <c r="J408" s="17">
        <f>IFERROR(VLOOKUP($A408,'CR ACT'!$A$3:$G$9999,6,0),"")</f>
        <v>0.74305555555555558</v>
      </c>
      <c r="K408" s="18">
        <f>IFERROR(VLOOKUP($A408,'CR ACT'!$A$3:$G$9999,7,0),"")</f>
        <v>32</v>
      </c>
      <c r="L408" s="19"/>
      <c r="M408" s="19"/>
      <c r="N408" s="19"/>
      <c r="O408" s="19"/>
      <c r="P408" s="115">
        <f t="shared" si="63"/>
        <v>5.555555555555558E-2</v>
      </c>
      <c r="Q408" s="21">
        <f t="shared" si="65"/>
        <v>6.9444444444444198E-3</v>
      </c>
    </row>
    <row r="409" spans="1:22" ht="15.75">
      <c r="A409" s="16">
        <v>632</v>
      </c>
      <c r="B409" s="118">
        <f>IFERROR(VLOOKUP(A409,'CR ACT'!$A$3:$J$9999,10,FALSE),"")</f>
        <v>0</v>
      </c>
      <c r="C409" s="124">
        <v>62</v>
      </c>
      <c r="D409" s="16">
        <v>4</v>
      </c>
      <c r="E409" s="8" t="str">
        <f t="shared" si="60"/>
        <v>62-4</v>
      </c>
      <c r="F409" s="17">
        <f>IFERROR(VLOOKUP($A409,'CR ACT'!$A$3:$G$9999,2,0),"")</f>
        <v>0.75</v>
      </c>
      <c r="G409" s="17" t="str">
        <f>IFERROR(VLOOKUP($A409,'CR ACT'!$A$3:$G$9999,3,0),"")</f>
        <v>KTDA</v>
      </c>
      <c r="H409" s="16" t="str">
        <f>IFERROR(VLOOKUP($A409,'CR ACT'!$A$3:$G$9999,4,0),"")</f>
        <v>PDTM-KRKM</v>
      </c>
      <c r="I409" s="17" t="str">
        <f>IFERROR(VLOOKUP($A409,'CR ACT'!$A$3:$G$9999,5,0),"")</f>
        <v>KLKV</v>
      </c>
      <c r="J409" s="17">
        <f>IFERROR(VLOOKUP($A409,'CR ACT'!$A$3:$G$9999,6,0),"")</f>
        <v>0.80555555555555558</v>
      </c>
      <c r="K409" s="18">
        <f>IFERROR(VLOOKUP($A409,'CR ACT'!$A$3:$G$9999,7,0),"")</f>
        <v>32</v>
      </c>
      <c r="L409" s="19"/>
      <c r="M409" s="19"/>
      <c r="N409" s="19"/>
      <c r="O409" s="19"/>
      <c r="P409" s="115">
        <f t="shared" si="63"/>
        <v>5.555555555555558E-2</v>
      </c>
      <c r="Q409" s="122">
        <f t="shared" si="65"/>
        <v>6.9444444444444198E-3</v>
      </c>
      <c r="R409" s="121"/>
    </row>
    <row r="410" spans="1:22" ht="15.75">
      <c r="A410" s="16">
        <v>309</v>
      </c>
      <c r="B410" s="118">
        <f>IFERROR(VLOOKUP(A410,'CR ACT'!$A$3:$J$9999,10,FALSE),"")</f>
        <v>0</v>
      </c>
      <c r="C410" s="123">
        <v>62</v>
      </c>
      <c r="D410" s="16">
        <v>5</v>
      </c>
      <c r="E410" s="8" t="str">
        <f t="shared" si="60"/>
        <v>62-5</v>
      </c>
      <c r="F410" s="17">
        <f>IFERROR(VLOOKUP($A410,'CR ACT'!$A$3:$G$9999,2,0),"")</f>
        <v>0.8125</v>
      </c>
      <c r="G410" s="17" t="str">
        <f>IFERROR(VLOOKUP($A410,'CR ACT'!$A$3:$G$9999,3,0),"")</f>
        <v>KLKV</v>
      </c>
      <c r="H410" s="16" t="str">
        <f>IFERROR(VLOOKUP($A410,'CR ACT'!$A$3:$G$9999,4,0),"")</f>
        <v>NH</v>
      </c>
      <c r="I410" s="17" t="str">
        <f>IFERROR(VLOOKUP($A410,'CR ACT'!$A$3:$G$9999,5,0),"")</f>
        <v>TVM</v>
      </c>
      <c r="J410" s="17">
        <f>IFERROR(VLOOKUP($A410,'CR ACT'!$A$3:$G$9999,6,0),"")</f>
        <v>0.86805555555555558</v>
      </c>
      <c r="K410" s="18">
        <f>IFERROR(VLOOKUP($A410,'CR ACT'!$A$3:$G$9999,7,0),"")</f>
        <v>33.700000000000003</v>
      </c>
      <c r="L410" s="19"/>
      <c r="M410" s="19"/>
      <c r="N410" s="19"/>
      <c r="O410" s="19"/>
      <c r="P410" s="115">
        <f t="shared" si="63"/>
        <v>5.555555555555558E-2</v>
      </c>
      <c r="Q410" s="21">
        <f t="shared" si="65"/>
        <v>6.9444444444444198E-3</v>
      </c>
    </row>
    <row r="411" spans="1:22" ht="15.75">
      <c r="A411" s="16">
        <v>498</v>
      </c>
      <c r="B411" s="118">
        <f>IFERROR(VLOOKUP(A411,'CR ACT'!$A$3:$J$9999,10,FALSE),"")</f>
        <v>0</v>
      </c>
      <c r="C411" s="124">
        <v>62</v>
      </c>
      <c r="D411" s="16">
        <v>6</v>
      </c>
      <c r="E411" s="8" t="str">
        <f t="shared" si="60"/>
        <v>62-6</v>
      </c>
      <c r="F411" s="17">
        <f>IFERROR(VLOOKUP($A411,'CR ACT'!$A$3:$G$9999,2,0),"")</f>
        <v>0.875</v>
      </c>
      <c r="G411" s="17" t="str">
        <f>IFERROR(VLOOKUP($A411,'CR ACT'!$A$3:$G$9999,3,0),"")</f>
        <v>TVM</v>
      </c>
      <c r="H411" s="16" t="str">
        <f>IFERROR(VLOOKUP($A411,'CR ACT'!$A$3:$G$9999,4,0),"")</f>
        <v>NH</v>
      </c>
      <c r="I411" s="17" t="str">
        <f>IFERROR(VLOOKUP($A411,'CR ACT'!$A$3:$G$9999,5,0),"")</f>
        <v>KLKV</v>
      </c>
      <c r="J411" s="17">
        <f>IFERROR(VLOOKUP($A411,'CR ACT'!$A$3:$G$9999,6,0),"")</f>
        <v>0.92708333333333326</v>
      </c>
      <c r="K411" s="18">
        <f>IFERROR(VLOOKUP($A411,'CR ACT'!$A$3:$G$9999,7,0),"")</f>
        <v>33.700000000000003</v>
      </c>
      <c r="L411" s="19"/>
      <c r="M411" s="19"/>
      <c r="N411" s="19"/>
      <c r="O411" s="19"/>
      <c r="P411" s="20">
        <f t="shared" si="63"/>
        <v>5.2083333333333259E-2</v>
      </c>
      <c r="Q411" s="21">
        <f t="shared" si="65"/>
        <v>3.472222222222765E-3</v>
      </c>
    </row>
    <row r="412" spans="1:22" ht="15.75">
      <c r="A412" s="16">
        <v>112</v>
      </c>
      <c r="B412" s="118">
        <f>IFERROR(VLOOKUP(A412,'CR ACT'!$A$3:$J$9999,10,FALSE),"")</f>
        <v>0</v>
      </c>
      <c r="C412" s="123">
        <v>62</v>
      </c>
      <c r="D412" s="16">
        <v>7</v>
      </c>
      <c r="E412" s="8" t="str">
        <f t="shared" si="60"/>
        <v>62-7</v>
      </c>
      <c r="F412" s="17">
        <f>IFERROR(VLOOKUP($A412,'CR ACT'!$A$3:$G$9999,2,0),"")</f>
        <v>0.93055555555555602</v>
      </c>
      <c r="G412" s="17" t="str">
        <f>IFERROR(VLOOKUP($A412,'CR ACT'!$A$3:$G$9999,3,0),"")</f>
        <v>KLKV</v>
      </c>
      <c r="H412" s="16" t="str">
        <f>IFERROR(VLOOKUP($A412,'CR ACT'!$A$3:$G$9999,4,0),"")</f>
        <v>NH</v>
      </c>
      <c r="I412" s="17" t="str">
        <f>IFERROR(VLOOKUP($A412,'CR ACT'!$A$3:$G$9999,5,0),"")</f>
        <v>PSL</v>
      </c>
      <c r="J412" s="17">
        <f>IFERROR(VLOOKUP($A412,'CR ACT'!$A$3:$G$9999,6,0),"")</f>
        <v>0.93750000000000044</v>
      </c>
      <c r="K412" s="18">
        <f>IFERROR(VLOOKUP($A412,'CR ACT'!$A$3:$G$9999,7,0),"")</f>
        <v>3.5</v>
      </c>
      <c r="L412" s="22"/>
      <c r="M412" s="22"/>
      <c r="N412" s="22"/>
      <c r="O412" s="22"/>
      <c r="P412" s="115">
        <f t="shared" si="63"/>
        <v>6.9444444444444198E-3</v>
      </c>
      <c r="Q412" s="21" t="str">
        <f>IFERROR(MAX(0,(F415-J412)),"")</f>
        <v/>
      </c>
    </row>
    <row r="413" spans="1:22" ht="15.75">
      <c r="A413" s="16"/>
      <c r="B413" s="118" t="str">
        <f>IFERROR(VLOOKUP(A413,'CR ACT'!$A$3:$J$9999,10,FALSE),"")</f>
        <v/>
      </c>
      <c r="C413" s="138"/>
      <c r="D413" s="16"/>
      <c r="E413" s="8" t="str">
        <f t="shared" si="60"/>
        <v>0</v>
      </c>
      <c r="F413" s="17"/>
      <c r="G413" s="17"/>
      <c r="H413" s="16"/>
      <c r="I413" s="17"/>
      <c r="J413" s="17"/>
      <c r="K413" s="18"/>
      <c r="L413" s="22"/>
      <c r="M413" s="22"/>
      <c r="N413" s="22"/>
      <c r="O413" s="22"/>
      <c r="P413" s="115"/>
      <c r="Q413" s="21"/>
    </row>
    <row r="414" spans="1:22" ht="15.75">
      <c r="A414" s="16"/>
      <c r="B414" s="118" t="str">
        <f>IFERROR(VLOOKUP(A414,'CR ACT'!$A$3:$J$9999,10,FALSE),"")</f>
        <v/>
      </c>
      <c r="C414" s="138"/>
      <c r="D414" s="16"/>
      <c r="E414" s="8" t="str">
        <f t="shared" si="60"/>
        <v>0</v>
      </c>
      <c r="F414" s="17"/>
      <c r="G414" s="17"/>
      <c r="H414" s="16"/>
      <c r="I414" s="17"/>
      <c r="J414" s="17"/>
      <c r="K414" s="18"/>
      <c r="L414" s="22"/>
      <c r="M414" s="22"/>
      <c r="N414" s="22"/>
      <c r="O414" s="22"/>
      <c r="P414" s="115"/>
      <c r="Q414" s="21"/>
      <c r="V414" s="30"/>
    </row>
    <row r="415" spans="1:22" ht="16.5" thickBot="1">
      <c r="A415" s="16"/>
      <c r="B415" s="118" t="str">
        <f>IFERROR(VLOOKUP(A415,'CR ACT'!$A$3:$J$9999,10,FALSE),"")</f>
        <v/>
      </c>
      <c r="C415" s="138"/>
      <c r="D415" s="23"/>
      <c r="E415" s="8" t="str">
        <f t="shared" si="60"/>
        <v>0</v>
      </c>
      <c r="F415" s="24" t="str">
        <f>IFERROR(VLOOKUP($A415,'CR ACT'!$A$3:$G$9999,2,0),"")</f>
        <v/>
      </c>
      <c r="G415" s="24" t="str">
        <f>IFERROR(VLOOKUP($A415,'CR ACT'!$A$3:$G$9999,3,0),"")</f>
        <v/>
      </c>
      <c r="H415" s="23" t="str">
        <f>IFERROR(VLOOKUP($A415,'CR ACT'!$A$3:$G$9999,4,0),"")</f>
        <v/>
      </c>
      <c r="I415" s="24" t="str">
        <f>IFERROR(VLOOKUP($A415,'CR ACT'!$A$3:$G$9999,5,0),"")</f>
        <v/>
      </c>
      <c r="J415" s="24" t="str">
        <f>IFERROR(VLOOKUP($A415,'CR ACT'!$A$3:$G$9999,6,0),"")</f>
        <v/>
      </c>
      <c r="K415" s="25" t="str">
        <f>IFERROR(VLOOKUP($A415,'CR ACT'!$A$3:$G$9999,7,0),"")</f>
        <v/>
      </c>
      <c r="L415" s="26"/>
      <c r="M415" s="26"/>
      <c r="N415" s="26"/>
      <c r="O415" s="26"/>
      <c r="P415" s="27" t="str">
        <f t="shared" ref="P415:P438" si="66">IFERROR(J415-F415,"")</f>
        <v/>
      </c>
      <c r="Q415" s="28"/>
      <c r="V415" s="30"/>
    </row>
    <row r="416" spans="1:22" ht="15.75">
      <c r="A416" s="7">
        <v>15</v>
      </c>
      <c r="B416" s="118">
        <f>IFERROR(VLOOKUP(A416,'CR ACT'!$A$3:$J$9999,10,FALSE),"")</f>
        <v>0</v>
      </c>
      <c r="C416" s="123">
        <v>64</v>
      </c>
      <c r="D416" s="8">
        <v>1</v>
      </c>
      <c r="E416" s="8" t="str">
        <f t="shared" si="60"/>
        <v>64-1</v>
      </c>
      <c r="F416" s="9">
        <f>IFERROR(VLOOKUP($A416,'CR ACT'!$A$3:$G$9999,2,0),"")</f>
        <v>0.180555555555556</v>
      </c>
      <c r="G416" s="9" t="str">
        <f>IFERROR(VLOOKUP($A416,'CR ACT'!$A$3:$G$9999,3,0),"")</f>
        <v>PSL</v>
      </c>
      <c r="H416" s="8" t="str">
        <f>IFERROR(VLOOKUP($A416,'CR ACT'!$A$3:$G$9999,4,0),"")</f>
        <v>NH</v>
      </c>
      <c r="I416" s="9" t="str">
        <f>IFERROR(VLOOKUP($A416,'CR ACT'!$A$3:$G$9999,5,0),"")</f>
        <v>KLKV</v>
      </c>
      <c r="J416" s="9">
        <f>IFERROR(VLOOKUP($A416,'CR ACT'!$A$3:$G$9999,6,0),"")</f>
        <v>0.18402777777777821</v>
      </c>
      <c r="K416" s="10">
        <f>IFERROR(VLOOKUP($A416,'CR ACT'!$A$3:$G$9999,7,0),"")</f>
        <v>3.5</v>
      </c>
      <c r="L416" s="11">
        <f>SUMIF(Q416:Q423,"&lt;0:14",Q416:Q423)+SUM(P416:P423)+TIME(0,60,0)</f>
        <v>0.40277777777777785</v>
      </c>
      <c r="M416" s="12">
        <f>L416+SUMIF(Q416:Q423,"&gt;0:14",Q416:Q423)-TIME(0,30,0)</f>
        <v>0.43749999999999956</v>
      </c>
      <c r="N416" s="12">
        <f>MAX(0,(L416-TIME(8,0,0)))</f>
        <v>6.9444444444444531E-2</v>
      </c>
      <c r="O416" s="13">
        <f>SUM(K416:K423)</f>
        <v>192</v>
      </c>
      <c r="P416" s="14">
        <f t="shared" si="66"/>
        <v>3.4722222222222099E-3</v>
      </c>
      <c r="Q416" s="15">
        <f t="shared" ref="Q416:Q422" si="67">IFERROR(MAX(0,(F417-J416)),"")</f>
        <v>3.4722222222217936E-3</v>
      </c>
    </row>
    <row r="417" spans="1:18" ht="15.75">
      <c r="A417" s="16">
        <v>650</v>
      </c>
      <c r="B417" s="118">
        <f>IFERROR(VLOOKUP(A417,'CR ACT'!$A$3:$J$9999,10,FALSE),"")</f>
        <v>0</v>
      </c>
      <c r="C417" s="124">
        <v>64</v>
      </c>
      <c r="D417" s="16">
        <v>2</v>
      </c>
      <c r="E417" s="8" t="str">
        <f t="shared" si="60"/>
        <v>64-2</v>
      </c>
      <c r="F417" s="17">
        <f>IFERROR(VLOOKUP($A417,'CR ACT'!$A$3:$G$9999,2,0),"")</f>
        <v>0.1875</v>
      </c>
      <c r="G417" s="17" t="str">
        <f>IFERROR(VLOOKUP($A417,'CR ACT'!$A$3:$G$9999,3,0),"")</f>
        <v>KLKV</v>
      </c>
      <c r="H417" s="16" t="str">
        <f>IFERROR(VLOOKUP($A417,'CR ACT'!$A$3:$G$9999,4,0),"")</f>
        <v>PVR-VZM-BYPASS</v>
      </c>
      <c r="I417" s="17" t="str">
        <f>IFERROR(VLOOKUP($A417,'CR ACT'!$A$3:$G$9999,5,0),"")</f>
        <v>TVM</v>
      </c>
      <c r="J417" s="17">
        <f>IFERROR(VLOOKUP($A417,'CR ACT'!$A$3:$G$9999,6,0),"")</f>
        <v>0.27083333333333331</v>
      </c>
      <c r="K417" s="18">
        <f>IFERROR(VLOOKUP($A417,'CR ACT'!$A$3:$G$9999,7,0),"")</f>
        <v>45</v>
      </c>
      <c r="L417" s="19"/>
      <c r="M417" s="19"/>
      <c r="N417" s="19"/>
      <c r="O417" s="19"/>
      <c r="P417" s="115">
        <f t="shared" si="66"/>
        <v>8.3333333333333315E-2</v>
      </c>
      <c r="Q417" s="21">
        <f t="shared" si="67"/>
        <v>2.083333333333337E-2</v>
      </c>
    </row>
    <row r="418" spans="1:18" ht="15.75">
      <c r="A418" s="16">
        <v>663</v>
      </c>
      <c r="B418" s="118">
        <f>IFERROR(VLOOKUP(A418,'CR ACT'!$A$3:$J$9999,10,FALSE),"")</f>
        <v>0</v>
      </c>
      <c r="C418" s="123">
        <v>64</v>
      </c>
      <c r="D418" s="16">
        <v>3</v>
      </c>
      <c r="E418" s="8" t="str">
        <f t="shared" si="60"/>
        <v>64-3</v>
      </c>
      <c r="F418" s="17">
        <f>IFERROR(VLOOKUP($A418,'CR ACT'!$A$3:$G$9999,2,0),"")</f>
        <v>0.29166666666666669</v>
      </c>
      <c r="G418" s="17" t="str">
        <f>IFERROR(VLOOKUP($A418,'CR ACT'!$A$3:$G$9999,3,0),"")</f>
        <v>TVM</v>
      </c>
      <c r="H418" s="16" t="str">
        <f>IFERROR(VLOOKUP($A418,'CR ACT'!$A$3:$G$9999,4,0),"")</f>
        <v>AVPM-PKDA</v>
      </c>
      <c r="I418" s="17" t="str">
        <f>IFERROR(VLOOKUP($A418,'CR ACT'!$A$3:$G$9999,5,0),"")</f>
        <v>KLKV</v>
      </c>
      <c r="J418" s="17">
        <f>IFERROR(VLOOKUP($A418,'CR ACT'!$A$3:$G$9999,6,0),"")</f>
        <v>0.38194444444444448</v>
      </c>
      <c r="K418" s="18">
        <f>IFERROR(VLOOKUP($A418,'CR ACT'!$A$3:$G$9999,7,0),"")</f>
        <v>50</v>
      </c>
      <c r="L418" s="19"/>
      <c r="M418" s="19"/>
      <c r="N418" s="19"/>
      <c r="O418" s="19"/>
      <c r="P418" s="115">
        <f t="shared" si="66"/>
        <v>9.027777777777779E-2</v>
      </c>
      <c r="Q418" s="21">
        <f t="shared" si="67"/>
        <v>6.9444444444445308E-3</v>
      </c>
    </row>
    <row r="419" spans="1:18" ht="15.75">
      <c r="A419" s="16">
        <v>652</v>
      </c>
      <c r="B419" s="118">
        <f>IFERROR(VLOOKUP(A419,'CR ACT'!$A$3:$J$9999,10,FALSE),"")</f>
        <v>0</v>
      </c>
      <c r="C419" s="124">
        <v>64</v>
      </c>
      <c r="D419" s="16">
        <v>4</v>
      </c>
      <c r="E419" s="8" t="str">
        <f t="shared" si="60"/>
        <v>64-4</v>
      </c>
      <c r="F419" s="17">
        <f>IFERROR(VLOOKUP($A419,'CR ACT'!$A$3:$G$9999,2,0),"")</f>
        <v>0.38888888888888901</v>
      </c>
      <c r="G419" s="17" t="str">
        <f>IFERROR(VLOOKUP($A419,'CR ACT'!$A$3:$G$9999,3,0),"")</f>
        <v>KLKV</v>
      </c>
      <c r="H419" s="16" t="str">
        <f>IFERROR(VLOOKUP($A419,'CR ACT'!$A$3:$G$9999,4,0),"")</f>
        <v>PVR-VZM-BYPASS</v>
      </c>
      <c r="I419" s="17" t="str">
        <f>IFERROR(VLOOKUP($A419,'CR ACT'!$A$3:$G$9999,5,0),"")</f>
        <v>TVM</v>
      </c>
      <c r="J419" s="17">
        <f>IFERROR(VLOOKUP($A419,'CR ACT'!$A$3:$G$9999,6,0),"")</f>
        <v>0.47222222222222232</v>
      </c>
      <c r="K419" s="18">
        <f>IFERROR(VLOOKUP($A419,'CR ACT'!$A$3:$G$9999,7,0),"")</f>
        <v>45</v>
      </c>
      <c r="L419" s="19"/>
      <c r="M419" s="19"/>
      <c r="N419" s="19"/>
      <c r="O419" s="19"/>
      <c r="P419" s="20">
        <f t="shared" si="66"/>
        <v>8.3333333333333315E-2</v>
      </c>
      <c r="Q419" s="21">
        <f t="shared" si="67"/>
        <v>3.4722222222221655E-2</v>
      </c>
    </row>
    <row r="420" spans="1:18" ht="15.75">
      <c r="A420" s="16">
        <v>660</v>
      </c>
      <c r="B420" s="118">
        <f>IFERROR(VLOOKUP(A420,'CR ACT'!$A$3:$J$9999,10,FALSE),"")</f>
        <v>0</v>
      </c>
      <c r="C420" s="123">
        <v>64</v>
      </c>
      <c r="D420" s="16">
        <v>5</v>
      </c>
      <c r="E420" s="8" t="str">
        <f t="shared" ref="E420:E471" si="68">C420&amp;-D420</f>
        <v>64-5</v>
      </c>
      <c r="F420" s="17">
        <f>IFERROR(VLOOKUP($A420,'CR ACT'!$A$3:$G$9999,2,0),"")</f>
        <v>0.50694444444444398</v>
      </c>
      <c r="G420" s="17" t="str">
        <f>IFERROR(VLOOKUP($A420,'CR ACT'!$A$3:$G$9999,3,0),"")</f>
        <v>TVM</v>
      </c>
      <c r="H420" s="16" t="str">
        <f>IFERROR(VLOOKUP($A420,'CR ACT'!$A$3:$G$9999,4,0),"")</f>
        <v>VZM-PVR</v>
      </c>
      <c r="I420" s="17" t="str">
        <f>IFERROR(VLOOKUP($A420,'CR ACT'!$A$3:$G$9999,5,0),"")</f>
        <v>KLKV</v>
      </c>
      <c r="J420" s="17">
        <f>IFERROR(VLOOKUP($A420,'CR ACT'!$A$3:$G$9999,6,0),"")</f>
        <v>0.59027777777777724</v>
      </c>
      <c r="K420" s="18">
        <f>IFERROR(VLOOKUP($A420,'CR ACT'!$A$3:$G$9999,7,0),"")</f>
        <v>45</v>
      </c>
      <c r="L420" s="19"/>
      <c r="M420" s="19"/>
      <c r="N420" s="19"/>
      <c r="O420" s="19"/>
      <c r="P420" s="115">
        <f t="shared" si="66"/>
        <v>8.3333333333333259E-2</v>
      </c>
      <c r="Q420" s="21">
        <f t="shared" si="67"/>
        <v>3.472222222222765E-3</v>
      </c>
    </row>
    <row r="421" spans="1:18" ht="15.75">
      <c r="A421" s="16">
        <v>85</v>
      </c>
      <c r="B421" s="118">
        <f>IFERROR(VLOOKUP(A421,'CR ACT'!$A$3:$J$9999,10,FALSE),"")</f>
        <v>0</v>
      </c>
      <c r="C421" s="124">
        <v>64</v>
      </c>
      <c r="D421" s="16">
        <v>6</v>
      </c>
      <c r="E421" s="8" t="str">
        <f t="shared" si="68"/>
        <v>64-6</v>
      </c>
      <c r="F421" s="17">
        <f>IFERROR(VLOOKUP($A421,'CR ACT'!$A$3:$G$9999,2,0),"")</f>
        <v>0.59375</v>
      </c>
      <c r="G421" s="17" t="str">
        <f>IFERROR(VLOOKUP($A421,'CR ACT'!$A$3:$G$9999,3,0),"")</f>
        <v>KLKV</v>
      </c>
      <c r="H421" s="16" t="str">
        <f>IFERROR(VLOOKUP($A421,'CR ACT'!$A$3:$G$9999,4,0),"")</f>
        <v>NH</v>
      </c>
      <c r="I421" s="17" t="str">
        <f>IFERROR(VLOOKUP($A421,'CR ACT'!$A$3:$G$9999,5,0),"")</f>
        <v>PSL</v>
      </c>
      <c r="J421" s="17">
        <f>IFERROR(VLOOKUP($A421,'CR ACT'!$A$3:$G$9999,6,0),"")</f>
        <v>0.59722222222222221</v>
      </c>
      <c r="K421" s="18">
        <f>IFERROR(VLOOKUP($A421,'CR ACT'!$A$3:$G$9999,7,0),"")</f>
        <v>3.5</v>
      </c>
      <c r="L421" s="19"/>
      <c r="M421" s="19"/>
      <c r="N421" s="19"/>
      <c r="O421" s="19"/>
      <c r="P421" s="115">
        <f t="shared" si="66"/>
        <v>3.4722222222222099E-3</v>
      </c>
      <c r="Q421" s="21" t="str">
        <f t="shared" si="67"/>
        <v/>
      </c>
    </row>
    <row r="422" spans="1:18" ht="15.75">
      <c r="A422" s="16"/>
      <c r="B422" s="118" t="str">
        <f>IFERROR(VLOOKUP(A422,'CR ACT'!$A$3:$J$9999,10,FALSE),"")</f>
        <v/>
      </c>
      <c r="C422" s="138"/>
      <c r="D422" s="16"/>
      <c r="E422" s="8" t="str">
        <f t="shared" si="68"/>
        <v>0</v>
      </c>
      <c r="F422" s="17" t="str">
        <f>IFERROR(VLOOKUP($A422,'CR ACT'!$A$3:$G$9999,2,0),"")</f>
        <v/>
      </c>
      <c r="G422" s="17" t="str">
        <f>IFERROR(VLOOKUP($A422,'CR ACT'!$A$3:$G$9999,3,0),"")</f>
        <v/>
      </c>
      <c r="H422" s="16" t="str">
        <f>IFERROR(VLOOKUP($A422,'CR ACT'!$A$3:$G$9999,4,0),"")</f>
        <v/>
      </c>
      <c r="I422" s="17" t="str">
        <f>IFERROR(VLOOKUP($A422,'CR ACT'!$A$3:$G$9999,5,0),"")</f>
        <v/>
      </c>
      <c r="J422" s="17" t="str">
        <f>IFERROR(VLOOKUP($A422,'CR ACT'!$A$3:$G$9999,6,0),"")</f>
        <v/>
      </c>
      <c r="K422" s="18" t="str">
        <f>IFERROR(VLOOKUP($A422,'CR ACT'!$A$3:$G$9999,7,0),"")</f>
        <v/>
      </c>
      <c r="L422" s="22"/>
      <c r="M422" s="22"/>
      <c r="N422" s="22"/>
      <c r="O422" s="22"/>
      <c r="P422" s="115" t="str">
        <f t="shared" si="66"/>
        <v/>
      </c>
      <c r="Q422" s="21" t="str">
        <f t="shared" si="67"/>
        <v/>
      </c>
    </row>
    <row r="423" spans="1:18" ht="16.5" thickBot="1">
      <c r="A423" s="16"/>
      <c r="B423" s="118" t="str">
        <f>IFERROR(VLOOKUP(A423,'CR ACT'!$A$3:$J$9999,10,FALSE),"")</f>
        <v/>
      </c>
      <c r="C423" s="138"/>
      <c r="D423" s="23"/>
      <c r="E423" s="8" t="str">
        <f t="shared" si="68"/>
        <v>0</v>
      </c>
      <c r="F423" s="24" t="str">
        <f>IFERROR(VLOOKUP($A423,'CR ACT'!$A$3:$G$9999,2,0),"")</f>
        <v/>
      </c>
      <c r="G423" s="24" t="str">
        <f>IFERROR(VLOOKUP($A423,'CR ACT'!$A$3:$G$9999,3,0),"")</f>
        <v/>
      </c>
      <c r="H423" s="23" t="str">
        <f>IFERROR(VLOOKUP($A423,'CR ACT'!$A$3:$G$9999,4,0),"")</f>
        <v/>
      </c>
      <c r="I423" s="24" t="str">
        <f>IFERROR(VLOOKUP($A423,'CR ACT'!$A$3:$G$9999,5,0),"")</f>
        <v/>
      </c>
      <c r="J423" s="24" t="str">
        <f>IFERROR(VLOOKUP($A423,'CR ACT'!$A$3:$G$9999,6,0),"")</f>
        <v/>
      </c>
      <c r="K423" s="25" t="str">
        <f>IFERROR(VLOOKUP($A423,'CR ACT'!$A$3:$G$9999,7,0),"")</f>
        <v/>
      </c>
      <c r="L423" s="26"/>
      <c r="M423" s="26"/>
      <c r="N423" s="26"/>
      <c r="O423" s="26"/>
      <c r="P423" s="27" t="str">
        <f t="shared" si="66"/>
        <v/>
      </c>
      <c r="Q423" s="28"/>
    </row>
    <row r="424" spans="1:18" ht="15.75">
      <c r="A424" s="7">
        <v>17</v>
      </c>
      <c r="B424" s="118">
        <f>IFERROR(VLOOKUP(A424,'CR ACT'!$A$3:$J$9999,10,FALSE),"")</f>
        <v>0</v>
      </c>
      <c r="C424" s="123">
        <v>65</v>
      </c>
      <c r="D424" s="8">
        <v>1</v>
      </c>
      <c r="E424" s="8" t="str">
        <f t="shared" si="68"/>
        <v>65-1</v>
      </c>
      <c r="F424" s="9">
        <f>IFERROR(VLOOKUP($A424,'CR ACT'!$A$3:$G$9999,2,0),"")</f>
        <v>0.21527777777777801</v>
      </c>
      <c r="G424" s="9" t="str">
        <f>IFERROR(VLOOKUP($A424,'CR ACT'!$A$3:$G$9999,3,0),"")</f>
        <v>PSL</v>
      </c>
      <c r="H424" s="8" t="str">
        <f>IFERROR(VLOOKUP($A424,'CR ACT'!$A$3:$G$9999,4,0),"")</f>
        <v>NH</v>
      </c>
      <c r="I424" s="9" t="str">
        <f>IFERROR(VLOOKUP($A424,'CR ACT'!$A$3:$G$9999,5,0),"")</f>
        <v>KLKV</v>
      </c>
      <c r="J424" s="9">
        <f>IFERROR(VLOOKUP($A424,'CR ACT'!$A$3:$G$9999,6,0),"")</f>
        <v>0.21875000000000022</v>
      </c>
      <c r="K424" s="10">
        <f>IFERROR(VLOOKUP($A424,'CR ACT'!$A$3:$G$9999,7,0),"")</f>
        <v>3.5</v>
      </c>
      <c r="L424" s="11">
        <f>SUMIF(Q424:Q431,"&lt;0:14",Q424:Q431)+SUM(P424:P431)+TIME(0,60,0)</f>
        <v>0.41666666666666707</v>
      </c>
      <c r="M424" s="12">
        <f>L424+SUMIF(Q424:Q431,"&gt;0:14",Q424:Q431)-TIME(0,30,0)</f>
        <v>0.41666666666666652</v>
      </c>
      <c r="N424" s="12">
        <f>MAX(0,(L424-TIME(8,0,0)))</f>
        <v>8.3333333333333759E-2</v>
      </c>
      <c r="O424" s="13">
        <f>SUM(K424:K431)</f>
        <v>207</v>
      </c>
      <c r="P424" s="14">
        <f t="shared" si="66"/>
        <v>3.4722222222222099E-3</v>
      </c>
      <c r="Q424" s="15">
        <f t="shared" ref="Q424:Q430" si="69">IFERROR(MAX(0,(F425-J424)),"")</f>
        <v>3.4722222222217658E-3</v>
      </c>
    </row>
    <row r="425" spans="1:18" ht="31.5">
      <c r="A425" s="16">
        <v>651</v>
      </c>
      <c r="B425" s="118">
        <f>IFERROR(VLOOKUP(A425,'CR ACT'!$A$3:$J$9999,10,FALSE),"")</f>
        <v>0</v>
      </c>
      <c r="C425" s="124">
        <v>65</v>
      </c>
      <c r="D425" s="16">
        <v>2</v>
      </c>
      <c r="E425" s="8" t="str">
        <f t="shared" si="68"/>
        <v>65-2</v>
      </c>
      <c r="F425" s="17">
        <f>IFERROR(VLOOKUP($A425,'CR ACT'!$A$3:$G$9999,2,0),"")</f>
        <v>0.22222222222222199</v>
      </c>
      <c r="G425" s="17" t="str">
        <f>IFERROR(VLOOKUP($A425,'CR ACT'!$A$3:$G$9999,3,0),"")</f>
        <v>KLKV</v>
      </c>
      <c r="H425" s="16" t="str">
        <f>IFERROR(VLOOKUP($A425,'CR ACT'!$A$3:$G$9999,4,0),"")</f>
        <v>PVR-VZM-BYPASS-TVM-KANMLA</v>
      </c>
      <c r="I425" s="17" t="str">
        <f>IFERROR(VLOOKUP($A425,'CR ACT'!$A$3:$G$9999,5,0),"")</f>
        <v>MC</v>
      </c>
      <c r="J425" s="17">
        <f>IFERROR(VLOOKUP($A425,'CR ACT'!$A$3:$G$9999,6,0),"")</f>
        <v>0.3194444444444442</v>
      </c>
      <c r="K425" s="18">
        <f>IFERROR(VLOOKUP($A425,'CR ACT'!$A$3:$G$9999,7,0),"")</f>
        <v>55</v>
      </c>
      <c r="L425" s="19"/>
      <c r="M425" s="19"/>
      <c r="N425" s="19"/>
      <c r="O425" s="19"/>
      <c r="P425" s="115">
        <f t="shared" si="66"/>
        <v>9.722222222222221E-2</v>
      </c>
      <c r="Q425" s="122">
        <f t="shared" si="69"/>
        <v>6.9444444444448084E-3</v>
      </c>
      <c r="R425" s="121"/>
    </row>
    <row r="426" spans="1:18" ht="15.75">
      <c r="A426" s="16">
        <v>657</v>
      </c>
      <c r="B426" s="118">
        <f>IFERROR(VLOOKUP(A426,'CR ACT'!$A$3:$J$9999,10,FALSE),"")</f>
        <v>0</v>
      </c>
      <c r="C426" s="123">
        <v>65</v>
      </c>
      <c r="D426" s="16">
        <v>3</v>
      </c>
      <c r="E426" s="8" t="str">
        <f t="shared" si="68"/>
        <v>65-3</v>
      </c>
      <c r="F426" s="17">
        <f>IFERROR(VLOOKUP($A426,'CR ACT'!$A$3:$G$9999,2,0),"")</f>
        <v>0.32638888888888901</v>
      </c>
      <c r="G426" s="17" t="str">
        <f>IFERROR(VLOOKUP($A426,'CR ACT'!$A$3:$G$9999,3,0),"")</f>
        <v>MC</v>
      </c>
      <c r="H426" s="16" t="str">
        <f>IFERROR(VLOOKUP($A426,'CR ACT'!$A$3:$G$9999,4,0),"")</f>
        <v>KNMLA-VZM-PVR</v>
      </c>
      <c r="I426" s="17" t="str">
        <f>IFERROR(VLOOKUP($A426,'CR ACT'!$A$3:$G$9999,5,0),"")</f>
        <v>KLKV</v>
      </c>
      <c r="J426" s="17">
        <f>IFERROR(VLOOKUP($A426,'CR ACT'!$A$3:$G$9999,6,0),"")</f>
        <v>0.42361111111111122</v>
      </c>
      <c r="K426" s="18">
        <f>IFERROR(VLOOKUP($A426,'CR ACT'!$A$3:$G$9999,7,0),"")</f>
        <v>55</v>
      </c>
      <c r="L426" s="19"/>
      <c r="M426" s="19"/>
      <c r="N426" s="19"/>
      <c r="O426" s="19"/>
      <c r="P426" s="20">
        <f t="shared" si="66"/>
        <v>9.722222222222221E-2</v>
      </c>
      <c r="Q426" s="122">
        <f t="shared" si="69"/>
        <v>2.083333333333276E-2</v>
      </c>
      <c r="R426" s="121"/>
    </row>
    <row r="427" spans="1:18" ht="15.75">
      <c r="A427" s="16">
        <v>653</v>
      </c>
      <c r="B427" s="118">
        <f>IFERROR(VLOOKUP(A427,'CR ACT'!$A$3:$J$9999,10,FALSE),"")</f>
        <v>0</v>
      </c>
      <c r="C427" s="124">
        <v>65</v>
      </c>
      <c r="D427" s="16">
        <v>4</v>
      </c>
      <c r="E427" s="8" t="str">
        <f t="shared" si="68"/>
        <v>65-4</v>
      </c>
      <c r="F427" s="17">
        <f>IFERROR(VLOOKUP($A427,'CR ACT'!$A$3:$G$9999,2,0),"")</f>
        <v>0.44444444444444398</v>
      </c>
      <c r="G427" s="17" t="str">
        <f>IFERROR(VLOOKUP($A427,'CR ACT'!$A$3:$G$9999,3,0),"")</f>
        <v>KLKV</v>
      </c>
      <c r="H427" s="16" t="str">
        <f>IFERROR(VLOOKUP($A427,'CR ACT'!$A$3:$G$9999,4,0),"")</f>
        <v>PVR-VZM-BYPASS</v>
      </c>
      <c r="I427" s="17" t="str">
        <f>IFERROR(VLOOKUP($A427,'CR ACT'!$A$3:$G$9999,5,0),"")</f>
        <v>TVM</v>
      </c>
      <c r="J427" s="17">
        <f>IFERROR(VLOOKUP($A427,'CR ACT'!$A$3:$G$9999,6,0),"")</f>
        <v>0.52083333333333282</v>
      </c>
      <c r="K427" s="18">
        <f>IFERROR(VLOOKUP($A427,'CR ACT'!$A$3:$G$9999,7,0),"")</f>
        <v>45</v>
      </c>
      <c r="L427" s="19"/>
      <c r="M427" s="19"/>
      <c r="N427" s="19"/>
      <c r="O427" s="19"/>
      <c r="P427" s="115">
        <f t="shared" si="66"/>
        <v>7.638888888888884E-2</v>
      </c>
      <c r="Q427" s="21">
        <f t="shared" si="69"/>
        <v>6.9444444444451969E-3</v>
      </c>
    </row>
    <row r="428" spans="1:18" ht="15.75">
      <c r="A428" s="16">
        <v>659</v>
      </c>
      <c r="B428" s="118">
        <f>IFERROR(VLOOKUP(A428,'CR ACT'!$A$3:$J$9999,10,FALSE),"")</f>
        <v>0</v>
      </c>
      <c r="C428" s="123">
        <v>65</v>
      </c>
      <c r="D428" s="16">
        <v>5</v>
      </c>
      <c r="E428" s="8" t="str">
        <f t="shared" si="68"/>
        <v>65-5</v>
      </c>
      <c r="F428" s="17">
        <f>IFERROR(VLOOKUP($A428,'CR ACT'!$A$3:$G$9999,2,0),"")</f>
        <v>0.52777777777777801</v>
      </c>
      <c r="G428" s="17" t="str">
        <f>IFERROR(VLOOKUP($A428,'CR ACT'!$A$3:$G$9999,3,0),"")</f>
        <v>TVM</v>
      </c>
      <c r="H428" s="16" t="str">
        <f>IFERROR(VLOOKUP($A428,'CR ACT'!$A$3:$G$9999,4,0),"")</f>
        <v>VZM-PVR</v>
      </c>
      <c r="I428" s="17" t="str">
        <f>IFERROR(VLOOKUP($A428,'CR ACT'!$A$3:$G$9999,5,0),"")</f>
        <v>KLKV</v>
      </c>
      <c r="J428" s="17">
        <f>IFERROR(VLOOKUP($A428,'CR ACT'!$A$3:$G$9999,6,0),"")</f>
        <v>0.60416666666666696</v>
      </c>
      <c r="K428" s="18">
        <f>IFERROR(VLOOKUP($A428,'CR ACT'!$A$3:$G$9999,7,0),"")</f>
        <v>45</v>
      </c>
      <c r="L428" s="19"/>
      <c r="M428" s="19"/>
      <c r="N428" s="19"/>
      <c r="O428" s="19"/>
      <c r="P428" s="115">
        <f t="shared" si="66"/>
        <v>7.6388888888888951E-2</v>
      </c>
      <c r="Q428" s="21">
        <f t="shared" si="69"/>
        <v>3.4722222222219878E-3</v>
      </c>
    </row>
    <row r="429" spans="1:18" ht="15.75">
      <c r="A429" s="16">
        <v>89</v>
      </c>
      <c r="B429" s="118">
        <f>IFERROR(VLOOKUP(A429,'CR ACT'!$A$3:$J$9999,10,FALSE),"")</f>
        <v>0</v>
      </c>
      <c r="C429" s="124">
        <v>65</v>
      </c>
      <c r="D429" s="16">
        <v>6</v>
      </c>
      <c r="E429" s="8" t="str">
        <f t="shared" si="68"/>
        <v>65-6</v>
      </c>
      <c r="F429" s="17">
        <f>IFERROR(VLOOKUP($A429,'CR ACT'!$A$3:$G$9999,2,0),"")</f>
        <v>0.60763888888888895</v>
      </c>
      <c r="G429" s="17" t="str">
        <f>IFERROR(VLOOKUP($A429,'CR ACT'!$A$3:$G$9999,3,0),"")</f>
        <v>KLKV</v>
      </c>
      <c r="H429" s="16" t="str">
        <f>IFERROR(VLOOKUP($A429,'CR ACT'!$A$3:$G$9999,4,0),"")</f>
        <v>NH</v>
      </c>
      <c r="I429" s="17" t="str">
        <f>IFERROR(VLOOKUP($A429,'CR ACT'!$A$3:$G$9999,5,0),"")</f>
        <v>PSL</v>
      </c>
      <c r="J429" s="17">
        <f>IFERROR(VLOOKUP($A429,'CR ACT'!$A$3:$G$9999,6,0),"")</f>
        <v>0.61111111111111116</v>
      </c>
      <c r="K429" s="18">
        <f>IFERROR(VLOOKUP($A429,'CR ACT'!$A$3:$G$9999,7,0),"")</f>
        <v>3.5</v>
      </c>
      <c r="L429" s="19"/>
      <c r="M429" s="19"/>
      <c r="N429" s="19"/>
      <c r="O429" s="19"/>
      <c r="P429" s="20">
        <f t="shared" si="66"/>
        <v>3.4722222222222099E-3</v>
      </c>
      <c r="Q429" s="21" t="str">
        <f t="shared" si="69"/>
        <v/>
      </c>
    </row>
    <row r="430" spans="1:18" ht="15.75">
      <c r="A430" s="16"/>
      <c r="B430" s="118" t="str">
        <f>IFERROR(VLOOKUP(A430,'CR ACT'!$A$3:$J$9999,10,FALSE),"")</f>
        <v/>
      </c>
      <c r="C430" s="138"/>
      <c r="D430" s="16"/>
      <c r="E430" s="8" t="str">
        <f t="shared" si="68"/>
        <v>0</v>
      </c>
      <c r="F430" s="17" t="str">
        <f>IFERROR(VLOOKUP($A430,'CR ACT'!$A$3:$G$9999,2,0),"")</f>
        <v/>
      </c>
      <c r="G430" s="17" t="str">
        <f>IFERROR(VLOOKUP($A430,'CR ACT'!$A$3:$G$9999,3,0),"")</f>
        <v/>
      </c>
      <c r="H430" s="16" t="str">
        <f>IFERROR(VLOOKUP($A430,'CR ACT'!$A$3:$G$9999,4,0),"")</f>
        <v/>
      </c>
      <c r="I430" s="17" t="str">
        <f>IFERROR(VLOOKUP($A430,'CR ACT'!$A$3:$G$9999,5,0),"")</f>
        <v/>
      </c>
      <c r="J430" s="17" t="str">
        <f>IFERROR(VLOOKUP($A430,'CR ACT'!$A$3:$G$9999,6,0),"")</f>
        <v/>
      </c>
      <c r="K430" s="18" t="str">
        <f>IFERROR(VLOOKUP($A430,'CR ACT'!$A$3:$G$9999,7,0),"")</f>
        <v/>
      </c>
      <c r="L430" s="22"/>
      <c r="M430" s="22"/>
      <c r="N430" s="22"/>
      <c r="O430" s="22"/>
      <c r="P430" s="115" t="str">
        <f t="shared" si="66"/>
        <v/>
      </c>
      <c r="Q430" s="21" t="str">
        <f t="shared" si="69"/>
        <v/>
      </c>
    </row>
    <row r="431" spans="1:18" ht="16.5" thickBot="1">
      <c r="A431" s="16"/>
      <c r="B431" s="118" t="str">
        <f>IFERROR(VLOOKUP(A431,'CR ACT'!$A$3:$J$9999,10,FALSE),"")</f>
        <v/>
      </c>
      <c r="C431" s="138"/>
      <c r="D431" s="23"/>
      <c r="E431" s="8" t="str">
        <f t="shared" si="68"/>
        <v>0</v>
      </c>
      <c r="F431" s="24" t="str">
        <f>IFERROR(VLOOKUP($A431,'CR ACT'!$A$3:$G$9999,2,0),"")</f>
        <v/>
      </c>
      <c r="G431" s="24" t="str">
        <f>IFERROR(VLOOKUP($A431,'CR ACT'!$A$3:$G$9999,3,0),"")</f>
        <v/>
      </c>
      <c r="H431" s="23" t="str">
        <f>IFERROR(VLOOKUP($A431,'CR ACT'!$A$3:$G$9999,4,0),"")</f>
        <v/>
      </c>
      <c r="I431" s="24" t="str">
        <f>IFERROR(VLOOKUP($A431,'CR ACT'!$A$3:$G$9999,5,0),"")</f>
        <v/>
      </c>
      <c r="J431" s="24" t="str">
        <f>IFERROR(VLOOKUP($A431,'CR ACT'!$A$3:$G$9999,6,0),"")</f>
        <v/>
      </c>
      <c r="K431" s="25" t="str">
        <f>IFERROR(VLOOKUP($A431,'CR ACT'!$A$3:$G$9999,7,0),"")</f>
        <v/>
      </c>
      <c r="L431" s="26"/>
      <c r="M431" s="26"/>
      <c r="N431" s="26"/>
      <c r="O431" s="26"/>
      <c r="P431" s="27" t="str">
        <f t="shared" si="66"/>
        <v/>
      </c>
      <c r="Q431" s="28"/>
    </row>
    <row r="432" spans="1:18" ht="15.75">
      <c r="A432" s="7">
        <v>55</v>
      </c>
      <c r="B432" s="118">
        <f>IFERROR(VLOOKUP(A432,'CR ACT'!$A$3:$J$9999,10,FALSE),"")</f>
        <v>0</v>
      </c>
      <c r="C432" s="123">
        <v>66</v>
      </c>
      <c r="D432" s="8">
        <v>1</v>
      </c>
      <c r="E432" s="8" t="str">
        <f t="shared" si="68"/>
        <v>66-1</v>
      </c>
      <c r="F432" s="9">
        <f>IFERROR(VLOOKUP($A432,'CR ACT'!$A$3:$G$9999,2,0),"")</f>
        <v>0.62847222222222221</v>
      </c>
      <c r="G432" s="9" t="str">
        <f>IFERROR(VLOOKUP($A432,'CR ACT'!$A$3:$G$9999,3,0),"")</f>
        <v>PSL</v>
      </c>
      <c r="H432" s="8" t="str">
        <f>IFERROR(VLOOKUP($A432,'CR ACT'!$A$3:$G$9999,4,0),"")</f>
        <v>NH</v>
      </c>
      <c r="I432" s="9" t="str">
        <f>IFERROR(VLOOKUP($A432,'CR ACT'!$A$3:$G$9999,5,0),"")</f>
        <v>KLKV</v>
      </c>
      <c r="J432" s="9">
        <f>IFERROR(VLOOKUP($A432,'CR ACT'!$A$3:$G$9999,6,0),"")</f>
        <v>0.63541666666666663</v>
      </c>
      <c r="K432" s="10">
        <f>IFERROR(VLOOKUP($A432,'CR ACT'!$A$3:$G$9999,7,0),"")</f>
        <v>3.5</v>
      </c>
      <c r="L432" s="11">
        <f>SUMIF(Q432:Q439,"&lt;0:14",Q432:Q439)+SUM(P432:P439)+TIME(0,60,0)</f>
        <v>0.33333333333333309</v>
      </c>
      <c r="M432" s="12">
        <f>L432+SUMIF(Q432:Q439,"&gt;0:14",Q432:Q439)-TIME(0,30,0)</f>
        <v>0.33333333333333337</v>
      </c>
      <c r="N432" s="12">
        <f>MAX(0,(L432-TIME(8,0,0)))</f>
        <v>0</v>
      </c>
      <c r="O432" s="13">
        <f>SUM(K432:K439)</f>
        <v>154.4</v>
      </c>
      <c r="P432" s="14">
        <f t="shared" si="66"/>
        <v>6.9444444444444198E-3</v>
      </c>
      <c r="Q432" s="15">
        <f t="shared" ref="Q432:Q438" si="70">IFERROR(MAX(0,(F433-J432)),"")</f>
        <v>6.9444444444444198E-3</v>
      </c>
    </row>
    <row r="433" spans="1:18" ht="15.75">
      <c r="A433" s="16">
        <v>265</v>
      </c>
      <c r="B433" s="118">
        <f>IFERROR(VLOOKUP(A433,'CR ACT'!$A$3:$J$9999,10,FALSE),"")</f>
        <v>0</v>
      </c>
      <c r="C433" s="124">
        <v>66</v>
      </c>
      <c r="D433" s="16">
        <v>2</v>
      </c>
      <c r="E433" s="8" t="str">
        <f t="shared" si="68"/>
        <v>66-2</v>
      </c>
      <c r="F433" s="17">
        <f>IFERROR(VLOOKUP($A433,'CR ACT'!$A$3:$G$9999,2,0),"")</f>
        <v>0.64236111111111105</v>
      </c>
      <c r="G433" s="17" t="str">
        <f>IFERROR(VLOOKUP($A433,'CR ACT'!$A$3:$G$9999,3,0),"")</f>
        <v>KLKV</v>
      </c>
      <c r="H433" s="16" t="str">
        <f>IFERROR(VLOOKUP($A433,'CR ACT'!$A$3:$G$9999,4,0),"")</f>
        <v>NH</v>
      </c>
      <c r="I433" s="17" t="str">
        <f>IFERROR(VLOOKUP($A433,'CR ACT'!$A$3:$G$9999,5,0),"")</f>
        <v>TVM</v>
      </c>
      <c r="J433" s="17">
        <f>IFERROR(VLOOKUP($A433,'CR ACT'!$A$3:$G$9999,6,0),"")</f>
        <v>0.70138888888888884</v>
      </c>
      <c r="K433" s="18">
        <f>IFERROR(VLOOKUP($A433,'CR ACT'!$A$3:$G$9999,7,0),"")</f>
        <v>33.700000000000003</v>
      </c>
      <c r="L433" s="19"/>
      <c r="M433" s="19"/>
      <c r="N433" s="19"/>
      <c r="O433" s="19"/>
      <c r="P433" s="115">
        <f t="shared" si="66"/>
        <v>5.902777777777779E-2</v>
      </c>
      <c r="Q433" s="21">
        <f t="shared" si="70"/>
        <v>6.9444444444441977E-3</v>
      </c>
    </row>
    <row r="434" spans="1:18" ht="15.75">
      <c r="A434" s="16">
        <v>454</v>
      </c>
      <c r="B434" s="118">
        <f>IFERROR(VLOOKUP(A434,'CR ACT'!$A$3:$J$9999,10,FALSE),"")</f>
        <v>0</v>
      </c>
      <c r="C434" s="123">
        <v>66</v>
      </c>
      <c r="D434" s="16">
        <v>3</v>
      </c>
      <c r="E434" s="8" t="str">
        <f t="shared" si="68"/>
        <v>66-3</v>
      </c>
      <c r="F434" s="17">
        <f>IFERROR(VLOOKUP($A434,'CR ACT'!$A$3:$G$9999,2,0),"")</f>
        <v>0.70833333333333304</v>
      </c>
      <c r="G434" s="17" t="str">
        <f>IFERROR(VLOOKUP($A434,'CR ACT'!$A$3:$G$9999,3,0),"")</f>
        <v>TVM</v>
      </c>
      <c r="H434" s="16" t="str">
        <f>IFERROR(VLOOKUP($A434,'CR ACT'!$A$3:$G$9999,4,0),"")</f>
        <v>NH</v>
      </c>
      <c r="I434" s="17" t="str">
        <f>IFERROR(VLOOKUP($A434,'CR ACT'!$A$3:$G$9999,5,0),"")</f>
        <v>KLKV</v>
      </c>
      <c r="J434" s="17">
        <f>IFERROR(VLOOKUP($A434,'CR ACT'!$A$3:$G$9999,6,0),"")</f>
        <v>0.76388888888888862</v>
      </c>
      <c r="K434" s="18">
        <f>IFERROR(VLOOKUP($A434,'CR ACT'!$A$3:$G$9999,7,0),"")</f>
        <v>33.700000000000003</v>
      </c>
      <c r="L434" s="19"/>
      <c r="M434" s="19"/>
      <c r="N434" s="19"/>
      <c r="O434" s="19"/>
      <c r="P434" s="115">
        <f t="shared" si="66"/>
        <v>5.555555555555558E-2</v>
      </c>
      <c r="Q434" s="21">
        <f t="shared" si="70"/>
        <v>2.0833333333333592E-2</v>
      </c>
    </row>
    <row r="435" spans="1:18" ht="15.75">
      <c r="A435" s="16">
        <v>280</v>
      </c>
      <c r="B435" s="118">
        <f>IFERROR(VLOOKUP(A435,'CR ACT'!$A$3:$J$9999,10,FALSE),"")</f>
        <v>0</v>
      </c>
      <c r="C435" s="124">
        <v>66</v>
      </c>
      <c r="D435" s="16">
        <v>4</v>
      </c>
      <c r="E435" s="8" t="str">
        <f t="shared" si="68"/>
        <v>66-4</v>
      </c>
      <c r="F435" s="17">
        <f>IFERROR(VLOOKUP($A435,'CR ACT'!$A$3:$G$9999,2,0),"")</f>
        <v>0.78472222222222221</v>
      </c>
      <c r="G435" s="17" t="str">
        <f>IFERROR(VLOOKUP($A435,'CR ACT'!$A$3:$G$9999,3,0),"")</f>
        <v>KLKV</v>
      </c>
      <c r="H435" s="16" t="str">
        <f>IFERROR(VLOOKUP($A435,'CR ACT'!$A$3:$G$9999,4,0),"")</f>
        <v>NH</v>
      </c>
      <c r="I435" s="17" t="str">
        <f>IFERROR(VLOOKUP($A435,'CR ACT'!$A$3:$G$9999,5,0),"")</f>
        <v>MC</v>
      </c>
      <c r="J435" s="17">
        <f>IFERROR(VLOOKUP($A435,'CR ACT'!$A$3:$G$9999,6,0),"")</f>
        <v>0.85416666666666663</v>
      </c>
      <c r="K435" s="18">
        <f>IFERROR(VLOOKUP($A435,'CR ACT'!$A$3:$G$9999,7,0),"")</f>
        <v>40</v>
      </c>
      <c r="L435" s="19"/>
      <c r="M435" s="19"/>
      <c r="N435" s="19"/>
      <c r="O435" s="19"/>
      <c r="P435" s="20">
        <f t="shared" si="66"/>
        <v>6.944444444444442E-2</v>
      </c>
      <c r="Q435" s="21">
        <f t="shared" si="70"/>
        <v>6.9444444444445308E-3</v>
      </c>
    </row>
    <row r="436" spans="1:18" ht="15.75">
      <c r="A436" s="16">
        <v>489</v>
      </c>
      <c r="B436" s="118">
        <f>IFERROR(VLOOKUP(A436,'CR ACT'!$A$3:$J$9999,10,FALSE),"")</f>
        <v>0</v>
      </c>
      <c r="C436" s="123">
        <v>66</v>
      </c>
      <c r="D436" s="16">
        <v>5</v>
      </c>
      <c r="E436" s="8" t="str">
        <f t="shared" si="68"/>
        <v>66-5</v>
      </c>
      <c r="F436" s="17">
        <f>IFERROR(VLOOKUP($A436,'CR ACT'!$A$3:$G$9999,2,0),"")</f>
        <v>0.86111111111111116</v>
      </c>
      <c r="G436" s="17" t="str">
        <f>IFERROR(VLOOKUP($A436,'CR ACT'!$A$3:$G$9999,3,0),"")</f>
        <v>MC</v>
      </c>
      <c r="H436" s="16" t="str">
        <f>IFERROR(VLOOKUP($A436,'CR ACT'!$A$3:$G$9999,4,0),"")</f>
        <v>NH</v>
      </c>
      <c r="I436" s="17" t="str">
        <f>IFERROR(VLOOKUP($A436,'CR ACT'!$A$3:$G$9999,5,0),"")</f>
        <v>KLKV</v>
      </c>
      <c r="J436" s="17">
        <f>IFERROR(VLOOKUP($A436,'CR ACT'!$A$3:$G$9999,6,0),"")</f>
        <v>0.93055555555555558</v>
      </c>
      <c r="K436" s="18">
        <f>IFERROR(VLOOKUP($A436,'CR ACT'!$A$3:$G$9999,7,0),"")</f>
        <v>40</v>
      </c>
      <c r="L436" s="19"/>
      <c r="M436" s="19"/>
      <c r="N436" s="19"/>
      <c r="O436" s="19"/>
      <c r="P436" s="115">
        <f t="shared" si="66"/>
        <v>6.944444444444442E-2</v>
      </c>
      <c r="Q436" s="21">
        <f t="shared" si="70"/>
        <v>6.9444444444444198E-3</v>
      </c>
    </row>
    <row r="437" spans="1:18" ht="15.75">
      <c r="A437" s="16">
        <v>108</v>
      </c>
      <c r="B437" s="118">
        <f>IFERROR(VLOOKUP(A437,'CR ACT'!$A$3:$J$9999,10,FALSE),"")</f>
        <v>0</v>
      </c>
      <c r="C437" s="124">
        <v>66</v>
      </c>
      <c r="D437" s="16">
        <v>6</v>
      </c>
      <c r="E437" s="8" t="str">
        <f t="shared" si="68"/>
        <v>66-6</v>
      </c>
      <c r="F437" s="17">
        <f>IFERROR(VLOOKUP($A437,'CR ACT'!$A$3:$G$9999,2,0),"")</f>
        <v>0.9375</v>
      </c>
      <c r="G437" s="17" t="str">
        <f>IFERROR(VLOOKUP($A437,'CR ACT'!$A$3:$G$9999,3,0),"")</f>
        <v>KLKV</v>
      </c>
      <c r="H437" s="16" t="str">
        <f>IFERROR(VLOOKUP($A437,'CR ACT'!$A$3:$G$9999,4,0),"")</f>
        <v>NH</v>
      </c>
      <c r="I437" s="17" t="str">
        <f>IFERROR(VLOOKUP($A437,'CR ACT'!$A$3:$G$9999,5,0),"")</f>
        <v>PSL</v>
      </c>
      <c r="J437" s="17">
        <f>IFERROR(VLOOKUP($A437,'CR ACT'!$A$3:$G$9999,6,0),"")</f>
        <v>0.94097222222222221</v>
      </c>
      <c r="K437" s="18">
        <f>IFERROR(VLOOKUP($A437,'CR ACT'!$A$3:$G$9999,7,0),"")</f>
        <v>3.5</v>
      </c>
      <c r="L437" s="19"/>
      <c r="M437" s="19"/>
      <c r="N437" s="19"/>
      <c r="O437" s="19"/>
      <c r="P437" s="115">
        <f t="shared" si="66"/>
        <v>3.4722222222222099E-3</v>
      </c>
      <c r="Q437" s="21" t="str">
        <f t="shared" si="70"/>
        <v/>
      </c>
    </row>
    <row r="438" spans="1:18" ht="15.75">
      <c r="A438" s="16"/>
      <c r="B438" s="118" t="str">
        <f>IFERROR(VLOOKUP(A438,'CR ACT'!$A$3:$J$9999,10,FALSE),"")</f>
        <v/>
      </c>
      <c r="C438" s="138"/>
      <c r="D438" s="16"/>
      <c r="E438" s="8" t="str">
        <f t="shared" si="68"/>
        <v>0</v>
      </c>
      <c r="F438" s="17" t="str">
        <f>IFERROR(VLOOKUP($A438,'CR ACT'!$A$3:$G$9999,2,0),"")</f>
        <v/>
      </c>
      <c r="G438" s="17" t="str">
        <f>IFERROR(VLOOKUP($A438,'CR ACT'!$A$3:$G$9999,3,0),"")</f>
        <v/>
      </c>
      <c r="H438" s="16" t="str">
        <f>IFERROR(VLOOKUP($A438,'CR ACT'!$A$3:$G$9999,4,0),"")</f>
        <v/>
      </c>
      <c r="I438" s="17" t="str">
        <f>IFERROR(VLOOKUP($A438,'CR ACT'!$A$3:$G$9999,5,0),"")</f>
        <v/>
      </c>
      <c r="J438" s="17" t="str">
        <f>IFERROR(VLOOKUP($A438,'CR ACT'!$A$3:$G$9999,6,0),"")</f>
        <v/>
      </c>
      <c r="K438" s="18" t="str">
        <f>IFERROR(VLOOKUP($A438,'CR ACT'!$A$3:$G$9999,7,0),"")</f>
        <v/>
      </c>
      <c r="L438" s="22"/>
      <c r="M438" s="22"/>
      <c r="N438" s="22"/>
      <c r="O438" s="22"/>
      <c r="P438" s="20" t="str">
        <f t="shared" si="66"/>
        <v/>
      </c>
      <c r="Q438" s="21" t="str">
        <f t="shared" si="70"/>
        <v/>
      </c>
    </row>
    <row r="439" spans="1:18" ht="16.5" thickBot="1">
      <c r="A439" s="16"/>
      <c r="B439" s="118" t="str">
        <f>IFERROR(VLOOKUP(A439,'CR ACT'!$A$3:$J$9999,10,FALSE),"")</f>
        <v/>
      </c>
      <c r="C439" s="138"/>
      <c r="D439" s="23"/>
      <c r="E439" s="8" t="str">
        <f t="shared" si="68"/>
        <v>0</v>
      </c>
      <c r="F439" s="24" t="str">
        <f>IFERROR(VLOOKUP($A439,'CR ACT'!$A$3:$G$9999,2,0),"")</f>
        <v/>
      </c>
      <c r="G439" s="24" t="str">
        <f>IFERROR(VLOOKUP($A439,'CR ACT'!$A$3:$G$9999,3,0),"")</f>
        <v/>
      </c>
      <c r="H439" s="23" t="str">
        <f>IFERROR(VLOOKUP($A439,'CR ACT'!$A$3:$G$9999,4,0),"")</f>
        <v/>
      </c>
      <c r="I439" s="24" t="str">
        <f>IFERROR(VLOOKUP($A439,'CR ACT'!$A$3:$G$9999,5,0),"")</f>
        <v/>
      </c>
      <c r="J439" s="24" t="str">
        <f>IFERROR(VLOOKUP($A439,'CR ACT'!$A$3:$G$9999,6,0),"")</f>
        <v/>
      </c>
      <c r="K439" s="25" t="str">
        <f>IFERROR(VLOOKUP($A439,'CR ACT'!$A$3:$G$9999,7,0),"")</f>
        <v/>
      </c>
      <c r="L439" s="26"/>
      <c r="M439" s="26"/>
      <c r="N439" s="26"/>
      <c r="O439" s="26"/>
      <c r="P439" s="27" t="str">
        <f t="shared" ref="P439:P462" si="71">IFERROR(J439-F439,"")</f>
        <v/>
      </c>
      <c r="Q439" s="28"/>
    </row>
    <row r="440" spans="1:18" ht="15.75">
      <c r="A440" s="7">
        <v>16</v>
      </c>
      <c r="B440" s="118">
        <f>IFERROR(VLOOKUP(A440,'CR ACT'!$A$3:$J$9999,10,FALSE),"")</f>
        <v>0</v>
      </c>
      <c r="C440" s="123">
        <v>68</v>
      </c>
      <c r="D440" s="8">
        <v>1</v>
      </c>
      <c r="E440" s="8" t="str">
        <f t="shared" si="68"/>
        <v>68-1</v>
      </c>
      <c r="F440" s="9">
        <f>IFERROR(VLOOKUP($A440,'CR ACT'!$A$3:$G$9999,2,0),"")</f>
        <v>0.25694444444444448</v>
      </c>
      <c r="G440" s="9" t="str">
        <f>IFERROR(VLOOKUP($A440,'CR ACT'!$A$3:$G$9999,3,0),"")</f>
        <v>PSL</v>
      </c>
      <c r="H440" s="8" t="str">
        <f>IFERROR(VLOOKUP($A440,'CR ACT'!$A$3:$G$9999,4,0),"")</f>
        <v>NH</v>
      </c>
      <c r="I440" s="9" t="str">
        <f>IFERROR(VLOOKUP($A440,'CR ACT'!$A$3:$G$9999,5,0),"")</f>
        <v>KLKV</v>
      </c>
      <c r="J440" s="9">
        <f>IFERROR(VLOOKUP($A440,'CR ACT'!$A$3:$G$9999,6,0),"")</f>
        <v>0.2638888888888889</v>
      </c>
      <c r="K440" s="10">
        <f>IFERROR(VLOOKUP($A440,'CR ACT'!$A$3:$G$9999,7,0),"")</f>
        <v>3.5</v>
      </c>
      <c r="L440" s="11">
        <f>SUMIF(Q440:Q447,"&lt;0:14",Q440:Q447)+SUM(P440:P447)+TIME(0,60,0)</f>
        <v>0.36111111111111094</v>
      </c>
      <c r="M440" s="12">
        <f>L440+SUMIF(Q440:Q447,"&gt;0:14",Q440:Q447)-TIME(0,30,0)</f>
        <v>0.3611111111111111</v>
      </c>
      <c r="N440" s="12">
        <f>MAX(0,(L440-TIME(8,0,0)))</f>
        <v>2.7777777777777624E-2</v>
      </c>
      <c r="O440" s="13">
        <f>SUM(K440:K447)</f>
        <v>165.7</v>
      </c>
      <c r="P440" s="14">
        <f t="shared" si="71"/>
        <v>6.9444444444444198E-3</v>
      </c>
      <c r="Q440" s="125">
        <f t="shared" ref="Q440:Q446" si="72">IFERROR(MAX(0,(F441-J440)),"")</f>
        <v>3.4722222222220989E-3</v>
      </c>
      <c r="R440" s="121"/>
    </row>
    <row r="441" spans="1:18" ht="15.75">
      <c r="A441" s="16">
        <v>147</v>
      </c>
      <c r="B441" s="118">
        <f>IFERROR(VLOOKUP(A441,'CR ACT'!$A$3:$J$9999,10,FALSE),"")</f>
        <v>0</v>
      </c>
      <c r="C441" s="124">
        <v>68</v>
      </c>
      <c r="D441" s="16">
        <v>2</v>
      </c>
      <c r="E441" s="8" t="str">
        <f t="shared" si="68"/>
        <v>68-2</v>
      </c>
      <c r="F441" s="17">
        <f>IFERROR(VLOOKUP($A441,'CR ACT'!$A$3:$G$9999,2,0),"")</f>
        <v>0.26736111111111099</v>
      </c>
      <c r="G441" s="17" t="str">
        <f>IFERROR(VLOOKUP($A441,'CR ACT'!$A$3:$G$9999,3,0),"")</f>
        <v>KLKV</v>
      </c>
      <c r="H441" s="16" t="str">
        <f>IFERROR(VLOOKUP($A441,'CR ACT'!$A$3:$G$9999,4,0),"")</f>
        <v>NH</v>
      </c>
      <c r="I441" s="17" t="str">
        <f>IFERROR(VLOOKUP($A441,'CR ACT'!$A$3:$G$9999,5,0),"")</f>
        <v>MC</v>
      </c>
      <c r="J441" s="17">
        <f>IFERROR(VLOOKUP($A441,'CR ACT'!$A$3:$G$9999,6,0),"")</f>
        <v>0.3333333333333332</v>
      </c>
      <c r="K441" s="18">
        <f>IFERROR(VLOOKUP($A441,'CR ACT'!$A$3:$G$9999,7,0),"")</f>
        <v>40</v>
      </c>
      <c r="L441" s="19"/>
      <c r="M441" s="19"/>
      <c r="N441" s="19"/>
      <c r="O441" s="19"/>
      <c r="P441" s="115">
        <f t="shared" si="71"/>
        <v>6.597222222222221E-2</v>
      </c>
      <c r="Q441" s="21">
        <f t="shared" si="72"/>
        <v>2.0833333333333481E-2</v>
      </c>
    </row>
    <row r="442" spans="1:18" ht="15.75">
      <c r="A442" s="16">
        <v>348</v>
      </c>
      <c r="B442" s="118">
        <f>IFERROR(VLOOKUP(A442,'CR ACT'!$A$3:$J$9999,10,FALSE),"")</f>
        <v>0</v>
      </c>
      <c r="C442" s="123">
        <v>68</v>
      </c>
      <c r="D442" s="16">
        <v>3</v>
      </c>
      <c r="E442" s="8" t="str">
        <f t="shared" si="68"/>
        <v>68-3</v>
      </c>
      <c r="F442" s="17">
        <f>IFERROR(VLOOKUP($A442,'CR ACT'!$A$3:$G$9999,2,0),"")</f>
        <v>0.35416666666666669</v>
      </c>
      <c r="G442" s="17" t="str">
        <f>IFERROR(VLOOKUP($A442,'CR ACT'!$A$3:$G$9999,3,0),"")</f>
        <v>MC</v>
      </c>
      <c r="H442" s="16" t="str">
        <f>IFERROR(VLOOKUP($A442,'CR ACT'!$A$3:$G$9999,4,0),"")</f>
        <v>NH</v>
      </c>
      <c r="I442" s="17" t="str">
        <f>IFERROR(VLOOKUP($A442,'CR ACT'!$A$3:$G$9999,5,0),"")</f>
        <v>KLKV</v>
      </c>
      <c r="J442" s="17">
        <f>IFERROR(VLOOKUP($A442,'CR ACT'!$A$3:$G$9999,6,0),"")</f>
        <v>0.43055555555555558</v>
      </c>
      <c r="K442" s="18">
        <f>IFERROR(VLOOKUP($A442,'CR ACT'!$A$3:$G$9999,7,0),"")</f>
        <v>40</v>
      </c>
      <c r="L442" s="19"/>
      <c r="M442" s="19"/>
      <c r="N442" s="19"/>
      <c r="O442" s="19"/>
      <c r="P442" s="20">
        <f t="shared" si="71"/>
        <v>7.6388888888888895E-2</v>
      </c>
      <c r="Q442" s="21">
        <f t="shared" si="72"/>
        <v>6.9444444444444198E-3</v>
      </c>
    </row>
    <row r="443" spans="1:18" ht="15.75">
      <c r="A443" s="16">
        <v>654</v>
      </c>
      <c r="B443" s="118">
        <f>IFERROR(VLOOKUP(A443,'CR ACT'!$A$3:$J$9999,10,FALSE),"")</f>
        <v>0</v>
      </c>
      <c r="C443" s="124">
        <v>68</v>
      </c>
      <c r="D443" s="16">
        <v>4</v>
      </c>
      <c r="E443" s="8" t="str">
        <f t="shared" si="68"/>
        <v>68-4</v>
      </c>
      <c r="F443" s="17">
        <f>IFERROR(VLOOKUP($A443,'CR ACT'!$A$3:$G$9999,2,0),"")</f>
        <v>0.4375</v>
      </c>
      <c r="G443" s="17" t="str">
        <f>IFERROR(VLOOKUP($A443,'CR ACT'!$A$3:$G$9999,3,0),"")</f>
        <v>KLKV</v>
      </c>
      <c r="H443" s="16" t="str">
        <f>IFERROR(VLOOKUP($A443,'CR ACT'!$A$3:$G$9999,4,0),"")</f>
        <v>PVR-VZM-BYPASS</v>
      </c>
      <c r="I443" s="17" t="str">
        <f>IFERROR(VLOOKUP($A443,'CR ACT'!$A$3:$G$9999,5,0),"")</f>
        <v>TVM</v>
      </c>
      <c r="J443" s="17">
        <f>IFERROR(VLOOKUP($A443,'CR ACT'!$A$3:$G$9999,6,0),"")</f>
        <v>0.52083333333333326</v>
      </c>
      <c r="K443" s="18">
        <f>IFERROR(VLOOKUP($A443,'CR ACT'!$A$3:$G$9999,7,0),"")</f>
        <v>45</v>
      </c>
      <c r="L443" s="19"/>
      <c r="M443" s="19"/>
      <c r="N443" s="19"/>
      <c r="O443" s="19"/>
      <c r="P443" s="115">
        <f t="shared" si="71"/>
        <v>8.3333333333333259E-2</v>
      </c>
      <c r="Q443" s="21">
        <f t="shared" si="72"/>
        <v>6.9444444444445308E-3</v>
      </c>
    </row>
    <row r="444" spans="1:18" ht="15.75">
      <c r="A444" s="16">
        <v>470</v>
      </c>
      <c r="B444" s="118">
        <f>IFERROR(VLOOKUP(A444,'CR ACT'!$A$3:$J$9999,10,FALSE),"")</f>
        <v>0</v>
      </c>
      <c r="C444" s="123">
        <v>68</v>
      </c>
      <c r="D444" s="16">
        <v>5</v>
      </c>
      <c r="E444" s="8" t="str">
        <f t="shared" si="68"/>
        <v>68-5</v>
      </c>
      <c r="F444" s="17">
        <f>IFERROR(VLOOKUP($A444,'CR ACT'!$A$3:$G$9999,2,0),"")</f>
        <v>0.52777777777777779</v>
      </c>
      <c r="G444" s="17" t="str">
        <f>IFERROR(VLOOKUP($A444,'CR ACT'!$A$3:$G$9999,3,0),"")</f>
        <v>TVM</v>
      </c>
      <c r="H444" s="16" t="str">
        <f>IFERROR(VLOOKUP($A444,'CR ACT'!$A$3:$G$9999,4,0),"")</f>
        <v>NH</v>
      </c>
      <c r="I444" s="17" t="str">
        <f>IFERROR(VLOOKUP($A444,'CR ACT'!$A$3:$G$9999,5,0),"")</f>
        <v>KLKV</v>
      </c>
      <c r="J444" s="17">
        <f>IFERROR(VLOOKUP($A444,'CR ACT'!$A$3:$G$9999,6,0),"")</f>
        <v>0.58333333333333337</v>
      </c>
      <c r="K444" s="18">
        <f>IFERROR(VLOOKUP($A444,'CR ACT'!$A$3:$G$9999,7,0),"")</f>
        <v>33.700000000000003</v>
      </c>
      <c r="L444" s="19"/>
      <c r="M444" s="19"/>
      <c r="N444" s="19"/>
      <c r="O444" s="19"/>
      <c r="P444" s="115">
        <f t="shared" si="71"/>
        <v>5.555555555555558E-2</v>
      </c>
      <c r="Q444" s="21">
        <f t="shared" si="72"/>
        <v>6.9444444444444198E-3</v>
      </c>
    </row>
    <row r="445" spans="1:18" ht="15.75">
      <c r="A445" s="16">
        <v>81</v>
      </c>
      <c r="B445" s="118">
        <f>IFERROR(VLOOKUP(A445,'CR ACT'!$A$3:$J$9999,10,FALSE),"")</f>
        <v>0</v>
      </c>
      <c r="C445" s="124">
        <v>68</v>
      </c>
      <c r="D445" s="16">
        <v>6</v>
      </c>
      <c r="E445" s="8" t="str">
        <f t="shared" si="68"/>
        <v>68-6</v>
      </c>
      <c r="F445" s="17">
        <f>IFERROR(VLOOKUP($A445,'CR ACT'!$A$3:$G$9999,2,0),"")</f>
        <v>0.59027777777777779</v>
      </c>
      <c r="G445" s="17" t="str">
        <f>IFERROR(VLOOKUP($A445,'CR ACT'!$A$3:$G$9999,3,0),"")</f>
        <v>KLKV</v>
      </c>
      <c r="H445" s="16" t="str">
        <f>IFERROR(VLOOKUP($A445,'CR ACT'!$A$3:$G$9999,4,0),"")</f>
        <v>NH</v>
      </c>
      <c r="I445" s="17" t="str">
        <f>IFERROR(VLOOKUP($A445,'CR ACT'!$A$3:$G$9999,5,0),"")</f>
        <v>PSL</v>
      </c>
      <c r="J445" s="17">
        <f>IFERROR(VLOOKUP($A445,'CR ACT'!$A$3:$G$9999,6,0),"")</f>
        <v>0.59722222222222221</v>
      </c>
      <c r="K445" s="18">
        <f>IFERROR(VLOOKUP($A445,'CR ACT'!$A$3:$G$9999,7,0),"")</f>
        <v>3.5</v>
      </c>
      <c r="L445" s="19"/>
      <c r="M445" s="19"/>
      <c r="N445" s="19"/>
      <c r="O445" s="19"/>
      <c r="P445" s="20">
        <f t="shared" si="71"/>
        <v>6.9444444444444198E-3</v>
      </c>
      <c r="Q445" s="21" t="str">
        <f t="shared" si="72"/>
        <v/>
      </c>
    </row>
    <row r="446" spans="1:18" ht="15.75">
      <c r="A446" s="16"/>
      <c r="B446" s="118" t="str">
        <f>IFERROR(VLOOKUP(A446,'CR ACT'!$A$3:$J$9999,10,FALSE),"")</f>
        <v/>
      </c>
      <c r="C446" s="123"/>
      <c r="D446" s="16"/>
      <c r="E446" s="8" t="str">
        <f t="shared" si="68"/>
        <v>0</v>
      </c>
      <c r="F446" s="17" t="str">
        <f>IFERROR(VLOOKUP($A446,'CR ACT'!$A$3:$G$9999,2,0),"")</f>
        <v/>
      </c>
      <c r="G446" s="17" t="str">
        <f>IFERROR(VLOOKUP($A446,'CR ACT'!$A$3:$G$9999,3,0),"")</f>
        <v/>
      </c>
      <c r="H446" s="16" t="str">
        <f>IFERROR(VLOOKUP($A446,'CR ACT'!$A$3:$G$9999,4,0),"")</f>
        <v/>
      </c>
      <c r="I446" s="17" t="str">
        <f>IFERROR(VLOOKUP($A446,'CR ACT'!$A$3:$G$9999,5,0),"")</f>
        <v/>
      </c>
      <c r="J446" s="17" t="str">
        <f>IFERROR(VLOOKUP($A446,'CR ACT'!$A$3:$G$9999,6,0),"")</f>
        <v/>
      </c>
      <c r="K446" s="18" t="str">
        <f>IFERROR(VLOOKUP($A446,'CR ACT'!$A$3:$G$9999,7,0),"")</f>
        <v/>
      </c>
      <c r="L446" s="22"/>
      <c r="M446" s="22"/>
      <c r="N446" s="22"/>
      <c r="O446" s="22"/>
      <c r="P446" s="115" t="str">
        <f t="shared" si="71"/>
        <v/>
      </c>
      <c r="Q446" s="21" t="str">
        <f t="shared" si="72"/>
        <v/>
      </c>
    </row>
    <row r="447" spans="1:18" ht="16.5" thickBot="1">
      <c r="A447" s="16"/>
      <c r="B447" s="118" t="str">
        <f>IFERROR(VLOOKUP(A447,'CR ACT'!$A$3:$J$9999,10,FALSE),"")</f>
        <v/>
      </c>
      <c r="C447" s="138"/>
      <c r="D447" s="23"/>
      <c r="E447" s="8" t="str">
        <f t="shared" si="68"/>
        <v>0</v>
      </c>
      <c r="F447" s="24" t="str">
        <f>IFERROR(VLOOKUP($A447,'CR ACT'!$A$3:$G$9999,2,0),"")</f>
        <v/>
      </c>
      <c r="G447" s="24" t="str">
        <f>IFERROR(VLOOKUP($A447,'CR ACT'!$A$3:$G$9999,3,0),"")</f>
        <v/>
      </c>
      <c r="H447" s="23" t="str">
        <f>IFERROR(VLOOKUP($A447,'CR ACT'!$A$3:$G$9999,4,0),"")</f>
        <v/>
      </c>
      <c r="I447" s="24" t="str">
        <f>IFERROR(VLOOKUP($A447,'CR ACT'!$A$3:$G$9999,5,0),"")</f>
        <v/>
      </c>
      <c r="J447" s="24" t="str">
        <f>IFERROR(VLOOKUP($A447,'CR ACT'!$A$3:$G$9999,6,0),"")</f>
        <v/>
      </c>
      <c r="K447" s="25" t="str">
        <f>IFERROR(VLOOKUP($A447,'CR ACT'!$A$3:$G$9999,7,0),"")</f>
        <v/>
      </c>
      <c r="L447" s="26"/>
      <c r="M447" s="26"/>
      <c r="N447" s="26"/>
      <c r="O447" s="26"/>
      <c r="P447" s="27" t="str">
        <f t="shared" si="71"/>
        <v/>
      </c>
      <c r="Q447" s="28"/>
    </row>
    <row r="448" spans="1:18" ht="15.75">
      <c r="A448" s="7">
        <v>34</v>
      </c>
      <c r="B448" s="118">
        <f>IFERROR(VLOOKUP(A448,'CR ACT'!$A$3:$J$9999,10,FALSE),"")</f>
        <v>0</v>
      </c>
      <c r="C448" s="123">
        <v>69</v>
      </c>
      <c r="D448" s="8">
        <v>1</v>
      </c>
      <c r="E448" s="8" t="str">
        <f t="shared" si="68"/>
        <v>69-1</v>
      </c>
      <c r="F448" s="9">
        <f>IFERROR(VLOOKUP($A448,'CR ACT'!$A$3:$G$9999,2,0),"")</f>
        <v>0.33333333333333298</v>
      </c>
      <c r="G448" s="9" t="str">
        <f>IFERROR(VLOOKUP($A448,'CR ACT'!$A$3:$G$9999,3,0),"")</f>
        <v>PSL</v>
      </c>
      <c r="H448" s="8" t="str">
        <f>IFERROR(VLOOKUP($A448,'CR ACT'!$A$3:$G$9999,4,0),"")</f>
        <v>NH</v>
      </c>
      <c r="I448" s="9" t="str">
        <f>IFERROR(VLOOKUP($A448,'CR ACT'!$A$3:$G$9999,5,0),"")</f>
        <v>KLKV</v>
      </c>
      <c r="J448" s="9">
        <f>IFERROR(VLOOKUP($A448,'CR ACT'!$A$3:$G$9999,6,0),"")</f>
        <v>0.33680555555555519</v>
      </c>
      <c r="K448" s="10">
        <f>IFERROR(VLOOKUP($A448,'CR ACT'!$A$3:$G$9999,7,0),"")</f>
        <v>3.5</v>
      </c>
      <c r="L448" s="11">
        <f>SUMIF(Q448:Q455,"&lt;0:14",Q448:Q455)+SUM(P448:P455)+TIME(0,60,0)</f>
        <v>0.40972222222222204</v>
      </c>
      <c r="M448" s="12">
        <f>L448+SUMIF(Q448:Q455,"&gt;0:14",Q448:Q455)-TIME(0,30,0)</f>
        <v>0.47916666666666657</v>
      </c>
      <c r="N448" s="12">
        <f>MAX(0,(L448-TIME(8,0,0)))</f>
        <v>7.6388888888888729E-2</v>
      </c>
      <c r="O448" s="13">
        <f>SUM(K448:K455)</f>
        <v>205</v>
      </c>
      <c r="P448" s="14">
        <f t="shared" si="71"/>
        <v>3.4722222222222099E-3</v>
      </c>
      <c r="Q448" s="15">
        <f t="shared" ref="Q448:Q454" si="73">IFERROR(MAX(0,(F449-J448)),"")</f>
        <v>3.4722222222228205E-3</v>
      </c>
    </row>
    <row r="449" spans="1:18" ht="15.75">
      <c r="A449" s="16">
        <v>178</v>
      </c>
      <c r="B449" s="118">
        <f>IFERROR(VLOOKUP(A449,'CR ACT'!$A$3:$J$9999,10,FALSE),"")</f>
        <v>0</v>
      </c>
      <c r="C449" s="124">
        <v>69</v>
      </c>
      <c r="D449" s="16">
        <v>2</v>
      </c>
      <c r="E449" s="8" t="str">
        <f t="shared" si="68"/>
        <v>69-2</v>
      </c>
      <c r="F449" s="17">
        <f>IFERROR(VLOOKUP($A449,'CR ACT'!$A$3:$G$9999,2,0),"")</f>
        <v>0.34027777777777801</v>
      </c>
      <c r="G449" s="17" t="str">
        <f>IFERROR(VLOOKUP($A449,'CR ACT'!$A$3:$G$9999,3,0),"")</f>
        <v>KLKV</v>
      </c>
      <c r="H449" s="16" t="str">
        <f>IFERROR(VLOOKUP($A449,'CR ACT'!$A$3:$G$9999,4,0),"")</f>
        <v>NH</v>
      </c>
      <c r="I449" s="17" t="str">
        <f>IFERROR(VLOOKUP($A449,'CR ACT'!$A$3:$G$9999,5,0),"")</f>
        <v>PCD</v>
      </c>
      <c r="J449" s="17">
        <f>IFERROR(VLOOKUP($A449,'CR ACT'!$A$3:$G$9999,6,0),"")</f>
        <v>0.43750000000000022</v>
      </c>
      <c r="K449" s="18">
        <f>IFERROR(VLOOKUP($A449,'CR ACT'!$A$3:$G$9999,7,0),"")</f>
        <v>56</v>
      </c>
      <c r="L449" s="19"/>
      <c r="M449" s="19"/>
      <c r="N449" s="19"/>
      <c r="O449" s="19"/>
      <c r="P449" s="115">
        <f t="shared" si="71"/>
        <v>9.722222222222221E-2</v>
      </c>
      <c r="Q449" s="122">
        <f t="shared" si="73"/>
        <v>2.0833333333333093E-2</v>
      </c>
      <c r="R449" s="121"/>
    </row>
    <row r="450" spans="1:18" ht="15.75">
      <c r="A450" s="16">
        <v>383</v>
      </c>
      <c r="B450" s="118">
        <f>IFERROR(VLOOKUP(A450,'CR ACT'!$A$3:$J$9999,10,FALSE),"")</f>
        <v>0</v>
      </c>
      <c r="C450" s="123">
        <v>69</v>
      </c>
      <c r="D450" s="16">
        <v>3</v>
      </c>
      <c r="E450" s="8" t="str">
        <f t="shared" si="68"/>
        <v>69-3</v>
      </c>
      <c r="F450" s="17">
        <f>IFERROR(VLOOKUP($A450,'CR ACT'!$A$3:$G$9999,2,0),"")</f>
        <v>0.45833333333333331</v>
      </c>
      <c r="G450" s="17" t="str">
        <f>IFERROR(VLOOKUP($A450,'CR ACT'!$A$3:$G$9999,3,0),"")</f>
        <v>PCD</v>
      </c>
      <c r="H450" s="16" t="str">
        <f>IFERROR(VLOOKUP($A450,'CR ACT'!$A$3:$G$9999,4,0),"")</f>
        <v>NH</v>
      </c>
      <c r="I450" s="17" t="str">
        <f>IFERROR(VLOOKUP($A450,'CR ACT'!$A$3:$G$9999,5,0),"")</f>
        <v>NTA</v>
      </c>
      <c r="J450" s="17">
        <f>IFERROR(VLOOKUP($A450,'CR ACT'!$A$3:$G$9999,6,0),"")</f>
        <v>0.53472222222222221</v>
      </c>
      <c r="K450" s="18">
        <f>IFERROR(VLOOKUP($A450,'CR ACT'!$A$3:$G$9999,7,0),"")</f>
        <v>43</v>
      </c>
      <c r="L450" s="19"/>
      <c r="M450" s="19"/>
      <c r="N450" s="19"/>
      <c r="O450" s="19"/>
      <c r="P450" s="115">
        <f t="shared" si="71"/>
        <v>7.6388888888888895E-2</v>
      </c>
      <c r="Q450" s="122">
        <f t="shared" si="73"/>
        <v>6.9444444444444753E-2</v>
      </c>
      <c r="R450" s="121"/>
    </row>
    <row r="451" spans="1:18" ht="15.75">
      <c r="A451" s="16">
        <v>252</v>
      </c>
      <c r="B451" s="118">
        <f>IFERROR(VLOOKUP(A451,'CR ACT'!$A$3:$J$9999,10,FALSE),"")</f>
        <v>0</v>
      </c>
      <c r="C451" s="124">
        <v>69</v>
      </c>
      <c r="D451" s="16">
        <v>4</v>
      </c>
      <c r="E451" s="8" t="str">
        <f t="shared" si="68"/>
        <v>69-4</v>
      </c>
      <c r="F451" s="17">
        <f>IFERROR(VLOOKUP($A451,'CR ACT'!$A$3:$G$9999,2,0),"")</f>
        <v>0.60416666666666696</v>
      </c>
      <c r="G451" s="17" t="str">
        <f>IFERROR(VLOOKUP($A451,'CR ACT'!$A$3:$G$9999,3,0),"")</f>
        <v>NTA</v>
      </c>
      <c r="H451" s="16" t="str">
        <f>IFERROR(VLOOKUP($A451,'CR ACT'!$A$3:$G$9999,4,0),"")</f>
        <v>TVM-MC-CHPY</v>
      </c>
      <c r="I451" s="17" t="str">
        <f>IFERROR(VLOOKUP($A451,'CR ACT'!$A$3:$G$9999,5,0),"")</f>
        <v>PCD</v>
      </c>
      <c r="J451" s="17">
        <f>IFERROR(VLOOKUP($A451,'CR ACT'!$A$3:$G$9999,6,0),"")</f>
        <v>0.6805555555555558</v>
      </c>
      <c r="K451" s="18">
        <f>IFERROR(VLOOKUP($A451,'CR ACT'!$A$3:$G$9999,7,0),"")</f>
        <v>43</v>
      </c>
      <c r="L451" s="19"/>
      <c r="M451" s="19"/>
      <c r="N451" s="19"/>
      <c r="O451" s="19"/>
      <c r="P451" s="20">
        <f t="shared" si="71"/>
        <v>7.638888888888884E-2</v>
      </c>
      <c r="Q451" s="122">
        <f t="shared" si="73"/>
        <v>6.9444444444441977E-3</v>
      </c>
      <c r="R451" s="121"/>
    </row>
    <row r="452" spans="1:18" ht="15.75">
      <c r="A452" s="16">
        <v>452</v>
      </c>
      <c r="B452" s="118">
        <f>IFERROR(VLOOKUP(A452,'CR ACT'!$A$3:$J$9999,10,FALSE),"")</f>
        <v>0</v>
      </c>
      <c r="C452" s="123">
        <v>69</v>
      </c>
      <c r="D452" s="16">
        <v>5</v>
      </c>
      <c r="E452" s="8" t="str">
        <f t="shared" si="68"/>
        <v>69-5</v>
      </c>
      <c r="F452" s="17">
        <f>IFERROR(VLOOKUP($A452,'CR ACT'!$A$3:$G$9999,2,0),"")</f>
        <v>0.6875</v>
      </c>
      <c r="G452" s="17" t="str">
        <f>IFERROR(VLOOKUP($A452,'CR ACT'!$A$3:$G$9999,3,0),"")</f>
        <v>PCD</v>
      </c>
      <c r="H452" s="16" t="str">
        <f>IFERROR(VLOOKUP($A452,'CR ACT'!$A$3:$G$9999,4,0),"")</f>
        <v>MC-PTM-NH</v>
      </c>
      <c r="I452" s="17" t="str">
        <f>IFERROR(VLOOKUP($A452,'CR ACT'!$A$3:$G$9999,5,0),"")</f>
        <v>KLKV</v>
      </c>
      <c r="J452" s="17">
        <f>IFERROR(VLOOKUP($A452,'CR ACT'!$A$3:$G$9999,6,0),"")</f>
        <v>0.78472222222222221</v>
      </c>
      <c r="K452" s="18">
        <f>IFERROR(VLOOKUP($A452,'CR ACT'!$A$3:$G$9999,7,0),"")</f>
        <v>56</v>
      </c>
      <c r="L452" s="19"/>
      <c r="M452" s="19"/>
      <c r="N452" s="19"/>
      <c r="O452" s="19"/>
      <c r="P452" s="115">
        <f t="shared" si="71"/>
        <v>9.722222222222221E-2</v>
      </c>
      <c r="Q452" s="21">
        <f t="shared" si="73"/>
        <v>3.4722222222217658E-3</v>
      </c>
    </row>
    <row r="453" spans="1:18" ht="15.75">
      <c r="A453" s="16">
        <v>103</v>
      </c>
      <c r="B453" s="118">
        <f>IFERROR(VLOOKUP(A453,'CR ACT'!$A$3:$J$9999,10,FALSE),"")</f>
        <v>0</v>
      </c>
      <c r="C453" s="124">
        <v>69</v>
      </c>
      <c r="D453" s="16">
        <v>6</v>
      </c>
      <c r="E453" s="8" t="str">
        <f t="shared" si="68"/>
        <v>69-6</v>
      </c>
      <c r="F453" s="17">
        <f>IFERROR(VLOOKUP($A453,'CR ACT'!$A$3:$G$9999,2,0),"")</f>
        <v>0.78819444444444398</v>
      </c>
      <c r="G453" s="17" t="str">
        <f>IFERROR(VLOOKUP($A453,'CR ACT'!$A$3:$G$9999,3,0),"")</f>
        <v>KLKV</v>
      </c>
      <c r="H453" s="16" t="str">
        <f>IFERROR(VLOOKUP($A453,'CR ACT'!$A$3:$G$9999,4,0),"")</f>
        <v>NH</v>
      </c>
      <c r="I453" s="17" t="str">
        <f>IFERROR(VLOOKUP($A453,'CR ACT'!$A$3:$G$9999,5,0),"")</f>
        <v>PSL</v>
      </c>
      <c r="J453" s="17">
        <f>IFERROR(VLOOKUP($A453,'CR ACT'!$A$3:$G$9999,6,0),"")</f>
        <v>0.79166666666666619</v>
      </c>
      <c r="K453" s="18">
        <f>IFERROR(VLOOKUP($A453,'CR ACT'!$A$3:$G$9999,7,0),"")</f>
        <v>3.5</v>
      </c>
      <c r="L453" s="19"/>
      <c r="M453" s="19"/>
      <c r="N453" s="19"/>
      <c r="O453" s="19"/>
      <c r="P453" s="115">
        <f t="shared" si="71"/>
        <v>3.4722222222222099E-3</v>
      </c>
      <c r="Q453" s="21" t="str">
        <f t="shared" si="73"/>
        <v/>
      </c>
    </row>
    <row r="454" spans="1:18" ht="15.75">
      <c r="A454" s="16"/>
      <c r="B454" s="118" t="str">
        <f>IFERROR(VLOOKUP(A454,'CR ACT'!$A$3:$J$9999,10,FALSE),"")</f>
        <v/>
      </c>
      <c r="C454" s="138"/>
      <c r="D454" s="16"/>
      <c r="E454" s="8" t="str">
        <f t="shared" si="68"/>
        <v>0</v>
      </c>
      <c r="F454" s="17" t="str">
        <f>IFERROR(VLOOKUP($A454,'CR ACT'!$A$3:$G$9999,2,0),"")</f>
        <v/>
      </c>
      <c r="G454" s="17" t="str">
        <f>IFERROR(VLOOKUP($A454,'CR ACT'!$A$3:$G$9999,3,0),"")</f>
        <v/>
      </c>
      <c r="H454" s="16" t="str">
        <f>IFERROR(VLOOKUP($A454,'CR ACT'!$A$3:$G$9999,4,0),"")</f>
        <v/>
      </c>
      <c r="I454" s="17" t="str">
        <f>IFERROR(VLOOKUP($A454,'CR ACT'!$A$3:$G$9999,5,0),"")</f>
        <v/>
      </c>
      <c r="J454" s="17" t="str">
        <f>IFERROR(VLOOKUP($A454,'CR ACT'!$A$3:$G$9999,6,0),"")</f>
        <v/>
      </c>
      <c r="K454" s="18" t="str">
        <f>IFERROR(VLOOKUP($A454,'CR ACT'!$A$3:$G$9999,7,0),"")</f>
        <v/>
      </c>
      <c r="L454" s="22"/>
      <c r="M454" s="22"/>
      <c r="N454" s="22"/>
      <c r="O454" s="22"/>
      <c r="P454" s="115" t="str">
        <f t="shared" si="71"/>
        <v/>
      </c>
      <c r="Q454" s="21" t="str">
        <f t="shared" si="73"/>
        <v/>
      </c>
    </row>
    <row r="455" spans="1:18" ht="16.5" thickBot="1">
      <c r="A455" s="16"/>
      <c r="B455" s="118" t="str">
        <f>IFERROR(VLOOKUP(A455,'CR ACT'!$A$3:$J$9999,10,FALSE),"")</f>
        <v/>
      </c>
      <c r="C455" s="138"/>
      <c r="D455" s="23"/>
      <c r="E455" s="8" t="str">
        <f t="shared" si="68"/>
        <v>0</v>
      </c>
      <c r="F455" s="24" t="str">
        <f>IFERROR(VLOOKUP($A455,'CR ACT'!$A$3:$G$9999,2,0),"")</f>
        <v/>
      </c>
      <c r="G455" s="24" t="str">
        <f>IFERROR(VLOOKUP($A455,'CR ACT'!$A$3:$G$9999,3,0),"")</f>
        <v/>
      </c>
      <c r="H455" s="23" t="str">
        <f>IFERROR(VLOOKUP($A455,'CR ACT'!$A$3:$G$9999,4,0),"")</f>
        <v/>
      </c>
      <c r="I455" s="24" t="str">
        <f>IFERROR(VLOOKUP($A455,'CR ACT'!$A$3:$G$9999,5,0),"")</f>
        <v/>
      </c>
      <c r="J455" s="24" t="str">
        <f>IFERROR(VLOOKUP($A455,'CR ACT'!$A$3:$G$9999,6,0),"")</f>
        <v/>
      </c>
      <c r="K455" s="25" t="str">
        <f>IFERROR(VLOOKUP($A455,'CR ACT'!$A$3:$G$9999,7,0),"")</f>
        <v/>
      </c>
      <c r="L455" s="26"/>
      <c r="M455" s="26"/>
      <c r="N455" s="26"/>
      <c r="O455" s="26"/>
      <c r="P455" s="27" t="str">
        <f t="shared" si="71"/>
        <v/>
      </c>
      <c r="Q455" s="28"/>
    </row>
    <row r="456" spans="1:18" ht="15.75">
      <c r="A456" s="7">
        <v>23</v>
      </c>
      <c r="B456" s="118">
        <f>IFERROR(VLOOKUP(A456,'CR ACT'!$A$3:$J$9999,10,FALSE),"")</f>
        <v>0</v>
      </c>
      <c r="C456" s="123">
        <v>70</v>
      </c>
      <c r="D456" s="8">
        <v>1</v>
      </c>
      <c r="E456" s="8" t="str">
        <f t="shared" si="68"/>
        <v>70-1</v>
      </c>
      <c r="F456" s="9">
        <f>IFERROR(VLOOKUP($A456,'CR ACT'!$A$3:$G$9999,2,0),"")</f>
        <v>0.4236111111111111</v>
      </c>
      <c r="G456" s="9" t="str">
        <f>IFERROR(VLOOKUP($A456,'CR ACT'!$A$3:$G$9999,3,0),"")</f>
        <v>PSL</v>
      </c>
      <c r="H456" s="8" t="str">
        <f>IFERROR(VLOOKUP($A456,'CR ACT'!$A$3:$G$9999,4,0),"")</f>
        <v>NH</v>
      </c>
      <c r="I456" s="9" t="str">
        <f>IFERROR(VLOOKUP($A456,'CR ACT'!$A$3:$G$9999,5,0),"")</f>
        <v>KLKV</v>
      </c>
      <c r="J456" s="9">
        <f>IFERROR(VLOOKUP($A456,'CR ACT'!$A$3:$G$9999,6,0),"")</f>
        <v>0.42708333333333331</v>
      </c>
      <c r="K456" s="10">
        <f>IFERROR(VLOOKUP($A456,'CR ACT'!$A$3:$G$9999,7,0),"")</f>
        <v>3.5</v>
      </c>
      <c r="L456" s="11">
        <f>SUMIF(Q456:Q463,"&lt;0:14",Q456:Q463)+SUM(P456:P463)+TIME(0,60,0)</f>
        <v>0.36458333333333326</v>
      </c>
      <c r="M456" s="12">
        <f>L456+SUMIF(Q456:Q463,"&gt;0:14",Q456:Q463)-TIME(0,30,0)</f>
        <v>0.40972222222222249</v>
      </c>
      <c r="N456" s="12">
        <f>MAX(0,(L456-TIME(8,0,0)))</f>
        <v>3.1249999999999944E-2</v>
      </c>
      <c r="O456" s="13">
        <f>SUM(K456:K463)</f>
        <v>187.60000000000002</v>
      </c>
      <c r="P456" s="14">
        <f t="shared" si="71"/>
        <v>3.4722222222222099E-3</v>
      </c>
      <c r="Q456" s="15">
        <f t="shared" ref="Q456:Q462" si="74">IFERROR(MAX(0,(F457-J456)),"")</f>
        <v>0</v>
      </c>
    </row>
    <row r="457" spans="1:18" ht="15.75">
      <c r="A457" s="16">
        <v>201</v>
      </c>
      <c r="B457" s="118">
        <f>IFERROR(VLOOKUP(A457,'CR ACT'!$A$3:$J$9999,10,FALSE),"")</f>
        <v>0</v>
      </c>
      <c r="C457" s="124">
        <v>70</v>
      </c>
      <c r="D457" s="16">
        <v>2</v>
      </c>
      <c r="E457" s="8" t="str">
        <f t="shared" si="68"/>
        <v>70-2</v>
      </c>
      <c r="F457" s="17">
        <f>IFERROR(VLOOKUP($A457,'CR ACT'!$A$3:$G$9999,2,0),"")</f>
        <v>0.42708333333333331</v>
      </c>
      <c r="G457" s="17" t="str">
        <f>IFERROR(VLOOKUP($A457,'CR ACT'!$A$3:$G$9999,3,0),"")</f>
        <v>KLKV</v>
      </c>
      <c r="H457" s="16" t="str">
        <f>IFERROR(VLOOKUP($A457,'CR ACT'!$A$3:$G$9999,4,0),"")</f>
        <v>NH</v>
      </c>
      <c r="I457" s="17" t="str">
        <f>IFERROR(VLOOKUP($A457,'CR ACT'!$A$3:$G$9999,5,0),"")</f>
        <v>TVM</v>
      </c>
      <c r="J457" s="17">
        <f>IFERROR(VLOOKUP($A457,'CR ACT'!$A$3:$G$9999,6,0),"")</f>
        <v>0.4826388888888889</v>
      </c>
      <c r="K457" s="18">
        <f>IFERROR(VLOOKUP($A457,'CR ACT'!$A$3:$G$9999,7,0),"")</f>
        <v>33.700000000000003</v>
      </c>
      <c r="L457" s="19"/>
      <c r="M457" s="19"/>
      <c r="N457" s="19"/>
      <c r="O457" s="19"/>
      <c r="P457" s="115">
        <f t="shared" si="71"/>
        <v>5.555555555555558E-2</v>
      </c>
      <c r="Q457" s="21">
        <f t="shared" si="74"/>
        <v>6.9444444444444198E-3</v>
      </c>
    </row>
    <row r="458" spans="1:18" ht="15.75">
      <c r="A458" s="16">
        <v>381</v>
      </c>
      <c r="B458" s="118">
        <f>IFERROR(VLOOKUP(A458,'CR ACT'!$A$3:$J$9999,10,FALSE),"")</f>
        <v>0</v>
      </c>
      <c r="C458" s="123">
        <v>70</v>
      </c>
      <c r="D458" s="16">
        <v>3</v>
      </c>
      <c r="E458" s="8" t="str">
        <f t="shared" si="68"/>
        <v>70-3</v>
      </c>
      <c r="F458" s="17">
        <f>IFERROR(VLOOKUP($A458,'CR ACT'!$A$3:$G$9999,2,0),"")</f>
        <v>0.48958333333333331</v>
      </c>
      <c r="G458" s="17" t="str">
        <f>IFERROR(VLOOKUP($A458,'CR ACT'!$A$3:$G$9999,3,0),"")</f>
        <v>TVM</v>
      </c>
      <c r="H458" s="16" t="str">
        <f>IFERROR(VLOOKUP($A458,'CR ACT'!$A$3:$G$9999,4,0),"")</f>
        <v>NH</v>
      </c>
      <c r="I458" s="17" t="str">
        <f>IFERROR(VLOOKUP($A458,'CR ACT'!$A$3:$G$9999,5,0),"")</f>
        <v>KLKV</v>
      </c>
      <c r="J458" s="17">
        <f>IFERROR(VLOOKUP($A458,'CR ACT'!$A$3:$G$9999,6,0),"")</f>
        <v>0.53819444444444442</v>
      </c>
      <c r="K458" s="18">
        <f>IFERROR(VLOOKUP($A458,'CR ACT'!$A$3:$G$9999,7,0),"")</f>
        <v>33.700000000000003</v>
      </c>
      <c r="L458" s="19"/>
      <c r="M458" s="19"/>
      <c r="N458" s="19"/>
      <c r="O458" s="19"/>
      <c r="P458" s="115">
        <f t="shared" si="71"/>
        <v>4.8611111111111105E-2</v>
      </c>
      <c r="Q458" s="21">
        <f t="shared" si="74"/>
        <v>6.9444444444445308E-3</v>
      </c>
      <c r="R458" s="121"/>
    </row>
    <row r="459" spans="1:18" ht="15.75">
      <c r="A459" s="16">
        <v>635</v>
      </c>
      <c r="B459" s="118">
        <f>IFERROR(VLOOKUP(A459,'CR ACT'!$A$3:$J$9999,10,FALSE),"")</f>
        <v>0</v>
      </c>
      <c r="C459" s="124">
        <v>70</v>
      </c>
      <c r="D459" s="16">
        <v>4</v>
      </c>
      <c r="E459" s="8" t="str">
        <f t="shared" si="68"/>
        <v>70-4</v>
      </c>
      <c r="F459" s="17">
        <f>IFERROR(VLOOKUP($A459,'CR ACT'!$A$3:$G$9999,2,0),"")</f>
        <v>0.54513888888888895</v>
      </c>
      <c r="G459" s="17" t="str">
        <f>IFERROR(VLOOKUP($A459,'CR ACT'!$A$3:$G$9999,3,0),"")</f>
        <v>KLKV</v>
      </c>
      <c r="H459" s="16" t="str">
        <f>IFERROR(VLOOKUP($A459,'CR ACT'!$A$3:$G$9999,4,0),"")</f>
        <v>PLKDA-PZKNU</v>
      </c>
      <c r="I459" s="17" t="str">
        <f>IFERROR(VLOOKUP($A459,'CR ACT'!$A$3:$G$9999,5,0),"")</f>
        <v>VLKA</v>
      </c>
      <c r="J459" s="17">
        <f>IFERROR(VLOOKUP($A459,'CR ACT'!$A$3:$G$9999,6,0),"")</f>
        <v>0.56597222222222221</v>
      </c>
      <c r="K459" s="18">
        <f>IFERROR(VLOOKUP($A459,'CR ACT'!$A$3:$G$9999,7,0),"")</f>
        <v>13</v>
      </c>
      <c r="L459" s="19"/>
      <c r="M459" s="19"/>
      <c r="N459" s="19"/>
      <c r="O459" s="19"/>
      <c r="P459" s="115">
        <f t="shared" si="71"/>
        <v>2.0833333333333259E-2</v>
      </c>
      <c r="Q459" s="21">
        <f t="shared" si="74"/>
        <v>6.9444444444444198E-3</v>
      </c>
    </row>
    <row r="460" spans="1:18" ht="15.75">
      <c r="A460" s="16">
        <v>639</v>
      </c>
      <c r="B460" s="118">
        <f>IFERROR(VLOOKUP(A460,'CR ACT'!$A$3:$J$9999,10,FALSE),"")</f>
        <v>0</v>
      </c>
      <c r="C460" s="123">
        <v>70</v>
      </c>
      <c r="D460" s="16">
        <v>5</v>
      </c>
      <c r="E460" s="8" t="str">
        <f t="shared" si="68"/>
        <v>70-5</v>
      </c>
      <c r="F460" s="17">
        <f>IFERROR(VLOOKUP($A460,'CR ACT'!$A$3:$G$9999,2,0),"")</f>
        <v>0.57291666666666663</v>
      </c>
      <c r="G460" s="17" t="str">
        <f>IFERROR(VLOOKUP($A460,'CR ACT'!$A$3:$G$9999,3,0),"")</f>
        <v>VLKA</v>
      </c>
      <c r="H460" s="16" t="str">
        <f>IFERROR(VLOOKUP($A460,'CR ACT'!$A$3:$G$9999,4,0),"")</f>
        <v>PLKDA</v>
      </c>
      <c r="I460" s="17" t="str">
        <f>IFERROR(VLOOKUP($A460,'CR ACT'!$A$3:$G$9999,5,0),"")</f>
        <v>KLKV</v>
      </c>
      <c r="J460" s="17">
        <f>IFERROR(VLOOKUP($A460,'CR ACT'!$A$3:$G$9999,6,0),"")</f>
        <v>0.59374999999999989</v>
      </c>
      <c r="K460" s="18">
        <f>IFERROR(VLOOKUP($A460,'CR ACT'!$A$3:$G$9999,7,0),"")</f>
        <v>13</v>
      </c>
      <c r="L460" s="19"/>
      <c r="M460" s="19"/>
      <c r="N460" s="19"/>
      <c r="O460" s="19"/>
      <c r="P460" s="115">
        <f t="shared" si="71"/>
        <v>2.0833333333333259E-2</v>
      </c>
      <c r="Q460" s="21">
        <f t="shared" si="74"/>
        <v>2.0833333333333481E-2</v>
      </c>
    </row>
    <row r="461" spans="1:18" ht="15.75">
      <c r="A461" s="16">
        <v>263</v>
      </c>
      <c r="B461" s="118">
        <f>IFERROR(VLOOKUP(A461,'CR ACT'!$A$3:$J$9999,10,FALSE),"")</f>
        <v>0</v>
      </c>
      <c r="C461" s="124">
        <v>70</v>
      </c>
      <c r="D461" s="16">
        <v>6</v>
      </c>
      <c r="E461" s="8" t="str">
        <f t="shared" si="68"/>
        <v>70-6</v>
      </c>
      <c r="F461" s="17">
        <f>IFERROR(VLOOKUP($A461,'CR ACT'!$A$3:$G$9999,2,0),"")</f>
        <v>0.61458333333333337</v>
      </c>
      <c r="G461" s="17" t="str">
        <f>IFERROR(VLOOKUP($A461,'CR ACT'!$A$3:$G$9999,3,0),"")</f>
        <v>KLKV</v>
      </c>
      <c r="H461" s="16" t="str">
        <f>IFERROR(VLOOKUP($A461,'CR ACT'!$A$3:$G$9999,4,0),"")</f>
        <v>NH</v>
      </c>
      <c r="I461" s="17" t="str">
        <f>IFERROR(VLOOKUP($A461,'CR ACT'!$A$3:$G$9999,5,0),"")</f>
        <v>TVM</v>
      </c>
      <c r="J461" s="17">
        <f>IFERROR(VLOOKUP($A461,'CR ACT'!$A$3:$G$9999,6,0),"")</f>
        <v>0.67013888888888895</v>
      </c>
      <c r="K461" s="18">
        <f>IFERROR(VLOOKUP($A461,'CR ACT'!$A$3:$G$9999,7,0),"")</f>
        <v>33.700000000000003</v>
      </c>
      <c r="L461" s="19"/>
      <c r="M461" s="19"/>
      <c r="N461" s="19"/>
      <c r="O461" s="19"/>
      <c r="P461" s="115">
        <f t="shared" si="71"/>
        <v>5.555555555555558E-2</v>
      </c>
      <c r="Q461" s="21">
        <f t="shared" si="74"/>
        <v>4.5138888888889062E-2</v>
      </c>
    </row>
    <row r="462" spans="1:18" ht="15.75">
      <c r="A462" s="16">
        <v>624</v>
      </c>
      <c r="B462" s="118">
        <f>IFERROR(VLOOKUP(A462,'CR ACT'!$A$3:$J$9999,10,FALSE),"")</f>
        <v>0</v>
      </c>
      <c r="C462" s="123">
        <v>70</v>
      </c>
      <c r="D462" s="16">
        <v>7</v>
      </c>
      <c r="E462" s="8" t="str">
        <f t="shared" si="68"/>
        <v>70-7</v>
      </c>
      <c r="F462" s="17">
        <f>IFERROR(VLOOKUP($A462,'CR ACT'!$A$3:$G$9999,2,0),"")</f>
        <v>0.71527777777777801</v>
      </c>
      <c r="G462" s="17" t="str">
        <f>IFERROR(VLOOKUP($A462,'CR ACT'!$A$3:$G$9999,3,0),"")</f>
        <v>TVM</v>
      </c>
      <c r="H462" s="16" t="str">
        <f>IFERROR(VLOOKUP($A462,'CR ACT'!$A$3:$G$9999,4,0),"")</f>
        <v>KTDA-MYL-KRKM</v>
      </c>
      <c r="I462" s="17" t="str">
        <f>IFERROR(VLOOKUP($A462,'CR ACT'!$A$3:$G$9999,5,0),"")</f>
        <v>PSL</v>
      </c>
      <c r="J462" s="17">
        <f>IFERROR(VLOOKUP($A462,'CR ACT'!$A$3:$G$9999,6,0),"")</f>
        <v>0.81250000000000022</v>
      </c>
      <c r="K462" s="18">
        <f>IFERROR(VLOOKUP($A462,'CR ACT'!$A$3:$G$9999,7,0),"")</f>
        <v>57</v>
      </c>
      <c r="L462" s="22"/>
      <c r="M462" s="22"/>
      <c r="N462" s="22"/>
      <c r="O462" s="22"/>
      <c r="P462" s="115">
        <f t="shared" si="71"/>
        <v>9.722222222222221E-2</v>
      </c>
      <c r="Q462" s="21" t="str">
        <f t="shared" si="74"/>
        <v/>
      </c>
    </row>
    <row r="463" spans="1:18" ht="16.5" thickBot="1">
      <c r="A463" s="16"/>
      <c r="B463" s="118" t="str">
        <f>IFERROR(VLOOKUP(A463,'CR ACT'!$A$3:$J$9999,10,FALSE),"")</f>
        <v/>
      </c>
      <c r="C463" s="124"/>
      <c r="D463" s="23"/>
      <c r="E463" s="8" t="str">
        <f t="shared" si="68"/>
        <v>0</v>
      </c>
      <c r="F463" s="24" t="str">
        <f>IFERROR(VLOOKUP($A463,'CR ACT'!$A$3:$G$9999,2,0),"")</f>
        <v/>
      </c>
      <c r="G463" s="24" t="str">
        <f>IFERROR(VLOOKUP($A463,'CR ACT'!$A$3:$G$9999,3,0),"")</f>
        <v/>
      </c>
      <c r="H463" s="23" t="str">
        <f>IFERROR(VLOOKUP($A463,'CR ACT'!$A$3:$G$9999,4,0),"")</f>
        <v/>
      </c>
      <c r="I463" s="24" t="str">
        <f>IFERROR(VLOOKUP($A463,'CR ACT'!$A$3:$G$9999,5,0),"")</f>
        <v/>
      </c>
      <c r="J463" s="24" t="str">
        <f>IFERROR(VLOOKUP($A463,'CR ACT'!$A$3:$G$9999,6,0),"")</f>
        <v/>
      </c>
      <c r="K463" s="25" t="str">
        <f>IFERROR(VLOOKUP($A463,'CR ACT'!$A$3:$G$9999,7,0),"")</f>
        <v/>
      </c>
      <c r="L463" s="26"/>
      <c r="M463" s="26"/>
      <c r="N463" s="26"/>
      <c r="O463" s="26"/>
      <c r="P463" s="27" t="str">
        <f t="shared" ref="P463:P471" si="75">IFERROR(J463-F463,"")</f>
        <v/>
      </c>
      <c r="Q463" s="28"/>
    </row>
    <row r="464" spans="1:18" ht="15.75">
      <c r="A464" s="7">
        <v>20</v>
      </c>
      <c r="B464" s="118">
        <f>IFERROR(VLOOKUP(A464,'CR ACT'!$A$3:$J$9999,10,FALSE),"")</f>
        <v>0</v>
      </c>
      <c r="C464" s="123">
        <v>71</v>
      </c>
      <c r="D464" s="8">
        <v>1</v>
      </c>
      <c r="E464" s="8" t="str">
        <f t="shared" si="68"/>
        <v>71-1</v>
      </c>
      <c r="F464" s="9">
        <f>IFERROR(VLOOKUP($A464,'CR ACT'!$A$3:$G$9999,2,0),"")</f>
        <v>0.26388888888888901</v>
      </c>
      <c r="G464" s="9" t="str">
        <f>IFERROR(VLOOKUP($A464,'CR ACT'!$A$3:$G$9999,3,0),"")</f>
        <v>PSL</v>
      </c>
      <c r="H464" s="8" t="str">
        <f>IFERROR(VLOOKUP($A464,'CR ACT'!$A$3:$G$9999,4,0),"")</f>
        <v>NH</v>
      </c>
      <c r="I464" s="9" t="str">
        <f>IFERROR(VLOOKUP($A464,'CR ACT'!$A$3:$G$9999,5,0),"")</f>
        <v>KLKV</v>
      </c>
      <c r="J464" s="9">
        <f>IFERROR(VLOOKUP($A464,'CR ACT'!$A$3:$G$9999,6,0),"")</f>
        <v>0.26736111111111122</v>
      </c>
      <c r="K464" s="10">
        <f>IFERROR(VLOOKUP($A464,'CR ACT'!$A$3:$G$9999,7,0),"")</f>
        <v>3.5</v>
      </c>
      <c r="L464" s="11">
        <f>SUMIF(Q464:Q471,"&lt;0:14",Q464:Q471)+SUM(P464:P471)+TIME(0,60,0)</f>
        <v>0.37847222222222238</v>
      </c>
      <c r="M464" s="12">
        <f>L464+SUMIF(Q464:Q471,"&gt;0:14",Q464:Q471)-TIME(0,30,0)</f>
        <v>0.37847222222222215</v>
      </c>
      <c r="N464" s="12">
        <f>MAX(0,(L464-TIME(8,0,0)))</f>
        <v>4.5138888888889062E-2</v>
      </c>
      <c r="O464" s="13">
        <f>SUM(K464:K471)</f>
        <v>182.39999999999998</v>
      </c>
      <c r="P464" s="14">
        <f t="shared" si="75"/>
        <v>3.4722222222222099E-3</v>
      </c>
      <c r="Q464" s="15">
        <f t="shared" ref="Q464:Q470" si="76">IFERROR(MAX(0,(F465-J464)),"")</f>
        <v>3.4722222222220989E-3</v>
      </c>
    </row>
    <row r="465" spans="1:18" ht="15.75">
      <c r="A465" s="16">
        <v>633</v>
      </c>
      <c r="B465" s="118">
        <f>IFERROR(VLOOKUP(A465,'CR ACT'!$A$3:$J$9999,10,FALSE),"")</f>
        <v>0</v>
      </c>
      <c r="C465" s="124">
        <v>71</v>
      </c>
      <c r="D465" s="16">
        <v>2</v>
      </c>
      <c r="E465" s="8" t="str">
        <f t="shared" si="68"/>
        <v>71-2</v>
      </c>
      <c r="F465" s="17">
        <f>IFERROR(VLOOKUP($A465,'CR ACT'!$A$3:$G$9999,2,0),"")</f>
        <v>0.27083333333333331</v>
      </c>
      <c r="G465" s="17" t="str">
        <f>IFERROR(VLOOKUP($A465,'CR ACT'!$A$3:$G$9999,3,0),"")</f>
        <v>KLKV</v>
      </c>
      <c r="H465" s="16" t="str">
        <f>IFERROR(VLOOKUP($A465,'CR ACT'!$A$3:$G$9999,4,0),"")</f>
        <v>PLKDA-PZKNU</v>
      </c>
      <c r="I465" s="17" t="str">
        <f>IFERROR(VLOOKUP($A465,'CR ACT'!$A$3:$G$9999,5,0),"")</f>
        <v>VLKA</v>
      </c>
      <c r="J465" s="17">
        <f>IFERROR(VLOOKUP($A465,'CR ACT'!$A$3:$G$9999,6,0),"")</f>
        <v>0.29166666666666663</v>
      </c>
      <c r="K465" s="18">
        <f>IFERROR(VLOOKUP($A465,'CR ACT'!$A$3:$G$9999,7,0),"")</f>
        <v>13</v>
      </c>
      <c r="L465" s="19"/>
      <c r="M465" s="19"/>
      <c r="N465" s="19"/>
      <c r="O465" s="19"/>
      <c r="P465" s="115">
        <f t="shared" si="75"/>
        <v>2.0833333333333315E-2</v>
      </c>
      <c r="Q465" s="21">
        <f t="shared" si="76"/>
        <v>6.9444444444443643E-3</v>
      </c>
      <c r="R465" s="121"/>
    </row>
    <row r="466" spans="1:18" ht="15.75">
      <c r="A466" s="16">
        <v>637</v>
      </c>
      <c r="B466" s="118">
        <f>IFERROR(VLOOKUP(A466,'CR ACT'!$A$3:$J$9999,10,FALSE),"")</f>
        <v>0</v>
      </c>
      <c r="C466" s="123">
        <v>71</v>
      </c>
      <c r="D466" s="16">
        <v>3</v>
      </c>
      <c r="E466" s="8" t="str">
        <f t="shared" si="68"/>
        <v>71-3</v>
      </c>
      <c r="F466" s="17">
        <f>IFERROR(VLOOKUP($A466,'CR ACT'!$A$3:$G$9999,2,0),"")</f>
        <v>0.29861111111111099</v>
      </c>
      <c r="G466" s="17" t="str">
        <f>IFERROR(VLOOKUP($A466,'CR ACT'!$A$3:$G$9999,3,0),"")</f>
        <v>VLKA</v>
      </c>
      <c r="H466" s="16" t="str">
        <f>IFERROR(VLOOKUP($A466,'CR ACT'!$A$3:$G$9999,4,0),"")</f>
        <v>PLKDA</v>
      </c>
      <c r="I466" s="17" t="str">
        <f>IFERROR(VLOOKUP($A466,'CR ACT'!$A$3:$G$9999,5,0),"")</f>
        <v>KLKV</v>
      </c>
      <c r="J466" s="17">
        <f>IFERROR(VLOOKUP($A466,'CR ACT'!$A$3:$G$9999,6,0),"")</f>
        <v>0.31944444444444431</v>
      </c>
      <c r="K466" s="18">
        <f>IFERROR(VLOOKUP($A466,'CR ACT'!$A$3:$G$9999,7,0),"")</f>
        <v>13</v>
      </c>
      <c r="L466" s="19"/>
      <c r="M466" s="19"/>
      <c r="N466" s="19"/>
      <c r="O466" s="19"/>
      <c r="P466" s="115">
        <f t="shared" si="75"/>
        <v>2.0833333333333315E-2</v>
      </c>
      <c r="Q466" s="21">
        <f t="shared" si="76"/>
        <v>6.9444444444446973E-3</v>
      </c>
    </row>
    <row r="467" spans="1:18" ht="31.5">
      <c r="A467" s="16">
        <v>666</v>
      </c>
      <c r="B467" s="118">
        <f>IFERROR(VLOOKUP(A467,'CR ACT'!$A$3:$J$9999,10,FALSE),"")</f>
        <v>0</v>
      </c>
      <c r="C467" s="124">
        <v>71</v>
      </c>
      <c r="D467" s="16">
        <v>4</v>
      </c>
      <c r="E467" s="8" t="str">
        <f t="shared" si="68"/>
        <v>71-4</v>
      </c>
      <c r="F467" s="17">
        <f>IFERROR(VLOOKUP($A467,'CR ACT'!$A$3:$G$9999,2,0),"")</f>
        <v>0.32638888888888901</v>
      </c>
      <c r="G467" s="17" t="str">
        <f>IFERROR(VLOOKUP($A467,'CR ACT'!$A$3:$G$9999,3,0),"")</f>
        <v>KLKV</v>
      </c>
      <c r="H467" s="16" t="str">
        <f>IFERROR(VLOOKUP($A467,'CR ACT'!$A$3:$G$9999,4,0),"")</f>
        <v>PKM-NTA-TVM-PTM</v>
      </c>
      <c r="I467" s="17" t="str">
        <f>IFERROR(VLOOKUP($A467,'CR ACT'!$A$3:$G$9999,5,0),"")</f>
        <v>MC</v>
      </c>
      <c r="J467" s="17">
        <f>IFERROR(VLOOKUP($A467,'CR ACT'!$A$3:$G$9999,6,0),"")</f>
        <v>0.4027777777777779</v>
      </c>
      <c r="K467" s="18">
        <f>IFERROR(VLOOKUP($A467,'CR ACT'!$A$3:$G$9999,7,0),"")</f>
        <v>42</v>
      </c>
      <c r="L467" s="19"/>
      <c r="M467" s="19"/>
      <c r="N467" s="19"/>
      <c r="O467" s="19"/>
      <c r="P467" s="115">
        <f t="shared" si="75"/>
        <v>7.6388888888888895E-2</v>
      </c>
      <c r="Q467" s="21">
        <f t="shared" si="76"/>
        <v>2.0833333333333093E-2</v>
      </c>
    </row>
    <row r="468" spans="1:18" ht="15.75">
      <c r="A468" s="16">
        <v>374</v>
      </c>
      <c r="B468" s="118">
        <f>IFERROR(VLOOKUP(A468,'CR ACT'!$A$3:$J$9999,10,FALSE),"")</f>
        <v>0</v>
      </c>
      <c r="C468" s="123">
        <v>71</v>
      </c>
      <c r="D468" s="16">
        <v>5</v>
      </c>
      <c r="E468" s="8" t="str">
        <f t="shared" si="68"/>
        <v>71-5</v>
      </c>
      <c r="F468" s="17">
        <f>IFERROR(VLOOKUP($A468,'CR ACT'!$A$3:$G$9999,2,0),"")</f>
        <v>0.42361111111111099</v>
      </c>
      <c r="G468" s="17" t="str">
        <f>IFERROR(VLOOKUP($A468,'CR ACT'!$A$3:$G$9999,3,0),"")</f>
        <v>MC</v>
      </c>
      <c r="H468" s="16" t="str">
        <f>IFERROR(VLOOKUP($A468,'CR ACT'!$A$3:$G$9999,4,0),"")</f>
        <v>NH</v>
      </c>
      <c r="I468" s="17" t="str">
        <f>IFERROR(VLOOKUP($A468,'CR ACT'!$A$3:$G$9999,5,0),"")</f>
        <v>KLKV</v>
      </c>
      <c r="J468" s="17">
        <f>IFERROR(VLOOKUP($A468,'CR ACT'!$A$3:$G$9999,6,0),"")</f>
        <v>0.48611111111111099</v>
      </c>
      <c r="K468" s="18">
        <f>IFERROR(VLOOKUP($A468,'CR ACT'!$A$3:$G$9999,7,0),"")</f>
        <v>40</v>
      </c>
      <c r="L468" s="19"/>
      <c r="M468" s="19"/>
      <c r="N468" s="19"/>
      <c r="O468" s="19"/>
      <c r="P468" s="115">
        <f t="shared" si="75"/>
        <v>6.25E-2</v>
      </c>
      <c r="Q468" s="21">
        <f t="shared" si="76"/>
        <v>6.9444444444445863E-3</v>
      </c>
    </row>
    <row r="469" spans="1:18" ht="15.75">
      <c r="A469" s="16">
        <v>229</v>
      </c>
      <c r="B469" s="118">
        <f>IFERROR(VLOOKUP(A469,'CR ACT'!$A$3:$J$9999,10,FALSE),"")</f>
        <v>0</v>
      </c>
      <c r="C469" s="124">
        <v>71</v>
      </c>
      <c r="D469" s="16">
        <v>6</v>
      </c>
      <c r="E469" s="8" t="str">
        <f t="shared" si="68"/>
        <v>71-6</v>
      </c>
      <c r="F469" s="17">
        <f>IFERROR(VLOOKUP($A469,'CR ACT'!$A$3:$G$9999,2,0),"")</f>
        <v>0.49305555555555558</v>
      </c>
      <c r="G469" s="17" t="str">
        <f>IFERROR(VLOOKUP($A469,'CR ACT'!$A$3:$G$9999,3,0),"")</f>
        <v>KLKV</v>
      </c>
      <c r="H469" s="16" t="str">
        <f>IFERROR(VLOOKUP($A469,'CR ACT'!$A$3:$G$9999,4,0),"")</f>
        <v>NH</v>
      </c>
      <c r="I469" s="17" t="str">
        <f>IFERROR(VLOOKUP($A469,'CR ACT'!$A$3:$G$9999,5,0),"")</f>
        <v>TVM</v>
      </c>
      <c r="J469" s="17">
        <f>IFERROR(VLOOKUP($A469,'CR ACT'!$A$3:$G$9999,6,0),"")</f>
        <v>0.54861111111111116</v>
      </c>
      <c r="K469" s="18">
        <f>IFERROR(VLOOKUP($A469,'CR ACT'!$A$3:$G$9999,7,0),"")</f>
        <v>33.700000000000003</v>
      </c>
      <c r="L469" s="19"/>
      <c r="M469" s="19"/>
      <c r="N469" s="19"/>
      <c r="O469" s="19"/>
      <c r="P469" s="115">
        <f t="shared" si="75"/>
        <v>5.555555555555558E-2</v>
      </c>
      <c r="Q469" s="21">
        <f t="shared" si="76"/>
        <v>6.9444444444444198E-3</v>
      </c>
    </row>
    <row r="470" spans="1:18" ht="15.75">
      <c r="A470" s="16">
        <v>460</v>
      </c>
      <c r="B470" s="118">
        <f>IFERROR(VLOOKUP(A470,'CR ACT'!$A$3:$J$9999,10,FALSE),"")</f>
        <v>0</v>
      </c>
      <c r="C470" s="123">
        <v>71</v>
      </c>
      <c r="D470" s="16">
        <v>7</v>
      </c>
      <c r="E470" s="8" t="str">
        <f t="shared" si="68"/>
        <v>71-7</v>
      </c>
      <c r="F470" s="17">
        <f>IFERROR(VLOOKUP($A470,'CR ACT'!$A$3:$G$9999,2,0),"")</f>
        <v>0.55555555555555558</v>
      </c>
      <c r="G470" s="17" t="str">
        <f>IFERROR(VLOOKUP($A470,'CR ACT'!$A$3:$G$9999,3,0),"")</f>
        <v>TVM</v>
      </c>
      <c r="H470" s="16" t="str">
        <f>IFERROR(VLOOKUP($A470,'CR ACT'!$A$3:$G$9999,4,0),"")</f>
        <v>NH</v>
      </c>
      <c r="I470" s="17" t="str">
        <f>IFERROR(VLOOKUP($A470,'CR ACT'!$A$3:$G$9999,5,0),"")</f>
        <v>KLKV</v>
      </c>
      <c r="J470" s="17">
        <f>IFERROR(VLOOKUP($A470,'CR ACT'!$A$3:$G$9999,6,0),"")</f>
        <v>0.61111111111111116</v>
      </c>
      <c r="K470" s="18">
        <f>IFERROR(VLOOKUP($A470,'CR ACT'!$A$3:$G$9999,7,0),"")</f>
        <v>33.700000000000003</v>
      </c>
      <c r="L470" s="22"/>
      <c r="M470" s="22"/>
      <c r="N470" s="22"/>
      <c r="O470" s="22"/>
      <c r="P470" s="115">
        <f t="shared" si="75"/>
        <v>5.555555555555558E-2</v>
      </c>
      <c r="Q470" s="21">
        <f t="shared" si="76"/>
        <v>3.4722222222222099E-3</v>
      </c>
    </row>
    <row r="471" spans="1:18" ht="16.5" thickBot="1">
      <c r="A471" s="16">
        <v>92</v>
      </c>
      <c r="B471" s="118">
        <f>IFERROR(VLOOKUP(A471,'CR ACT'!$A$3:$J$9999,10,FALSE),"")</f>
        <v>0</v>
      </c>
      <c r="C471" s="124">
        <v>71</v>
      </c>
      <c r="D471" s="23">
        <v>8</v>
      </c>
      <c r="E471" s="8" t="str">
        <f t="shared" si="68"/>
        <v>71-8</v>
      </c>
      <c r="F471" s="24">
        <f>IFERROR(VLOOKUP($A471,'CR ACT'!$A$3:$G$9999,2,0),"")</f>
        <v>0.61458333333333337</v>
      </c>
      <c r="G471" s="24" t="str">
        <f>IFERROR(VLOOKUP($A471,'CR ACT'!$A$3:$G$9999,3,0),"")</f>
        <v>KLKV</v>
      </c>
      <c r="H471" s="23" t="str">
        <f>IFERROR(VLOOKUP($A471,'CR ACT'!$A$3:$G$9999,4,0),"")</f>
        <v>NH</v>
      </c>
      <c r="I471" s="24" t="str">
        <f>IFERROR(VLOOKUP($A471,'CR ACT'!$A$3:$G$9999,5,0),"")</f>
        <v>PSL</v>
      </c>
      <c r="J471" s="24">
        <f>IFERROR(VLOOKUP($A471,'CR ACT'!$A$3:$G$9999,6,0),"")</f>
        <v>0.62152777777777779</v>
      </c>
      <c r="K471" s="25">
        <f>IFERROR(VLOOKUP($A471,'CR ACT'!$A$3:$G$9999,7,0),"")</f>
        <v>3.5</v>
      </c>
      <c r="L471" s="26"/>
      <c r="M471" s="26"/>
      <c r="N471" s="26"/>
      <c r="O471" s="26"/>
      <c r="P471" s="27">
        <f t="shared" si="75"/>
        <v>6.9444444444444198E-3</v>
      </c>
      <c r="Q471" s="28"/>
    </row>
    <row r="472" spans="1:18" ht="15.75">
      <c r="A472" s="7">
        <v>706</v>
      </c>
      <c r="B472" s="118">
        <f>IFERROR(VLOOKUP(A472,'CR ACT'!$A$3:$J$9999,10,FALSE),"")</f>
        <v>0</v>
      </c>
      <c r="C472" s="123">
        <v>24</v>
      </c>
      <c r="D472" s="8">
        <v>1</v>
      </c>
      <c r="E472" s="8" t="str">
        <f t="shared" ref="E472:E479" si="77">C472&amp;-D472</f>
        <v>24-1</v>
      </c>
      <c r="F472" s="9">
        <f>IFERROR(VLOOKUP($A472,'CR ACT'!$A$3:$G$9999,2,0),"")</f>
        <v>0.34722222222222227</v>
      </c>
      <c r="G472" s="9" t="str">
        <f>IFERROR(VLOOKUP($A472,'CR ACT'!$A$3:$G$9999,3,0),"")</f>
        <v>PSL</v>
      </c>
      <c r="H472" s="8" t="str">
        <f>IFERROR(VLOOKUP($A472,'CR ACT'!$A$3:$G$9999,4,0),"")</f>
        <v>KLKV-NH</v>
      </c>
      <c r="I472" s="9" t="str">
        <f>IFERROR(VLOOKUP($A472,'CR ACT'!$A$3:$G$9999,5,0),"")</f>
        <v>TVM</v>
      </c>
      <c r="J472" s="9">
        <f>IFERROR(VLOOKUP($A472,'CR ACT'!$A$3:$G$9999,6,0),"")</f>
        <v>0.41319444444444448</v>
      </c>
      <c r="K472" s="10">
        <f>IFERROR(VLOOKUP($A472,'CR ACT'!$A$3:$G$9999,7,0),"")</f>
        <v>37.200000000000003</v>
      </c>
      <c r="L472" s="11">
        <f>SUMIF(Q472:Q479,"&lt;0:14",Q472:Q479)+SUM(P472:P479)+TIME(0,60,0)</f>
        <v>0.41666666666666652</v>
      </c>
      <c r="M472" s="12">
        <f>L472+SUMIF(Q472:Q479,"&gt;0:14",Q472:Q479)-TIME(0,30,0)</f>
        <v>0.41666666666666657</v>
      </c>
      <c r="N472" s="12">
        <f>MAX(0,(L472-TIME(8,0,0)))</f>
        <v>8.3333333333333204E-2</v>
      </c>
      <c r="O472" s="13">
        <f>SUM(K472:K479)</f>
        <v>209.2</v>
      </c>
      <c r="P472" s="14">
        <f t="shared" ref="P472:P479" si="78">IFERROR(J472-F472,"")</f>
        <v>6.597222222222221E-2</v>
      </c>
      <c r="Q472" s="15">
        <f t="shared" ref="Q472:Q478" si="79">IFERROR(MAX(0,(F473-J472)),"")</f>
        <v>6.9444444444444198E-3</v>
      </c>
    </row>
    <row r="473" spans="1:18" ht="15.75">
      <c r="A473" s="16">
        <v>339</v>
      </c>
      <c r="B473" s="118">
        <f>IFERROR(VLOOKUP(A473,'CR ACT'!$A$3:$J$9999,10,FALSE),"")</f>
        <v>0</v>
      </c>
      <c r="C473" s="124">
        <v>24</v>
      </c>
      <c r="D473" s="16">
        <v>2</v>
      </c>
      <c r="E473" s="8" t="str">
        <f t="shared" si="77"/>
        <v>24-2</v>
      </c>
      <c r="F473" s="17">
        <f>IFERROR(VLOOKUP($A473,'CR ACT'!$A$3:$G$9999,2,0),"")</f>
        <v>0.4201388888888889</v>
      </c>
      <c r="G473" s="17" t="str">
        <f>IFERROR(VLOOKUP($A473,'CR ACT'!$A$3:$G$9999,3,0),"")</f>
        <v>TVM</v>
      </c>
      <c r="H473" s="16" t="str">
        <f>IFERROR(VLOOKUP($A473,'CR ACT'!$A$3:$G$9999,4,0),"")</f>
        <v>NH</v>
      </c>
      <c r="I473" s="17" t="str">
        <f>IFERROR(VLOOKUP($A473,'CR ACT'!$A$3:$G$9999,5,0),"")</f>
        <v>KLKV</v>
      </c>
      <c r="J473" s="17">
        <f>IFERROR(VLOOKUP($A473,'CR ACT'!$A$3:$G$9999,6,0),"")</f>
        <v>0.47569444444444442</v>
      </c>
      <c r="K473" s="18">
        <f>IFERROR(VLOOKUP($A473,'CR ACT'!$A$3:$G$9999,7,0),"")</f>
        <v>33.700000000000003</v>
      </c>
      <c r="L473" s="19"/>
      <c r="M473" s="19"/>
      <c r="N473" s="19"/>
      <c r="O473" s="19"/>
      <c r="P473" s="115">
        <f t="shared" si="78"/>
        <v>5.5555555555555525E-2</v>
      </c>
      <c r="Q473" s="21">
        <f t="shared" si="79"/>
        <v>6.9444444444444753E-3</v>
      </c>
      <c r="R473" s="121"/>
    </row>
    <row r="474" spans="1:18" ht="15.75">
      <c r="A474" s="16">
        <v>153</v>
      </c>
      <c r="B474" s="118">
        <f>IFERROR(VLOOKUP(A474,'CR ACT'!$A$3:$J$9999,10,FALSE),"")</f>
        <v>0</v>
      </c>
      <c r="C474" s="123">
        <v>24</v>
      </c>
      <c r="D474" s="16">
        <v>3</v>
      </c>
      <c r="E474" s="8" t="str">
        <f t="shared" si="77"/>
        <v>24-3</v>
      </c>
      <c r="F474" s="17">
        <f>IFERROR(VLOOKUP($A474,'CR ACT'!$A$3:$G$9999,2,0),"")</f>
        <v>0.4826388888888889</v>
      </c>
      <c r="G474" s="17" t="str">
        <f>IFERROR(VLOOKUP($A474,'CR ACT'!$A$3:$G$9999,3,0),"")</f>
        <v>KLKV</v>
      </c>
      <c r="H474" s="16" t="str">
        <f>IFERROR(VLOOKUP($A474,'CR ACT'!$A$3:$G$9999,4,0),"")</f>
        <v>NH</v>
      </c>
      <c r="I474" s="17" t="str">
        <f>IFERROR(VLOOKUP($A474,'CR ACT'!$A$3:$G$9999,5,0),"")</f>
        <v>TVM</v>
      </c>
      <c r="J474" s="17">
        <f>IFERROR(VLOOKUP($A474,'CR ACT'!$A$3:$G$9999,6,0),"")</f>
        <v>0.53819444444444442</v>
      </c>
      <c r="K474" s="18">
        <f>IFERROR(VLOOKUP($A474,'CR ACT'!$A$3:$G$9999,7,0),"")</f>
        <v>33.700000000000003</v>
      </c>
      <c r="L474" s="19"/>
      <c r="M474" s="19"/>
      <c r="N474" s="19"/>
      <c r="O474" s="19"/>
      <c r="P474" s="115">
        <f t="shared" si="78"/>
        <v>5.5555555555555525E-2</v>
      </c>
      <c r="Q474" s="21">
        <f t="shared" si="79"/>
        <v>2.083333333333337E-2</v>
      </c>
    </row>
    <row r="475" spans="1:18" ht="15.75">
      <c r="A475" s="16">
        <v>337</v>
      </c>
      <c r="B475" s="118">
        <f>IFERROR(VLOOKUP(A475,'CR ACT'!$A$3:$J$9999,10,FALSE),"")</f>
        <v>0</v>
      </c>
      <c r="C475" s="124">
        <v>24</v>
      </c>
      <c r="D475" s="16">
        <v>4</v>
      </c>
      <c r="E475" s="8" t="str">
        <f t="shared" si="77"/>
        <v>24-4</v>
      </c>
      <c r="F475" s="17">
        <f>IFERROR(VLOOKUP($A475,'CR ACT'!$A$3:$G$9999,2,0),"")</f>
        <v>0.55902777777777779</v>
      </c>
      <c r="G475" s="17" t="str">
        <f>IFERROR(VLOOKUP($A475,'CR ACT'!$A$3:$G$9999,3,0),"")</f>
        <v>TVM</v>
      </c>
      <c r="H475" s="16" t="str">
        <f>IFERROR(VLOOKUP($A475,'CR ACT'!$A$3:$G$9999,4,0),"")</f>
        <v>NH</v>
      </c>
      <c r="I475" s="17" t="str">
        <f>IFERROR(VLOOKUP($A475,'CR ACT'!$A$3:$G$9999,5,0),"")</f>
        <v>KLKV</v>
      </c>
      <c r="J475" s="17">
        <f>IFERROR(VLOOKUP($A475,'CR ACT'!$A$3:$G$9999,6,0),"")</f>
        <v>0.61111111111111116</v>
      </c>
      <c r="K475" s="18">
        <f>IFERROR(VLOOKUP($A475,'CR ACT'!$A$3:$G$9999,7,0),"")</f>
        <v>33.700000000000003</v>
      </c>
      <c r="L475" s="19"/>
      <c r="M475" s="19"/>
      <c r="N475" s="19"/>
      <c r="O475" s="19"/>
      <c r="P475" s="115">
        <f t="shared" si="78"/>
        <v>5.208333333333337E-2</v>
      </c>
      <c r="Q475" s="122">
        <f t="shared" si="79"/>
        <v>6.9444444444444198E-3</v>
      </c>
    </row>
    <row r="476" spans="1:18" ht="15.75">
      <c r="A476" s="16">
        <v>150</v>
      </c>
      <c r="B476" s="118">
        <f>IFERROR(VLOOKUP(A476,'CR ACT'!$A$3:$J$9999,10,FALSE),"")</f>
        <v>0</v>
      </c>
      <c r="C476" s="123">
        <v>24</v>
      </c>
      <c r="D476" s="16">
        <v>5</v>
      </c>
      <c r="E476" s="8" t="str">
        <f t="shared" si="77"/>
        <v>24-5</v>
      </c>
      <c r="F476" s="17">
        <f>IFERROR(VLOOKUP($A476,'CR ACT'!$A$3:$G$9999,2,0),"")</f>
        <v>0.61805555555555558</v>
      </c>
      <c r="G476" s="17" t="str">
        <f>IFERROR(VLOOKUP($A476,'CR ACT'!$A$3:$G$9999,3,0),"")</f>
        <v>KLKV</v>
      </c>
      <c r="H476" s="16" t="str">
        <f>IFERROR(VLOOKUP($A476,'CR ACT'!$A$3:$G$9999,4,0),"")</f>
        <v>NH</v>
      </c>
      <c r="I476" s="17" t="str">
        <f>IFERROR(VLOOKUP($A476,'CR ACT'!$A$3:$G$9999,5,0),"")</f>
        <v>TVM</v>
      </c>
      <c r="J476" s="17">
        <f>IFERROR(VLOOKUP($A476,'CR ACT'!$A$3:$G$9999,6,0),"")</f>
        <v>0.67361111111111116</v>
      </c>
      <c r="K476" s="18">
        <f>IFERROR(VLOOKUP($A476,'CR ACT'!$A$3:$G$9999,7,0),"")</f>
        <v>33.700000000000003</v>
      </c>
      <c r="L476" s="19"/>
      <c r="M476" s="19"/>
      <c r="N476" s="19"/>
      <c r="O476" s="19"/>
      <c r="P476" s="115">
        <f t="shared" si="78"/>
        <v>5.555555555555558E-2</v>
      </c>
      <c r="Q476" s="21">
        <f t="shared" si="79"/>
        <v>6.9444444444443088E-3</v>
      </c>
    </row>
    <row r="477" spans="1:18" ht="15.75">
      <c r="A477" s="16">
        <v>707</v>
      </c>
      <c r="B477" s="118">
        <f>IFERROR(VLOOKUP(A477,'CR ACT'!$A$3:$J$9999,10,FALSE),"")</f>
        <v>0</v>
      </c>
      <c r="C477" s="124">
        <v>24</v>
      </c>
      <c r="D477" s="16">
        <v>6</v>
      </c>
      <c r="E477" s="8" t="str">
        <f t="shared" si="77"/>
        <v>24-6</v>
      </c>
      <c r="F477" s="17">
        <f>IFERROR(VLOOKUP($A477,'CR ACT'!$A$3:$G$9999,2,0),"")</f>
        <v>0.68055555555555547</v>
      </c>
      <c r="G477" s="17" t="str">
        <f>IFERROR(VLOOKUP($A477,'CR ACT'!$A$3:$G$9999,3,0),"")</f>
        <v>TVM</v>
      </c>
      <c r="H477" s="16" t="str">
        <f>IFERROR(VLOOKUP($A477,'CR ACT'!$A$3:$G$9999,4,0),"")</f>
        <v>NH-KLKV</v>
      </c>
      <c r="I477" s="17" t="str">
        <f>IFERROR(VLOOKUP($A477,'CR ACT'!$A$3:$G$9999,5,0),"")</f>
        <v>PSL</v>
      </c>
      <c r="J477" s="17">
        <f>IFERROR(VLOOKUP($A477,'CR ACT'!$A$3:$G$9999,6,0),"")</f>
        <v>0.74305555555555547</v>
      </c>
      <c r="K477" s="18">
        <f>IFERROR(VLOOKUP($A477,'CR ACT'!$A$3:$G$9999,7,0),"")</f>
        <v>37.200000000000003</v>
      </c>
      <c r="L477" s="19"/>
      <c r="M477" s="19"/>
      <c r="N477" s="19"/>
      <c r="O477" s="19"/>
      <c r="P477" s="115">
        <f t="shared" si="78"/>
        <v>6.25E-2</v>
      </c>
      <c r="Q477" s="21" t="str">
        <f t="shared" si="79"/>
        <v/>
      </c>
    </row>
    <row r="478" spans="1:18" ht="15.75">
      <c r="A478" s="16"/>
      <c r="B478" s="118" t="str">
        <f>IFERROR(VLOOKUP(A478,'CR ACT'!$A$3:$J$9999,10,FALSE),"")</f>
        <v/>
      </c>
      <c r="C478" s="123"/>
      <c r="D478" s="16"/>
      <c r="E478" s="8" t="str">
        <f t="shared" si="77"/>
        <v>0</v>
      </c>
      <c r="F478" s="17" t="str">
        <f>IFERROR(VLOOKUP($A478,'CR ACT'!$A$3:$G$9999,2,0),"")</f>
        <v/>
      </c>
      <c r="G478" s="17" t="str">
        <f>IFERROR(VLOOKUP($A478,'CR ACT'!$A$3:$G$9999,3,0),"")</f>
        <v/>
      </c>
      <c r="H478" s="16" t="str">
        <f>IFERROR(VLOOKUP($A478,'CR ACT'!$A$3:$G$9999,4,0),"")</f>
        <v/>
      </c>
      <c r="I478" s="17" t="str">
        <f>IFERROR(VLOOKUP($A478,'CR ACT'!$A$3:$G$9999,5,0),"")</f>
        <v/>
      </c>
      <c r="J478" s="17" t="str">
        <f>IFERROR(VLOOKUP($A478,'CR ACT'!$A$3:$G$9999,6,0),"")</f>
        <v/>
      </c>
      <c r="K478" s="18" t="str">
        <f>IFERROR(VLOOKUP($A478,'CR ACT'!$A$3:$G$9999,7,0),"")</f>
        <v/>
      </c>
      <c r="L478" s="22"/>
      <c r="M478" s="22"/>
      <c r="N478" s="22"/>
      <c r="O478" s="22"/>
      <c r="P478" s="115" t="str">
        <f t="shared" si="78"/>
        <v/>
      </c>
      <c r="Q478" s="21" t="str">
        <f t="shared" si="79"/>
        <v/>
      </c>
    </row>
    <row r="479" spans="1:18" ht="16.5" thickBot="1">
      <c r="A479" s="16"/>
      <c r="B479" s="118" t="str">
        <f>IFERROR(VLOOKUP(A479,'CR ACT'!$A$3:$J$9999,10,FALSE),"")</f>
        <v/>
      </c>
      <c r="C479" s="124"/>
      <c r="D479" s="23"/>
      <c r="E479" s="8" t="str">
        <f t="shared" si="77"/>
        <v>0</v>
      </c>
      <c r="F479" s="24" t="str">
        <f>IFERROR(VLOOKUP($A479,'CR ACT'!$A$3:$G$9999,2,0),"")</f>
        <v/>
      </c>
      <c r="G479" s="24" t="str">
        <f>IFERROR(VLOOKUP($A479,'CR ACT'!$A$3:$G$9999,3,0),"")</f>
        <v/>
      </c>
      <c r="H479" s="23" t="str">
        <f>IFERROR(VLOOKUP($A479,'CR ACT'!$A$3:$G$9999,4,0),"")</f>
        <v/>
      </c>
      <c r="I479" s="24" t="str">
        <f>IFERROR(VLOOKUP($A479,'CR ACT'!$A$3:$G$9999,5,0),"")</f>
        <v/>
      </c>
      <c r="J479" s="24" t="str">
        <f>IFERROR(VLOOKUP($A479,'CR ACT'!$A$3:$G$9999,6,0),"")</f>
        <v/>
      </c>
      <c r="K479" s="25" t="str">
        <f>IFERROR(VLOOKUP($A479,'CR ACT'!$A$3:$G$9999,7,0),"")</f>
        <v/>
      </c>
      <c r="L479" s="26"/>
      <c r="M479" s="26"/>
      <c r="N479" s="26"/>
      <c r="O479" s="26"/>
      <c r="P479" s="27" t="str">
        <f t="shared" si="78"/>
        <v/>
      </c>
      <c r="Q479" s="28"/>
    </row>
    <row r="480" spans="1:18" ht="15.75">
      <c r="A480" s="16">
        <v>146</v>
      </c>
      <c r="B480" s="118">
        <f>IFERROR(VLOOKUP(A480,'CR ACT'!$A$3:$J$9999,10,FALSE),"")</f>
        <v>0</v>
      </c>
      <c r="C480" s="123">
        <v>39</v>
      </c>
      <c r="D480" s="8">
        <v>1</v>
      </c>
      <c r="E480" s="8" t="str">
        <f t="shared" ref="E480:E487" si="80">C480&amp;-D480</f>
        <v>39-1</v>
      </c>
      <c r="F480" s="9">
        <f>IFERROR(VLOOKUP($A480,'CR ACT'!$A$3:$G$9999,2,0),"")</f>
        <v>0.55555555555555558</v>
      </c>
      <c r="G480" s="9" t="str">
        <f>IFERROR(VLOOKUP($A480,'CR ACT'!$A$3:$G$9999,3,0),"")</f>
        <v>PSL</v>
      </c>
      <c r="H480" s="8" t="str">
        <f>IFERROR(VLOOKUP($A480,'CR ACT'!$A$3:$G$9999,4,0),"")</f>
        <v>KLKV-NH</v>
      </c>
      <c r="I480" s="9" t="str">
        <f>IFERROR(VLOOKUP($A480,'CR ACT'!$A$3:$G$9999,5,0),"")</f>
        <v>TVM</v>
      </c>
      <c r="J480" s="9">
        <f>IFERROR(VLOOKUP($A480,'CR ACT'!$A$3:$G$9999,6,0),"")</f>
        <v>0.625</v>
      </c>
      <c r="K480" s="10">
        <f>IFERROR(VLOOKUP($A480,'CR ACT'!$A$3:$G$9999,7,0),"")</f>
        <v>37.200000000000003</v>
      </c>
      <c r="L480" s="11">
        <f>SUMIF(Q480:Q487,"&lt;0:14",Q480:Q487)+SUM(P480:P487)+TIME(0,60,0)</f>
        <v>0.33333333333333343</v>
      </c>
      <c r="M480" s="12">
        <f>L480+SUMIF(Q480:Q487,"&gt;0:14",Q480:Q487)-TIME(0,30,0)</f>
        <v>0.33333333333333337</v>
      </c>
      <c r="N480" s="12">
        <f>MAX(0,(L480-TIME(8,0,0)))</f>
        <v>1.1102230246251565E-16</v>
      </c>
      <c r="O480" s="13">
        <f>SUM(K480:K487)</f>
        <v>154.4</v>
      </c>
      <c r="P480" s="14">
        <f t="shared" ref="P480:P487" si="81">IFERROR(J480-F480,"")</f>
        <v>6.944444444444442E-2</v>
      </c>
      <c r="Q480" s="15">
        <f t="shared" ref="Q480:Q486" si="82">IFERROR(MAX(0,(F481-J480)),"")</f>
        <v>6.9444444444444198E-3</v>
      </c>
    </row>
    <row r="481" spans="1:18" ht="15.75">
      <c r="A481" s="16">
        <v>332</v>
      </c>
      <c r="B481" s="118">
        <f>IFERROR(VLOOKUP(A481,'CR ACT'!$A$3:$J$9999,10,FALSE),"")</f>
        <v>0</v>
      </c>
      <c r="C481" s="124">
        <v>39</v>
      </c>
      <c r="D481" s="16">
        <v>2</v>
      </c>
      <c r="E481" s="8" t="str">
        <f t="shared" si="80"/>
        <v>39-2</v>
      </c>
      <c r="F481" s="17">
        <f>IFERROR(VLOOKUP($A481,'CR ACT'!$A$3:$G$9999,2,0),"")</f>
        <v>0.63194444444444442</v>
      </c>
      <c r="G481" s="17" t="str">
        <f>IFERROR(VLOOKUP($A481,'CR ACT'!$A$3:$G$9999,3,0),"")</f>
        <v>TVM</v>
      </c>
      <c r="H481" s="16" t="str">
        <f>IFERROR(VLOOKUP($A481,'CR ACT'!$A$3:$G$9999,4,0),"")</f>
        <v>NH</v>
      </c>
      <c r="I481" s="17" t="str">
        <f>IFERROR(VLOOKUP($A481,'CR ACT'!$A$3:$G$9999,5,0),"")</f>
        <v>KLKV</v>
      </c>
      <c r="J481" s="17">
        <f>IFERROR(VLOOKUP($A481,'CR ACT'!$A$3:$G$9999,6,0),"")</f>
        <v>0.6875</v>
      </c>
      <c r="K481" s="18">
        <f>IFERROR(VLOOKUP($A481,'CR ACT'!$A$3:$G$9999,7,0),"")</f>
        <v>33.700000000000003</v>
      </c>
      <c r="L481" s="19"/>
      <c r="M481" s="19"/>
      <c r="N481" s="19"/>
      <c r="O481" s="19"/>
      <c r="P481" s="115">
        <f t="shared" si="81"/>
        <v>5.555555555555558E-2</v>
      </c>
      <c r="Q481" s="21">
        <f t="shared" si="82"/>
        <v>6.9444444444445308E-3</v>
      </c>
      <c r="R481" s="121"/>
    </row>
    <row r="482" spans="1:18" ht="15.75">
      <c r="A482" s="16">
        <v>131</v>
      </c>
      <c r="B482" s="118">
        <f>IFERROR(VLOOKUP(A482,'CR ACT'!$A$3:$J$9999,10,FALSE),"")</f>
        <v>0</v>
      </c>
      <c r="C482" s="123">
        <v>39</v>
      </c>
      <c r="D482" s="16">
        <v>3</v>
      </c>
      <c r="E482" s="8" t="str">
        <f t="shared" si="80"/>
        <v>39-3</v>
      </c>
      <c r="F482" s="17">
        <f>IFERROR(VLOOKUP($A482,'CR ACT'!$A$3:$G$9999,2,0),"")</f>
        <v>0.69444444444444453</v>
      </c>
      <c r="G482" s="17" t="str">
        <f>IFERROR(VLOOKUP($A482,'CR ACT'!$A$3:$G$9999,3,0),"")</f>
        <v>KLKV</v>
      </c>
      <c r="H482" s="16" t="str">
        <f>IFERROR(VLOOKUP($A482,'CR ACT'!$A$3:$G$9999,4,0),"")</f>
        <v>NH</v>
      </c>
      <c r="I482" s="17" t="str">
        <f>IFERROR(VLOOKUP($A482,'CR ACT'!$A$3:$G$9999,5,0),"")</f>
        <v>MC</v>
      </c>
      <c r="J482" s="17">
        <f>IFERROR(VLOOKUP($A482,'CR ACT'!$A$3:$G$9999,6,0),"")</f>
        <v>0.76388888888888895</v>
      </c>
      <c r="K482" s="18">
        <f>IFERROR(VLOOKUP($A482,'CR ACT'!$A$3:$G$9999,7,0),"")</f>
        <v>40</v>
      </c>
      <c r="L482" s="19"/>
      <c r="M482" s="19"/>
      <c r="N482" s="19"/>
      <c r="O482" s="19"/>
      <c r="P482" s="115">
        <f t="shared" si="81"/>
        <v>6.944444444444442E-2</v>
      </c>
      <c r="Q482" s="21">
        <f t="shared" si="82"/>
        <v>2.0833333333333259E-2</v>
      </c>
    </row>
    <row r="483" spans="1:18" ht="15.75">
      <c r="A483" s="16">
        <v>496</v>
      </c>
      <c r="B483" s="118">
        <f>IFERROR(VLOOKUP(A483,'CR ACT'!$A$3:$J$9999,10,FALSE),"")</f>
        <v>0</v>
      </c>
      <c r="C483" s="124">
        <v>39</v>
      </c>
      <c r="D483" s="16">
        <v>4</v>
      </c>
      <c r="E483" s="8" t="str">
        <f t="shared" si="80"/>
        <v>39-4</v>
      </c>
      <c r="F483" s="17">
        <f>IFERROR(VLOOKUP($A483,'CR ACT'!$A$3:$G$9999,2,0),"")</f>
        <v>0.78472222222222221</v>
      </c>
      <c r="G483" s="17" t="str">
        <f>IFERROR(VLOOKUP($A483,'CR ACT'!$A$3:$G$9999,3,0),"")</f>
        <v>MC</v>
      </c>
      <c r="H483" s="16" t="str">
        <f>IFERROR(VLOOKUP($A483,'CR ACT'!$A$3:$G$9999,4,0),"")</f>
        <v>NH-KLKV</v>
      </c>
      <c r="I483" s="17" t="str">
        <f>IFERROR(VLOOKUP($A483,'CR ACT'!$A$3:$G$9999,5,0),"")</f>
        <v>PSL</v>
      </c>
      <c r="J483" s="17">
        <f>IFERROR(VLOOKUP($A483,'CR ACT'!$A$3:$G$9999,6,0),"")</f>
        <v>0.86805555555555558</v>
      </c>
      <c r="K483" s="18">
        <f>IFERROR(VLOOKUP($A483,'CR ACT'!$A$3:$G$9999,7,0),"")</f>
        <v>43.5</v>
      </c>
      <c r="L483" s="19"/>
      <c r="M483" s="19"/>
      <c r="N483" s="19"/>
      <c r="O483" s="19"/>
      <c r="P483" s="115">
        <f t="shared" si="81"/>
        <v>8.333333333333337E-2</v>
      </c>
      <c r="Q483" s="21" t="str">
        <f t="shared" si="82"/>
        <v/>
      </c>
    </row>
    <row r="484" spans="1:18" ht="15.75">
      <c r="A484" s="16"/>
      <c r="B484" s="118" t="str">
        <f>IFERROR(VLOOKUP(A484,'CR ACT'!$A$3:$J$9999,10,FALSE),"")</f>
        <v/>
      </c>
      <c r="C484" s="123"/>
      <c r="D484" s="16"/>
      <c r="E484" s="8" t="str">
        <f t="shared" si="80"/>
        <v>0</v>
      </c>
      <c r="F484" s="17" t="str">
        <f>IFERROR(VLOOKUP($A484,'CR ACT'!$A$3:$G$9999,2,0),"")</f>
        <v/>
      </c>
      <c r="G484" s="17" t="str">
        <f>IFERROR(VLOOKUP($A484,'CR ACT'!$A$3:$G$9999,3,0),"")</f>
        <v/>
      </c>
      <c r="H484" s="16" t="str">
        <f>IFERROR(VLOOKUP($A484,'CR ACT'!$A$3:$G$9999,4,0),"")</f>
        <v/>
      </c>
      <c r="I484" s="17" t="str">
        <f>IFERROR(VLOOKUP($A484,'CR ACT'!$A$3:$G$9999,5,0),"")</f>
        <v/>
      </c>
      <c r="J484" s="17" t="str">
        <f>IFERROR(VLOOKUP($A484,'CR ACT'!$A$3:$G$9999,6,0),"")</f>
        <v/>
      </c>
      <c r="K484" s="18" t="str">
        <f>IFERROR(VLOOKUP($A484,'CR ACT'!$A$3:$G$9999,7,0),"")</f>
        <v/>
      </c>
      <c r="L484" s="19"/>
      <c r="M484" s="19"/>
      <c r="N484" s="19"/>
      <c r="O484" s="19"/>
      <c r="P484" s="115" t="str">
        <f t="shared" si="81"/>
        <v/>
      </c>
      <c r="Q484" s="21" t="str">
        <f t="shared" si="82"/>
        <v/>
      </c>
    </row>
    <row r="485" spans="1:18" ht="15.75">
      <c r="A485" s="16"/>
      <c r="B485" s="118" t="str">
        <f>IFERROR(VLOOKUP(A485,'CR ACT'!$A$3:$J$9999,10,FALSE),"")</f>
        <v/>
      </c>
      <c r="C485" s="124"/>
      <c r="D485" s="16"/>
      <c r="E485" s="8" t="str">
        <f t="shared" si="80"/>
        <v>0</v>
      </c>
      <c r="F485" s="17" t="str">
        <f>IFERROR(VLOOKUP($A485,'CR ACT'!$A$3:$G$9999,2,0),"")</f>
        <v/>
      </c>
      <c r="G485" s="17" t="str">
        <f>IFERROR(VLOOKUP($A485,'CR ACT'!$A$3:$G$9999,3,0),"")</f>
        <v/>
      </c>
      <c r="H485" s="16" t="str">
        <f>IFERROR(VLOOKUP($A485,'CR ACT'!$A$3:$G$9999,4,0),"")</f>
        <v/>
      </c>
      <c r="I485" s="17" t="str">
        <f>IFERROR(VLOOKUP($A485,'CR ACT'!$A$3:$G$9999,5,0),"")</f>
        <v/>
      </c>
      <c r="J485" s="17" t="str">
        <f>IFERROR(VLOOKUP($A485,'CR ACT'!$A$3:$G$9999,6,0),"")</f>
        <v/>
      </c>
      <c r="K485" s="18" t="str">
        <f>IFERROR(VLOOKUP($A485,'CR ACT'!$A$3:$G$9999,7,0),"")</f>
        <v/>
      </c>
      <c r="L485" s="19"/>
      <c r="M485" s="19"/>
      <c r="N485" s="19"/>
      <c r="O485" s="19"/>
      <c r="P485" s="115" t="str">
        <f t="shared" si="81"/>
        <v/>
      </c>
      <c r="Q485" s="21" t="str">
        <f t="shared" si="82"/>
        <v/>
      </c>
    </row>
    <row r="486" spans="1:18" ht="15.75">
      <c r="A486" s="16"/>
      <c r="B486" s="118" t="str">
        <f>IFERROR(VLOOKUP(A486,'CR ACT'!$A$3:$J$9999,10,FALSE),"")</f>
        <v/>
      </c>
      <c r="C486" s="123"/>
      <c r="D486" s="16"/>
      <c r="E486" s="8" t="str">
        <f t="shared" si="80"/>
        <v>0</v>
      </c>
      <c r="F486" s="17" t="str">
        <f>IFERROR(VLOOKUP($A486,'CR ACT'!$A$3:$G$9999,2,0),"")</f>
        <v/>
      </c>
      <c r="G486" s="17" t="str">
        <f>IFERROR(VLOOKUP($A486,'CR ACT'!$A$3:$G$9999,3,0),"")</f>
        <v/>
      </c>
      <c r="H486" s="16" t="str">
        <f>IFERROR(VLOOKUP($A486,'CR ACT'!$A$3:$G$9999,4,0),"")</f>
        <v/>
      </c>
      <c r="I486" s="17" t="str">
        <f>IFERROR(VLOOKUP($A486,'CR ACT'!$A$3:$G$9999,5,0),"")</f>
        <v/>
      </c>
      <c r="J486" s="17" t="str">
        <f>IFERROR(VLOOKUP($A486,'CR ACT'!$A$3:$G$9999,6,0),"")</f>
        <v/>
      </c>
      <c r="K486" s="18" t="str">
        <f>IFERROR(VLOOKUP($A486,'CR ACT'!$A$3:$G$9999,7,0),"")</f>
        <v/>
      </c>
      <c r="L486" s="22"/>
      <c r="M486" s="22"/>
      <c r="N486" s="22"/>
      <c r="O486" s="22"/>
      <c r="P486" s="115" t="str">
        <f t="shared" si="81"/>
        <v/>
      </c>
      <c r="Q486" s="21" t="str">
        <f t="shared" si="82"/>
        <v/>
      </c>
    </row>
    <row r="487" spans="1:18" ht="16.5" thickBot="1">
      <c r="A487" s="16"/>
      <c r="B487" s="118" t="str">
        <f>IFERROR(VLOOKUP(A487,'CR ACT'!$A$3:$J$9999,10,FALSE),"")</f>
        <v/>
      </c>
      <c r="C487" s="124"/>
      <c r="D487" s="23"/>
      <c r="E487" s="8" t="str">
        <f t="shared" si="80"/>
        <v>0</v>
      </c>
      <c r="F487" s="24" t="str">
        <f>IFERROR(VLOOKUP($A487,'CR ACT'!$A$3:$G$9999,2,0),"")</f>
        <v/>
      </c>
      <c r="G487" s="24" t="str">
        <f>IFERROR(VLOOKUP($A487,'CR ACT'!$A$3:$G$9999,3,0),"")</f>
        <v/>
      </c>
      <c r="H487" s="23" t="str">
        <f>IFERROR(VLOOKUP($A487,'CR ACT'!$A$3:$G$9999,4,0),"")</f>
        <v/>
      </c>
      <c r="I487" s="24" t="str">
        <f>IFERROR(VLOOKUP($A487,'CR ACT'!$A$3:$G$9999,5,0),"")</f>
        <v/>
      </c>
      <c r="J487" s="24" t="str">
        <f>IFERROR(VLOOKUP($A487,'CR ACT'!$A$3:$G$9999,6,0),"")</f>
        <v/>
      </c>
      <c r="K487" s="25" t="str">
        <f>IFERROR(VLOOKUP($A487,'CR ACT'!$A$3:$G$9999,7,0),"")</f>
        <v/>
      </c>
      <c r="L487" s="26"/>
      <c r="M487" s="26"/>
      <c r="N487" s="26"/>
      <c r="O487" s="26"/>
      <c r="P487" s="27" t="str">
        <f t="shared" si="81"/>
        <v/>
      </c>
      <c r="Q487" s="28"/>
    </row>
    <row r="488" spans="1:18" ht="15.75">
      <c r="A488" s="7">
        <v>44</v>
      </c>
      <c r="B488" s="118">
        <f>IFERROR(VLOOKUP(A488,'CR ACT'!$A$3:$J$9999,10,FALSE),"")</f>
        <v>0</v>
      </c>
      <c r="C488" s="123">
        <v>61</v>
      </c>
      <c r="D488" s="8">
        <v>1</v>
      </c>
      <c r="E488" s="8" t="str">
        <f t="shared" ref="E488:E495" si="83">C488&amp;-D488</f>
        <v>61-1</v>
      </c>
      <c r="F488" s="9">
        <f>IFERROR(VLOOKUP($A488,'CR ACT'!$A$3:$G$9999,2,0),"")</f>
        <v>0.54166666666666663</v>
      </c>
      <c r="G488" s="9" t="str">
        <f>IFERROR(VLOOKUP($A488,'CR ACT'!$A$3:$G$9999,3,0),"")</f>
        <v>PSL</v>
      </c>
      <c r="H488" s="8" t="str">
        <f>IFERROR(VLOOKUP($A488,'CR ACT'!$A$3:$G$9999,4,0),"")</f>
        <v>NH</v>
      </c>
      <c r="I488" s="9" t="str">
        <f>IFERROR(VLOOKUP($A488,'CR ACT'!$A$3:$G$9999,5,0),"")</f>
        <v>KLKV</v>
      </c>
      <c r="J488" s="9">
        <f>IFERROR(VLOOKUP($A488,'CR ACT'!$A$3:$G$9999,6,0),"")</f>
        <v>0.54861111111111105</v>
      </c>
      <c r="K488" s="10">
        <f>IFERROR(VLOOKUP($A488,'CR ACT'!$A$3:$G$9999,7,0),"")</f>
        <v>3.5</v>
      </c>
      <c r="L488" s="11">
        <f>SUMIF(Q488:Q495,"&lt;0:14",Q488:Q495)+SUM(P488:P495)+TIME(0,60,0)</f>
        <v>0.34027777777777807</v>
      </c>
      <c r="M488" s="12">
        <f>L488+SUMIF(Q488:Q495,"&gt;0:14",Q488:Q495)-TIME(0,30,0)</f>
        <v>0.34027777777777779</v>
      </c>
      <c r="N488" s="12">
        <f>MAX(0,(L488-TIME(8,0,0)))</f>
        <v>6.9444444444447528E-3</v>
      </c>
      <c r="O488" s="13">
        <f>SUM(K488:K495)</f>
        <v>154.4</v>
      </c>
      <c r="P488" s="14">
        <f t="shared" ref="P488:P495" si="84">IFERROR(J488-F488,"")</f>
        <v>6.9444444444444198E-3</v>
      </c>
      <c r="Q488" s="15">
        <f t="shared" ref="Q488:Q494" si="85">IFERROR(MAX(0,(F489-J488)),"")</f>
        <v>6.9444444444445308E-3</v>
      </c>
    </row>
    <row r="489" spans="1:18" ht="15.75">
      <c r="A489" s="16">
        <v>271</v>
      </c>
      <c r="B489" s="118">
        <f>IFERROR(VLOOKUP(A489,'CR ACT'!$A$3:$J$9999,10,FALSE),"")</f>
        <v>0</v>
      </c>
      <c r="C489" s="124">
        <v>61</v>
      </c>
      <c r="D489" s="16">
        <v>2</v>
      </c>
      <c r="E489" s="8" t="str">
        <f t="shared" si="83"/>
        <v>61-2</v>
      </c>
      <c r="F489" s="17">
        <f>IFERROR(VLOOKUP($A489,'CR ACT'!$A$3:$G$9999,2,0),"")</f>
        <v>0.55555555555555558</v>
      </c>
      <c r="G489" s="17" t="str">
        <f>IFERROR(VLOOKUP($A489,'CR ACT'!$A$3:$G$9999,3,0),"")</f>
        <v>KLKV</v>
      </c>
      <c r="H489" s="16" t="str">
        <f>IFERROR(VLOOKUP($A489,'CR ACT'!$A$3:$G$9999,4,0),"")</f>
        <v>NH</v>
      </c>
      <c r="I489" s="17" t="str">
        <f>IFERROR(VLOOKUP($A489,'CR ACT'!$A$3:$G$9999,5,0),"")</f>
        <v>MC</v>
      </c>
      <c r="J489" s="17">
        <f>IFERROR(VLOOKUP($A489,'CR ACT'!$A$3:$G$9999,6,0),"")</f>
        <v>0.625</v>
      </c>
      <c r="K489" s="18">
        <f>IFERROR(VLOOKUP($A489,'CR ACT'!$A$3:$G$9999,7,0),"")</f>
        <v>40</v>
      </c>
      <c r="L489" s="19"/>
      <c r="M489" s="19"/>
      <c r="N489" s="19"/>
      <c r="O489" s="19"/>
      <c r="P489" s="115">
        <f t="shared" si="84"/>
        <v>6.944444444444442E-2</v>
      </c>
      <c r="Q489" s="21">
        <f t="shared" si="85"/>
        <v>6.9444444444444198E-3</v>
      </c>
      <c r="R489" s="121"/>
    </row>
    <row r="490" spans="1:18" ht="15.75">
      <c r="A490" s="16">
        <v>390</v>
      </c>
      <c r="B490" s="118">
        <f>IFERROR(VLOOKUP(A490,'CR ACT'!$A$3:$J$9999,10,FALSE),"")</f>
        <v>0</v>
      </c>
      <c r="C490" s="123">
        <v>61</v>
      </c>
      <c r="D490" s="16">
        <v>3</v>
      </c>
      <c r="E490" s="8" t="str">
        <f t="shared" si="83"/>
        <v>61-3</v>
      </c>
      <c r="F490" s="17">
        <f>IFERROR(VLOOKUP($A490,'CR ACT'!$A$3:$G$9999,2,0),"")</f>
        <v>0.63194444444444442</v>
      </c>
      <c r="G490" s="17" t="str">
        <f>IFERROR(VLOOKUP($A490,'CR ACT'!$A$3:$G$9999,3,0),"")</f>
        <v>MC</v>
      </c>
      <c r="H490" s="16" t="str">
        <f>IFERROR(VLOOKUP($A490,'CR ACT'!$A$3:$G$9999,4,0),"")</f>
        <v>NH</v>
      </c>
      <c r="I490" s="17" t="str">
        <f>IFERROR(VLOOKUP($A490,'CR ACT'!$A$3:$G$9999,5,0),"")</f>
        <v>KLKV</v>
      </c>
      <c r="J490" s="17">
        <f>IFERROR(VLOOKUP($A490,'CR ACT'!$A$3:$G$9999,6,0),"")</f>
        <v>0.70138888888888884</v>
      </c>
      <c r="K490" s="18">
        <f>IFERROR(VLOOKUP($A490,'CR ACT'!$A$3:$G$9999,7,0),"")</f>
        <v>40</v>
      </c>
      <c r="L490" s="19"/>
      <c r="M490" s="19"/>
      <c r="N490" s="19"/>
      <c r="O490" s="19"/>
      <c r="P490" s="115">
        <f t="shared" si="84"/>
        <v>6.944444444444442E-2</v>
      </c>
      <c r="Q490" s="21">
        <f t="shared" si="85"/>
        <v>6.9444444444445308E-3</v>
      </c>
    </row>
    <row r="491" spans="1:18" ht="15.75">
      <c r="A491" s="16">
        <v>284</v>
      </c>
      <c r="B491" s="118">
        <f>IFERROR(VLOOKUP(A491,'CR ACT'!$A$3:$J$9999,10,FALSE),"")</f>
        <v>0</v>
      </c>
      <c r="C491" s="124">
        <v>61</v>
      </c>
      <c r="D491" s="16">
        <v>4</v>
      </c>
      <c r="E491" s="8" t="str">
        <f t="shared" si="83"/>
        <v>61-4</v>
      </c>
      <c r="F491" s="17">
        <f>IFERROR(VLOOKUP($A491,'CR ACT'!$A$3:$G$9999,2,0),"")</f>
        <v>0.70833333333333337</v>
      </c>
      <c r="G491" s="17" t="str">
        <f>IFERROR(VLOOKUP($A491,'CR ACT'!$A$3:$G$9999,3,0),"")</f>
        <v>KLKV</v>
      </c>
      <c r="H491" s="16" t="str">
        <f>IFERROR(VLOOKUP($A491,'CR ACT'!$A$3:$G$9999,4,0),"")</f>
        <v>NH</v>
      </c>
      <c r="I491" s="17" t="str">
        <f>IFERROR(VLOOKUP($A491,'CR ACT'!$A$3:$G$9999,5,0),"")</f>
        <v>TVM</v>
      </c>
      <c r="J491" s="17">
        <f>IFERROR(VLOOKUP($A491,'CR ACT'!$A$3:$G$9999,6,0),"")</f>
        <v>0.76388888888888895</v>
      </c>
      <c r="K491" s="18">
        <f>IFERROR(VLOOKUP($A491,'CR ACT'!$A$3:$G$9999,7,0),"")</f>
        <v>33.700000000000003</v>
      </c>
      <c r="L491" s="19"/>
      <c r="M491" s="19"/>
      <c r="N491" s="19"/>
      <c r="O491" s="19"/>
      <c r="P491" s="115">
        <f t="shared" si="84"/>
        <v>5.555555555555558E-2</v>
      </c>
      <c r="Q491" s="21">
        <f t="shared" si="85"/>
        <v>2.0833333333333037E-2</v>
      </c>
    </row>
    <row r="492" spans="1:18" ht="15.75">
      <c r="A492" s="16">
        <v>473</v>
      </c>
      <c r="B492" s="118">
        <f>IFERROR(VLOOKUP(A492,'CR ACT'!$A$3:$J$9999,10,FALSE),"")</f>
        <v>0</v>
      </c>
      <c r="C492" s="123">
        <v>61</v>
      </c>
      <c r="D492" s="16">
        <v>5</v>
      </c>
      <c r="E492" s="8" t="str">
        <f t="shared" si="83"/>
        <v>61-5</v>
      </c>
      <c r="F492" s="17">
        <f>IFERROR(VLOOKUP($A492,'CR ACT'!$A$3:$G$9999,2,0),"")</f>
        <v>0.78472222222222199</v>
      </c>
      <c r="G492" s="17" t="str">
        <f>IFERROR(VLOOKUP($A492,'CR ACT'!$A$3:$G$9999,3,0),"")</f>
        <v>TVM</v>
      </c>
      <c r="H492" s="16" t="str">
        <f>IFERROR(VLOOKUP($A492,'CR ACT'!$A$3:$G$9999,4,0),"")</f>
        <v>NH</v>
      </c>
      <c r="I492" s="17" t="str">
        <f>IFERROR(VLOOKUP($A492,'CR ACT'!$A$3:$G$9999,5,0),"")</f>
        <v>KLKV</v>
      </c>
      <c r="J492" s="17">
        <f>IFERROR(VLOOKUP($A492,'CR ACT'!$A$3:$G$9999,6,0),"")</f>
        <v>0.84722222222222199</v>
      </c>
      <c r="K492" s="18">
        <f>IFERROR(VLOOKUP($A492,'CR ACT'!$A$3:$G$9999,7,0),"")</f>
        <v>33.700000000000003</v>
      </c>
      <c r="L492" s="19"/>
      <c r="M492" s="19"/>
      <c r="N492" s="19"/>
      <c r="O492" s="19"/>
      <c r="P492" s="115">
        <f t="shared" si="84"/>
        <v>6.25E-2</v>
      </c>
      <c r="Q492" s="21">
        <f t="shared" si="85"/>
        <v>6.9444444444446418E-3</v>
      </c>
    </row>
    <row r="493" spans="1:18" ht="15.75">
      <c r="A493" s="16">
        <v>107</v>
      </c>
      <c r="B493" s="118">
        <f>IFERROR(VLOOKUP(A493,'CR ACT'!$A$3:$J$9999,10,FALSE),"")</f>
        <v>0</v>
      </c>
      <c r="C493" s="124">
        <v>61</v>
      </c>
      <c r="D493" s="16">
        <v>6</v>
      </c>
      <c r="E493" s="8" t="str">
        <f t="shared" si="83"/>
        <v>61-6</v>
      </c>
      <c r="F493" s="17">
        <f>IFERROR(VLOOKUP($A493,'CR ACT'!$A$3:$G$9999,2,0),"")</f>
        <v>0.85416666666666663</v>
      </c>
      <c r="G493" s="17" t="str">
        <f>IFERROR(VLOOKUP($A493,'CR ACT'!$A$3:$G$9999,3,0),"")</f>
        <v>KLKV</v>
      </c>
      <c r="H493" s="16" t="str">
        <f>IFERROR(VLOOKUP($A493,'CR ACT'!$A$3:$G$9999,4,0),"")</f>
        <v>NH</v>
      </c>
      <c r="I493" s="17" t="str">
        <f>IFERROR(VLOOKUP($A493,'CR ACT'!$A$3:$G$9999,5,0),"")</f>
        <v>PSL</v>
      </c>
      <c r="J493" s="17">
        <f>IFERROR(VLOOKUP($A493,'CR ACT'!$A$3:$G$9999,6,0),"")</f>
        <v>0.86111111111111105</v>
      </c>
      <c r="K493" s="18">
        <f>IFERROR(VLOOKUP($A493,'CR ACT'!$A$3:$G$9999,7,0),"")</f>
        <v>3.5</v>
      </c>
      <c r="L493" s="19"/>
      <c r="M493" s="19"/>
      <c r="N493" s="19"/>
      <c r="O493" s="19"/>
      <c r="P493" s="115">
        <f t="shared" si="84"/>
        <v>6.9444444444444198E-3</v>
      </c>
      <c r="Q493" s="21" t="str">
        <f t="shared" si="85"/>
        <v/>
      </c>
    </row>
    <row r="494" spans="1:18" ht="15.75">
      <c r="A494" s="16"/>
      <c r="B494" s="118" t="str">
        <f>IFERROR(VLOOKUP(A494,'CR ACT'!$A$3:$J$9999,10,FALSE),"")</f>
        <v/>
      </c>
      <c r="C494" s="123"/>
      <c r="D494" s="16"/>
      <c r="E494" s="8" t="str">
        <f t="shared" si="83"/>
        <v>0</v>
      </c>
      <c r="F494" s="17" t="str">
        <f>IFERROR(VLOOKUP($A494,'CR ACT'!$A$3:$G$9999,2,0),"")</f>
        <v/>
      </c>
      <c r="G494" s="17" t="str">
        <f>IFERROR(VLOOKUP($A494,'CR ACT'!$A$3:$G$9999,3,0),"")</f>
        <v/>
      </c>
      <c r="H494" s="16" t="str">
        <f>IFERROR(VLOOKUP($A494,'CR ACT'!$A$3:$G$9999,4,0),"")</f>
        <v/>
      </c>
      <c r="I494" s="17" t="str">
        <f>IFERROR(VLOOKUP($A494,'CR ACT'!$A$3:$G$9999,5,0),"")</f>
        <v/>
      </c>
      <c r="J494" s="17" t="str">
        <f>IFERROR(VLOOKUP($A494,'CR ACT'!$A$3:$G$9999,6,0),"")</f>
        <v/>
      </c>
      <c r="K494" s="18" t="str">
        <f>IFERROR(VLOOKUP($A494,'CR ACT'!$A$3:$G$9999,7,0),"")</f>
        <v/>
      </c>
      <c r="L494" s="22"/>
      <c r="M494" s="22"/>
      <c r="N494" s="22"/>
      <c r="O494" s="22"/>
      <c r="P494" s="115" t="str">
        <f t="shared" si="84"/>
        <v/>
      </c>
      <c r="Q494" s="21" t="str">
        <f t="shared" si="85"/>
        <v/>
      </c>
    </row>
    <row r="495" spans="1:18" ht="16.5" thickBot="1">
      <c r="A495" s="16"/>
      <c r="B495" s="118" t="str">
        <f>IFERROR(VLOOKUP(A495,'CR ACT'!$A$3:$J$9999,10,FALSE),"")</f>
        <v/>
      </c>
      <c r="C495" s="124"/>
      <c r="D495" s="23"/>
      <c r="E495" s="8" t="str">
        <f t="shared" si="83"/>
        <v>0</v>
      </c>
      <c r="F495" s="24" t="str">
        <f>IFERROR(VLOOKUP($A495,'CR ACT'!$A$3:$G$9999,2,0),"")</f>
        <v/>
      </c>
      <c r="G495" s="24" t="str">
        <f>IFERROR(VLOOKUP($A495,'CR ACT'!$A$3:$G$9999,3,0),"")</f>
        <v/>
      </c>
      <c r="H495" s="23" t="str">
        <f>IFERROR(VLOOKUP($A495,'CR ACT'!$A$3:$G$9999,4,0),"")</f>
        <v/>
      </c>
      <c r="I495" s="24" t="str">
        <f>IFERROR(VLOOKUP($A495,'CR ACT'!$A$3:$G$9999,5,0),"")</f>
        <v/>
      </c>
      <c r="J495" s="24" t="str">
        <f>IFERROR(VLOOKUP($A495,'CR ACT'!$A$3:$G$9999,6,0),"")</f>
        <v/>
      </c>
      <c r="K495" s="25" t="str">
        <f>IFERROR(VLOOKUP($A495,'CR ACT'!$A$3:$G$9999,7,0),"")</f>
        <v/>
      </c>
      <c r="L495" s="26"/>
      <c r="M495" s="26"/>
      <c r="N495" s="26"/>
      <c r="O495" s="26"/>
      <c r="P495" s="27" t="str">
        <f t="shared" si="84"/>
        <v/>
      </c>
      <c r="Q495" s="28"/>
    </row>
    <row r="496" spans="1:18" ht="15.75">
      <c r="A496" s="7">
        <v>10</v>
      </c>
      <c r="B496" s="118">
        <f>IFERROR(VLOOKUP(A496,'CR ACT'!$A$3:$J$9999,10,FALSE),"")</f>
        <v>0</v>
      </c>
      <c r="C496" s="123">
        <v>63</v>
      </c>
      <c r="D496" s="8">
        <v>1</v>
      </c>
      <c r="E496" s="8" t="str">
        <f t="shared" ref="E496:E503" si="86">C496&amp;-D496</f>
        <v>63-1</v>
      </c>
      <c r="F496" s="9">
        <f>IFERROR(VLOOKUP($A496,'CR ACT'!$A$3:$G$9999,2,0),"")</f>
        <v>0.27083333333333331</v>
      </c>
      <c r="G496" s="9" t="str">
        <f>IFERROR(VLOOKUP($A496,'CR ACT'!$A$3:$G$9999,3,0),"")</f>
        <v>PSL</v>
      </c>
      <c r="H496" s="8" t="str">
        <f>IFERROR(VLOOKUP($A496,'CR ACT'!$A$3:$G$9999,4,0),"")</f>
        <v>NH</v>
      </c>
      <c r="I496" s="9" t="str">
        <f>IFERROR(VLOOKUP($A496,'CR ACT'!$A$3:$G$9999,5,0),"")</f>
        <v>KLKV</v>
      </c>
      <c r="J496" s="9">
        <f>IFERROR(VLOOKUP($A496,'CR ACT'!$A$3:$G$9999,6,0),"")</f>
        <v>0.27777777777777773</v>
      </c>
      <c r="K496" s="10">
        <f>IFERROR(VLOOKUP($A496,'CR ACT'!$A$3:$G$9999,7,0),"")</f>
        <v>3.5</v>
      </c>
      <c r="L496" s="11">
        <f>SUMIF(Q496:Q503,"&lt;0:14",Q496:Q503)+SUM(P496:P503)+TIME(0,60,0)</f>
        <v>0.37847222222222221</v>
      </c>
      <c r="M496" s="12">
        <f>L496+SUMIF(Q496:Q503,"&gt;0:14",Q496:Q503)-TIME(0,30,0)</f>
        <v>0.4861111111111111</v>
      </c>
      <c r="N496" s="12">
        <f>MAX(0,(L496-TIME(8,0,0)))</f>
        <v>4.5138888888888895E-2</v>
      </c>
      <c r="O496" s="13">
        <f>SUM(K496:K503)</f>
        <v>183.2</v>
      </c>
      <c r="P496" s="14">
        <f t="shared" ref="P496:P503" si="87">IFERROR(J496-F496,"")</f>
        <v>6.9444444444444198E-3</v>
      </c>
      <c r="Q496" s="15">
        <f t="shared" ref="Q496:Q502" si="88">IFERROR(MAX(0,(F497-J496)),"")</f>
        <v>6.9444444444444753E-3</v>
      </c>
    </row>
    <row r="497" spans="1:18" ht="15.75">
      <c r="A497" s="16">
        <v>127</v>
      </c>
      <c r="B497" s="118">
        <f>IFERROR(VLOOKUP(A497,'CR ACT'!$A$3:$J$9999,10,FALSE),"")</f>
        <v>0</v>
      </c>
      <c r="C497" s="124">
        <v>63</v>
      </c>
      <c r="D497" s="16">
        <v>2</v>
      </c>
      <c r="E497" s="8" t="str">
        <f t="shared" si="86"/>
        <v>63-2</v>
      </c>
      <c r="F497" s="17">
        <f>IFERROR(VLOOKUP($A497,'CR ACT'!$A$3:$G$9999,2,0),"")</f>
        <v>0.28472222222222221</v>
      </c>
      <c r="G497" s="17" t="str">
        <f>IFERROR(VLOOKUP($A497,'CR ACT'!$A$3:$G$9999,3,0),"")</f>
        <v>KLKV</v>
      </c>
      <c r="H497" s="16" t="str">
        <f>IFERROR(VLOOKUP($A497,'CR ACT'!$A$3:$G$9999,4,0),"")</f>
        <v>NH</v>
      </c>
      <c r="I497" s="17" t="str">
        <f>IFERROR(VLOOKUP($A497,'CR ACT'!$A$3:$G$9999,5,0),"")</f>
        <v>TVM</v>
      </c>
      <c r="J497" s="17">
        <f>IFERROR(VLOOKUP($A497,'CR ACT'!$A$3:$G$9999,6,0),"")</f>
        <v>0.34027777777777779</v>
      </c>
      <c r="K497" s="18">
        <f>IFERROR(VLOOKUP($A497,'CR ACT'!$A$3:$G$9999,7,0),"")</f>
        <v>33.700000000000003</v>
      </c>
      <c r="L497" s="19"/>
      <c r="M497" s="19"/>
      <c r="N497" s="19"/>
      <c r="O497" s="19"/>
      <c r="P497" s="115">
        <f t="shared" si="87"/>
        <v>5.555555555555558E-2</v>
      </c>
      <c r="Q497" s="21">
        <f t="shared" si="88"/>
        <v>6.9444444444444753E-3</v>
      </c>
      <c r="R497" s="121"/>
    </row>
    <row r="498" spans="1:18" ht="15.75">
      <c r="A498" s="16">
        <v>320</v>
      </c>
      <c r="B498" s="118">
        <f>IFERROR(VLOOKUP(A498,'CR ACT'!$A$3:$J$9999,10,FALSE),"")</f>
        <v>0</v>
      </c>
      <c r="C498" s="123">
        <v>63</v>
      </c>
      <c r="D498" s="16">
        <v>3</v>
      </c>
      <c r="E498" s="8" t="str">
        <f t="shared" si="86"/>
        <v>63-3</v>
      </c>
      <c r="F498" s="17">
        <f>IFERROR(VLOOKUP($A498,'CR ACT'!$A$3:$G$9999,2,0),"")</f>
        <v>0.34722222222222227</v>
      </c>
      <c r="G498" s="17" t="str">
        <f>IFERROR(VLOOKUP($A498,'CR ACT'!$A$3:$G$9999,3,0),"")</f>
        <v>TVM</v>
      </c>
      <c r="H498" s="16" t="str">
        <f>IFERROR(VLOOKUP($A498,'CR ACT'!$A$3:$G$9999,4,0),"")</f>
        <v>NH</v>
      </c>
      <c r="I498" s="17" t="str">
        <f>IFERROR(VLOOKUP($A498,'CR ACT'!$A$3:$G$9999,5,0),"")</f>
        <v>NTA</v>
      </c>
      <c r="J498" s="17">
        <f>IFERROR(VLOOKUP($A498,'CR ACT'!$A$3:$G$9999,6,0),"")</f>
        <v>0.37847222222222227</v>
      </c>
      <c r="K498" s="18">
        <f>IFERROR(VLOOKUP($A498,'CR ACT'!$A$3:$G$9999,7,0),"")</f>
        <v>20.7</v>
      </c>
      <c r="L498" s="19"/>
      <c r="M498" s="19"/>
      <c r="N498" s="19"/>
      <c r="O498" s="19"/>
      <c r="P498" s="115">
        <f t="shared" si="87"/>
        <v>3.125E-2</v>
      </c>
      <c r="Q498" s="21">
        <f t="shared" si="88"/>
        <v>2.0833333333333315E-2</v>
      </c>
    </row>
    <row r="499" spans="1:18" ht="15.75">
      <c r="A499" s="16">
        <v>125</v>
      </c>
      <c r="B499" s="118">
        <f>IFERROR(VLOOKUP(A499,'CR ACT'!$A$3:$J$9999,10,FALSE),"")</f>
        <v>0</v>
      </c>
      <c r="C499" s="124">
        <v>63</v>
      </c>
      <c r="D499" s="16">
        <v>4</v>
      </c>
      <c r="E499" s="8" t="str">
        <f t="shared" si="86"/>
        <v>63-4</v>
      </c>
      <c r="F499" s="17">
        <f>IFERROR(VLOOKUP($A499,'CR ACT'!$A$3:$G$9999,2,0),"")</f>
        <v>0.39930555555555558</v>
      </c>
      <c r="G499" s="17" t="str">
        <f>IFERROR(VLOOKUP($A499,'CR ACT'!$A$3:$G$9999,3,0),"")</f>
        <v>NTA</v>
      </c>
      <c r="H499" s="16" t="str">
        <f>IFERROR(VLOOKUP($A499,'CR ACT'!$A$3:$G$9999,4,0),"")</f>
        <v>NH</v>
      </c>
      <c r="I499" s="17" t="str">
        <f>IFERROR(VLOOKUP($A499,'CR ACT'!$A$3:$G$9999,5,0),"")</f>
        <v>TVM</v>
      </c>
      <c r="J499" s="17">
        <f>IFERROR(VLOOKUP($A499,'CR ACT'!$A$3:$G$9999,6,0),"")</f>
        <v>0.43055555555555558</v>
      </c>
      <c r="K499" s="18">
        <f>IFERROR(VLOOKUP($A499,'CR ACT'!$A$3:$G$9999,7,0),"")</f>
        <v>20.7</v>
      </c>
      <c r="L499" s="19"/>
      <c r="M499" s="19"/>
      <c r="N499" s="19"/>
      <c r="O499" s="19"/>
      <c r="P499" s="115">
        <f t="shared" si="87"/>
        <v>3.125E-2</v>
      </c>
      <c r="Q499" s="21">
        <f t="shared" si="88"/>
        <v>6.9444444444444198E-3</v>
      </c>
    </row>
    <row r="500" spans="1:18" ht="15.75">
      <c r="A500" s="16">
        <v>316</v>
      </c>
      <c r="B500" s="118">
        <f>IFERROR(VLOOKUP(A500,'CR ACT'!$A$3:$J$9999,10,FALSE),"")</f>
        <v>0</v>
      </c>
      <c r="C500" s="123">
        <v>63</v>
      </c>
      <c r="D500" s="16">
        <v>5</v>
      </c>
      <c r="E500" s="8" t="str">
        <f t="shared" si="86"/>
        <v>63-5</v>
      </c>
      <c r="F500" s="17">
        <f>IFERROR(VLOOKUP($A500,'CR ACT'!$A$3:$G$9999,2,0),"")</f>
        <v>0.4375</v>
      </c>
      <c r="G500" s="17" t="str">
        <f>IFERROR(VLOOKUP($A500,'CR ACT'!$A$3:$G$9999,3,0),"")</f>
        <v>TVM</v>
      </c>
      <c r="H500" s="16" t="str">
        <f>IFERROR(VLOOKUP($A500,'CR ACT'!$A$3:$G$9999,4,0),"")</f>
        <v>NH</v>
      </c>
      <c r="I500" s="17" t="str">
        <f>IFERROR(VLOOKUP($A500,'CR ACT'!$A$3:$G$9999,5,0),"")</f>
        <v>KLKV</v>
      </c>
      <c r="J500" s="17">
        <f>IFERROR(VLOOKUP($A500,'CR ACT'!$A$3:$G$9999,6,0),"")</f>
        <v>0.48958333333333331</v>
      </c>
      <c r="K500" s="18">
        <f>IFERROR(VLOOKUP($A500,'CR ACT'!$A$3:$G$9999,7,0),"")</f>
        <v>33.700000000000003</v>
      </c>
      <c r="L500" s="19"/>
      <c r="M500" s="19"/>
      <c r="N500" s="19"/>
      <c r="O500" s="19"/>
      <c r="P500" s="115">
        <f t="shared" si="87"/>
        <v>5.2083333333333315E-2</v>
      </c>
      <c r="Q500" s="21">
        <f t="shared" si="88"/>
        <v>0.1076388888888889</v>
      </c>
    </row>
    <row r="501" spans="1:18" ht="15.75">
      <c r="A501" s="16">
        <v>275</v>
      </c>
      <c r="B501" s="118">
        <f>IFERROR(VLOOKUP(A501,'CR ACT'!$A$3:$J$9999,10,FALSE),"")</f>
        <v>0</v>
      </c>
      <c r="C501" s="124">
        <v>63</v>
      </c>
      <c r="D501" s="16">
        <v>6</v>
      </c>
      <c r="E501" s="8" t="str">
        <f t="shared" si="86"/>
        <v>63-6</v>
      </c>
      <c r="F501" s="17">
        <f>IFERROR(VLOOKUP($A501,'CR ACT'!$A$3:$G$9999,2,0),"")</f>
        <v>0.59722222222222221</v>
      </c>
      <c r="G501" s="17" t="str">
        <f>IFERROR(VLOOKUP($A501,'CR ACT'!$A$3:$G$9999,3,0),"")</f>
        <v>KLKV</v>
      </c>
      <c r="H501" s="16" t="str">
        <f>IFERROR(VLOOKUP($A501,'CR ACT'!$A$3:$G$9999,4,0),"")</f>
        <v>NH</v>
      </c>
      <c r="I501" s="17" t="str">
        <f>IFERROR(VLOOKUP($A501,'CR ACT'!$A$3:$G$9999,5,0),"")</f>
        <v>TVM</v>
      </c>
      <c r="J501" s="17">
        <f>IFERROR(VLOOKUP($A501,'CR ACT'!$A$3:$G$9999,6,0),"")</f>
        <v>0.65625</v>
      </c>
      <c r="K501" s="18">
        <f>IFERROR(VLOOKUP($A501,'CR ACT'!$A$3:$G$9999,7,0),"")</f>
        <v>33.700000000000003</v>
      </c>
      <c r="L501" s="19"/>
      <c r="M501" s="19"/>
      <c r="N501" s="19"/>
      <c r="O501" s="19"/>
      <c r="P501" s="115">
        <f t="shared" si="87"/>
        <v>5.902777777777779E-2</v>
      </c>
      <c r="Q501" s="21">
        <f t="shared" si="88"/>
        <v>6.9444444444444198E-3</v>
      </c>
    </row>
    <row r="502" spans="1:18" ht="15.75">
      <c r="A502" s="16">
        <v>476</v>
      </c>
      <c r="B502" s="118">
        <f>IFERROR(VLOOKUP(A502,'CR ACT'!$A$3:$J$9999,10,FALSE),"")</f>
        <v>0</v>
      </c>
      <c r="C502" s="123">
        <v>63</v>
      </c>
      <c r="D502" s="16">
        <v>7</v>
      </c>
      <c r="E502" s="8" t="str">
        <f t="shared" si="86"/>
        <v>63-7</v>
      </c>
      <c r="F502" s="17">
        <f>IFERROR(VLOOKUP($A502,'CR ACT'!$A$3:$G$9999,2,0),"")</f>
        <v>0.66319444444444442</v>
      </c>
      <c r="G502" s="17" t="str">
        <f>IFERROR(VLOOKUP($A502,'CR ACT'!$A$3:$G$9999,3,0),"")</f>
        <v>TVM</v>
      </c>
      <c r="H502" s="16" t="str">
        <f>IFERROR(VLOOKUP($A502,'CR ACT'!$A$3:$G$9999,4,0),"")</f>
        <v>NH</v>
      </c>
      <c r="I502" s="17" t="str">
        <f>IFERROR(VLOOKUP($A502,'CR ACT'!$A$3:$G$9999,5,0),"")</f>
        <v>KLKV</v>
      </c>
      <c r="J502" s="17">
        <f>IFERROR(VLOOKUP($A502,'CR ACT'!$A$3:$G$9999,6,0),"")</f>
        <v>0.72222222222222221</v>
      </c>
      <c r="K502" s="18">
        <f>IFERROR(VLOOKUP($A502,'CR ACT'!$A$3:$G$9999,7,0),"")</f>
        <v>33.700000000000003</v>
      </c>
      <c r="L502" s="22"/>
      <c r="M502" s="22"/>
      <c r="N502" s="22"/>
      <c r="O502" s="22"/>
      <c r="P502" s="115">
        <f t="shared" si="87"/>
        <v>5.902777777777779E-2</v>
      </c>
      <c r="Q502" s="21">
        <f t="shared" si="88"/>
        <v>6.9444444444444198E-3</v>
      </c>
    </row>
    <row r="503" spans="1:18" ht="16.5" thickBot="1">
      <c r="A503" s="16">
        <v>94</v>
      </c>
      <c r="B503" s="118">
        <f>IFERROR(VLOOKUP(A503,'CR ACT'!$A$3:$J$9999,10,FALSE),"")</f>
        <v>0</v>
      </c>
      <c r="C503" s="124">
        <v>63</v>
      </c>
      <c r="D503" s="23">
        <v>8</v>
      </c>
      <c r="E503" s="8" t="str">
        <f t="shared" si="86"/>
        <v>63-8</v>
      </c>
      <c r="F503" s="24">
        <f>IFERROR(VLOOKUP($A503,'CR ACT'!$A$3:$G$9999,2,0),"")</f>
        <v>0.72916666666666663</v>
      </c>
      <c r="G503" s="24" t="str">
        <f>IFERROR(VLOOKUP($A503,'CR ACT'!$A$3:$G$9999,3,0),"")</f>
        <v>KLKV</v>
      </c>
      <c r="H503" s="23" t="str">
        <f>IFERROR(VLOOKUP($A503,'CR ACT'!$A$3:$G$9999,4,0),"")</f>
        <v>NH</v>
      </c>
      <c r="I503" s="24" t="str">
        <f>IFERROR(VLOOKUP($A503,'CR ACT'!$A$3:$G$9999,5,0),"")</f>
        <v>PSL</v>
      </c>
      <c r="J503" s="24">
        <f>IFERROR(VLOOKUP($A503,'CR ACT'!$A$3:$G$9999,6,0),"")</f>
        <v>0.73611111111111105</v>
      </c>
      <c r="K503" s="25">
        <f>IFERROR(VLOOKUP($A503,'CR ACT'!$A$3:$G$9999,7,0),"")</f>
        <v>3.5</v>
      </c>
      <c r="L503" s="26"/>
      <c r="M503" s="26"/>
      <c r="N503" s="26"/>
      <c r="O503" s="26"/>
      <c r="P503" s="27">
        <f t="shared" si="87"/>
        <v>6.9444444444444198E-3</v>
      </c>
      <c r="Q503" s="28"/>
    </row>
    <row r="504" spans="1:18" ht="15.75">
      <c r="A504" s="7">
        <v>52</v>
      </c>
      <c r="B504" s="118">
        <f>IFERROR(VLOOKUP(A504,'CR ACT'!$A$3:$J$9999,10,FALSE),"")</f>
        <v>0</v>
      </c>
      <c r="C504" s="123">
        <v>67</v>
      </c>
      <c r="D504" s="8">
        <v>1</v>
      </c>
      <c r="E504" s="8" t="str">
        <f t="shared" ref="E504:E511" si="89">C504&amp;-D504</f>
        <v>67-1</v>
      </c>
      <c r="F504" s="9">
        <f>IFERROR(VLOOKUP($A504,'CR ACT'!$A$3:$G$9999,2,0),"")</f>
        <v>0.44444444444444442</v>
      </c>
      <c r="G504" s="9" t="str">
        <f>IFERROR(VLOOKUP($A504,'CR ACT'!$A$3:$G$9999,3,0),"")</f>
        <v>PSL</v>
      </c>
      <c r="H504" s="8" t="str">
        <f>IFERROR(VLOOKUP($A504,'CR ACT'!$A$3:$G$9999,4,0),"")</f>
        <v>NH</v>
      </c>
      <c r="I504" s="9" t="str">
        <f>IFERROR(VLOOKUP($A504,'CR ACT'!$A$3:$G$9999,5,0),"")</f>
        <v>KLKV</v>
      </c>
      <c r="J504" s="9">
        <f>IFERROR(VLOOKUP($A504,'CR ACT'!$A$3:$G$9999,6,0),"")</f>
        <v>0.45138888888888884</v>
      </c>
      <c r="K504" s="10">
        <f>IFERROR(VLOOKUP($A504,'CR ACT'!$A$3:$G$9999,7,0),"")</f>
        <v>3.5</v>
      </c>
      <c r="L504" s="11">
        <f>SUMIF(Q504:Q511,"&lt;0:14",Q504:Q511)+SUM(P504:P511)+TIME(0,60,0)</f>
        <v>0.36111111111111099</v>
      </c>
      <c r="M504" s="12">
        <f>L504+SUMIF(Q504:Q511,"&gt;0:14",Q504:Q511)-TIME(0,30,0)</f>
        <v>0.38541666666666674</v>
      </c>
      <c r="N504" s="12">
        <f>MAX(0,(L504-TIME(8,0,0)))</f>
        <v>2.7777777777777679E-2</v>
      </c>
      <c r="O504" s="13">
        <f>SUM(K504:K511)</f>
        <v>164.4</v>
      </c>
      <c r="P504" s="14">
        <f t="shared" ref="P504:P511" si="90">IFERROR(J504-F504,"")</f>
        <v>6.9444444444444198E-3</v>
      </c>
      <c r="Q504" s="15">
        <f t="shared" ref="Q504:Q510" si="91">IFERROR(MAX(0,(F505-J504)),"")</f>
        <v>6.9444444444444753E-3</v>
      </c>
    </row>
    <row r="505" spans="1:18" ht="15.75">
      <c r="A505" s="16">
        <v>656</v>
      </c>
      <c r="B505" s="118">
        <f>IFERROR(VLOOKUP(A505,'CR ACT'!$A$3:$J$9999,10,FALSE),"")</f>
        <v>0</v>
      </c>
      <c r="C505" s="124">
        <v>67</v>
      </c>
      <c r="D505" s="16">
        <v>2</v>
      </c>
      <c r="E505" s="8" t="str">
        <f t="shared" si="89"/>
        <v>67-2</v>
      </c>
      <c r="F505" s="17">
        <f>IFERROR(VLOOKUP($A505,'CR ACT'!$A$3:$G$9999,2,0),"")</f>
        <v>0.45833333333333331</v>
      </c>
      <c r="G505" s="17" t="str">
        <f>IFERROR(VLOOKUP($A505,'CR ACT'!$A$3:$G$9999,3,0),"")</f>
        <v>KLKV</v>
      </c>
      <c r="H505" s="16" t="str">
        <f>IFERROR(VLOOKUP($A505,'CR ACT'!$A$3:$G$9999,4,0),"")</f>
        <v>PVR-VZM-BYPASS</v>
      </c>
      <c r="I505" s="17" t="str">
        <f>IFERROR(VLOOKUP($A505,'CR ACT'!$A$3:$G$9999,5,0),"")</f>
        <v>TVM</v>
      </c>
      <c r="J505" s="17">
        <f>IFERROR(VLOOKUP($A505,'CR ACT'!$A$3:$G$9999,6,0),"")</f>
        <v>0.54166666666666663</v>
      </c>
      <c r="K505" s="18">
        <f>IFERROR(VLOOKUP($A505,'CR ACT'!$A$3:$G$9999,7,0),"")</f>
        <v>45</v>
      </c>
      <c r="L505" s="19"/>
      <c r="M505" s="19"/>
      <c r="N505" s="19"/>
      <c r="O505" s="19"/>
      <c r="P505" s="115">
        <f t="shared" si="90"/>
        <v>8.3333333333333315E-2</v>
      </c>
      <c r="Q505" s="21">
        <f t="shared" si="91"/>
        <v>6.9444444444444198E-3</v>
      </c>
      <c r="R505" s="121"/>
    </row>
    <row r="506" spans="1:18" ht="15.75">
      <c r="A506" s="16">
        <v>667</v>
      </c>
      <c r="B506" s="118">
        <f>IFERROR(VLOOKUP(A506,'CR ACT'!$A$3:$J$9999,10,FALSE),"")</f>
        <v>0</v>
      </c>
      <c r="C506" s="123">
        <v>67</v>
      </c>
      <c r="D506" s="16">
        <v>3</v>
      </c>
      <c r="E506" s="8" t="str">
        <f t="shared" si="89"/>
        <v>67-3</v>
      </c>
      <c r="F506" s="17">
        <f>IFERROR(VLOOKUP($A506,'CR ACT'!$A$3:$G$9999,2,0),"")</f>
        <v>0.54861111111111105</v>
      </c>
      <c r="G506" s="17" t="str">
        <f>IFERROR(VLOOKUP($A506,'CR ACT'!$A$3:$G$9999,3,0),"")</f>
        <v>TVM</v>
      </c>
      <c r="H506" s="16" t="str">
        <f>IFERROR(VLOOKUP($A506,'CR ACT'!$A$3:$G$9999,4,0),"")</f>
        <v>VZM-PVR</v>
      </c>
      <c r="I506" s="17" t="str">
        <f>IFERROR(VLOOKUP($A506,'CR ACT'!$A$3:$G$9999,5,0),"")</f>
        <v>KLKV</v>
      </c>
      <c r="J506" s="17">
        <f>IFERROR(VLOOKUP($A506,'CR ACT'!$A$3:$G$9999,6,0),"")</f>
        <v>0.63194444444444431</v>
      </c>
      <c r="K506" s="18">
        <f>IFERROR(VLOOKUP($A506,'CR ACT'!$A$3:$G$9999,7,0),"")</f>
        <v>45</v>
      </c>
      <c r="L506" s="19"/>
      <c r="M506" s="19"/>
      <c r="N506" s="19"/>
      <c r="O506" s="19"/>
      <c r="P506" s="115">
        <f t="shared" si="90"/>
        <v>8.3333333333333259E-2</v>
      </c>
      <c r="Q506" s="21">
        <f t="shared" si="91"/>
        <v>4.5138888888889062E-2</v>
      </c>
    </row>
    <row r="507" spans="1:18" ht="15.75">
      <c r="A507" s="16">
        <v>290</v>
      </c>
      <c r="B507" s="118">
        <f>IFERROR(VLOOKUP(A507,'CR ACT'!$A$3:$J$9999,10,FALSE),"")</f>
        <v>0</v>
      </c>
      <c r="C507" s="124">
        <v>67</v>
      </c>
      <c r="D507" s="16">
        <v>4</v>
      </c>
      <c r="E507" s="8" t="str">
        <f t="shared" si="89"/>
        <v>67-4</v>
      </c>
      <c r="F507" s="17">
        <f>IFERROR(VLOOKUP($A507,'CR ACT'!$A$3:$G$9999,2,0),"")</f>
        <v>0.67708333333333337</v>
      </c>
      <c r="G507" s="17" t="str">
        <f>IFERROR(VLOOKUP($A507,'CR ACT'!$A$3:$G$9999,3,0),"")</f>
        <v>KLKV</v>
      </c>
      <c r="H507" s="16" t="str">
        <f>IFERROR(VLOOKUP($A507,'CR ACT'!$A$3:$G$9999,4,0),"")</f>
        <v>NH</v>
      </c>
      <c r="I507" s="17" t="str">
        <f>IFERROR(VLOOKUP($A507,'CR ACT'!$A$3:$G$9999,5,0),"")</f>
        <v>TVM</v>
      </c>
      <c r="J507" s="17">
        <f>IFERROR(VLOOKUP($A507,'CR ACT'!$A$3:$G$9999,6,0),"")</f>
        <v>0.73263888888888895</v>
      </c>
      <c r="K507" s="18">
        <f>IFERROR(VLOOKUP($A507,'CR ACT'!$A$3:$G$9999,7,0),"")</f>
        <v>33.700000000000003</v>
      </c>
      <c r="L507" s="19"/>
      <c r="M507" s="19"/>
      <c r="N507" s="19"/>
      <c r="O507" s="19"/>
      <c r="P507" s="115">
        <f t="shared" si="90"/>
        <v>5.555555555555558E-2</v>
      </c>
      <c r="Q507" s="21">
        <f t="shared" si="91"/>
        <v>6.9444444444444198E-3</v>
      </c>
    </row>
    <row r="508" spans="1:18" ht="15.75">
      <c r="A508" s="16">
        <v>315</v>
      </c>
      <c r="B508" s="118">
        <f>IFERROR(VLOOKUP(A508,'CR ACT'!$A$3:$J$9999,10,FALSE),"")</f>
        <v>0</v>
      </c>
      <c r="C508" s="123">
        <v>67</v>
      </c>
      <c r="D508" s="16">
        <v>5</v>
      </c>
      <c r="E508" s="8" t="str">
        <f t="shared" si="89"/>
        <v>67-5</v>
      </c>
      <c r="F508" s="17">
        <f>IFERROR(VLOOKUP($A508,'CR ACT'!$A$3:$G$9999,2,0),"")</f>
        <v>0.73958333333333337</v>
      </c>
      <c r="G508" s="17" t="str">
        <f>IFERROR(VLOOKUP($A508,'CR ACT'!$A$3:$G$9999,3,0),"")</f>
        <v>TVM</v>
      </c>
      <c r="H508" s="16" t="str">
        <f>IFERROR(VLOOKUP($A508,'CR ACT'!$A$3:$G$9999,4,0),"")</f>
        <v>NH</v>
      </c>
      <c r="I508" s="17" t="str">
        <f>IFERROR(VLOOKUP($A508,'CR ACT'!$A$3:$G$9999,5,0),"")</f>
        <v>KLKV</v>
      </c>
      <c r="J508" s="17">
        <f>IFERROR(VLOOKUP($A508,'CR ACT'!$A$3:$G$9999,6,0),"")</f>
        <v>0.79513888888888895</v>
      </c>
      <c r="K508" s="18">
        <f>IFERROR(VLOOKUP($A508,'CR ACT'!$A$3:$G$9999,7,0),"")</f>
        <v>33.700000000000003</v>
      </c>
      <c r="L508" s="19"/>
      <c r="M508" s="19"/>
      <c r="N508" s="19"/>
      <c r="O508" s="19"/>
      <c r="P508" s="115">
        <f t="shared" si="90"/>
        <v>5.555555555555558E-2</v>
      </c>
      <c r="Q508" s="21">
        <f t="shared" si="91"/>
        <v>6.9444444444444198E-3</v>
      </c>
    </row>
    <row r="509" spans="1:18" ht="15.75">
      <c r="A509" s="16">
        <v>105</v>
      </c>
      <c r="B509" s="118">
        <f>IFERROR(VLOOKUP(A509,'CR ACT'!$A$3:$J$9999,10,FALSE),"")</f>
        <v>0</v>
      </c>
      <c r="C509" s="124">
        <v>67</v>
      </c>
      <c r="D509" s="16">
        <v>6</v>
      </c>
      <c r="E509" s="8" t="str">
        <f t="shared" si="89"/>
        <v>67-6</v>
      </c>
      <c r="F509" s="17">
        <f>IFERROR(VLOOKUP($A509,'CR ACT'!$A$3:$G$9999,2,0),"")</f>
        <v>0.80208333333333337</v>
      </c>
      <c r="G509" s="17" t="str">
        <f>IFERROR(VLOOKUP($A509,'CR ACT'!$A$3:$G$9999,3,0),"")</f>
        <v>KLKV</v>
      </c>
      <c r="H509" s="16" t="str">
        <f>IFERROR(VLOOKUP($A509,'CR ACT'!$A$3:$G$9999,4,0),"")</f>
        <v>NH</v>
      </c>
      <c r="I509" s="17" t="str">
        <f>IFERROR(VLOOKUP($A509,'CR ACT'!$A$3:$G$9999,5,0),"")</f>
        <v>PSL</v>
      </c>
      <c r="J509" s="17">
        <f>IFERROR(VLOOKUP($A509,'CR ACT'!$A$3:$G$9999,6,0),"")</f>
        <v>0.80902777777777779</v>
      </c>
      <c r="K509" s="18">
        <f>IFERROR(VLOOKUP($A509,'CR ACT'!$A$3:$G$9999,7,0),"")</f>
        <v>3.5</v>
      </c>
      <c r="L509" s="19"/>
      <c r="M509" s="19"/>
      <c r="N509" s="19"/>
      <c r="O509" s="19"/>
      <c r="P509" s="115">
        <f t="shared" si="90"/>
        <v>6.9444444444444198E-3</v>
      </c>
      <c r="Q509" s="21" t="str">
        <f t="shared" si="91"/>
        <v/>
      </c>
    </row>
    <row r="510" spans="1:18" ht="15.75">
      <c r="A510" s="16"/>
      <c r="B510" s="118" t="str">
        <f>IFERROR(VLOOKUP(A510,'CR ACT'!$A$3:$J$9999,10,FALSE),"")</f>
        <v/>
      </c>
      <c r="C510" s="123"/>
      <c r="D510" s="16"/>
      <c r="E510" s="8" t="str">
        <f t="shared" si="89"/>
        <v>0</v>
      </c>
      <c r="F510" s="17" t="str">
        <f>IFERROR(VLOOKUP($A510,'CR ACT'!$A$3:$G$9999,2,0),"")</f>
        <v/>
      </c>
      <c r="G510" s="17" t="str">
        <f>IFERROR(VLOOKUP($A510,'CR ACT'!$A$3:$G$9999,3,0),"")</f>
        <v/>
      </c>
      <c r="H510" s="16" t="str">
        <f>IFERROR(VLOOKUP($A510,'CR ACT'!$A$3:$G$9999,4,0),"")</f>
        <v/>
      </c>
      <c r="I510" s="17" t="str">
        <f>IFERROR(VLOOKUP($A510,'CR ACT'!$A$3:$G$9999,5,0),"")</f>
        <v/>
      </c>
      <c r="J510" s="17" t="str">
        <f>IFERROR(VLOOKUP($A510,'CR ACT'!$A$3:$G$9999,6,0),"")</f>
        <v/>
      </c>
      <c r="K510" s="18" t="str">
        <f>IFERROR(VLOOKUP($A510,'CR ACT'!$A$3:$G$9999,7,0),"")</f>
        <v/>
      </c>
      <c r="L510" s="22"/>
      <c r="M510" s="22"/>
      <c r="N510" s="22"/>
      <c r="O510" s="22"/>
      <c r="P510" s="115" t="str">
        <f t="shared" si="90"/>
        <v/>
      </c>
      <c r="Q510" s="21" t="str">
        <f t="shared" si="91"/>
        <v/>
      </c>
    </row>
    <row r="511" spans="1:18" ht="16.5" thickBot="1">
      <c r="A511" s="16"/>
      <c r="B511" s="118" t="str">
        <f>IFERROR(VLOOKUP(A511,'CR ACT'!$A$3:$J$9999,10,FALSE),"")</f>
        <v/>
      </c>
      <c r="C511" s="124"/>
      <c r="D511" s="23"/>
      <c r="E511" s="8" t="str">
        <f t="shared" si="89"/>
        <v>0</v>
      </c>
      <c r="F511" s="24" t="str">
        <f>IFERROR(VLOOKUP($A511,'CR ACT'!$A$3:$G$9999,2,0),"")</f>
        <v/>
      </c>
      <c r="G511" s="24" t="str">
        <f>IFERROR(VLOOKUP($A511,'CR ACT'!$A$3:$G$9999,3,0),"")</f>
        <v/>
      </c>
      <c r="H511" s="23" t="str">
        <f>IFERROR(VLOOKUP($A511,'CR ACT'!$A$3:$G$9999,4,0),"")</f>
        <v/>
      </c>
      <c r="I511" s="24" t="str">
        <f>IFERROR(VLOOKUP($A511,'CR ACT'!$A$3:$G$9999,5,0),"")</f>
        <v/>
      </c>
      <c r="J511" s="24" t="str">
        <f>IFERROR(VLOOKUP($A511,'CR ACT'!$A$3:$G$9999,6,0),"")</f>
        <v/>
      </c>
      <c r="K511" s="25" t="str">
        <f>IFERROR(VLOOKUP($A511,'CR ACT'!$A$3:$G$9999,7,0),"")</f>
        <v/>
      </c>
      <c r="L511" s="26"/>
      <c r="M511" s="26"/>
      <c r="N511" s="26"/>
      <c r="O511" s="26"/>
      <c r="P511" s="27" t="str">
        <f t="shared" si="90"/>
        <v/>
      </c>
      <c r="Q511" s="28"/>
    </row>
    <row r="512" spans="1:18" ht="15.75">
      <c r="A512" s="16">
        <v>672</v>
      </c>
      <c r="B512" s="118">
        <f>IFERROR(VLOOKUP(A512,'CR ACT'!$A$3:$J$9999,10,FALSE),"")</f>
        <v>0</v>
      </c>
      <c r="C512" s="123">
        <v>72</v>
      </c>
      <c r="D512" s="8">
        <v>1</v>
      </c>
      <c r="E512" s="8" t="str">
        <f t="shared" ref="E512:E519" si="92">C512&amp;-D512</f>
        <v>72-1</v>
      </c>
      <c r="F512" s="9">
        <f>IFERROR(VLOOKUP($A512,'CR ACT'!$A$3:$G$9999,2,0),"")</f>
        <v>0.4513888888888889</v>
      </c>
      <c r="G512" s="9" t="str">
        <f>IFERROR(VLOOKUP($A512,'CR ACT'!$A$3:$G$9999,3,0),"")</f>
        <v>PSL</v>
      </c>
      <c r="H512" s="8" t="str">
        <f>IFERROR(VLOOKUP($A512,'CR ACT'!$A$3:$G$9999,4,0),"")</f>
        <v>KLKV-NTA</v>
      </c>
      <c r="I512" s="9" t="str">
        <f>IFERROR(VLOOKUP($A512,'CR ACT'!$A$3:$G$9999,5,0),"")</f>
        <v>MC</v>
      </c>
      <c r="J512" s="9">
        <f>IFERROR(VLOOKUP($A512,'CR ACT'!$A$3:$G$9999,6,0),"")</f>
        <v>0.53472222222222221</v>
      </c>
      <c r="K512" s="10">
        <f>IFERROR(VLOOKUP($A512,'CR ACT'!$A$3:$G$9999,7,0),"")</f>
        <v>43.5</v>
      </c>
      <c r="L512" s="11">
        <f>SUMIF(Q512:Q519,"&lt;0:14",Q512:Q519)+SUM(P512:P519)+TIME(0,60,0)</f>
        <v>0.35416666666666663</v>
      </c>
      <c r="M512" s="12">
        <f>L512+SUMIF(Q512:Q519,"&gt;0:14",Q512:Q519)-TIME(0,30,0)</f>
        <v>0.38541666666666669</v>
      </c>
      <c r="N512" s="12">
        <f>MAX(0,(L512-TIME(8,0,0)))</f>
        <v>2.0833333333333315E-2</v>
      </c>
      <c r="O512" s="13">
        <f>SUM(K512:K519)</f>
        <v>166.39999999999998</v>
      </c>
      <c r="P512" s="14">
        <f t="shared" ref="P512:P519" si="93">IFERROR(J512-F512,"")</f>
        <v>8.3333333333333315E-2</v>
      </c>
      <c r="Q512" s="15">
        <f t="shared" ref="Q512:Q518" si="94">IFERROR(MAX(0,(F513-J512)),"")</f>
        <v>6.9444444444444198E-3</v>
      </c>
    </row>
    <row r="513" spans="1:22" ht="15.75">
      <c r="A513" s="16">
        <v>658</v>
      </c>
      <c r="B513" s="118">
        <f>IFERROR(VLOOKUP(A513,'CR ACT'!$A$3:$J$9999,10,FALSE),"")</f>
        <v>0</v>
      </c>
      <c r="C513" s="124">
        <v>72</v>
      </c>
      <c r="D513" s="16">
        <v>2</v>
      </c>
      <c r="E513" s="8" t="str">
        <f t="shared" si="92"/>
        <v>72-2</v>
      </c>
      <c r="F513" s="17">
        <f>IFERROR(VLOOKUP($A513,'CR ACT'!$A$3:$G$9999,2,0),"")</f>
        <v>0.54166666666666663</v>
      </c>
      <c r="G513" s="17" t="str">
        <f>IFERROR(VLOOKUP($A513,'CR ACT'!$A$3:$G$9999,3,0),"")</f>
        <v>MC</v>
      </c>
      <c r="H513" s="16" t="str">
        <f>IFERROR(VLOOKUP($A513,'CR ACT'!$A$3:$G$9999,4,0),"")</f>
        <v>VZM-PVR</v>
      </c>
      <c r="I513" s="17" t="str">
        <f>IFERROR(VLOOKUP($A513,'CR ACT'!$A$3:$G$9999,5,0),"")</f>
        <v>KLKV</v>
      </c>
      <c r="J513" s="17">
        <f>IFERROR(VLOOKUP($A513,'CR ACT'!$A$3:$G$9999,6,0),"")</f>
        <v>0.63194444444444442</v>
      </c>
      <c r="K513" s="18">
        <f>IFERROR(VLOOKUP($A513,'CR ACT'!$A$3:$G$9999,7,0),"")</f>
        <v>52</v>
      </c>
      <c r="L513" s="19"/>
      <c r="M513" s="19"/>
      <c r="N513" s="19"/>
      <c r="O513" s="19"/>
      <c r="P513" s="115">
        <f t="shared" si="93"/>
        <v>9.027777777777779E-2</v>
      </c>
      <c r="Q513" s="21">
        <f t="shared" si="94"/>
        <v>5.208333333333337E-2</v>
      </c>
      <c r="R513" s="121"/>
    </row>
    <row r="514" spans="1:22" ht="15.75">
      <c r="A514" s="16">
        <v>310</v>
      </c>
      <c r="B514" s="118">
        <f>IFERROR(VLOOKUP(A514,'CR ACT'!$A$3:$J$9999,10,FALSE),"")</f>
        <v>0</v>
      </c>
      <c r="C514" s="123">
        <v>72</v>
      </c>
      <c r="D514" s="16">
        <v>3</v>
      </c>
      <c r="E514" s="8" t="str">
        <f t="shared" si="92"/>
        <v>72-3</v>
      </c>
      <c r="F514" s="17">
        <f>IFERROR(VLOOKUP($A514,'CR ACT'!$A$3:$G$9999,2,0),"")</f>
        <v>0.68402777777777779</v>
      </c>
      <c r="G514" s="17" t="str">
        <f>IFERROR(VLOOKUP($A514,'CR ACT'!$A$3:$G$9999,3,0),"")</f>
        <v>KLKV</v>
      </c>
      <c r="H514" s="16" t="str">
        <f>IFERROR(VLOOKUP($A514,'CR ACT'!$A$3:$G$9999,4,0),"")</f>
        <v>NH</v>
      </c>
      <c r="I514" s="17" t="str">
        <f>IFERROR(VLOOKUP($A514,'CR ACT'!$A$3:$G$9999,5,0),"")</f>
        <v>TVM</v>
      </c>
      <c r="J514" s="17">
        <f>IFERROR(VLOOKUP($A514,'CR ACT'!$A$3:$G$9999,6,0),"")</f>
        <v>0.74652777777777779</v>
      </c>
      <c r="K514" s="18">
        <f>IFERROR(VLOOKUP($A514,'CR ACT'!$A$3:$G$9999,7,0),"")</f>
        <v>33.700000000000003</v>
      </c>
      <c r="L514" s="19"/>
      <c r="M514" s="19"/>
      <c r="N514" s="19"/>
      <c r="O514" s="19"/>
      <c r="P514" s="115">
        <f t="shared" si="93"/>
        <v>6.25E-2</v>
      </c>
      <c r="Q514" s="21">
        <f t="shared" si="94"/>
        <v>6.9444444444444198E-3</v>
      </c>
    </row>
    <row r="515" spans="1:22" ht="15.75">
      <c r="A515" s="16">
        <v>499</v>
      </c>
      <c r="B515" s="118">
        <f>IFERROR(VLOOKUP(A515,'CR ACT'!$A$3:$J$9999,10,FALSE),"")</f>
        <v>0</v>
      </c>
      <c r="C515" s="124">
        <v>72</v>
      </c>
      <c r="D515" s="16">
        <v>4</v>
      </c>
      <c r="E515" s="8" t="str">
        <f t="shared" si="92"/>
        <v>72-4</v>
      </c>
      <c r="F515" s="17">
        <f>IFERROR(VLOOKUP($A515,'CR ACT'!$A$3:$G$9999,2,0),"")</f>
        <v>0.75347222222222221</v>
      </c>
      <c r="G515" s="17" t="str">
        <f>IFERROR(VLOOKUP($A515,'CR ACT'!$A$3:$G$9999,3,0),"")</f>
        <v>TVM</v>
      </c>
      <c r="H515" s="16" t="str">
        <f>IFERROR(VLOOKUP($A515,'CR ACT'!$A$3:$G$9999,4,0),"")</f>
        <v>NH-KLKV</v>
      </c>
      <c r="I515" s="17" t="str">
        <f>IFERROR(VLOOKUP($A515,'CR ACT'!$A$3:$G$9999,5,0),"")</f>
        <v>PSL</v>
      </c>
      <c r="J515" s="17">
        <f>IFERROR(VLOOKUP($A515,'CR ACT'!$A$3:$G$9999,6,0),"")</f>
        <v>0.81597222222222221</v>
      </c>
      <c r="K515" s="18">
        <f>IFERROR(VLOOKUP($A515,'CR ACT'!$A$3:$G$9999,7,0),"")</f>
        <v>37.200000000000003</v>
      </c>
      <c r="L515" s="19"/>
      <c r="M515" s="19"/>
      <c r="N515" s="19"/>
      <c r="O515" s="19"/>
      <c r="P515" s="115">
        <f t="shared" si="93"/>
        <v>6.25E-2</v>
      </c>
      <c r="Q515" s="21" t="str">
        <f t="shared" si="94"/>
        <v/>
      </c>
    </row>
    <row r="516" spans="1:22" ht="15.75">
      <c r="A516" s="16"/>
      <c r="B516" s="118" t="str">
        <f>IFERROR(VLOOKUP(A516,'CR ACT'!$A$3:$J$9999,10,FALSE),"")</f>
        <v/>
      </c>
      <c r="C516" s="123"/>
      <c r="D516" s="16"/>
      <c r="E516" s="8" t="str">
        <f t="shared" si="92"/>
        <v>0</v>
      </c>
      <c r="F516" s="17" t="str">
        <f>IFERROR(VLOOKUP($A516,'CR ACT'!$A$3:$G$9999,2,0),"")</f>
        <v/>
      </c>
      <c r="G516" s="17" t="str">
        <f>IFERROR(VLOOKUP($A516,'CR ACT'!$A$3:$G$9999,3,0),"")</f>
        <v/>
      </c>
      <c r="H516" s="16" t="str">
        <f>IFERROR(VLOOKUP($A516,'CR ACT'!$A$3:$G$9999,4,0),"")</f>
        <v/>
      </c>
      <c r="I516" s="17" t="str">
        <f>IFERROR(VLOOKUP($A516,'CR ACT'!$A$3:$G$9999,5,0),"")</f>
        <v/>
      </c>
      <c r="J516" s="17" t="str">
        <f>IFERROR(VLOOKUP($A516,'CR ACT'!$A$3:$G$9999,6,0),"")</f>
        <v/>
      </c>
      <c r="K516" s="18" t="str">
        <f>IFERROR(VLOOKUP($A516,'CR ACT'!$A$3:$G$9999,7,0),"")</f>
        <v/>
      </c>
      <c r="L516" s="19"/>
      <c r="M516" s="19"/>
      <c r="N516" s="19"/>
      <c r="O516" s="19"/>
      <c r="P516" s="115" t="str">
        <f t="shared" si="93"/>
        <v/>
      </c>
      <c r="Q516" s="21" t="str">
        <f t="shared" si="94"/>
        <v/>
      </c>
    </row>
    <row r="517" spans="1:22" ht="15.75">
      <c r="A517" s="16"/>
      <c r="B517" s="118" t="str">
        <f>IFERROR(VLOOKUP(A517,'CR ACT'!$A$3:$J$9999,10,FALSE),"")</f>
        <v/>
      </c>
      <c r="C517" s="124"/>
      <c r="D517" s="16"/>
      <c r="E517" s="8" t="str">
        <f t="shared" si="92"/>
        <v>0</v>
      </c>
      <c r="F517" s="17" t="str">
        <f>IFERROR(VLOOKUP($A517,'CR ACT'!$A$3:$G$9999,2,0),"")</f>
        <v/>
      </c>
      <c r="G517" s="17" t="str">
        <f>IFERROR(VLOOKUP($A517,'CR ACT'!$A$3:$G$9999,3,0),"")</f>
        <v/>
      </c>
      <c r="H517" s="16" t="str">
        <f>IFERROR(VLOOKUP($A517,'CR ACT'!$A$3:$G$9999,4,0),"")</f>
        <v/>
      </c>
      <c r="I517" s="17" t="str">
        <f>IFERROR(VLOOKUP($A517,'CR ACT'!$A$3:$G$9999,5,0),"")</f>
        <v/>
      </c>
      <c r="J517" s="17" t="str">
        <f>IFERROR(VLOOKUP($A517,'CR ACT'!$A$3:$G$9999,6,0),"")</f>
        <v/>
      </c>
      <c r="K517" s="18" t="str">
        <f>IFERROR(VLOOKUP($A517,'CR ACT'!$A$3:$G$9999,7,0),"")</f>
        <v/>
      </c>
      <c r="L517" s="19"/>
      <c r="M517" s="19"/>
      <c r="N517" s="19"/>
      <c r="O517" s="19"/>
      <c r="P517" s="115" t="str">
        <f t="shared" si="93"/>
        <v/>
      </c>
      <c r="Q517" s="21" t="str">
        <f t="shared" si="94"/>
        <v/>
      </c>
    </row>
    <row r="518" spans="1:22" ht="15.75">
      <c r="A518" s="16"/>
      <c r="B518" s="118" t="str">
        <f>IFERROR(VLOOKUP(A518,'CR ACT'!$A$3:$J$9999,10,FALSE),"")</f>
        <v/>
      </c>
      <c r="C518" s="123"/>
      <c r="D518" s="16"/>
      <c r="E518" s="8" t="str">
        <f t="shared" si="92"/>
        <v>0</v>
      </c>
      <c r="F518" s="17" t="str">
        <f>IFERROR(VLOOKUP($A518,'CR ACT'!$A$3:$G$9999,2,0),"")</f>
        <v/>
      </c>
      <c r="G518" s="17" t="str">
        <f>IFERROR(VLOOKUP($A518,'CR ACT'!$A$3:$G$9999,3,0),"")</f>
        <v/>
      </c>
      <c r="H518" s="16" t="str">
        <f>IFERROR(VLOOKUP($A518,'CR ACT'!$A$3:$G$9999,4,0),"")</f>
        <v/>
      </c>
      <c r="I518" s="17" t="str">
        <f>IFERROR(VLOOKUP($A518,'CR ACT'!$A$3:$G$9999,5,0),"")</f>
        <v/>
      </c>
      <c r="J518" s="17" t="str">
        <f>IFERROR(VLOOKUP($A518,'CR ACT'!$A$3:$G$9999,6,0),"")</f>
        <v/>
      </c>
      <c r="K518" s="18" t="str">
        <f>IFERROR(VLOOKUP($A518,'CR ACT'!$A$3:$G$9999,7,0),"")</f>
        <v/>
      </c>
      <c r="L518" s="22"/>
      <c r="M518" s="22"/>
      <c r="N518" s="22"/>
      <c r="O518" s="22"/>
      <c r="P518" s="115" t="str">
        <f t="shared" si="93"/>
        <v/>
      </c>
      <c r="Q518" s="21" t="str">
        <f t="shared" si="94"/>
        <v/>
      </c>
    </row>
    <row r="519" spans="1:22" ht="16.5" thickBot="1">
      <c r="A519" s="16"/>
      <c r="B519" s="118" t="str">
        <f>IFERROR(VLOOKUP(A519,'CR ACT'!$A$3:$J$9999,10,FALSE),"")</f>
        <v/>
      </c>
      <c r="C519" s="124"/>
      <c r="D519" s="23"/>
      <c r="E519" s="8" t="str">
        <f t="shared" si="92"/>
        <v>0</v>
      </c>
      <c r="F519" s="24" t="str">
        <f>IFERROR(VLOOKUP($A519,'CR ACT'!$A$3:$G$9999,2,0),"")</f>
        <v/>
      </c>
      <c r="G519" s="24" t="str">
        <f>IFERROR(VLOOKUP($A519,'CR ACT'!$A$3:$G$9999,3,0),"")</f>
        <v/>
      </c>
      <c r="H519" s="23" t="str">
        <f>IFERROR(VLOOKUP($A519,'CR ACT'!$A$3:$G$9999,4,0),"")</f>
        <v/>
      </c>
      <c r="I519" s="24" t="str">
        <f>IFERROR(VLOOKUP($A519,'CR ACT'!$A$3:$G$9999,5,0),"")</f>
        <v/>
      </c>
      <c r="J519" s="24" t="str">
        <f>IFERROR(VLOOKUP($A519,'CR ACT'!$A$3:$G$9999,6,0),"")</f>
        <v/>
      </c>
      <c r="K519" s="25" t="str">
        <f>IFERROR(VLOOKUP($A519,'CR ACT'!$A$3:$G$9999,7,0),"")</f>
        <v/>
      </c>
      <c r="L519" s="26"/>
      <c r="M519" s="26"/>
      <c r="N519" s="26"/>
      <c r="O519" s="26"/>
      <c r="P519" s="27" t="str">
        <f t="shared" si="93"/>
        <v/>
      </c>
      <c r="Q519" s="28"/>
    </row>
    <row r="520" spans="1:22" ht="31.5">
      <c r="A520" s="7">
        <v>693</v>
      </c>
      <c r="B520" s="118">
        <f>IFERROR(VLOOKUP(A520,'CR ACT'!$A$3:$J$9999,10,FALSE),"")</f>
        <v>0</v>
      </c>
      <c r="C520" s="123">
        <v>73</v>
      </c>
      <c r="D520" s="8">
        <v>1</v>
      </c>
      <c r="E520" s="8" t="str">
        <f t="shared" ref="E520:E527" si="95">C520&amp;-D520</f>
        <v>73-1</v>
      </c>
      <c r="F520" s="9">
        <f>IFERROR(VLOOKUP($A520,'CR ACT'!$A$3:$G$9999,2,0),"")</f>
        <v>0.20833333333333334</v>
      </c>
      <c r="G520" s="9" t="str">
        <f>IFERROR(VLOOKUP($A520,'CR ACT'!$A$3:$G$9999,3,0),"")</f>
        <v>PSL</v>
      </c>
      <c r="H520" s="8" t="str">
        <f>IFERROR(VLOOKUP($A520,'CR ACT'!$A$3:$G$9999,4,0),"")</f>
        <v>MKD-KLD-PLKDA-NTA-TVM-MC-SKRM-CHPY</v>
      </c>
      <c r="I520" s="9" t="str">
        <f>IFERROR(VLOOKUP($A520,'CR ACT'!$A$3:$G$9999,5,0),"")</f>
        <v>PCD</v>
      </c>
      <c r="J520" s="9">
        <f>IFERROR(VLOOKUP($A520,'CR ACT'!$A$3:$G$9999,6,0),"")</f>
        <v>0.32291666666666669</v>
      </c>
      <c r="K520" s="10">
        <f>IFERROR(VLOOKUP($A520,'CR ACT'!$A$3:$G$9999,7,0),"")</f>
        <v>66.5</v>
      </c>
      <c r="L520" s="11">
        <f>SUMIF(Q520:Q527,"&lt;0:14",Q520:Q527)+SUM(P520:P527)+TIME(0,60,0)</f>
        <v>0.33333333333333337</v>
      </c>
      <c r="M520" s="12">
        <f>L520+SUMIF(Q520:Q527,"&gt;0:14",Q520:Q527)-TIME(0,30,0)</f>
        <v>0.33333333333333337</v>
      </c>
      <c r="N520" s="12">
        <f>MAX(0,(L520-TIME(8,0,0)))</f>
        <v>5.5511151231257827E-17</v>
      </c>
      <c r="O520" s="13">
        <f>SUM(K520:K527)</f>
        <v>157</v>
      </c>
      <c r="P520" s="14">
        <f t="shared" ref="P520:P527" si="96">IFERROR(J520-F520,"")</f>
        <v>0.11458333333333334</v>
      </c>
      <c r="Q520" s="15">
        <f t="shared" ref="Q520:Q526" si="97">IFERROR(MAX(0,(F521-J520)),"")</f>
        <v>2.0833333333333315E-2</v>
      </c>
    </row>
    <row r="521" spans="1:22" ht="15.75">
      <c r="A521" s="16">
        <v>724</v>
      </c>
      <c r="B521" s="118">
        <f>IFERROR(VLOOKUP(A521,'CR ACT'!$A$3:$J$9999,10,FALSE),"")</f>
        <v>0</v>
      </c>
      <c r="C521" s="123">
        <v>73</v>
      </c>
      <c r="D521" s="16">
        <v>2</v>
      </c>
      <c r="E521" s="8" t="str">
        <f t="shared" si="95"/>
        <v>73-2</v>
      </c>
      <c r="F521" s="17">
        <f>IFERROR(VLOOKUP($A521,'CR ACT'!$A$3:$G$9999,2,0),"")</f>
        <v>0.34375</v>
      </c>
      <c r="G521" s="17" t="str">
        <f>IFERROR(VLOOKUP($A521,'CR ACT'!$A$3:$G$9999,3,0),"")</f>
        <v>PCD</v>
      </c>
      <c r="H521" s="16" t="str">
        <f>IFERROR(VLOOKUP($A521,'CR ACT'!$A$3:$G$9999,4,0),"")</f>
        <v>KTNI-KDPM-TVM-NTA</v>
      </c>
      <c r="I521" s="17" t="str">
        <f>IFERROR(VLOOKUP($A521,'CR ACT'!$A$3:$G$9999,5,0),"")</f>
        <v>KLKV</v>
      </c>
      <c r="J521" s="17">
        <f>IFERROR(VLOOKUP($A521,'CR ACT'!$A$3:$G$9999,6,0),"")</f>
        <v>0.44097222222222221</v>
      </c>
      <c r="K521" s="18">
        <f>IFERROR(VLOOKUP($A521,'CR ACT'!$A$3:$G$9999,7,0),"")</f>
        <v>53</v>
      </c>
      <c r="L521" s="19"/>
      <c r="M521" s="19"/>
      <c r="N521" s="19"/>
      <c r="O521" s="19"/>
      <c r="P521" s="115">
        <f t="shared" si="96"/>
        <v>9.722222222222221E-2</v>
      </c>
      <c r="Q521" s="21">
        <f t="shared" si="97"/>
        <v>6.9444444444444753E-3</v>
      </c>
      <c r="R521" s="121"/>
    </row>
    <row r="522" spans="1:22" ht="15.75">
      <c r="A522" s="16">
        <v>725</v>
      </c>
      <c r="B522" s="118">
        <f>IFERROR(VLOOKUP(A522,'CR ACT'!$A$3:$J$9999,10,FALSE),"")</f>
        <v>0</v>
      </c>
      <c r="C522" s="123">
        <v>73</v>
      </c>
      <c r="D522" s="16">
        <v>3</v>
      </c>
      <c r="E522" s="8" t="str">
        <f t="shared" si="95"/>
        <v>73-3</v>
      </c>
      <c r="F522" s="17">
        <f>IFERROR(VLOOKUP($A522,'CR ACT'!$A$3:$G$9999,2,0),"")</f>
        <v>0.44791666666666669</v>
      </c>
      <c r="G522" s="17" t="str">
        <f>IFERROR(VLOOKUP($A522,'CR ACT'!$A$3:$G$9999,3,0),"")</f>
        <v>KLKV</v>
      </c>
      <c r="H522" s="16" t="str">
        <f>IFERROR(VLOOKUP($A522,'CR ACT'!$A$3:$G$9999,4,0),"")</f>
        <v>KRKM</v>
      </c>
      <c r="I522" s="17" t="str">
        <f>IFERROR(VLOOKUP($A522,'CR ACT'!$A$3:$G$9999,5,0),"")</f>
        <v>VLRD</v>
      </c>
      <c r="J522" s="17">
        <f>IFERROR(VLOOKUP($A522,'CR ACT'!$A$3:$G$9999,6,0),"")</f>
        <v>0.47916666666666669</v>
      </c>
      <c r="K522" s="18">
        <f>IFERROR(VLOOKUP($A522,'CR ACT'!$A$3:$G$9999,7,0),"")</f>
        <v>17</v>
      </c>
      <c r="L522" s="19"/>
      <c r="M522" s="19"/>
      <c r="N522" s="19"/>
      <c r="O522" s="19"/>
      <c r="P522" s="115">
        <f t="shared" si="96"/>
        <v>3.125E-2</v>
      </c>
      <c r="Q522" s="21">
        <f t="shared" si="97"/>
        <v>6.9444444444444198E-3</v>
      </c>
    </row>
    <row r="523" spans="1:22" ht="15.75">
      <c r="A523" s="16">
        <v>726</v>
      </c>
      <c r="B523" s="118">
        <f>IFERROR(VLOOKUP(A523,'CR ACT'!$A$3:$J$9999,10,FALSE),"")</f>
        <v>0</v>
      </c>
      <c r="C523" s="123">
        <v>73</v>
      </c>
      <c r="D523" s="16">
        <v>4</v>
      </c>
      <c r="E523" s="8" t="str">
        <f t="shared" si="95"/>
        <v>73-4</v>
      </c>
      <c r="F523" s="17">
        <f>IFERROR(VLOOKUP($A523,'CR ACT'!$A$3:$G$9999,2,0),"")</f>
        <v>0.4861111111111111</v>
      </c>
      <c r="G523" s="17" t="str">
        <f>IFERROR(VLOOKUP($A523,'CR ACT'!$A$3:$G$9999,3,0),"")</f>
        <v>VLRD</v>
      </c>
      <c r="H523" s="16" t="str">
        <f>IFERROR(VLOOKUP($A523,'CR ACT'!$A$3:$G$9999,4,0),"")</f>
        <v>KRKM-KLKV</v>
      </c>
      <c r="I523" s="17" t="str">
        <f>IFERROR(VLOOKUP($A523,'CR ACT'!$A$3:$G$9999,5,0),"")</f>
        <v>PSL</v>
      </c>
      <c r="J523" s="17">
        <f>IFERROR(VLOOKUP($A523,'CR ACT'!$A$3:$G$9999,6,0),"")</f>
        <v>0.52083333333333337</v>
      </c>
      <c r="K523" s="18">
        <f>IFERROR(VLOOKUP($A523,'CR ACT'!$A$3:$G$9999,7,0),"")</f>
        <v>20.5</v>
      </c>
      <c r="L523" s="19"/>
      <c r="M523" s="19"/>
      <c r="N523" s="19"/>
      <c r="O523" s="19"/>
      <c r="P523" s="115">
        <f t="shared" si="96"/>
        <v>3.4722222222222265E-2</v>
      </c>
      <c r="Q523" s="21" t="str">
        <f t="shared" si="97"/>
        <v/>
      </c>
    </row>
    <row r="524" spans="1:22" ht="15.75">
      <c r="A524" s="16"/>
      <c r="B524" s="118" t="str">
        <f>IFERROR(VLOOKUP(A524,'CR ACT'!$A$3:$J$9999,10,FALSE),"")</f>
        <v/>
      </c>
      <c r="C524" s="123"/>
      <c r="D524" s="16"/>
      <c r="E524" s="8" t="str">
        <f t="shared" si="95"/>
        <v>0</v>
      </c>
      <c r="F524" s="17" t="str">
        <f>IFERROR(VLOOKUP($A524,'CR ACT'!$A$3:$G$9999,2,0),"")</f>
        <v/>
      </c>
      <c r="G524" s="17" t="str">
        <f>IFERROR(VLOOKUP($A524,'CR ACT'!$A$3:$G$9999,3,0),"")</f>
        <v/>
      </c>
      <c r="H524" s="16" t="str">
        <f>IFERROR(VLOOKUP($A524,'CR ACT'!$A$3:$G$9999,4,0),"")</f>
        <v/>
      </c>
      <c r="I524" s="17" t="str">
        <f>IFERROR(VLOOKUP($A524,'CR ACT'!$A$3:$G$9999,5,0),"")</f>
        <v/>
      </c>
      <c r="J524" s="17" t="str">
        <f>IFERROR(VLOOKUP($A524,'CR ACT'!$A$3:$G$9999,6,0),"")</f>
        <v/>
      </c>
      <c r="K524" s="18" t="str">
        <f>IFERROR(VLOOKUP($A524,'CR ACT'!$A$3:$G$9999,7,0),"")</f>
        <v/>
      </c>
      <c r="L524" s="19"/>
      <c r="M524" s="19"/>
      <c r="N524" s="19"/>
      <c r="O524" s="19"/>
      <c r="P524" s="115" t="str">
        <f t="shared" si="96"/>
        <v/>
      </c>
      <c r="Q524" s="21" t="str">
        <f t="shared" si="97"/>
        <v/>
      </c>
      <c r="V524">
        <f>55.5*2.5</f>
        <v>138.75</v>
      </c>
    </row>
    <row r="525" spans="1:22" ht="15.75">
      <c r="A525" s="16"/>
      <c r="B525" s="118" t="str">
        <f>IFERROR(VLOOKUP(A525,'CR ACT'!$A$3:$J$9999,10,FALSE),"")</f>
        <v/>
      </c>
      <c r="C525" s="124"/>
      <c r="D525" s="16"/>
      <c r="E525" s="8" t="str">
        <f t="shared" si="95"/>
        <v>0</v>
      </c>
      <c r="F525" s="17" t="str">
        <f>IFERROR(VLOOKUP($A525,'CR ACT'!$A$3:$G$9999,2,0),"")</f>
        <v/>
      </c>
      <c r="G525" s="17" t="str">
        <f>IFERROR(VLOOKUP($A525,'CR ACT'!$A$3:$G$9999,3,0),"")</f>
        <v/>
      </c>
      <c r="H525" s="16" t="str">
        <f>IFERROR(VLOOKUP($A525,'CR ACT'!$A$3:$G$9999,4,0),"")</f>
        <v/>
      </c>
      <c r="I525" s="17" t="str">
        <f>IFERROR(VLOOKUP($A525,'CR ACT'!$A$3:$G$9999,5,0),"")</f>
        <v/>
      </c>
      <c r="J525" s="17" t="str">
        <f>IFERROR(VLOOKUP($A525,'CR ACT'!$A$3:$G$9999,6,0),"")</f>
        <v/>
      </c>
      <c r="K525" s="18" t="str">
        <f>IFERROR(VLOOKUP($A525,'CR ACT'!$A$3:$G$9999,7,0),"")</f>
        <v/>
      </c>
      <c r="L525" s="19"/>
      <c r="M525" s="19"/>
      <c r="N525" s="19"/>
      <c r="O525" s="19"/>
      <c r="P525" s="115" t="str">
        <f t="shared" si="96"/>
        <v/>
      </c>
      <c r="Q525" s="21" t="str">
        <f t="shared" si="97"/>
        <v/>
      </c>
    </row>
    <row r="526" spans="1:22" ht="15.75">
      <c r="A526" s="16"/>
      <c r="B526" s="118" t="str">
        <f>IFERROR(VLOOKUP(A526,'CR ACT'!$A$3:$J$9999,10,FALSE),"")</f>
        <v/>
      </c>
      <c r="C526" s="123"/>
      <c r="D526" s="16"/>
      <c r="E526" s="8" t="str">
        <f t="shared" si="95"/>
        <v>0</v>
      </c>
      <c r="F526" s="17" t="str">
        <f>IFERROR(VLOOKUP($A526,'CR ACT'!$A$3:$G$9999,2,0),"")</f>
        <v/>
      </c>
      <c r="G526" s="17" t="str">
        <f>IFERROR(VLOOKUP($A526,'CR ACT'!$A$3:$G$9999,3,0),"")</f>
        <v/>
      </c>
      <c r="H526" s="16" t="str">
        <f>IFERROR(VLOOKUP($A526,'CR ACT'!$A$3:$G$9999,4,0),"")</f>
        <v/>
      </c>
      <c r="I526" s="17" t="str">
        <f>IFERROR(VLOOKUP($A526,'CR ACT'!$A$3:$G$9999,5,0),"")</f>
        <v/>
      </c>
      <c r="J526" s="17" t="str">
        <f>IFERROR(VLOOKUP($A526,'CR ACT'!$A$3:$G$9999,6,0),"")</f>
        <v/>
      </c>
      <c r="K526" s="18" t="str">
        <f>IFERROR(VLOOKUP($A526,'CR ACT'!$A$3:$G$9999,7,0),"")</f>
        <v/>
      </c>
      <c r="L526" s="22"/>
      <c r="M526" s="22"/>
      <c r="N526" s="22"/>
      <c r="O526" s="22"/>
      <c r="P526" s="115" t="str">
        <f t="shared" si="96"/>
        <v/>
      </c>
      <c r="Q526" s="21" t="str">
        <f t="shared" si="97"/>
        <v/>
      </c>
    </row>
    <row r="527" spans="1:22" ht="16.5" thickBot="1">
      <c r="A527" s="16"/>
      <c r="B527" s="118" t="str">
        <f>IFERROR(VLOOKUP(A527,'CR ACT'!$A$3:$J$9999,10,FALSE),"")</f>
        <v/>
      </c>
      <c r="C527" s="124"/>
      <c r="D527" s="23"/>
      <c r="E527" s="8" t="str">
        <f t="shared" si="95"/>
        <v>0</v>
      </c>
      <c r="F527" s="24" t="str">
        <f>IFERROR(VLOOKUP($A527,'CR ACT'!$A$3:$G$9999,2,0),"")</f>
        <v/>
      </c>
      <c r="G527" s="24" t="str">
        <f>IFERROR(VLOOKUP($A527,'CR ACT'!$A$3:$G$9999,3,0),"")</f>
        <v/>
      </c>
      <c r="H527" s="23" t="str">
        <f>IFERROR(VLOOKUP($A527,'CR ACT'!$A$3:$G$9999,4,0),"")</f>
        <v/>
      </c>
      <c r="I527" s="24" t="str">
        <f>IFERROR(VLOOKUP($A527,'CR ACT'!$A$3:$G$9999,5,0),"")</f>
        <v/>
      </c>
      <c r="J527" s="24" t="str">
        <f>IFERROR(VLOOKUP($A527,'CR ACT'!$A$3:$G$9999,6,0),"")</f>
        <v/>
      </c>
      <c r="K527" s="25" t="str">
        <f>IFERROR(VLOOKUP($A527,'CR ACT'!$A$3:$G$9999,7,0),"")</f>
        <v/>
      </c>
      <c r="L527" s="26"/>
      <c r="M527" s="26"/>
      <c r="N527" s="26"/>
      <c r="O527" s="26"/>
      <c r="P527" s="27" t="str">
        <f t="shared" si="96"/>
        <v/>
      </c>
      <c r="Q527" s="28"/>
    </row>
    <row r="528" spans="1:22" ht="31.5">
      <c r="A528" s="7">
        <v>687</v>
      </c>
      <c r="B528" s="118">
        <f>IFERROR(VLOOKUP(A528,'CR ACT'!$A$3:$J$9999,10,FALSE),"")</f>
        <v>0</v>
      </c>
      <c r="C528" s="123">
        <v>74</v>
      </c>
      <c r="D528" s="8">
        <v>1</v>
      </c>
      <c r="E528" s="8" t="str">
        <f t="shared" ref="E528:E567" si="98">C528&amp;-D528</f>
        <v>74-1</v>
      </c>
      <c r="F528" s="9">
        <f>IFERROR(VLOOKUP($A528,'CR ACT'!$A$3:$G$9999,2,0),"")</f>
        <v>0.51388888888888895</v>
      </c>
      <c r="G528" s="9" t="str">
        <f>IFERROR(VLOOKUP($A528,'CR ACT'!$A$3:$G$9999,3,0),"")</f>
        <v>PSL</v>
      </c>
      <c r="H528" s="8" t="str">
        <f>IFERROR(VLOOKUP($A528,'CR ACT'!$A$3:$G$9999,4,0),"")</f>
        <v>KLKV-NTA-TVM-KDPM-MNTL-KTNI</v>
      </c>
      <c r="I528" s="9" t="str">
        <f>IFERROR(VLOOKUP($A528,'CR ACT'!$A$3:$G$9999,5,0),"")</f>
        <v>PCD</v>
      </c>
      <c r="J528" s="9">
        <f>IFERROR(VLOOKUP($A528,'CR ACT'!$A$3:$G$9999,6,0),"")</f>
        <v>0.60416666666666674</v>
      </c>
      <c r="K528" s="10">
        <f>IFERROR(VLOOKUP($A528,'CR ACT'!$A$3:$G$9999,7,0),"")</f>
        <v>53</v>
      </c>
      <c r="L528" s="11">
        <f>SUMIF(Q528:Q535,"&lt;0:14",Q528:Q535)+SUM(P528:P535)+TIME(0,60,0)</f>
        <v>0.31944444444444448</v>
      </c>
      <c r="M528" s="12">
        <f>L528+SUMIF(Q528:Q535,"&gt;0:14",Q528:Q535)-TIME(0,30,0)</f>
        <v>0.31944444444444442</v>
      </c>
      <c r="N528" s="12">
        <f>MAX(0,(L528-TIME(8,0,0)))</f>
        <v>0</v>
      </c>
      <c r="O528" s="13">
        <f>SUM(K528:K535)</f>
        <v>150.30000000000001</v>
      </c>
      <c r="P528" s="14">
        <f t="shared" ref="P528:P567" si="99">IFERROR(J528-F528,"")</f>
        <v>9.027777777777779E-2</v>
      </c>
      <c r="Q528" s="15">
        <f t="shared" ref="Q528:Q534" si="100">IFERROR(MAX(0,(F529-J528)),"")</f>
        <v>2.0833333333333259E-2</v>
      </c>
    </row>
    <row r="529" spans="1:18" ht="31.5">
      <c r="A529" s="16">
        <v>713</v>
      </c>
      <c r="B529" s="118">
        <f>IFERROR(VLOOKUP(A529,'CR ACT'!$A$3:$J$9999,10,FALSE),"")</f>
        <v>0</v>
      </c>
      <c r="C529" s="123">
        <v>74</v>
      </c>
      <c r="D529" s="16">
        <v>2</v>
      </c>
      <c r="E529" s="8" t="str">
        <f t="shared" si="98"/>
        <v>74-2</v>
      </c>
      <c r="F529" s="17">
        <f>IFERROR(VLOOKUP($A529,'CR ACT'!$A$3:$G$9999,2,0),"")</f>
        <v>0.625</v>
      </c>
      <c r="G529" s="17" t="str">
        <f>IFERROR(VLOOKUP($A529,'CR ACT'!$A$3:$G$9999,3,0),"")</f>
        <v>PCD</v>
      </c>
      <c r="H529" s="16" t="str">
        <f>IFERROR(VLOOKUP($A529,'CR ACT'!$A$3:$G$9999,4,0),"")</f>
        <v>KTNI-KDPM-MC-TVM-NTA-UDA-PLKDA-URB</v>
      </c>
      <c r="I529" s="17" t="str">
        <f>IFERROR(VLOOKUP($A529,'CR ACT'!$A$3:$G$9999,5,0),"")</f>
        <v>KLKV</v>
      </c>
      <c r="J529" s="17">
        <f>IFERROR(VLOOKUP($A529,'CR ACT'!$A$3:$G$9999,6,0),"")</f>
        <v>0.73611111111111116</v>
      </c>
      <c r="K529" s="18">
        <f>IFERROR(VLOOKUP($A529,'CR ACT'!$A$3:$G$9999,7,0),"")</f>
        <v>59.8</v>
      </c>
      <c r="L529" s="19"/>
      <c r="M529" s="19"/>
      <c r="N529" s="19"/>
      <c r="O529" s="19"/>
      <c r="P529" s="115">
        <f t="shared" si="99"/>
        <v>0.11111111111111116</v>
      </c>
      <c r="Q529" s="21">
        <f t="shared" si="100"/>
        <v>6.9444444444443088E-3</v>
      </c>
      <c r="R529" s="121"/>
    </row>
    <row r="530" spans="1:18" ht="15.75">
      <c r="A530" s="16">
        <v>704</v>
      </c>
      <c r="B530" s="118">
        <f>IFERROR(VLOOKUP(A530,'CR ACT'!$A$3:$J$9999,10,FALSE),"")</f>
        <v>0</v>
      </c>
      <c r="C530" s="123">
        <v>74</v>
      </c>
      <c r="D530" s="8">
        <v>3</v>
      </c>
      <c r="E530" s="8" t="str">
        <f t="shared" si="98"/>
        <v>74-3</v>
      </c>
      <c r="F530" s="17">
        <f>IFERROR(VLOOKUP($A530,'CR ACT'!$A$3:$G$9999,2,0),"")</f>
        <v>0.74305555555555547</v>
      </c>
      <c r="G530" s="17" t="str">
        <f>IFERROR(VLOOKUP($A530,'CR ACT'!$A$3:$G$9999,3,0),"")</f>
        <v>KLKV</v>
      </c>
      <c r="H530" s="16" t="str">
        <f>IFERROR(VLOOKUP($A530,'CR ACT'!$A$3:$G$9999,4,0),"")</f>
        <v>KRKM</v>
      </c>
      <c r="I530" s="17" t="str">
        <f>IFERROR(VLOOKUP($A530,'CR ACT'!$A$3:$G$9999,5,0),"")</f>
        <v>VLRD</v>
      </c>
      <c r="J530" s="17">
        <f>IFERROR(VLOOKUP($A530,'CR ACT'!$A$3:$G$9999,6,0),"")</f>
        <v>0.77083333333333326</v>
      </c>
      <c r="K530" s="18">
        <f>IFERROR(VLOOKUP($A530,'CR ACT'!$A$3:$G$9999,7,0),"")</f>
        <v>17</v>
      </c>
      <c r="L530" s="19"/>
      <c r="M530" s="19"/>
      <c r="N530" s="19"/>
      <c r="O530" s="19"/>
      <c r="P530" s="115">
        <f t="shared" si="99"/>
        <v>2.777777777777779E-2</v>
      </c>
      <c r="Q530" s="21">
        <f t="shared" si="100"/>
        <v>6.9444444444445308E-3</v>
      </c>
    </row>
    <row r="531" spans="1:18" ht="15.75">
      <c r="A531" s="16">
        <v>705</v>
      </c>
      <c r="B531" s="118">
        <f>IFERROR(VLOOKUP(A531,'CR ACT'!$A$3:$J$9999,10,FALSE),"")</f>
        <v>0</v>
      </c>
      <c r="C531" s="123">
        <v>74</v>
      </c>
      <c r="D531" s="16">
        <v>4</v>
      </c>
      <c r="E531" s="8" t="str">
        <f t="shared" si="98"/>
        <v>74-4</v>
      </c>
      <c r="F531" s="17">
        <f>IFERROR(VLOOKUP($A531,'CR ACT'!$A$3:$G$9999,2,0),"")</f>
        <v>0.77777777777777779</v>
      </c>
      <c r="G531" s="17" t="str">
        <f>IFERROR(VLOOKUP($A531,'CR ACT'!$A$3:$G$9999,3,0),"")</f>
        <v>VLRD</v>
      </c>
      <c r="H531" s="16" t="str">
        <f>IFERROR(VLOOKUP($A531,'CR ACT'!$A$3:$G$9999,4,0),"")</f>
        <v>KRKM-KLKV</v>
      </c>
      <c r="I531" s="17" t="str">
        <f>IFERROR(VLOOKUP($A531,'CR ACT'!$A$3:$G$9999,5,0),"")</f>
        <v>PSL</v>
      </c>
      <c r="J531" s="17">
        <f>IFERROR(VLOOKUP($A531,'CR ACT'!$A$3:$G$9999,6,0),"")</f>
        <v>0.8125</v>
      </c>
      <c r="K531" s="18">
        <f>IFERROR(VLOOKUP($A531,'CR ACT'!$A$3:$G$9999,7,0),"")</f>
        <v>20.5</v>
      </c>
      <c r="L531" s="19"/>
      <c r="M531" s="19"/>
      <c r="N531" s="19"/>
      <c r="O531" s="19"/>
      <c r="P531" s="115">
        <f t="shared" si="99"/>
        <v>3.472222222222221E-2</v>
      </c>
      <c r="Q531" s="21" t="str">
        <f t="shared" si="100"/>
        <v/>
      </c>
    </row>
    <row r="532" spans="1:18" ht="15.75">
      <c r="A532" s="16"/>
      <c r="B532" s="118" t="str">
        <f>IFERROR(VLOOKUP(A532,'CR ACT'!$A$3:$J$9999,10,FALSE),"")</f>
        <v/>
      </c>
      <c r="C532" s="123"/>
      <c r="D532" s="16"/>
      <c r="E532" s="8" t="str">
        <f t="shared" si="98"/>
        <v>0</v>
      </c>
      <c r="F532" s="17" t="str">
        <f>IFERROR(VLOOKUP($A532,'CR ACT'!$A$3:$G$9999,2,0),"")</f>
        <v/>
      </c>
      <c r="G532" s="17" t="str">
        <f>IFERROR(VLOOKUP($A532,'CR ACT'!$A$3:$G$9999,3,0),"")</f>
        <v/>
      </c>
      <c r="H532" s="16" t="str">
        <f>IFERROR(VLOOKUP($A532,'CR ACT'!$A$3:$G$9999,4,0),"")</f>
        <v/>
      </c>
      <c r="I532" s="17" t="str">
        <f>IFERROR(VLOOKUP($A532,'CR ACT'!$A$3:$G$9999,5,0),"")</f>
        <v/>
      </c>
      <c r="J532" s="17" t="str">
        <f>IFERROR(VLOOKUP($A532,'CR ACT'!$A$3:$G$9999,6,0),"")</f>
        <v/>
      </c>
      <c r="K532" s="18" t="str">
        <f>IFERROR(VLOOKUP($A532,'CR ACT'!$A$3:$G$9999,7,0),"")</f>
        <v/>
      </c>
      <c r="L532" s="19"/>
      <c r="M532" s="19"/>
      <c r="N532" s="19"/>
      <c r="O532" s="19"/>
      <c r="P532" s="115" t="str">
        <f t="shared" si="99"/>
        <v/>
      </c>
      <c r="Q532" s="21" t="str">
        <f t="shared" si="100"/>
        <v/>
      </c>
    </row>
    <row r="533" spans="1:18" ht="15.75">
      <c r="A533" s="16"/>
      <c r="B533" s="118" t="str">
        <f>IFERROR(VLOOKUP(A533,'CR ACT'!$A$3:$J$9999,10,FALSE),"")</f>
        <v/>
      </c>
      <c r="C533" s="124"/>
      <c r="D533" s="16"/>
      <c r="E533" s="8" t="str">
        <f t="shared" si="98"/>
        <v>0</v>
      </c>
      <c r="F533" s="17" t="str">
        <f>IFERROR(VLOOKUP($A533,'CR ACT'!$A$3:$G$9999,2,0),"")</f>
        <v/>
      </c>
      <c r="G533" s="17" t="str">
        <f>IFERROR(VLOOKUP($A533,'CR ACT'!$A$3:$G$9999,3,0),"")</f>
        <v/>
      </c>
      <c r="H533" s="16" t="str">
        <f>IFERROR(VLOOKUP($A533,'CR ACT'!$A$3:$G$9999,4,0),"")</f>
        <v/>
      </c>
      <c r="I533" s="17" t="str">
        <f>IFERROR(VLOOKUP($A533,'CR ACT'!$A$3:$G$9999,5,0),"")</f>
        <v/>
      </c>
      <c r="J533" s="17" t="str">
        <f>IFERROR(VLOOKUP($A533,'CR ACT'!$A$3:$G$9999,6,0),"")</f>
        <v/>
      </c>
      <c r="K533" s="18" t="str">
        <f>IFERROR(VLOOKUP($A533,'CR ACT'!$A$3:$G$9999,7,0),"")</f>
        <v/>
      </c>
      <c r="L533" s="19"/>
      <c r="M533" s="19"/>
      <c r="N533" s="19"/>
      <c r="O533" s="19"/>
      <c r="P533" s="115" t="str">
        <f t="shared" si="99"/>
        <v/>
      </c>
      <c r="Q533" s="21" t="str">
        <f t="shared" si="100"/>
        <v/>
      </c>
    </row>
    <row r="534" spans="1:18" ht="15.75">
      <c r="A534" s="16"/>
      <c r="B534" s="118" t="str">
        <f>IFERROR(VLOOKUP(A534,'CR ACT'!$A$3:$J$9999,10,FALSE),"")</f>
        <v/>
      </c>
      <c r="C534" s="123"/>
      <c r="D534" s="16"/>
      <c r="E534" s="8" t="str">
        <f t="shared" si="98"/>
        <v>0</v>
      </c>
      <c r="F534" s="17" t="str">
        <f>IFERROR(VLOOKUP($A534,'CR ACT'!$A$3:$G$9999,2,0),"")</f>
        <v/>
      </c>
      <c r="G534" s="17" t="str">
        <f>IFERROR(VLOOKUP($A534,'CR ACT'!$A$3:$G$9999,3,0),"")</f>
        <v/>
      </c>
      <c r="H534" s="16" t="str">
        <f>IFERROR(VLOOKUP($A534,'CR ACT'!$A$3:$G$9999,4,0),"")</f>
        <v/>
      </c>
      <c r="I534" s="17" t="str">
        <f>IFERROR(VLOOKUP($A534,'CR ACT'!$A$3:$G$9999,5,0),"")</f>
        <v/>
      </c>
      <c r="J534" s="17" t="str">
        <f>IFERROR(VLOOKUP($A534,'CR ACT'!$A$3:$G$9999,6,0),"")</f>
        <v/>
      </c>
      <c r="K534" s="18" t="str">
        <f>IFERROR(VLOOKUP($A534,'CR ACT'!$A$3:$G$9999,7,0),"")</f>
        <v/>
      </c>
      <c r="L534" s="22"/>
      <c r="M534" s="22"/>
      <c r="N534" s="22"/>
      <c r="O534" s="22"/>
      <c r="P534" s="115" t="str">
        <f t="shared" si="99"/>
        <v/>
      </c>
      <c r="Q534" s="21" t="str">
        <f t="shared" si="100"/>
        <v/>
      </c>
    </row>
    <row r="535" spans="1:18" ht="16.5" thickBot="1">
      <c r="A535" s="16"/>
      <c r="B535" s="118" t="str">
        <f>IFERROR(VLOOKUP(A535,'CR ACT'!$A$3:$J$9999,10,FALSE),"")</f>
        <v/>
      </c>
      <c r="C535" s="124"/>
      <c r="D535" s="23"/>
      <c r="E535" s="8" t="str">
        <f t="shared" si="98"/>
        <v>0</v>
      </c>
      <c r="F535" s="24" t="str">
        <f>IFERROR(VLOOKUP($A535,'CR ACT'!$A$3:$G$9999,2,0),"")</f>
        <v/>
      </c>
      <c r="G535" s="24" t="str">
        <f>IFERROR(VLOOKUP($A535,'CR ACT'!$A$3:$G$9999,3,0),"")</f>
        <v/>
      </c>
      <c r="H535" s="23" t="str">
        <f>IFERROR(VLOOKUP($A535,'CR ACT'!$A$3:$G$9999,4,0),"")</f>
        <v/>
      </c>
      <c r="I535" s="24" t="str">
        <f>IFERROR(VLOOKUP($A535,'CR ACT'!$A$3:$G$9999,5,0),"")</f>
        <v/>
      </c>
      <c r="J535" s="24" t="str">
        <f>IFERROR(VLOOKUP($A535,'CR ACT'!$A$3:$G$9999,6,0),"")</f>
        <v/>
      </c>
      <c r="K535" s="25" t="str">
        <f>IFERROR(VLOOKUP($A535,'CR ACT'!$A$3:$G$9999,7,0),"")</f>
        <v/>
      </c>
      <c r="L535" s="26"/>
      <c r="M535" s="26"/>
      <c r="N535" s="26"/>
      <c r="O535" s="26"/>
      <c r="P535" s="27" t="str">
        <f t="shared" si="99"/>
        <v/>
      </c>
      <c r="Q535" s="28"/>
    </row>
    <row r="536" spans="1:18" ht="15.75">
      <c r="A536" s="7"/>
      <c r="B536" s="118" t="str">
        <f>IFERROR(VLOOKUP(A536,'CR ACT'!$A$3:$J$9999,10,FALSE),"")</f>
        <v/>
      </c>
      <c r="C536" s="123"/>
      <c r="D536" s="8"/>
      <c r="E536" s="8" t="str">
        <f t="shared" si="98"/>
        <v>0</v>
      </c>
      <c r="F536" s="9" t="str">
        <f>IFERROR(VLOOKUP($A536,'CR ACT'!$A$3:$G$9999,2,0),"")</f>
        <v/>
      </c>
      <c r="G536" s="9" t="str">
        <f>IFERROR(VLOOKUP($A536,'CR ACT'!$A$3:$G$9999,3,0),"")</f>
        <v/>
      </c>
      <c r="H536" s="8" t="str">
        <f>IFERROR(VLOOKUP($A536,'CR ACT'!$A$3:$G$9999,4,0),"")</f>
        <v/>
      </c>
      <c r="I536" s="9" t="str">
        <f>IFERROR(VLOOKUP($A536,'CR ACT'!$A$3:$G$9999,5,0),"")</f>
        <v/>
      </c>
      <c r="J536" s="9" t="str">
        <f>IFERROR(VLOOKUP($A536,'CR ACT'!$A$3:$G$9999,6,0),"")</f>
        <v/>
      </c>
      <c r="K536" s="10" t="str">
        <f>IFERROR(VLOOKUP($A536,'CR ACT'!$A$3:$G$9999,7,0),"")</f>
        <v/>
      </c>
      <c r="L536" s="11">
        <f>SUMIF(Q536:Q543,"&lt;0:14",Q536:Q543)+SUM(P536:P543)+TIME(0,60,0)</f>
        <v>4.1666666666666664E-2</v>
      </c>
      <c r="M536" s="12">
        <f>L536+SUMIF(Q536:Q543,"&gt;0:14",Q536:Q543)-TIME(0,30,0)</f>
        <v>2.0833333333333332E-2</v>
      </c>
      <c r="N536" s="12">
        <f>MAX(0,(L536-TIME(8,0,0)))</f>
        <v>0</v>
      </c>
      <c r="O536" s="13">
        <f>SUM(K536:K543)</f>
        <v>0</v>
      </c>
      <c r="P536" s="14" t="str">
        <f t="shared" si="99"/>
        <v/>
      </c>
      <c r="Q536" s="15" t="str">
        <f t="shared" ref="Q536:Q542" si="101">IFERROR(MAX(0,(F537-J536)),"")</f>
        <v/>
      </c>
    </row>
    <row r="537" spans="1:18" ht="15.75">
      <c r="A537" s="16"/>
      <c r="B537" s="118" t="str">
        <f>IFERROR(VLOOKUP(A537,'CR ACT'!$A$3:$J$9999,10,FALSE),"")</f>
        <v/>
      </c>
      <c r="C537" s="123"/>
      <c r="D537" s="16"/>
      <c r="E537" s="8" t="str">
        <f t="shared" si="98"/>
        <v>0</v>
      </c>
      <c r="F537" s="17" t="str">
        <f>IFERROR(VLOOKUP($A537,'CR ACT'!$A$3:$G$9999,2,0),"")</f>
        <v/>
      </c>
      <c r="G537" s="17" t="str">
        <f>IFERROR(VLOOKUP($A537,'CR ACT'!$A$3:$G$9999,3,0),"")</f>
        <v/>
      </c>
      <c r="H537" s="16" t="str">
        <f>IFERROR(VLOOKUP($A537,'CR ACT'!$A$3:$G$9999,4,0),"")</f>
        <v/>
      </c>
      <c r="I537" s="17" t="str">
        <f>IFERROR(VLOOKUP($A537,'CR ACT'!$A$3:$G$9999,5,0),"")</f>
        <v/>
      </c>
      <c r="J537" s="17" t="str">
        <f>IFERROR(VLOOKUP($A537,'CR ACT'!$A$3:$G$9999,6,0),"")</f>
        <v/>
      </c>
      <c r="K537" s="18" t="str">
        <f>IFERROR(VLOOKUP($A537,'CR ACT'!$A$3:$G$9999,7,0),"")</f>
        <v/>
      </c>
      <c r="L537" s="19"/>
      <c r="M537" s="19"/>
      <c r="N537" s="19"/>
      <c r="O537" s="19"/>
      <c r="P537" s="115" t="str">
        <f t="shared" si="99"/>
        <v/>
      </c>
      <c r="Q537" s="21" t="str">
        <f t="shared" si="101"/>
        <v/>
      </c>
      <c r="R537" s="121"/>
    </row>
    <row r="538" spans="1:18" ht="15.75">
      <c r="A538" s="16"/>
      <c r="B538" s="118" t="str">
        <f>IFERROR(VLOOKUP(A538,'CR ACT'!$A$3:$J$9999,10,FALSE),"")</f>
        <v/>
      </c>
      <c r="C538" s="123"/>
      <c r="D538" s="16"/>
      <c r="E538" s="8" t="str">
        <f t="shared" si="98"/>
        <v>0</v>
      </c>
      <c r="F538" s="17" t="str">
        <f>IFERROR(VLOOKUP($A538,'CR ACT'!$A$3:$G$9999,2,0),"")</f>
        <v/>
      </c>
      <c r="G538" s="17" t="str">
        <f>IFERROR(VLOOKUP($A538,'CR ACT'!$A$3:$G$9999,3,0),"")</f>
        <v/>
      </c>
      <c r="H538" s="16" t="str">
        <f>IFERROR(VLOOKUP($A538,'CR ACT'!$A$3:$G$9999,4,0),"")</f>
        <v/>
      </c>
      <c r="I538" s="17" t="str">
        <f>IFERROR(VLOOKUP($A538,'CR ACT'!$A$3:$G$9999,5,0),"")</f>
        <v/>
      </c>
      <c r="J538" s="17" t="str">
        <f>IFERROR(VLOOKUP($A538,'CR ACT'!$A$3:$G$9999,6,0),"")</f>
        <v/>
      </c>
      <c r="K538" s="18" t="str">
        <f>IFERROR(VLOOKUP($A538,'CR ACT'!$A$3:$G$9999,7,0),"")</f>
        <v/>
      </c>
      <c r="L538" s="19"/>
      <c r="M538" s="19"/>
      <c r="N538" s="19"/>
      <c r="O538" s="19"/>
      <c r="P538" s="115" t="str">
        <f t="shared" si="99"/>
        <v/>
      </c>
      <c r="Q538" s="21" t="str">
        <f t="shared" si="101"/>
        <v/>
      </c>
    </row>
    <row r="539" spans="1:18" ht="15.75">
      <c r="A539" s="16"/>
      <c r="B539" s="118" t="str">
        <f>IFERROR(VLOOKUP(A539,'CR ACT'!$A$3:$J$9999,10,FALSE),"")</f>
        <v/>
      </c>
      <c r="C539" s="124"/>
      <c r="D539" s="16"/>
      <c r="E539" s="8" t="str">
        <f t="shared" si="98"/>
        <v>0</v>
      </c>
      <c r="F539" s="17" t="str">
        <f>IFERROR(VLOOKUP($A539,'CR ACT'!$A$3:$G$9999,2,0),"")</f>
        <v/>
      </c>
      <c r="G539" s="17" t="str">
        <f>IFERROR(VLOOKUP($A539,'CR ACT'!$A$3:$G$9999,3,0),"")</f>
        <v/>
      </c>
      <c r="H539" s="16" t="str">
        <f>IFERROR(VLOOKUP($A539,'CR ACT'!$A$3:$G$9999,4,0),"")</f>
        <v/>
      </c>
      <c r="I539" s="17" t="str">
        <f>IFERROR(VLOOKUP($A539,'CR ACT'!$A$3:$G$9999,5,0),"")</f>
        <v/>
      </c>
      <c r="J539" s="17" t="str">
        <f>IFERROR(VLOOKUP($A539,'CR ACT'!$A$3:$G$9999,6,0),"")</f>
        <v/>
      </c>
      <c r="K539" s="18" t="str">
        <f>IFERROR(VLOOKUP($A539,'CR ACT'!$A$3:$G$9999,7,0),"")</f>
        <v/>
      </c>
      <c r="L539" s="19"/>
      <c r="M539" s="19"/>
      <c r="N539" s="19"/>
      <c r="O539" s="19"/>
      <c r="P539" s="115" t="str">
        <f t="shared" si="99"/>
        <v/>
      </c>
      <c r="Q539" s="21" t="str">
        <f t="shared" si="101"/>
        <v/>
      </c>
    </row>
    <row r="540" spans="1:18" ht="15.75">
      <c r="A540" s="16"/>
      <c r="B540" s="118" t="str">
        <f>IFERROR(VLOOKUP(A540,'CR ACT'!$A$3:$J$9999,10,FALSE),"")</f>
        <v/>
      </c>
      <c r="C540" s="123"/>
      <c r="D540" s="16"/>
      <c r="E540" s="8" t="str">
        <f t="shared" si="98"/>
        <v>0</v>
      </c>
      <c r="F540" s="17" t="str">
        <f>IFERROR(VLOOKUP($A540,'CR ACT'!$A$3:$G$9999,2,0),"")</f>
        <v/>
      </c>
      <c r="G540" s="17" t="str">
        <f>IFERROR(VLOOKUP($A540,'CR ACT'!$A$3:$G$9999,3,0),"")</f>
        <v/>
      </c>
      <c r="H540" s="16" t="str">
        <f>IFERROR(VLOOKUP($A540,'CR ACT'!$A$3:$G$9999,4,0),"")</f>
        <v/>
      </c>
      <c r="I540" s="17" t="str">
        <f>IFERROR(VLOOKUP($A540,'CR ACT'!$A$3:$G$9999,5,0),"")</f>
        <v/>
      </c>
      <c r="J540" s="17" t="str">
        <f>IFERROR(VLOOKUP($A540,'CR ACT'!$A$3:$G$9999,6,0),"")</f>
        <v/>
      </c>
      <c r="K540" s="18" t="str">
        <f>IFERROR(VLOOKUP($A540,'CR ACT'!$A$3:$G$9999,7,0),"")</f>
        <v/>
      </c>
      <c r="L540" s="19"/>
      <c r="M540" s="19"/>
      <c r="N540" s="19"/>
      <c r="O540" s="19"/>
      <c r="P540" s="115" t="str">
        <f t="shared" si="99"/>
        <v/>
      </c>
      <c r="Q540" s="21" t="str">
        <f t="shared" si="101"/>
        <v/>
      </c>
    </row>
    <row r="541" spans="1:18" ht="15.75">
      <c r="A541" s="16"/>
      <c r="B541" s="118" t="str">
        <f>IFERROR(VLOOKUP(A541,'CR ACT'!$A$3:$J$9999,10,FALSE),"")</f>
        <v/>
      </c>
      <c r="C541" s="124"/>
      <c r="D541" s="16"/>
      <c r="E541" s="8" t="str">
        <f t="shared" si="98"/>
        <v>0</v>
      </c>
      <c r="F541" s="17" t="str">
        <f>IFERROR(VLOOKUP($A541,'CR ACT'!$A$3:$G$9999,2,0),"")</f>
        <v/>
      </c>
      <c r="G541" s="17" t="str">
        <f>IFERROR(VLOOKUP($A541,'CR ACT'!$A$3:$G$9999,3,0),"")</f>
        <v/>
      </c>
      <c r="H541" s="16" t="str">
        <f>IFERROR(VLOOKUP($A541,'CR ACT'!$A$3:$G$9999,4,0),"")</f>
        <v/>
      </c>
      <c r="I541" s="17" t="str">
        <f>IFERROR(VLOOKUP($A541,'CR ACT'!$A$3:$G$9999,5,0),"")</f>
        <v/>
      </c>
      <c r="J541" s="17" t="str">
        <f>IFERROR(VLOOKUP($A541,'CR ACT'!$A$3:$G$9999,6,0),"")</f>
        <v/>
      </c>
      <c r="K541" s="18" t="str">
        <f>IFERROR(VLOOKUP($A541,'CR ACT'!$A$3:$G$9999,7,0),"")</f>
        <v/>
      </c>
      <c r="L541" s="19"/>
      <c r="M541" s="19"/>
      <c r="N541" s="19"/>
      <c r="O541" s="19"/>
      <c r="P541" s="115" t="str">
        <f t="shared" si="99"/>
        <v/>
      </c>
      <c r="Q541" s="21" t="str">
        <f t="shared" si="101"/>
        <v/>
      </c>
    </row>
    <row r="542" spans="1:18" ht="15.75">
      <c r="A542" s="16"/>
      <c r="B542" s="118" t="str">
        <f>IFERROR(VLOOKUP(A542,'CR ACT'!$A$3:$J$9999,10,FALSE),"")</f>
        <v/>
      </c>
      <c r="C542" s="123"/>
      <c r="D542" s="16"/>
      <c r="E542" s="8" t="str">
        <f t="shared" si="98"/>
        <v>0</v>
      </c>
      <c r="F542" s="17" t="str">
        <f>IFERROR(VLOOKUP($A542,'CR ACT'!$A$3:$G$9999,2,0),"")</f>
        <v/>
      </c>
      <c r="G542" s="17" t="str">
        <f>IFERROR(VLOOKUP($A542,'CR ACT'!$A$3:$G$9999,3,0),"")</f>
        <v/>
      </c>
      <c r="H542" s="16" t="str">
        <f>IFERROR(VLOOKUP($A542,'CR ACT'!$A$3:$G$9999,4,0),"")</f>
        <v/>
      </c>
      <c r="I542" s="17" t="str">
        <f>IFERROR(VLOOKUP($A542,'CR ACT'!$A$3:$G$9999,5,0),"")</f>
        <v/>
      </c>
      <c r="J542" s="17" t="str">
        <f>IFERROR(VLOOKUP($A542,'CR ACT'!$A$3:$G$9999,6,0),"")</f>
        <v/>
      </c>
      <c r="K542" s="18" t="str">
        <f>IFERROR(VLOOKUP($A542,'CR ACT'!$A$3:$G$9999,7,0),"")</f>
        <v/>
      </c>
      <c r="L542" s="22"/>
      <c r="M542" s="22"/>
      <c r="N542" s="22"/>
      <c r="O542" s="22"/>
      <c r="P542" s="115" t="str">
        <f t="shared" si="99"/>
        <v/>
      </c>
      <c r="Q542" s="21" t="str">
        <f t="shared" si="101"/>
        <v/>
      </c>
    </row>
    <row r="543" spans="1:18" ht="16.5" thickBot="1">
      <c r="A543" s="16"/>
      <c r="B543" s="118" t="str">
        <f>IFERROR(VLOOKUP(A543,'CR ACT'!$A$3:$J$9999,10,FALSE),"")</f>
        <v/>
      </c>
      <c r="C543" s="124"/>
      <c r="D543" s="23"/>
      <c r="E543" s="8" t="str">
        <f t="shared" si="98"/>
        <v>0</v>
      </c>
      <c r="F543" s="24" t="str">
        <f>IFERROR(VLOOKUP($A543,'CR ACT'!$A$3:$G$9999,2,0),"")</f>
        <v/>
      </c>
      <c r="G543" s="24" t="str">
        <f>IFERROR(VLOOKUP($A543,'CR ACT'!$A$3:$G$9999,3,0),"")</f>
        <v/>
      </c>
      <c r="H543" s="23" t="str">
        <f>IFERROR(VLOOKUP($A543,'CR ACT'!$A$3:$G$9999,4,0),"")</f>
        <v/>
      </c>
      <c r="I543" s="24" t="str">
        <f>IFERROR(VLOOKUP($A543,'CR ACT'!$A$3:$G$9999,5,0),"")</f>
        <v/>
      </c>
      <c r="J543" s="24" t="str">
        <f>IFERROR(VLOOKUP($A543,'CR ACT'!$A$3:$G$9999,6,0),"")</f>
        <v/>
      </c>
      <c r="K543" s="25" t="str">
        <f>IFERROR(VLOOKUP($A543,'CR ACT'!$A$3:$G$9999,7,0),"")</f>
        <v/>
      </c>
      <c r="L543" s="26"/>
      <c r="M543" s="26"/>
      <c r="N543" s="26"/>
      <c r="O543" s="26"/>
      <c r="P543" s="27" t="str">
        <f t="shared" si="99"/>
        <v/>
      </c>
      <c r="Q543" s="28"/>
    </row>
    <row r="544" spans="1:18" ht="15.75">
      <c r="A544" s="7"/>
      <c r="B544" s="118" t="str">
        <f>IFERROR(VLOOKUP(A544,'CR ACT'!$A$3:$J$9999,10,FALSE),"")</f>
        <v/>
      </c>
      <c r="C544" s="123"/>
      <c r="D544" s="8"/>
      <c r="E544" s="8" t="str">
        <f t="shared" si="98"/>
        <v>0</v>
      </c>
      <c r="F544" s="9" t="str">
        <f>IFERROR(VLOOKUP($A544,'CR ACT'!$A$3:$G$9999,2,0),"")</f>
        <v/>
      </c>
      <c r="G544" s="9" t="str">
        <f>IFERROR(VLOOKUP($A544,'CR ACT'!$A$3:$G$9999,3,0),"")</f>
        <v/>
      </c>
      <c r="H544" s="8" t="str">
        <f>IFERROR(VLOOKUP($A544,'CR ACT'!$A$3:$G$9999,4,0),"")</f>
        <v/>
      </c>
      <c r="I544" s="9" t="str">
        <f>IFERROR(VLOOKUP($A544,'CR ACT'!$A$3:$G$9999,5,0),"")</f>
        <v/>
      </c>
      <c r="J544" s="9" t="str">
        <f>IFERROR(VLOOKUP($A544,'CR ACT'!$A$3:$G$9999,6,0),"")</f>
        <v/>
      </c>
      <c r="K544" s="10" t="str">
        <f>IFERROR(VLOOKUP($A544,'CR ACT'!$A$3:$G$9999,7,0),"")</f>
        <v/>
      </c>
      <c r="L544" s="11">
        <f>SUMIF(Q544:Q551,"&lt;0:14",Q544:Q551)+SUM(P544:P551)+TIME(0,60,0)</f>
        <v>4.1666666666666664E-2</v>
      </c>
      <c r="M544" s="12">
        <f>L544+SUMIF(Q544:Q551,"&gt;0:14",Q544:Q551)-TIME(0,30,0)</f>
        <v>2.0833333333333332E-2</v>
      </c>
      <c r="N544" s="12">
        <f>MAX(0,(L544-TIME(8,0,0)))</f>
        <v>0</v>
      </c>
      <c r="O544" s="13">
        <f>SUM(K544:K551)</f>
        <v>0</v>
      </c>
      <c r="P544" s="14" t="str">
        <f t="shared" si="99"/>
        <v/>
      </c>
      <c r="Q544" s="15" t="str">
        <f t="shared" ref="Q544:Q550" si="102">IFERROR(MAX(0,(F545-J544)),"")</f>
        <v/>
      </c>
    </row>
    <row r="545" spans="1:18" ht="15.75">
      <c r="A545" s="16"/>
      <c r="B545" s="118" t="str">
        <f>IFERROR(VLOOKUP(A545,'CR ACT'!$A$3:$J$9999,10,FALSE),"")</f>
        <v/>
      </c>
      <c r="C545" s="123"/>
      <c r="D545" s="16"/>
      <c r="E545" s="8" t="str">
        <f t="shared" si="98"/>
        <v>0</v>
      </c>
      <c r="F545" s="17" t="str">
        <f>IFERROR(VLOOKUP($A545,'CR ACT'!$A$3:$G$9999,2,0),"")</f>
        <v/>
      </c>
      <c r="G545" s="17" t="str">
        <f>IFERROR(VLOOKUP($A545,'CR ACT'!$A$3:$G$9999,3,0),"")</f>
        <v/>
      </c>
      <c r="H545" s="16" t="str">
        <f>IFERROR(VLOOKUP($A545,'CR ACT'!$A$3:$G$9999,4,0),"")</f>
        <v/>
      </c>
      <c r="I545" s="17" t="str">
        <f>IFERROR(VLOOKUP($A545,'CR ACT'!$A$3:$G$9999,5,0),"")</f>
        <v/>
      </c>
      <c r="J545" s="17" t="str">
        <f>IFERROR(VLOOKUP($A545,'CR ACT'!$A$3:$G$9999,6,0),"")</f>
        <v/>
      </c>
      <c r="K545" s="18" t="str">
        <f>IFERROR(VLOOKUP($A545,'CR ACT'!$A$3:$G$9999,7,0),"")</f>
        <v/>
      </c>
      <c r="L545" s="19"/>
      <c r="M545" s="19"/>
      <c r="N545" s="19"/>
      <c r="O545" s="19"/>
      <c r="P545" s="115" t="str">
        <f t="shared" si="99"/>
        <v/>
      </c>
      <c r="Q545" s="21" t="str">
        <f t="shared" si="102"/>
        <v/>
      </c>
      <c r="R545" s="121"/>
    </row>
    <row r="546" spans="1:18" ht="15.75">
      <c r="A546" s="16"/>
      <c r="B546" s="118" t="str">
        <f>IFERROR(VLOOKUP(A546,'CR ACT'!$A$3:$J$9999,10,FALSE),"")</f>
        <v/>
      </c>
      <c r="C546" s="123"/>
      <c r="D546" s="16"/>
      <c r="E546" s="8" t="str">
        <f t="shared" si="98"/>
        <v>0</v>
      </c>
      <c r="F546" s="17" t="str">
        <f>IFERROR(VLOOKUP($A546,'CR ACT'!$A$3:$G$9999,2,0),"")</f>
        <v/>
      </c>
      <c r="G546" s="17" t="str">
        <f>IFERROR(VLOOKUP($A546,'CR ACT'!$A$3:$G$9999,3,0),"")</f>
        <v/>
      </c>
      <c r="H546" s="16" t="str">
        <f>IFERROR(VLOOKUP($A546,'CR ACT'!$A$3:$G$9999,4,0),"")</f>
        <v/>
      </c>
      <c r="I546" s="17" t="str">
        <f>IFERROR(VLOOKUP($A546,'CR ACT'!$A$3:$G$9999,5,0),"")</f>
        <v/>
      </c>
      <c r="J546" s="17" t="str">
        <f>IFERROR(VLOOKUP($A546,'CR ACT'!$A$3:$G$9999,6,0),"")</f>
        <v/>
      </c>
      <c r="K546" s="18" t="str">
        <f>IFERROR(VLOOKUP($A546,'CR ACT'!$A$3:$G$9999,7,0),"")</f>
        <v/>
      </c>
      <c r="L546" s="19"/>
      <c r="M546" s="19"/>
      <c r="N546" s="19"/>
      <c r="O546" s="19"/>
      <c r="P546" s="115" t="str">
        <f t="shared" si="99"/>
        <v/>
      </c>
      <c r="Q546" s="21" t="str">
        <f t="shared" si="102"/>
        <v/>
      </c>
    </row>
    <row r="547" spans="1:18" ht="15.75">
      <c r="A547" s="16"/>
      <c r="B547" s="118" t="str">
        <f>IFERROR(VLOOKUP(A547,'CR ACT'!$A$3:$J$9999,10,FALSE),"")</f>
        <v/>
      </c>
      <c r="C547" s="124"/>
      <c r="D547" s="16"/>
      <c r="E547" s="8" t="str">
        <f t="shared" si="98"/>
        <v>0</v>
      </c>
      <c r="F547" s="17" t="str">
        <f>IFERROR(VLOOKUP($A547,'CR ACT'!$A$3:$G$9999,2,0),"")</f>
        <v/>
      </c>
      <c r="G547" s="17" t="str">
        <f>IFERROR(VLOOKUP($A547,'CR ACT'!$A$3:$G$9999,3,0),"")</f>
        <v/>
      </c>
      <c r="H547" s="16" t="str">
        <f>IFERROR(VLOOKUP($A547,'CR ACT'!$A$3:$G$9999,4,0),"")</f>
        <v/>
      </c>
      <c r="I547" s="17" t="str">
        <f>IFERROR(VLOOKUP($A547,'CR ACT'!$A$3:$G$9999,5,0),"")</f>
        <v/>
      </c>
      <c r="J547" s="17" t="str">
        <f>IFERROR(VLOOKUP($A547,'CR ACT'!$A$3:$G$9999,6,0),"")</f>
        <v/>
      </c>
      <c r="K547" s="18" t="str">
        <f>IFERROR(VLOOKUP($A547,'CR ACT'!$A$3:$G$9999,7,0),"")</f>
        <v/>
      </c>
      <c r="L547" s="19"/>
      <c r="M547" s="19"/>
      <c r="N547" s="19"/>
      <c r="O547" s="19"/>
      <c r="P547" s="115" t="str">
        <f t="shared" si="99"/>
        <v/>
      </c>
      <c r="Q547" s="21" t="str">
        <f t="shared" si="102"/>
        <v/>
      </c>
    </row>
    <row r="548" spans="1:18" ht="15.75">
      <c r="A548" s="16"/>
      <c r="B548" s="118" t="str">
        <f>IFERROR(VLOOKUP(A548,'CR ACT'!$A$3:$J$9999,10,FALSE),"")</f>
        <v/>
      </c>
      <c r="C548" s="123"/>
      <c r="D548" s="16"/>
      <c r="E548" s="8" t="str">
        <f t="shared" si="98"/>
        <v>0</v>
      </c>
      <c r="F548" s="17" t="str">
        <f>IFERROR(VLOOKUP($A548,'CR ACT'!$A$3:$G$9999,2,0),"")</f>
        <v/>
      </c>
      <c r="G548" s="17" t="str">
        <f>IFERROR(VLOOKUP($A548,'CR ACT'!$A$3:$G$9999,3,0),"")</f>
        <v/>
      </c>
      <c r="H548" s="16" t="str">
        <f>IFERROR(VLOOKUP($A548,'CR ACT'!$A$3:$G$9999,4,0),"")</f>
        <v/>
      </c>
      <c r="I548" s="17" t="str">
        <f>IFERROR(VLOOKUP($A548,'CR ACT'!$A$3:$G$9999,5,0),"")</f>
        <v/>
      </c>
      <c r="J548" s="17" t="str">
        <f>IFERROR(VLOOKUP($A548,'CR ACT'!$A$3:$G$9999,6,0),"")</f>
        <v/>
      </c>
      <c r="K548" s="18" t="str">
        <f>IFERROR(VLOOKUP($A548,'CR ACT'!$A$3:$G$9999,7,0),"")</f>
        <v/>
      </c>
      <c r="L548" s="19"/>
      <c r="M548" s="19"/>
      <c r="N548" s="19"/>
      <c r="O548" s="19"/>
      <c r="P548" s="115" t="str">
        <f t="shared" si="99"/>
        <v/>
      </c>
      <c r="Q548" s="21" t="str">
        <f t="shared" si="102"/>
        <v/>
      </c>
    </row>
    <row r="549" spans="1:18" ht="15.75">
      <c r="A549" s="16"/>
      <c r="B549" s="118" t="str">
        <f>IFERROR(VLOOKUP(A549,'CR ACT'!$A$3:$J$9999,10,FALSE),"")</f>
        <v/>
      </c>
      <c r="C549" s="124"/>
      <c r="D549" s="16"/>
      <c r="E549" s="8" t="str">
        <f t="shared" si="98"/>
        <v>0</v>
      </c>
      <c r="F549" s="17" t="str">
        <f>IFERROR(VLOOKUP($A549,'CR ACT'!$A$3:$G$9999,2,0),"")</f>
        <v/>
      </c>
      <c r="G549" s="17" t="str">
        <f>IFERROR(VLOOKUP($A549,'CR ACT'!$A$3:$G$9999,3,0),"")</f>
        <v/>
      </c>
      <c r="H549" s="16" t="str">
        <f>IFERROR(VLOOKUP($A549,'CR ACT'!$A$3:$G$9999,4,0),"")</f>
        <v/>
      </c>
      <c r="I549" s="17" t="str">
        <f>IFERROR(VLOOKUP($A549,'CR ACT'!$A$3:$G$9999,5,0),"")</f>
        <v/>
      </c>
      <c r="J549" s="17" t="str">
        <f>IFERROR(VLOOKUP($A549,'CR ACT'!$A$3:$G$9999,6,0),"")</f>
        <v/>
      </c>
      <c r="K549" s="18" t="str">
        <f>IFERROR(VLOOKUP($A549,'CR ACT'!$A$3:$G$9999,7,0),"")</f>
        <v/>
      </c>
      <c r="L549" s="19"/>
      <c r="M549" s="19"/>
      <c r="N549" s="19"/>
      <c r="O549" s="19"/>
      <c r="P549" s="115" t="str">
        <f t="shared" si="99"/>
        <v/>
      </c>
      <c r="Q549" s="21" t="str">
        <f t="shared" si="102"/>
        <v/>
      </c>
    </row>
    <row r="550" spans="1:18" ht="15.75">
      <c r="A550" s="16"/>
      <c r="B550" s="118" t="str">
        <f>IFERROR(VLOOKUP(A550,'CR ACT'!$A$3:$J$9999,10,FALSE),"")</f>
        <v/>
      </c>
      <c r="C550" s="123"/>
      <c r="D550" s="16"/>
      <c r="E550" s="8" t="str">
        <f t="shared" si="98"/>
        <v>0</v>
      </c>
      <c r="F550" s="17" t="str">
        <f>IFERROR(VLOOKUP($A550,'CR ACT'!$A$3:$G$9999,2,0),"")</f>
        <v/>
      </c>
      <c r="G550" s="17" t="str">
        <f>IFERROR(VLOOKUP($A550,'CR ACT'!$A$3:$G$9999,3,0),"")</f>
        <v/>
      </c>
      <c r="H550" s="16" t="str">
        <f>IFERROR(VLOOKUP($A550,'CR ACT'!$A$3:$G$9999,4,0),"")</f>
        <v/>
      </c>
      <c r="I550" s="17" t="str">
        <f>IFERROR(VLOOKUP($A550,'CR ACT'!$A$3:$G$9999,5,0),"")</f>
        <v/>
      </c>
      <c r="J550" s="17" t="str">
        <f>IFERROR(VLOOKUP($A550,'CR ACT'!$A$3:$G$9999,6,0),"")</f>
        <v/>
      </c>
      <c r="K550" s="18" t="str">
        <f>IFERROR(VLOOKUP($A550,'CR ACT'!$A$3:$G$9999,7,0),"")</f>
        <v/>
      </c>
      <c r="L550" s="22"/>
      <c r="M550" s="22"/>
      <c r="N550" s="22"/>
      <c r="O550" s="22"/>
      <c r="P550" s="115" t="str">
        <f t="shared" si="99"/>
        <v/>
      </c>
      <c r="Q550" s="21" t="str">
        <f t="shared" si="102"/>
        <v/>
      </c>
    </row>
    <row r="551" spans="1:18" ht="16.5" thickBot="1">
      <c r="A551" s="16"/>
      <c r="B551" s="118" t="str">
        <f>IFERROR(VLOOKUP(A551,'CR ACT'!$A$3:$J$9999,10,FALSE),"")</f>
        <v/>
      </c>
      <c r="C551" s="124"/>
      <c r="D551" s="23"/>
      <c r="E551" s="8" t="str">
        <f t="shared" si="98"/>
        <v>0</v>
      </c>
      <c r="F551" s="24" t="str">
        <f>IFERROR(VLOOKUP($A551,'CR ACT'!$A$3:$G$9999,2,0),"")</f>
        <v/>
      </c>
      <c r="G551" s="24" t="str">
        <f>IFERROR(VLOOKUP($A551,'CR ACT'!$A$3:$G$9999,3,0),"")</f>
        <v/>
      </c>
      <c r="H551" s="23" t="str">
        <f>IFERROR(VLOOKUP($A551,'CR ACT'!$A$3:$G$9999,4,0),"")</f>
        <v/>
      </c>
      <c r="I551" s="24" t="str">
        <f>IFERROR(VLOOKUP($A551,'CR ACT'!$A$3:$G$9999,5,0),"")</f>
        <v/>
      </c>
      <c r="J551" s="24" t="str">
        <f>IFERROR(VLOOKUP($A551,'CR ACT'!$A$3:$G$9999,6,0),"")</f>
        <v/>
      </c>
      <c r="K551" s="25" t="str">
        <f>IFERROR(VLOOKUP($A551,'CR ACT'!$A$3:$G$9999,7,0),"")</f>
        <v/>
      </c>
      <c r="L551" s="26"/>
      <c r="M551" s="26"/>
      <c r="N551" s="26"/>
      <c r="O551" s="26"/>
      <c r="P551" s="27" t="str">
        <f t="shared" si="99"/>
        <v/>
      </c>
      <c r="Q551" s="28"/>
    </row>
    <row r="552" spans="1:18" ht="15.75">
      <c r="A552" s="7"/>
      <c r="B552" s="118" t="str">
        <f>IFERROR(VLOOKUP(A552,'CR ACT'!$A$3:$J$9999,10,FALSE),"")</f>
        <v/>
      </c>
      <c r="C552" s="123"/>
      <c r="D552" s="8"/>
      <c r="E552" s="8" t="str">
        <f t="shared" si="98"/>
        <v>0</v>
      </c>
      <c r="F552" s="9" t="str">
        <f>IFERROR(VLOOKUP($A552,'CR ACT'!$A$3:$G$9999,2,0),"")</f>
        <v/>
      </c>
      <c r="G552" s="9" t="str">
        <f>IFERROR(VLOOKUP($A552,'CR ACT'!$A$3:$G$9999,3,0),"")</f>
        <v/>
      </c>
      <c r="H552" s="8" t="str">
        <f>IFERROR(VLOOKUP($A552,'CR ACT'!$A$3:$G$9999,4,0),"")</f>
        <v/>
      </c>
      <c r="I552" s="9" t="str">
        <f>IFERROR(VLOOKUP($A552,'CR ACT'!$A$3:$G$9999,5,0),"")</f>
        <v/>
      </c>
      <c r="J552" s="9" t="str">
        <f>IFERROR(VLOOKUP($A552,'CR ACT'!$A$3:$G$9999,6,0),"")</f>
        <v/>
      </c>
      <c r="K552" s="10" t="str">
        <f>IFERROR(VLOOKUP($A552,'CR ACT'!$A$3:$G$9999,7,0),"")</f>
        <v/>
      </c>
      <c r="L552" s="11">
        <f>SUMIF(Q552:Q559,"&lt;0:14",Q552:Q559)+SUM(P552:P559)+TIME(0,60,0)</f>
        <v>4.1666666666666664E-2</v>
      </c>
      <c r="M552" s="12">
        <f>L552+SUMIF(Q552:Q559,"&gt;0:14",Q552:Q559)-TIME(0,30,0)</f>
        <v>2.0833333333333332E-2</v>
      </c>
      <c r="N552" s="12">
        <f>MAX(0,(L552-TIME(8,0,0)))</f>
        <v>0</v>
      </c>
      <c r="O552" s="13">
        <f>SUM(K552:K559)</f>
        <v>0</v>
      </c>
      <c r="P552" s="14" t="str">
        <f t="shared" si="99"/>
        <v/>
      </c>
      <c r="Q552" s="15" t="str">
        <f t="shared" ref="Q552:Q558" si="103">IFERROR(MAX(0,(F553-J552)),"")</f>
        <v/>
      </c>
    </row>
    <row r="553" spans="1:18" ht="15.75">
      <c r="A553" s="16"/>
      <c r="B553" s="118" t="str">
        <f>IFERROR(VLOOKUP(A553,'CR ACT'!$A$3:$J$9999,10,FALSE),"")</f>
        <v/>
      </c>
      <c r="C553" s="123"/>
      <c r="D553" s="16"/>
      <c r="E553" s="8" t="str">
        <f t="shared" si="98"/>
        <v>0</v>
      </c>
      <c r="F553" s="17" t="str">
        <f>IFERROR(VLOOKUP($A553,'CR ACT'!$A$3:$G$9999,2,0),"")</f>
        <v/>
      </c>
      <c r="G553" s="17" t="str">
        <f>IFERROR(VLOOKUP($A553,'CR ACT'!$A$3:$G$9999,3,0),"")</f>
        <v/>
      </c>
      <c r="H553" s="16" t="str">
        <f>IFERROR(VLOOKUP($A553,'CR ACT'!$A$3:$G$9999,4,0),"")</f>
        <v/>
      </c>
      <c r="I553" s="17" t="str">
        <f>IFERROR(VLOOKUP($A553,'CR ACT'!$A$3:$G$9999,5,0),"")</f>
        <v/>
      </c>
      <c r="J553" s="17" t="str">
        <f>IFERROR(VLOOKUP($A553,'CR ACT'!$A$3:$G$9999,6,0),"")</f>
        <v/>
      </c>
      <c r="K553" s="18" t="str">
        <f>IFERROR(VLOOKUP($A553,'CR ACT'!$A$3:$G$9999,7,0),"")</f>
        <v/>
      </c>
      <c r="L553" s="19"/>
      <c r="M553" s="19"/>
      <c r="N553" s="19"/>
      <c r="O553" s="19"/>
      <c r="P553" s="115" t="str">
        <f t="shared" si="99"/>
        <v/>
      </c>
      <c r="Q553" s="21" t="str">
        <f t="shared" si="103"/>
        <v/>
      </c>
      <c r="R553" s="121"/>
    </row>
    <row r="554" spans="1:18" ht="15.75">
      <c r="A554" s="16"/>
      <c r="B554" s="118" t="str">
        <f>IFERROR(VLOOKUP(A554,'CR ACT'!$A$3:$J$9999,10,FALSE),"")</f>
        <v/>
      </c>
      <c r="C554" s="123"/>
      <c r="D554" s="16"/>
      <c r="E554" s="8" t="str">
        <f t="shared" si="98"/>
        <v>0</v>
      </c>
      <c r="F554" s="17" t="str">
        <f>IFERROR(VLOOKUP($A554,'CR ACT'!$A$3:$G$9999,2,0),"")</f>
        <v/>
      </c>
      <c r="G554" s="17" t="str">
        <f>IFERROR(VLOOKUP($A554,'CR ACT'!$A$3:$G$9999,3,0),"")</f>
        <v/>
      </c>
      <c r="H554" s="16" t="str">
        <f>IFERROR(VLOOKUP($A554,'CR ACT'!$A$3:$G$9999,4,0),"")</f>
        <v/>
      </c>
      <c r="I554" s="17" t="str">
        <f>IFERROR(VLOOKUP($A554,'CR ACT'!$A$3:$G$9999,5,0),"")</f>
        <v/>
      </c>
      <c r="J554" s="17" t="str">
        <f>IFERROR(VLOOKUP($A554,'CR ACT'!$A$3:$G$9999,6,0),"")</f>
        <v/>
      </c>
      <c r="K554" s="18" t="str">
        <f>IFERROR(VLOOKUP($A554,'CR ACT'!$A$3:$G$9999,7,0),"")</f>
        <v/>
      </c>
      <c r="L554" s="19"/>
      <c r="M554" s="19"/>
      <c r="N554" s="19"/>
      <c r="O554" s="19"/>
      <c r="P554" s="115" t="str">
        <f t="shared" si="99"/>
        <v/>
      </c>
      <c r="Q554" s="21" t="str">
        <f t="shared" si="103"/>
        <v/>
      </c>
    </row>
    <row r="555" spans="1:18" ht="15.75">
      <c r="A555" s="16"/>
      <c r="B555" s="118" t="str">
        <f>IFERROR(VLOOKUP(A555,'CR ACT'!$A$3:$J$9999,10,FALSE),"")</f>
        <v/>
      </c>
      <c r="C555" s="124"/>
      <c r="D555" s="16"/>
      <c r="E555" s="8" t="str">
        <f t="shared" si="98"/>
        <v>0</v>
      </c>
      <c r="F555" s="17" t="str">
        <f>IFERROR(VLOOKUP($A555,'CR ACT'!$A$3:$G$9999,2,0),"")</f>
        <v/>
      </c>
      <c r="G555" s="17" t="str">
        <f>IFERROR(VLOOKUP($A555,'CR ACT'!$A$3:$G$9999,3,0),"")</f>
        <v/>
      </c>
      <c r="H555" s="16" t="str">
        <f>IFERROR(VLOOKUP($A555,'CR ACT'!$A$3:$G$9999,4,0),"")</f>
        <v/>
      </c>
      <c r="I555" s="17" t="str">
        <f>IFERROR(VLOOKUP($A555,'CR ACT'!$A$3:$G$9999,5,0),"")</f>
        <v/>
      </c>
      <c r="J555" s="17" t="str">
        <f>IFERROR(VLOOKUP($A555,'CR ACT'!$A$3:$G$9999,6,0),"")</f>
        <v/>
      </c>
      <c r="K555" s="18" t="str">
        <f>IFERROR(VLOOKUP($A555,'CR ACT'!$A$3:$G$9999,7,0),"")</f>
        <v/>
      </c>
      <c r="L555" s="19"/>
      <c r="M555" s="19"/>
      <c r="N555" s="19"/>
      <c r="O555" s="19"/>
      <c r="P555" s="115" t="str">
        <f t="shared" si="99"/>
        <v/>
      </c>
      <c r="Q555" s="21" t="str">
        <f t="shared" si="103"/>
        <v/>
      </c>
    </row>
    <row r="556" spans="1:18" ht="15.75">
      <c r="A556" s="16"/>
      <c r="B556" s="118" t="str">
        <f>IFERROR(VLOOKUP(A556,'CR ACT'!$A$3:$J$9999,10,FALSE),"")</f>
        <v/>
      </c>
      <c r="C556" s="123"/>
      <c r="D556" s="16"/>
      <c r="E556" s="8" t="str">
        <f t="shared" si="98"/>
        <v>0</v>
      </c>
      <c r="F556" s="17" t="str">
        <f>IFERROR(VLOOKUP($A556,'CR ACT'!$A$3:$G$9999,2,0),"")</f>
        <v/>
      </c>
      <c r="G556" s="17" t="str">
        <f>IFERROR(VLOOKUP($A556,'CR ACT'!$A$3:$G$9999,3,0),"")</f>
        <v/>
      </c>
      <c r="H556" s="16" t="str">
        <f>IFERROR(VLOOKUP($A556,'CR ACT'!$A$3:$G$9999,4,0),"")</f>
        <v/>
      </c>
      <c r="I556" s="17" t="str">
        <f>IFERROR(VLOOKUP($A556,'CR ACT'!$A$3:$G$9999,5,0),"")</f>
        <v/>
      </c>
      <c r="J556" s="17" t="str">
        <f>IFERROR(VLOOKUP($A556,'CR ACT'!$A$3:$G$9999,6,0),"")</f>
        <v/>
      </c>
      <c r="K556" s="18" t="str">
        <f>IFERROR(VLOOKUP($A556,'CR ACT'!$A$3:$G$9999,7,0),"")</f>
        <v/>
      </c>
      <c r="L556" s="19"/>
      <c r="M556" s="19"/>
      <c r="N556" s="19"/>
      <c r="O556" s="19"/>
      <c r="P556" s="115" t="str">
        <f t="shared" si="99"/>
        <v/>
      </c>
      <c r="Q556" s="21" t="str">
        <f t="shared" si="103"/>
        <v/>
      </c>
    </row>
    <row r="557" spans="1:18" ht="15.75">
      <c r="A557" s="16"/>
      <c r="B557" s="118" t="str">
        <f>IFERROR(VLOOKUP(A557,'CR ACT'!$A$3:$J$9999,10,FALSE),"")</f>
        <v/>
      </c>
      <c r="C557" s="124"/>
      <c r="D557" s="16"/>
      <c r="E557" s="8" t="str">
        <f t="shared" si="98"/>
        <v>0</v>
      </c>
      <c r="F557" s="17" t="str">
        <f>IFERROR(VLOOKUP($A557,'CR ACT'!$A$3:$G$9999,2,0),"")</f>
        <v/>
      </c>
      <c r="G557" s="17" t="str">
        <f>IFERROR(VLOOKUP($A557,'CR ACT'!$A$3:$G$9999,3,0),"")</f>
        <v/>
      </c>
      <c r="H557" s="16" t="str">
        <f>IFERROR(VLOOKUP($A557,'CR ACT'!$A$3:$G$9999,4,0),"")</f>
        <v/>
      </c>
      <c r="I557" s="17" t="str">
        <f>IFERROR(VLOOKUP($A557,'CR ACT'!$A$3:$G$9999,5,0),"")</f>
        <v/>
      </c>
      <c r="J557" s="17" t="str">
        <f>IFERROR(VLOOKUP($A557,'CR ACT'!$A$3:$G$9999,6,0),"")</f>
        <v/>
      </c>
      <c r="K557" s="18" t="str">
        <f>IFERROR(VLOOKUP($A557,'CR ACT'!$A$3:$G$9999,7,0),"")</f>
        <v/>
      </c>
      <c r="L557" s="19"/>
      <c r="M557" s="19"/>
      <c r="N557" s="19"/>
      <c r="O557" s="19"/>
      <c r="P557" s="115" t="str">
        <f t="shared" si="99"/>
        <v/>
      </c>
      <c r="Q557" s="21" t="str">
        <f t="shared" si="103"/>
        <v/>
      </c>
    </row>
    <row r="558" spans="1:18" ht="15.75">
      <c r="A558" s="16"/>
      <c r="B558" s="118" t="str">
        <f>IFERROR(VLOOKUP(A558,'CR ACT'!$A$3:$J$9999,10,FALSE),"")</f>
        <v/>
      </c>
      <c r="C558" s="123"/>
      <c r="D558" s="16"/>
      <c r="E558" s="8" t="str">
        <f t="shared" si="98"/>
        <v>0</v>
      </c>
      <c r="F558" s="17" t="str">
        <f>IFERROR(VLOOKUP($A558,'CR ACT'!$A$3:$G$9999,2,0),"")</f>
        <v/>
      </c>
      <c r="G558" s="17" t="str">
        <f>IFERROR(VLOOKUP($A558,'CR ACT'!$A$3:$G$9999,3,0),"")</f>
        <v/>
      </c>
      <c r="H558" s="16" t="str">
        <f>IFERROR(VLOOKUP($A558,'CR ACT'!$A$3:$G$9999,4,0),"")</f>
        <v/>
      </c>
      <c r="I558" s="17" t="str">
        <f>IFERROR(VLOOKUP($A558,'CR ACT'!$A$3:$G$9999,5,0),"")</f>
        <v/>
      </c>
      <c r="J558" s="17" t="str">
        <f>IFERROR(VLOOKUP($A558,'CR ACT'!$A$3:$G$9999,6,0),"")</f>
        <v/>
      </c>
      <c r="K558" s="18" t="str">
        <f>IFERROR(VLOOKUP($A558,'CR ACT'!$A$3:$G$9999,7,0),"")</f>
        <v/>
      </c>
      <c r="L558" s="22"/>
      <c r="M558" s="22"/>
      <c r="N558" s="22"/>
      <c r="O558" s="22"/>
      <c r="P558" s="115" t="str">
        <f t="shared" si="99"/>
        <v/>
      </c>
      <c r="Q558" s="21" t="str">
        <f t="shared" si="103"/>
        <v/>
      </c>
    </row>
    <row r="559" spans="1:18" ht="16.5" thickBot="1">
      <c r="A559" s="16"/>
      <c r="B559" s="118" t="str">
        <f>IFERROR(VLOOKUP(A559,'CR ACT'!$A$3:$J$9999,10,FALSE),"")</f>
        <v/>
      </c>
      <c r="C559" s="124"/>
      <c r="D559" s="23"/>
      <c r="E559" s="8" t="str">
        <f t="shared" si="98"/>
        <v>0</v>
      </c>
      <c r="F559" s="24" t="str">
        <f>IFERROR(VLOOKUP($A559,'CR ACT'!$A$3:$G$9999,2,0),"")</f>
        <v/>
      </c>
      <c r="G559" s="24" t="str">
        <f>IFERROR(VLOOKUP($A559,'CR ACT'!$A$3:$G$9999,3,0),"")</f>
        <v/>
      </c>
      <c r="H559" s="23" t="str">
        <f>IFERROR(VLOOKUP($A559,'CR ACT'!$A$3:$G$9999,4,0),"")</f>
        <v/>
      </c>
      <c r="I559" s="24" t="str">
        <f>IFERROR(VLOOKUP($A559,'CR ACT'!$A$3:$G$9999,5,0),"")</f>
        <v/>
      </c>
      <c r="J559" s="24" t="str">
        <f>IFERROR(VLOOKUP($A559,'CR ACT'!$A$3:$G$9999,6,0),"")</f>
        <v/>
      </c>
      <c r="K559" s="25" t="str">
        <f>IFERROR(VLOOKUP($A559,'CR ACT'!$A$3:$G$9999,7,0),"")</f>
        <v/>
      </c>
      <c r="L559" s="26"/>
      <c r="M559" s="26"/>
      <c r="N559" s="26"/>
      <c r="O559" s="26"/>
      <c r="P559" s="27" t="str">
        <f t="shared" si="99"/>
        <v/>
      </c>
      <c r="Q559" s="28"/>
    </row>
    <row r="560" spans="1:18" ht="15.75">
      <c r="A560" s="7"/>
      <c r="B560" s="118" t="str">
        <f>IFERROR(VLOOKUP(A560,'CR ACT'!$A$3:$J$9999,10,FALSE),"")</f>
        <v/>
      </c>
      <c r="C560" s="123"/>
      <c r="D560" s="8"/>
      <c r="E560" s="8" t="str">
        <f t="shared" si="98"/>
        <v>0</v>
      </c>
      <c r="F560" s="9" t="str">
        <f>IFERROR(VLOOKUP($A560,'CR ACT'!$A$3:$G$9999,2,0),"")</f>
        <v/>
      </c>
      <c r="G560" s="9" t="str">
        <f>IFERROR(VLOOKUP($A560,'CR ACT'!$A$3:$G$9999,3,0),"")</f>
        <v/>
      </c>
      <c r="H560" s="8" t="str">
        <f>IFERROR(VLOOKUP($A560,'CR ACT'!$A$3:$G$9999,4,0),"")</f>
        <v/>
      </c>
      <c r="I560" s="9" t="str">
        <f>IFERROR(VLOOKUP($A560,'CR ACT'!$A$3:$G$9999,5,0),"")</f>
        <v/>
      </c>
      <c r="J560" s="9" t="str">
        <f>IFERROR(VLOOKUP($A560,'CR ACT'!$A$3:$G$9999,6,0),"")</f>
        <v/>
      </c>
      <c r="K560" s="10" t="str">
        <f>IFERROR(VLOOKUP($A560,'CR ACT'!$A$3:$G$9999,7,0),"")</f>
        <v/>
      </c>
      <c r="L560" s="11">
        <f>SUMIF(Q560:Q567,"&lt;0:14",Q560:Q567)+SUM(P560:P567)+TIME(0,60,0)</f>
        <v>4.1666666666666664E-2</v>
      </c>
      <c r="M560" s="12">
        <f>L560+SUMIF(Q560:Q567,"&gt;0:14",Q560:Q567)-TIME(0,30,0)</f>
        <v>2.0833333333333332E-2</v>
      </c>
      <c r="N560" s="12">
        <f>MAX(0,(L560-TIME(8,0,0)))</f>
        <v>0</v>
      </c>
      <c r="O560" s="13">
        <f>SUM(K560:K567)</f>
        <v>0</v>
      </c>
      <c r="P560" s="14" t="str">
        <f t="shared" si="99"/>
        <v/>
      </c>
      <c r="Q560" s="15" t="str">
        <f t="shared" ref="Q560:Q566" si="104">IFERROR(MAX(0,(F561-J560)),"")</f>
        <v/>
      </c>
    </row>
    <row r="561" spans="1:18" ht="15.75">
      <c r="A561" s="16"/>
      <c r="B561" s="118" t="str">
        <f>IFERROR(VLOOKUP(A561,'CR ACT'!$A$3:$J$9999,10,FALSE),"")</f>
        <v/>
      </c>
      <c r="C561" s="123"/>
      <c r="D561" s="16"/>
      <c r="E561" s="8" t="str">
        <f t="shared" si="98"/>
        <v>0</v>
      </c>
      <c r="F561" s="17" t="str">
        <f>IFERROR(VLOOKUP($A561,'CR ACT'!$A$3:$G$9999,2,0),"")</f>
        <v/>
      </c>
      <c r="G561" s="17" t="str">
        <f>IFERROR(VLOOKUP($A561,'CR ACT'!$A$3:$G$9999,3,0),"")</f>
        <v/>
      </c>
      <c r="H561" s="16" t="str">
        <f>IFERROR(VLOOKUP($A561,'CR ACT'!$A$3:$G$9999,4,0),"")</f>
        <v/>
      </c>
      <c r="I561" s="17" t="str">
        <f>IFERROR(VLOOKUP($A561,'CR ACT'!$A$3:$G$9999,5,0),"")</f>
        <v/>
      </c>
      <c r="J561" s="17" t="str">
        <f>IFERROR(VLOOKUP($A561,'CR ACT'!$A$3:$G$9999,6,0),"")</f>
        <v/>
      </c>
      <c r="K561" s="18" t="str">
        <f>IFERROR(VLOOKUP($A561,'CR ACT'!$A$3:$G$9999,7,0),"")</f>
        <v/>
      </c>
      <c r="L561" s="19"/>
      <c r="M561" s="19"/>
      <c r="N561" s="19"/>
      <c r="O561" s="19"/>
      <c r="P561" s="115" t="str">
        <f t="shared" si="99"/>
        <v/>
      </c>
      <c r="Q561" s="21" t="str">
        <f t="shared" si="104"/>
        <v/>
      </c>
      <c r="R561" s="121"/>
    </row>
    <row r="562" spans="1:18" ht="15.75">
      <c r="A562" s="16"/>
      <c r="B562" s="118" t="str">
        <f>IFERROR(VLOOKUP(A562,'CR ACT'!$A$3:$J$9999,10,FALSE),"")</f>
        <v/>
      </c>
      <c r="C562" s="123"/>
      <c r="D562" s="16"/>
      <c r="E562" s="8" t="str">
        <f t="shared" si="98"/>
        <v>0</v>
      </c>
      <c r="F562" s="17" t="str">
        <f>IFERROR(VLOOKUP($A562,'CR ACT'!$A$3:$G$9999,2,0),"")</f>
        <v/>
      </c>
      <c r="G562" s="17" t="str">
        <f>IFERROR(VLOOKUP($A562,'CR ACT'!$A$3:$G$9999,3,0),"")</f>
        <v/>
      </c>
      <c r="H562" s="16" t="str">
        <f>IFERROR(VLOOKUP($A562,'CR ACT'!$A$3:$G$9999,4,0),"")</f>
        <v/>
      </c>
      <c r="I562" s="17" t="str">
        <f>IFERROR(VLOOKUP($A562,'CR ACT'!$A$3:$G$9999,5,0),"")</f>
        <v/>
      </c>
      <c r="J562" s="17" t="str">
        <f>IFERROR(VLOOKUP($A562,'CR ACT'!$A$3:$G$9999,6,0),"")</f>
        <v/>
      </c>
      <c r="K562" s="18" t="str">
        <f>IFERROR(VLOOKUP($A562,'CR ACT'!$A$3:$G$9999,7,0),"")</f>
        <v/>
      </c>
      <c r="L562" s="19"/>
      <c r="M562" s="19"/>
      <c r="N562" s="19"/>
      <c r="O562" s="19"/>
      <c r="P562" s="115" t="str">
        <f t="shared" si="99"/>
        <v/>
      </c>
      <c r="Q562" s="21" t="str">
        <f t="shared" si="104"/>
        <v/>
      </c>
    </row>
    <row r="563" spans="1:18" ht="15.75">
      <c r="A563" s="16"/>
      <c r="B563" s="118" t="str">
        <f>IFERROR(VLOOKUP(A563,'CR ACT'!$A$3:$J$9999,10,FALSE),"")</f>
        <v/>
      </c>
      <c r="C563" s="124"/>
      <c r="D563" s="16"/>
      <c r="E563" s="8" t="str">
        <f t="shared" si="98"/>
        <v>0</v>
      </c>
      <c r="F563" s="17" t="str">
        <f>IFERROR(VLOOKUP($A563,'CR ACT'!$A$3:$G$9999,2,0),"")</f>
        <v/>
      </c>
      <c r="G563" s="17" t="str">
        <f>IFERROR(VLOOKUP($A563,'CR ACT'!$A$3:$G$9999,3,0),"")</f>
        <v/>
      </c>
      <c r="H563" s="16" t="str">
        <f>IFERROR(VLOOKUP($A563,'CR ACT'!$A$3:$G$9999,4,0),"")</f>
        <v/>
      </c>
      <c r="I563" s="17" t="str">
        <f>IFERROR(VLOOKUP($A563,'CR ACT'!$A$3:$G$9999,5,0),"")</f>
        <v/>
      </c>
      <c r="J563" s="17" t="str">
        <f>IFERROR(VLOOKUP($A563,'CR ACT'!$A$3:$G$9999,6,0),"")</f>
        <v/>
      </c>
      <c r="K563" s="18" t="str">
        <f>IFERROR(VLOOKUP($A563,'CR ACT'!$A$3:$G$9999,7,0),"")</f>
        <v/>
      </c>
      <c r="L563" s="19"/>
      <c r="M563" s="19"/>
      <c r="N563" s="19"/>
      <c r="O563" s="19"/>
      <c r="P563" s="115" t="str">
        <f t="shared" si="99"/>
        <v/>
      </c>
      <c r="Q563" s="21" t="str">
        <f t="shared" si="104"/>
        <v/>
      </c>
    </row>
    <row r="564" spans="1:18" ht="15.75">
      <c r="A564" s="16"/>
      <c r="B564" s="118" t="str">
        <f>IFERROR(VLOOKUP(A564,'CR ACT'!$A$3:$J$9999,10,FALSE),"")</f>
        <v/>
      </c>
      <c r="C564" s="123"/>
      <c r="D564" s="16"/>
      <c r="E564" s="8" t="str">
        <f t="shared" si="98"/>
        <v>0</v>
      </c>
      <c r="F564" s="17" t="str">
        <f>IFERROR(VLOOKUP($A564,'CR ACT'!$A$3:$G$9999,2,0),"")</f>
        <v/>
      </c>
      <c r="G564" s="17" t="str">
        <f>IFERROR(VLOOKUP($A564,'CR ACT'!$A$3:$G$9999,3,0),"")</f>
        <v/>
      </c>
      <c r="H564" s="16" t="str">
        <f>IFERROR(VLOOKUP($A564,'CR ACT'!$A$3:$G$9999,4,0),"")</f>
        <v/>
      </c>
      <c r="I564" s="17" t="str">
        <f>IFERROR(VLOOKUP($A564,'CR ACT'!$A$3:$G$9999,5,0),"")</f>
        <v/>
      </c>
      <c r="J564" s="17" t="str">
        <f>IFERROR(VLOOKUP($A564,'CR ACT'!$A$3:$G$9999,6,0),"")</f>
        <v/>
      </c>
      <c r="K564" s="18" t="str">
        <f>IFERROR(VLOOKUP($A564,'CR ACT'!$A$3:$G$9999,7,0),"")</f>
        <v/>
      </c>
      <c r="L564" s="19"/>
      <c r="M564" s="19"/>
      <c r="N564" s="19"/>
      <c r="O564" s="19"/>
      <c r="P564" s="115" t="str">
        <f t="shared" si="99"/>
        <v/>
      </c>
      <c r="Q564" s="21" t="str">
        <f t="shared" si="104"/>
        <v/>
      </c>
    </row>
    <row r="565" spans="1:18" ht="15.75">
      <c r="A565" s="16"/>
      <c r="B565" s="118" t="str">
        <f>IFERROR(VLOOKUP(A565,'CR ACT'!$A$3:$J$9999,10,FALSE),"")</f>
        <v/>
      </c>
      <c r="C565" s="124"/>
      <c r="D565" s="16"/>
      <c r="E565" s="8" t="str">
        <f t="shared" si="98"/>
        <v>0</v>
      </c>
      <c r="F565" s="17" t="str">
        <f>IFERROR(VLOOKUP($A565,'CR ACT'!$A$3:$G$9999,2,0),"")</f>
        <v/>
      </c>
      <c r="G565" s="17" t="str">
        <f>IFERROR(VLOOKUP($A565,'CR ACT'!$A$3:$G$9999,3,0),"")</f>
        <v/>
      </c>
      <c r="H565" s="16" t="str">
        <f>IFERROR(VLOOKUP($A565,'CR ACT'!$A$3:$G$9999,4,0),"")</f>
        <v/>
      </c>
      <c r="I565" s="17" t="str">
        <f>IFERROR(VLOOKUP($A565,'CR ACT'!$A$3:$G$9999,5,0),"")</f>
        <v/>
      </c>
      <c r="J565" s="17" t="str">
        <f>IFERROR(VLOOKUP($A565,'CR ACT'!$A$3:$G$9999,6,0),"")</f>
        <v/>
      </c>
      <c r="K565" s="18" t="str">
        <f>IFERROR(VLOOKUP($A565,'CR ACT'!$A$3:$G$9999,7,0),"")</f>
        <v/>
      </c>
      <c r="L565" s="19"/>
      <c r="M565" s="19"/>
      <c r="N565" s="19"/>
      <c r="O565" s="19"/>
      <c r="P565" s="115" t="str">
        <f t="shared" si="99"/>
        <v/>
      </c>
      <c r="Q565" s="21" t="str">
        <f t="shared" si="104"/>
        <v/>
      </c>
    </row>
    <row r="566" spans="1:18" ht="15.75">
      <c r="A566" s="16"/>
      <c r="B566" s="118" t="str">
        <f>IFERROR(VLOOKUP(A566,'CR ACT'!$A$3:$J$9999,10,FALSE),"")</f>
        <v/>
      </c>
      <c r="C566" s="123"/>
      <c r="D566" s="16"/>
      <c r="E566" s="8" t="str">
        <f t="shared" si="98"/>
        <v>0</v>
      </c>
      <c r="F566" s="17" t="str">
        <f>IFERROR(VLOOKUP($A566,'CR ACT'!$A$3:$G$9999,2,0),"")</f>
        <v/>
      </c>
      <c r="G566" s="17" t="str">
        <f>IFERROR(VLOOKUP($A566,'CR ACT'!$A$3:$G$9999,3,0),"")</f>
        <v/>
      </c>
      <c r="H566" s="16" t="str">
        <f>IFERROR(VLOOKUP($A566,'CR ACT'!$A$3:$G$9999,4,0),"")</f>
        <v/>
      </c>
      <c r="I566" s="17" t="str">
        <f>IFERROR(VLOOKUP($A566,'CR ACT'!$A$3:$G$9999,5,0),"")</f>
        <v/>
      </c>
      <c r="J566" s="17" t="str">
        <f>IFERROR(VLOOKUP($A566,'CR ACT'!$A$3:$G$9999,6,0),"")</f>
        <v/>
      </c>
      <c r="K566" s="18" t="str">
        <f>IFERROR(VLOOKUP($A566,'CR ACT'!$A$3:$G$9999,7,0),"")</f>
        <v/>
      </c>
      <c r="L566" s="22"/>
      <c r="M566" s="22"/>
      <c r="N566" s="22"/>
      <c r="O566" s="22"/>
      <c r="P566" s="115" t="str">
        <f t="shared" si="99"/>
        <v/>
      </c>
      <c r="Q566" s="21" t="str">
        <f t="shared" si="104"/>
        <v/>
      </c>
    </row>
    <row r="567" spans="1:18" ht="16.5" thickBot="1">
      <c r="A567" s="16"/>
      <c r="B567" s="118" t="str">
        <f>IFERROR(VLOOKUP(A567,'CR ACT'!$A$3:$J$9999,10,FALSE),"")</f>
        <v/>
      </c>
      <c r="C567" s="124"/>
      <c r="D567" s="23"/>
      <c r="E567" s="8" t="str">
        <f t="shared" si="98"/>
        <v>0</v>
      </c>
      <c r="F567" s="24" t="str">
        <f>IFERROR(VLOOKUP($A567,'CR ACT'!$A$3:$G$9999,2,0),"")</f>
        <v/>
      </c>
      <c r="G567" s="24" t="str">
        <f>IFERROR(VLOOKUP($A567,'CR ACT'!$A$3:$G$9999,3,0),"")</f>
        <v/>
      </c>
      <c r="H567" s="23" t="str">
        <f>IFERROR(VLOOKUP($A567,'CR ACT'!$A$3:$G$9999,4,0),"")</f>
        <v/>
      </c>
      <c r="I567" s="24" t="str">
        <f>IFERROR(VLOOKUP($A567,'CR ACT'!$A$3:$G$9999,5,0),"")</f>
        <v/>
      </c>
      <c r="J567" s="24" t="str">
        <f>IFERROR(VLOOKUP($A567,'CR ACT'!$A$3:$G$9999,6,0),"")</f>
        <v/>
      </c>
      <c r="K567" s="25" t="str">
        <f>IFERROR(VLOOKUP($A567,'CR ACT'!$A$3:$G$9999,7,0),"")</f>
        <v/>
      </c>
      <c r="L567" s="26"/>
      <c r="M567" s="26"/>
      <c r="N567" s="26"/>
      <c r="O567" s="26"/>
      <c r="P567" s="27" t="str">
        <f t="shared" si="99"/>
        <v/>
      </c>
      <c r="Q567" s="28"/>
    </row>
    <row r="568" spans="1:18" ht="15.75">
      <c r="A568" s="7"/>
      <c r="B568" s="118" t="str">
        <f>IFERROR(VLOOKUP(A568,'CR ACT'!$A$3:$J$9999,10,FALSE),"")</f>
        <v/>
      </c>
      <c r="C568" s="123"/>
      <c r="D568" s="8"/>
      <c r="E568" s="8" t="str">
        <f t="shared" ref="E568:E583" si="105">C568&amp;-D568</f>
        <v>0</v>
      </c>
      <c r="F568" s="9" t="str">
        <f>IFERROR(VLOOKUP($A568,'CR ACT'!$A$3:$G$9999,2,0),"")</f>
        <v/>
      </c>
      <c r="G568" s="9" t="str">
        <f>IFERROR(VLOOKUP($A568,'CR ACT'!$A$3:$G$9999,3,0),"")</f>
        <v/>
      </c>
      <c r="H568" s="8" t="str">
        <f>IFERROR(VLOOKUP($A568,'CR ACT'!$A$3:$G$9999,4,0),"")</f>
        <v/>
      </c>
      <c r="I568" s="9" t="str">
        <f>IFERROR(VLOOKUP($A568,'CR ACT'!$A$3:$G$9999,5,0),"")</f>
        <v/>
      </c>
      <c r="J568" s="9" t="str">
        <f>IFERROR(VLOOKUP($A568,'CR ACT'!$A$3:$G$9999,6,0),"")</f>
        <v/>
      </c>
      <c r="K568" s="10" t="str">
        <f>IFERROR(VLOOKUP($A568,'CR ACT'!$A$3:$G$9999,7,0),"")</f>
        <v/>
      </c>
      <c r="L568" s="11">
        <f>SUMIF(Q568:Q575,"&lt;0:14",Q568:Q575)+SUM(P568:P575)+TIME(0,60,0)</f>
        <v>4.1666666666666664E-2</v>
      </c>
      <c r="M568" s="12">
        <f>L568+SUMIF(Q568:Q575,"&gt;0:14",Q568:Q575)-TIME(0,30,0)</f>
        <v>2.0833333333333332E-2</v>
      </c>
      <c r="N568" s="12">
        <f>MAX(0,(L568-TIME(8,0,0)))</f>
        <v>0</v>
      </c>
      <c r="O568" s="13">
        <f>SUM(K568:K575)</f>
        <v>0</v>
      </c>
      <c r="P568" s="14" t="str">
        <f t="shared" ref="P568:P583" si="106">IFERROR(J568-F568,"")</f>
        <v/>
      </c>
      <c r="Q568" s="15" t="str">
        <f t="shared" ref="Q568:Q574" si="107">IFERROR(MAX(0,(F569-J568)),"")</f>
        <v/>
      </c>
    </row>
    <row r="569" spans="1:18" ht="15.75">
      <c r="A569" s="16"/>
      <c r="B569" s="118" t="str">
        <f>IFERROR(VLOOKUP(A569,'CR ACT'!$A$3:$J$9999,10,FALSE),"")</f>
        <v/>
      </c>
      <c r="C569" s="123"/>
      <c r="D569" s="16"/>
      <c r="E569" s="8" t="str">
        <f t="shared" si="105"/>
        <v>0</v>
      </c>
      <c r="F569" s="17" t="str">
        <f>IFERROR(VLOOKUP($A569,'CR ACT'!$A$3:$G$9999,2,0),"")</f>
        <v/>
      </c>
      <c r="G569" s="17" t="str">
        <f>IFERROR(VLOOKUP($A569,'CR ACT'!$A$3:$G$9999,3,0),"")</f>
        <v/>
      </c>
      <c r="H569" s="16" t="str">
        <f>IFERROR(VLOOKUP($A569,'CR ACT'!$A$3:$G$9999,4,0),"")</f>
        <v/>
      </c>
      <c r="I569" s="17" t="str">
        <f>IFERROR(VLOOKUP($A569,'CR ACT'!$A$3:$G$9999,5,0),"")</f>
        <v/>
      </c>
      <c r="J569" s="17" t="str">
        <f>IFERROR(VLOOKUP($A569,'CR ACT'!$A$3:$G$9999,6,0),"")</f>
        <v/>
      </c>
      <c r="K569" s="18" t="str">
        <f>IFERROR(VLOOKUP($A569,'CR ACT'!$A$3:$G$9999,7,0),"")</f>
        <v/>
      </c>
      <c r="L569" s="19"/>
      <c r="M569" s="19"/>
      <c r="N569" s="19"/>
      <c r="O569" s="19"/>
      <c r="P569" s="115" t="str">
        <f t="shared" si="106"/>
        <v/>
      </c>
      <c r="Q569" s="21" t="str">
        <f t="shared" si="107"/>
        <v/>
      </c>
    </row>
    <row r="570" spans="1:18" ht="15.75">
      <c r="A570" s="16"/>
      <c r="B570" s="118" t="str">
        <f>IFERROR(VLOOKUP(A570,'CR ACT'!$A$3:$J$9999,10,FALSE),"")</f>
        <v/>
      </c>
      <c r="C570" s="123"/>
      <c r="D570" s="16"/>
      <c r="E570" s="8" t="str">
        <f t="shared" si="105"/>
        <v>0</v>
      </c>
      <c r="F570" s="17" t="str">
        <f>IFERROR(VLOOKUP($A570,'CR ACT'!$A$3:$G$9999,2,0),"")</f>
        <v/>
      </c>
      <c r="G570" s="17" t="str">
        <f>IFERROR(VLOOKUP($A570,'CR ACT'!$A$3:$G$9999,3,0),"")</f>
        <v/>
      </c>
      <c r="H570" s="16" t="str">
        <f>IFERROR(VLOOKUP($A570,'CR ACT'!$A$3:$G$9999,4,0),"")</f>
        <v/>
      </c>
      <c r="I570" s="17" t="str">
        <f>IFERROR(VLOOKUP($A570,'CR ACT'!$A$3:$G$9999,5,0),"")</f>
        <v/>
      </c>
      <c r="J570" s="17" t="str">
        <f>IFERROR(VLOOKUP($A570,'CR ACT'!$A$3:$G$9999,6,0),"")</f>
        <v/>
      </c>
      <c r="K570" s="18" t="str">
        <f>IFERROR(VLOOKUP($A570,'CR ACT'!$A$3:$G$9999,7,0),"")</f>
        <v/>
      </c>
      <c r="L570" s="19"/>
      <c r="M570" s="19"/>
      <c r="N570" s="19"/>
      <c r="O570" s="19"/>
      <c r="P570" s="115" t="str">
        <f t="shared" si="106"/>
        <v/>
      </c>
      <c r="Q570" s="21" t="str">
        <f t="shared" si="107"/>
        <v/>
      </c>
    </row>
    <row r="571" spans="1:18" ht="15.75">
      <c r="A571" s="16"/>
      <c r="B571" s="118" t="str">
        <f>IFERROR(VLOOKUP(A571,'CR ACT'!$A$3:$J$9999,10,FALSE),"")</f>
        <v/>
      </c>
      <c r="C571" s="123"/>
      <c r="D571" s="16"/>
      <c r="E571" s="8" t="str">
        <f t="shared" si="105"/>
        <v>0</v>
      </c>
      <c r="F571" s="17" t="str">
        <f>IFERROR(VLOOKUP($A571,'CR ACT'!$A$3:$G$9999,2,0),"")</f>
        <v/>
      </c>
      <c r="G571" s="17" t="str">
        <f>IFERROR(VLOOKUP($A571,'CR ACT'!$A$3:$G$9999,3,0),"")</f>
        <v/>
      </c>
      <c r="H571" s="16" t="str">
        <f>IFERROR(VLOOKUP($A571,'CR ACT'!$A$3:$G$9999,4,0),"")</f>
        <v/>
      </c>
      <c r="I571" s="17" t="str">
        <f>IFERROR(VLOOKUP($A571,'CR ACT'!$A$3:$G$9999,5,0),"")</f>
        <v/>
      </c>
      <c r="J571" s="17" t="str">
        <f>IFERROR(VLOOKUP($A571,'CR ACT'!$A$3:$G$9999,6,0),"")</f>
        <v/>
      </c>
      <c r="K571" s="18" t="str">
        <f>IFERROR(VLOOKUP($A571,'CR ACT'!$A$3:$G$9999,7,0),"")</f>
        <v/>
      </c>
      <c r="L571" s="19"/>
      <c r="M571" s="19"/>
      <c r="N571" s="19"/>
      <c r="O571" s="19"/>
      <c r="P571" s="115" t="str">
        <f t="shared" si="106"/>
        <v/>
      </c>
      <c r="Q571" s="21" t="str">
        <f t="shared" si="107"/>
        <v/>
      </c>
    </row>
    <row r="572" spans="1:18" ht="15.75">
      <c r="A572" s="16"/>
      <c r="B572" s="118" t="str">
        <f>IFERROR(VLOOKUP(A572,'CR ACT'!$A$3:$J$9999,10,FALSE),"")</f>
        <v/>
      </c>
      <c r="C572" s="123"/>
      <c r="D572" s="16"/>
      <c r="E572" s="8" t="str">
        <f t="shared" si="105"/>
        <v>0</v>
      </c>
      <c r="F572" s="17" t="str">
        <f>IFERROR(VLOOKUP($A572,'CR ACT'!$A$3:$G$9999,2,0),"")</f>
        <v/>
      </c>
      <c r="G572" s="17" t="str">
        <f>IFERROR(VLOOKUP($A572,'CR ACT'!$A$3:$G$9999,3,0),"")</f>
        <v/>
      </c>
      <c r="H572" s="16" t="str">
        <f>IFERROR(VLOOKUP($A572,'CR ACT'!$A$3:$G$9999,4,0),"")</f>
        <v/>
      </c>
      <c r="I572" s="17" t="str">
        <f>IFERROR(VLOOKUP($A572,'CR ACT'!$A$3:$G$9999,5,0),"")</f>
        <v/>
      </c>
      <c r="J572" s="17" t="str">
        <f>IFERROR(VLOOKUP($A572,'CR ACT'!$A$3:$G$9999,6,0),"")</f>
        <v/>
      </c>
      <c r="K572" s="18" t="str">
        <f>IFERROR(VLOOKUP($A572,'CR ACT'!$A$3:$G$9999,7,0),"")</f>
        <v/>
      </c>
      <c r="L572" s="19"/>
      <c r="M572" s="19"/>
      <c r="N572" s="19"/>
      <c r="O572" s="19"/>
      <c r="P572" s="115" t="str">
        <f t="shared" si="106"/>
        <v/>
      </c>
      <c r="Q572" s="21" t="str">
        <f t="shared" si="107"/>
        <v/>
      </c>
    </row>
    <row r="573" spans="1:18" ht="15.75">
      <c r="A573" s="16"/>
      <c r="B573" s="118" t="str">
        <f>IFERROR(VLOOKUP(A573,'CR ACT'!$A$3:$J$9999,10,FALSE),"")</f>
        <v/>
      </c>
      <c r="C573" s="124"/>
      <c r="D573" s="16"/>
      <c r="E573" s="8" t="str">
        <f t="shared" si="105"/>
        <v>0</v>
      </c>
      <c r="F573" s="17" t="str">
        <f>IFERROR(VLOOKUP($A573,'CR ACT'!$A$3:$G$9999,2,0),"")</f>
        <v/>
      </c>
      <c r="G573" s="17" t="str">
        <f>IFERROR(VLOOKUP($A573,'CR ACT'!$A$3:$G$9999,3,0),"")</f>
        <v/>
      </c>
      <c r="H573" s="16" t="str">
        <f>IFERROR(VLOOKUP($A573,'CR ACT'!$A$3:$G$9999,4,0),"")</f>
        <v/>
      </c>
      <c r="I573" s="17" t="str">
        <f>IFERROR(VLOOKUP($A573,'CR ACT'!$A$3:$G$9999,5,0),"")</f>
        <v/>
      </c>
      <c r="J573" s="17" t="str">
        <f>IFERROR(VLOOKUP($A573,'CR ACT'!$A$3:$G$9999,6,0),"")</f>
        <v/>
      </c>
      <c r="K573" s="18" t="str">
        <f>IFERROR(VLOOKUP($A573,'CR ACT'!$A$3:$G$9999,7,0),"")</f>
        <v/>
      </c>
      <c r="L573" s="19"/>
      <c r="M573" s="19"/>
      <c r="N573" s="19"/>
      <c r="O573" s="19"/>
      <c r="P573" s="115" t="str">
        <f t="shared" si="106"/>
        <v/>
      </c>
      <c r="Q573" s="21" t="str">
        <f t="shared" si="107"/>
        <v/>
      </c>
    </row>
    <row r="574" spans="1:18" ht="15.75">
      <c r="A574" s="16"/>
      <c r="B574" s="118" t="str">
        <f>IFERROR(VLOOKUP(A574,'CR ACT'!$A$3:$J$9999,10,FALSE),"")</f>
        <v/>
      </c>
      <c r="C574" s="123"/>
      <c r="D574" s="16"/>
      <c r="E574" s="8" t="str">
        <f t="shared" si="105"/>
        <v>0</v>
      </c>
      <c r="F574" s="17" t="str">
        <f>IFERROR(VLOOKUP($A574,'CR ACT'!$A$3:$G$9999,2,0),"")</f>
        <v/>
      </c>
      <c r="G574" s="17" t="str">
        <f>IFERROR(VLOOKUP($A574,'CR ACT'!$A$3:$G$9999,3,0),"")</f>
        <v/>
      </c>
      <c r="H574" s="16" t="str">
        <f>IFERROR(VLOOKUP($A574,'CR ACT'!$A$3:$G$9999,4,0),"")</f>
        <v/>
      </c>
      <c r="I574" s="17" t="str">
        <f>IFERROR(VLOOKUP($A574,'CR ACT'!$A$3:$G$9999,5,0),"")</f>
        <v/>
      </c>
      <c r="J574" s="17" t="str">
        <f>IFERROR(VLOOKUP($A574,'CR ACT'!$A$3:$G$9999,6,0),"")</f>
        <v/>
      </c>
      <c r="K574" s="18" t="str">
        <f>IFERROR(VLOOKUP($A574,'CR ACT'!$A$3:$G$9999,7,0),"")</f>
        <v/>
      </c>
      <c r="L574" s="22"/>
      <c r="M574" s="22"/>
      <c r="N574" s="22"/>
      <c r="O574" s="22"/>
      <c r="P574" s="115" t="str">
        <f t="shared" si="106"/>
        <v/>
      </c>
      <c r="Q574" s="21" t="str">
        <f t="shared" si="107"/>
        <v/>
      </c>
    </row>
    <row r="575" spans="1:18" ht="16.5" thickBot="1">
      <c r="A575" s="16"/>
      <c r="B575" s="118" t="str">
        <f>IFERROR(VLOOKUP(A575,'CR ACT'!$A$3:$J$9999,10,FALSE),"")</f>
        <v/>
      </c>
      <c r="C575" s="124"/>
      <c r="D575" s="23"/>
      <c r="E575" s="8" t="str">
        <f t="shared" si="105"/>
        <v>0</v>
      </c>
      <c r="F575" s="24" t="str">
        <f>IFERROR(VLOOKUP($A575,'CR ACT'!$A$3:$G$9999,2,0),"")</f>
        <v/>
      </c>
      <c r="G575" s="24" t="str">
        <f>IFERROR(VLOOKUP($A575,'CR ACT'!$A$3:$G$9999,3,0),"")</f>
        <v/>
      </c>
      <c r="H575" s="23" t="str">
        <f>IFERROR(VLOOKUP($A575,'CR ACT'!$A$3:$G$9999,4,0),"")</f>
        <v/>
      </c>
      <c r="I575" s="24" t="str">
        <f>IFERROR(VLOOKUP($A575,'CR ACT'!$A$3:$G$9999,5,0),"")</f>
        <v/>
      </c>
      <c r="J575" s="24" t="str">
        <f>IFERROR(VLOOKUP($A575,'CR ACT'!$A$3:$G$9999,6,0),"")</f>
        <v/>
      </c>
      <c r="K575" s="25" t="str">
        <f>IFERROR(VLOOKUP($A575,'CR ACT'!$A$3:$G$9999,7,0),"")</f>
        <v/>
      </c>
      <c r="L575" s="26"/>
      <c r="M575" s="26"/>
      <c r="N575" s="26"/>
      <c r="O575" s="26"/>
      <c r="P575" s="27" t="str">
        <f t="shared" si="106"/>
        <v/>
      </c>
      <c r="Q575" s="28"/>
    </row>
    <row r="576" spans="1:18" ht="15.75">
      <c r="A576" s="7"/>
      <c r="B576" s="118" t="str">
        <f>IFERROR(VLOOKUP(A576,'CR ACT'!$A$3:$J$9999,10,FALSE),"")</f>
        <v/>
      </c>
      <c r="C576" s="123"/>
      <c r="D576" s="8"/>
      <c r="E576" s="8" t="str">
        <f t="shared" si="105"/>
        <v>0</v>
      </c>
      <c r="F576" s="9" t="str">
        <f>IFERROR(VLOOKUP($A576,'CR ACT'!$A$3:$G$9999,2,0),"")</f>
        <v/>
      </c>
      <c r="G576" s="9" t="str">
        <f>IFERROR(VLOOKUP($A576,'CR ACT'!$A$3:$G$9999,3,0),"")</f>
        <v/>
      </c>
      <c r="H576" s="8" t="str">
        <f>IFERROR(VLOOKUP($A576,'CR ACT'!$A$3:$G$9999,4,0),"")</f>
        <v/>
      </c>
      <c r="I576" s="9" t="str">
        <f>IFERROR(VLOOKUP($A576,'CR ACT'!$A$3:$G$9999,5,0),"")</f>
        <v/>
      </c>
      <c r="J576" s="9" t="str">
        <f>IFERROR(VLOOKUP($A576,'CR ACT'!$A$3:$G$9999,6,0),"")</f>
        <v/>
      </c>
      <c r="K576" s="10" t="str">
        <f>IFERROR(VLOOKUP($A576,'CR ACT'!$A$3:$G$9999,7,0),"")</f>
        <v/>
      </c>
      <c r="L576" s="11">
        <f>SUMIF(Q576:Q583,"&lt;0:14",Q576:Q583)+SUM(P576:P583)+TIME(0,60,0)</f>
        <v>4.1666666666666664E-2</v>
      </c>
      <c r="M576" s="12">
        <f>L576+SUMIF(Q576:Q583,"&gt;0:14",Q576:Q583)-TIME(0,30,0)</f>
        <v>2.0833333333333332E-2</v>
      </c>
      <c r="N576" s="12">
        <f>MAX(0,(L576-TIME(8,0,0)))</f>
        <v>0</v>
      </c>
      <c r="O576" s="13">
        <f>SUM(K576:K583)</f>
        <v>0</v>
      </c>
      <c r="P576" s="14" t="str">
        <f t="shared" si="106"/>
        <v/>
      </c>
      <c r="Q576" s="15" t="str">
        <f t="shared" ref="Q576:Q582" si="108">IFERROR(MAX(0,(F577-J576)),"")</f>
        <v/>
      </c>
    </row>
    <row r="577" spans="1:17" ht="15.75">
      <c r="A577" s="16"/>
      <c r="B577" s="118" t="str">
        <f>IFERROR(VLOOKUP(A577,'CR ACT'!$A$3:$J$9999,10,FALSE),"")</f>
        <v/>
      </c>
      <c r="C577" s="123"/>
      <c r="D577" s="16"/>
      <c r="E577" s="8" t="str">
        <f t="shared" si="105"/>
        <v>0</v>
      </c>
      <c r="F577" s="17" t="str">
        <f>IFERROR(VLOOKUP($A577,'CR ACT'!$A$3:$G$9999,2,0),"")</f>
        <v/>
      </c>
      <c r="G577" s="17" t="str">
        <f>IFERROR(VLOOKUP($A577,'CR ACT'!$A$3:$G$9999,3,0),"")</f>
        <v/>
      </c>
      <c r="H577" s="16" t="str">
        <f>IFERROR(VLOOKUP($A577,'CR ACT'!$A$3:$G$9999,4,0),"")</f>
        <v/>
      </c>
      <c r="I577" s="17" t="str">
        <f>IFERROR(VLOOKUP($A577,'CR ACT'!$A$3:$G$9999,5,0),"")</f>
        <v/>
      </c>
      <c r="J577" s="17" t="str">
        <f>IFERROR(VLOOKUP($A577,'CR ACT'!$A$3:$G$9999,6,0),"")</f>
        <v/>
      </c>
      <c r="K577" s="18" t="str">
        <f>IFERROR(VLOOKUP($A577,'CR ACT'!$A$3:$G$9999,7,0),"")</f>
        <v/>
      </c>
      <c r="L577" s="19"/>
      <c r="M577" s="19"/>
      <c r="N577" s="19"/>
      <c r="O577" s="19"/>
      <c r="P577" s="115" t="str">
        <f t="shared" si="106"/>
        <v/>
      </c>
      <c r="Q577" s="21" t="str">
        <f t="shared" si="108"/>
        <v/>
      </c>
    </row>
    <row r="578" spans="1:17" ht="15.75">
      <c r="A578" s="7"/>
      <c r="B578" s="118" t="str">
        <f>IFERROR(VLOOKUP(A578,'CR ACT'!$A$3:$J$9999,10,FALSE),"")</f>
        <v/>
      </c>
      <c r="C578" s="123"/>
      <c r="D578" s="16"/>
      <c r="E578" s="8" t="str">
        <f t="shared" si="105"/>
        <v>0</v>
      </c>
      <c r="F578" s="17" t="str">
        <f>IFERROR(VLOOKUP($A578,'CR ACT'!$A$3:$G$9999,2,0),"")</f>
        <v/>
      </c>
      <c r="G578" s="17" t="str">
        <f>IFERROR(VLOOKUP($A578,'CR ACT'!$A$3:$G$9999,3,0),"")</f>
        <v/>
      </c>
      <c r="H578" s="16" t="str">
        <f>IFERROR(VLOOKUP($A578,'CR ACT'!$A$3:$G$9999,4,0),"")</f>
        <v/>
      </c>
      <c r="I578" s="17" t="str">
        <f>IFERROR(VLOOKUP($A578,'CR ACT'!$A$3:$G$9999,5,0),"")</f>
        <v/>
      </c>
      <c r="J578" s="17" t="str">
        <f>IFERROR(VLOOKUP($A578,'CR ACT'!$A$3:$G$9999,6,0),"")</f>
        <v/>
      </c>
      <c r="K578" s="18" t="str">
        <f>IFERROR(VLOOKUP($A578,'CR ACT'!$A$3:$G$9999,7,0),"")</f>
        <v/>
      </c>
      <c r="L578" s="19"/>
      <c r="M578" s="19"/>
      <c r="N578" s="19"/>
      <c r="O578" s="19"/>
      <c r="P578" s="115" t="str">
        <f t="shared" si="106"/>
        <v/>
      </c>
      <c r="Q578" s="21" t="str">
        <f t="shared" si="108"/>
        <v/>
      </c>
    </row>
    <row r="579" spans="1:17" ht="15.75">
      <c r="A579" s="16"/>
      <c r="B579" s="118" t="str">
        <f>IFERROR(VLOOKUP(A579,'CR ACT'!$A$3:$J$9999,10,FALSE),"")</f>
        <v/>
      </c>
      <c r="C579" s="123"/>
      <c r="D579" s="16"/>
      <c r="E579" s="8" t="str">
        <f t="shared" si="105"/>
        <v>0</v>
      </c>
      <c r="F579" s="17" t="str">
        <f>IFERROR(VLOOKUP($A579,'CR ACT'!$A$3:$G$9999,2,0),"")</f>
        <v/>
      </c>
      <c r="G579" s="17" t="str">
        <f>IFERROR(VLOOKUP($A579,'CR ACT'!$A$3:$G$9999,3,0),"")</f>
        <v/>
      </c>
      <c r="H579" s="16" t="str">
        <f>IFERROR(VLOOKUP($A579,'CR ACT'!$A$3:$G$9999,4,0),"")</f>
        <v/>
      </c>
      <c r="I579" s="17" t="str">
        <f>IFERROR(VLOOKUP($A579,'CR ACT'!$A$3:$G$9999,5,0),"")</f>
        <v/>
      </c>
      <c r="J579" s="17" t="str">
        <f>IFERROR(VLOOKUP($A579,'CR ACT'!$A$3:$G$9999,6,0),"")</f>
        <v/>
      </c>
      <c r="K579" s="18" t="str">
        <f>IFERROR(VLOOKUP($A579,'CR ACT'!$A$3:$G$9999,7,0),"")</f>
        <v/>
      </c>
      <c r="L579" s="19"/>
      <c r="M579" s="19"/>
      <c r="N579" s="19"/>
      <c r="O579" s="19"/>
      <c r="P579" s="115" t="str">
        <f t="shared" si="106"/>
        <v/>
      </c>
      <c r="Q579" s="21" t="str">
        <f t="shared" si="108"/>
        <v/>
      </c>
    </row>
    <row r="580" spans="1:17" ht="15.75">
      <c r="A580" s="7"/>
      <c r="B580" s="118" t="str">
        <f>IFERROR(VLOOKUP(A580,'CR ACT'!$A$3:$J$9999,10,FALSE),"")</f>
        <v/>
      </c>
      <c r="C580" s="123"/>
      <c r="D580" s="16"/>
      <c r="E580" s="8" t="str">
        <f t="shared" si="105"/>
        <v>0</v>
      </c>
      <c r="F580" s="17" t="str">
        <f>IFERROR(VLOOKUP($A580,'CR ACT'!$A$3:$G$9999,2,0),"")</f>
        <v/>
      </c>
      <c r="G580" s="17" t="str">
        <f>IFERROR(VLOOKUP($A580,'CR ACT'!$A$3:$G$9999,3,0),"")</f>
        <v/>
      </c>
      <c r="H580" s="16" t="str">
        <f>IFERROR(VLOOKUP($A580,'CR ACT'!$A$3:$G$9999,4,0),"")</f>
        <v/>
      </c>
      <c r="I580" s="17" t="str">
        <f>IFERROR(VLOOKUP($A580,'CR ACT'!$A$3:$G$9999,5,0),"")</f>
        <v/>
      </c>
      <c r="J580" s="17" t="str">
        <f>IFERROR(VLOOKUP($A580,'CR ACT'!$A$3:$G$9999,6,0),"")</f>
        <v/>
      </c>
      <c r="K580" s="18" t="str">
        <f>IFERROR(VLOOKUP($A580,'CR ACT'!$A$3:$G$9999,7,0),"")</f>
        <v/>
      </c>
      <c r="L580" s="19"/>
      <c r="M580" s="19"/>
      <c r="N580" s="19"/>
      <c r="O580" s="19"/>
      <c r="P580" s="115" t="str">
        <f t="shared" si="106"/>
        <v/>
      </c>
      <c r="Q580" s="21" t="str">
        <f t="shared" si="108"/>
        <v/>
      </c>
    </row>
    <row r="581" spans="1:17" ht="15.75">
      <c r="A581" s="16"/>
      <c r="B581" s="118" t="str">
        <f>IFERROR(VLOOKUP(A581,'CR ACT'!$A$3:$J$9999,10,FALSE),"")</f>
        <v/>
      </c>
      <c r="C581" s="123"/>
      <c r="D581" s="16"/>
      <c r="E581" s="8" t="str">
        <f t="shared" si="105"/>
        <v>0</v>
      </c>
      <c r="F581" s="17" t="str">
        <f>IFERROR(VLOOKUP($A581,'CR ACT'!$A$3:$G$9999,2,0),"")</f>
        <v/>
      </c>
      <c r="G581" s="17" t="str">
        <f>IFERROR(VLOOKUP($A581,'CR ACT'!$A$3:$G$9999,3,0),"")</f>
        <v/>
      </c>
      <c r="H581" s="16" t="str">
        <f>IFERROR(VLOOKUP($A581,'CR ACT'!$A$3:$G$9999,4,0),"")</f>
        <v/>
      </c>
      <c r="I581" s="17" t="str">
        <f>IFERROR(VLOOKUP($A581,'CR ACT'!$A$3:$G$9999,5,0),"")</f>
        <v/>
      </c>
      <c r="J581" s="17" t="str">
        <f>IFERROR(VLOOKUP($A581,'CR ACT'!$A$3:$G$9999,6,0),"")</f>
        <v/>
      </c>
      <c r="K581" s="18" t="str">
        <f>IFERROR(VLOOKUP($A581,'CR ACT'!$A$3:$G$9999,7,0),"")</f>
        <v/>
      </c>
      <c r="L581" s="19"/>
      <c r="M581" s="19"/>
      <c r="N581" s="19"/>
      <c r="O581" s="19"/>
      <c r="P581" s="115" t="str">
        <f t="shared" si="106"/>
        <v/>
      </c>
      <c r="Q581" s="21" t="str">
        <f t="shared" si="108"/>
        <v/>
      </c>
    </row>
    <row r="582" spans="1:17" ht="15.75">
      <c r="A582" s="16"/>
      <c r="B582" s="118" t="str">
        <f>IFERROR(VLOOKUP(A582,'CR ACT'!$A$3:$J$9999,10,FALSE),"")</f>
        <v/>
      </c>
      <c r="C582" s="123"/>
      <c r="D582" s="16"/>
      <c r="E582" s="8" t="str">
        <f t="shared" si="105"/>
        <v>0</v>
      </c>
      <c r="F582" s="17" t="str">
        <f>IFERROR(VLOOKUP($A582,'CR ACT'!$A$3:$G$9999,2,0),"")</f>
        <v/>
      </c>
      <c r="G582" s="17" t="str">
        <f>IFERROR(VLOOKUP($A582,'CR ACT'!$A$3:$G$9999,3,0),"")</f>
        <v/>
      </c>
      <c r="H582" s="16" t="str">
        <f>IFERROR(VLOOKUP($A582,'CR ACT'!$A$3:$G$9999,4,0),"")</f>
        <v/>
      </c>
      <c r="I582" s="17" t="str">
        <f>IFERROR(VLOOKUP($A582,'CR ACT'!$A$3:$G$9999,5,0),"")</f>
        <v/>
      </c>
      <c r="J582" s="17" t="str">
        <f>IFERROR(VLOOKUP($A582,'CR ACT'!$A$3:$G$9999,6,0),"")</f>
        <v/>
      </c>
      <c r="K582" s="18" t="str">
        <f>IFERROR(VLOOKUP($A582,'CR ACT'!$A$3:$G$9999,7,0),"")</f>
        <v/>
      </c>
      <c r="L582" s="22"/>
      <c r="M582" s="22"/>
      <c r="N582" s="22"/>
      <c r="O582" s="22"/>
      <c r="P582" s="115" t="str">
        <f t="shared" si="106"/>
        <v/>
      </c>
      <c r="Q582" s="21" t="str">
        <f t="shared" si="108"/>
        <v/>
      </c>
    </row>
    <row r="583" spans="1:17" ht="16.5" thickBot="1">
      <c r="A583" s="16"/>
      <c r="B583" s="118" t="str">
        <f>IFERROR(VLOOKUP(A583,'CR ACT'!$A$3:$J$9999,10,FALSE),"")</f>
        <v/>
      </c>
      <c r="C583" s="124"/>
      <c r="D583" s="23"/>
      <c r="E583" s="8" t="str">
        <f t="shared" si="105"/>
        <v>0</v>
      </c>
      <c r="F583" s="24" t="str">
        <f>IFERROR(VLOOKUP($A583,'CR ACT'!$A$3:$G$9999,2,0),"")</f>
        <v/>
      </c>
      <c r="G583" s="24" t="str">
        <f>IFERROR(VLOOKUP($A583,'CR ACT'!$A$3:$G$9999,3,0),"")</f>
        <v/>
      </c>
      <c r="H583" s="23" t="str">
        <f>IFERROR(VLOOKUP($A583,'CR ACT'!$A$3:$G$9999,4,0),"")</f>
        <v/>
      </c>
      <c r="I583" s="24" t="str">
        <f>IFERROR(VLOOKUP($A583,'CR ACT'!$A$3:$G$9999,5,0),"")</f>
        <v/>
      </c>
      <c r="J583" s="24" t="str">
        <f>IFERROR(VLOOKUP($A583,'CR ACT'!$A$3:$G$9999,6,0),"")</f>
        <v/>
      </c>
      <c r="K583" s="25" t="str">
        <f>IFERROR(VLOOKUP($A583,'CR ACT'!$A$3:$G$9999,7,0),"")</f>
        <v/>
      </c>
      <c r="L583" s="26"/>
      <c r="M583" s="26"/>
      <c r="N583" s="26"/>
      <c r="O583" s="26"/>
      <c r="P583" s="27" t="str">
        <f t="shared" si="106"/>
        <v/>
      </c>
      <c r="Q583" s="28"/>
    </row>
    <row r="584" spans="1:17" ht="15.75">
      <c r="A584" s="7"/>
      <c r="B584" s="118" t="str">
        <f>IFERROR(VLOOKUP(A584,'CR ACT'!$A$3:$J$9999,10,FALSE),"")</f>
        <v/>
      </c>
      <c r="C584" s="123"/>
      <c r="D584" s="8"/>
      <c r="E584" s="8" t="str">
        <f t="shared" ref="E584:E615" si="109">C584&amp;-D584</f>
        <v>0</v>
      </c>
      <c r="F584" s="9" t="str">
        <f>IFERROR(VLOOKUP($A584,'CR ACT'!$A$3:$G$9999,2,0),"")</f>
        <v/>
      </c>
      <c r="G584" s="9" t="str">
        <f>IFERROR(VLOOKUP($A584,'CR ACT'!$A$3:$G$9999,3,0),"")</f>
        <v/>
      </c>
      <c r="H584" s="8" t="str">
        <f>IFERROR(VLOOKUP($A584,'CR ACT'!$A$3:$G$9999,4,0),"")</f>
        <v/>
      </c>
      <c r="I584" s="9" t="str">
        <f>IFERROR(VLOOKUP($A584,'CR ACT'!$A$3:$G$9999,5,0),"")</f>
        <v/>
      </c>
      <c r="J584" s="9" t="str">
        <f>IFERROR(VLOOKUP($A584,'CR ACT'!$A$3:$G$9999,6,0),"")</f>
        <v/>
      </c>
      <c r="K584" s="10" t="str">
        <f>IFERROR(VLOOKUP($A584,'CR ACT'!$A$3:$G$9999,7,0),"")</f>
        <v/>
      </c>
      <c r="L584" s="11">
        <f>SUMIF(Q584:Q591,"&lt;0:14",Q584:Q591)+SUM(P584:P591)+TIME(0,60,0)</f>
        <v>4.1666666666666664E-2</v>
      </c>
      <c r="M584" s="12">
        <f>L584+SUMIF(Q584:Q591,"&gt;0:14",Q584:Q591)-TIME(0,30,0)</f>
        <v>2.0833333333333332E-2</v>
      </c>
      <c r="N584" s="12">
        <f>MAX(0,(L584-TIME(8,0,0)))</f>
        <v>0</v>
      </c>
      <c r="O584" s="13">
        <f>SUM(K584:K591)</f>
        <v>0</v>
      </c>
      <c r="P584" s="14" t="str">
        <f t="shared" ref="P584:P615" si="110">IFERROR(J584-F584,"")</f>
        <v/>
      </c>
      <c r="Q584" s="15" t="str">
        <f t="shared" ref="Q584:Q590" si="111">IFERROR(MAX(0,(F585-J584)),"")</f>
        <v/>
      </c>
    </row>
    <row r="585" spans="1:17" ht="15.75">
      <c r="A585" s="16"/>
      <c r="B585" s="118" t="str">
        <f>IFERROR(VLOOKUP(A585,'CR ACT'!$A$3:$J$9999,10,FALSE),"")</f>
        <v/>
      </c>
      <c r="C585" s="123"/>
      <c r="D585" s="16"/>
      <c r="E585" s="8" t="str">
        <f t="shared" si="109"/>
        <v>0</v>
      </c>
      <c r="F585" s="17" t="str">
        <f>IFERROR(VLOOKUP($A585,'CR ACT'!$A$3:$G$9999,2,0),"")</f>
        <v/>
      </c>
      <c r="G585" s="17" t="str">
        <f>IFERROR(VLOOKUP($A585,'CR ACT'!$A$3:$G$9999,3,0),"")</f>
        <v/>
      </c>
      <c r="H585" s="16" t="str">
        <f>IFERROR(VLOOKUP($A585,'CR ACT'!$A$3:$G$9999,4,0),"")</f>
        <v/>
      </c>
      <c r="I585" s="17" t="str">
        <f>IFERROR(VLOOKUP($A585,'CR ACT'!$A$3:$G$9999,5,0),"")</f>
        <v/>
      </c>
      <c r="J585" s="17" t="str">
        <f>IFERROR(VLOOKUP($A585,'CR ACT'!$A$3:$G$9999,6,0),"")</f>
        <v/>
      </c>
      <c r="K585" s="18" t="str">
        <f>IFERROR(VLOOKUP($A585,'CR ACT'!$A$3:$G$9999,7,0),"")</f>
        <v/>
      </c>
      <c r="L585" s="19"/>
      <c r="M585" s="19"/>
      <c r="N585" s="19"/>
      <c r="O585" s="19"/>
      <c r="P585" s="115" t="str">
        <f t="shared" si="110"/>
        <v/>
      </c>
      <c r="Q585" s="21" t="str">
        <f t="shared" si="111"/>
        <v/>
      </c>
    </row>
    <row r="586" spans="1:17" ht="15.75">
      <c r="A586" s="16"/>
      <c r="B586" s="118" t="str">
        <f>IFERROR(VLOOKUP(A586,'CR ACT'!$A$3:$J$9999,10,FALSE),"")</f>
        <v/>
      </c>
      <c r="C586" s="123"/>
      <c r="D586" s="16"/>
      <c r="E586" s="8" t="str">
        <f t="shared" si="109"/>
        <v>0</v>
      </c>
      <c r="F586" s="17" t="str">
        <f>IFERROR(VLOOKUP($A586,'CR ACT'!$A$3:$G$9999,2,0),"")</f>
        <v/>
      </c>
      <c r="G586" s="17" t="str">
        <f>IFERROR(VLOOKUP($A586,'CR ACT'!$A$3:$G$9999,3,0),"")</f>
        <v/>
      </c>
      <c r="H586" s="16" t="str">
        <f>IFERROR(VLOOKUP($A586,'CR ACT'!$A$3:$G$9999,4,0),"")</f>
        <v/>
      </c>
      <c r="I586" s="17" t="str">
        <f>IFERROR(VLOOKUP($A586,'CR ACT'!$A$3:$G$9999,5,0),"")</f>
        <v/>
      </c>
      <c r="J586" s="17" t="str">
        <f>IFERROR(VLOOKUP($A586,'CR ACT'!$A$3:$G$9999,6,0),"")</f>
        <v/>
      </c>
      <c r="K586" s="18" t="str">
        <f>IFERROR(VLOOKUP($A586,'CR ACT'!$A$3:$G$9999,7,0),"")</f>
        <v/>
      </c>
      <c r="L586" s="19"/>
      <c r="M586" s="19"/>
      <c r="N586" s="19"/>
      <c r="O586" s="19"/>
      <c r="P586" s="115" t="str">
        <f t="shared" si="110"/>
        <v/>
      </c>
      <c r="Q586" s="21" t="str">
        <f t="shared" si="111"/>
        <v/>
      </c>
    </row>
    <row r="587" spans="1:17" ht="15.75">
      <c r="A587" s="16"/>
      <c r="B587" s="118" t="str">
        <f>IFERROR(VLOOKUP(A587,'CR ACT'!$A$3:$J$9999,10,FALSE),"")</f>
        <v/>
      </c>
      <c r="C587" s="124"/>
      <c r="D587" s="16"/>
      <c r="E587" s="8" t="str">
        <f t="shared" si="109"/>
        <v>0</v>
      </c>
      <c r="F587" s="17" t="str">
        <f>IFERROR(VLOOKUP($A587,'CR ACT'!$A$3:$G$9999,2,0),"")</f>
        <v/>
      </c>
      <c r="G587" s="17" t="str">
        <f>IFERROR(VLOOKUP($A587,'CR ACT'!$A$3:$G$9999,3,0),"")</f>
        <v/>
      </c>
      <c r="H587" s="16" t="str">
        <f>IFERROR(VLOOKUP($A587,'CR ACT'!$A$3:$G$9999,4,0),"")</f>
        <v/>
      </c>
      <c r="I587" s="17" t="str">
        <f>IFERROR(VLOOKUP($A587,'CR ACT'!$A$3:$G$9999,5,0),"")</f>
        <v/>
      </c>
      <c r="J587" s="17" t="str">
        <f>IFERROR(VLOOKUP($A587,'CR ACT'!$A$3:$G$9999,6,0),"")</f>
        <v/>
      </c>
      <c r="K587" s="18" t="str">
        <f>IFERROR(VLOOKUP($A587,'CR ACT'!$A$3:$G$9999,7,0),"")</f>
        <v/>
      </c>
      <c r="L587" s="19"/>
      <c r="M587" s="19"/>
      <c r="N587" s="19"/>
      <c r="O587" s="19"/>
      <c r="P587" s="115" t="str">
        <f t="shared" si="110"/>
        <v/>
      </c>
      <c r="Q587" s="21" t="str">
        <f t="shared" si="111"/>
        <v/>
      </c>
    </row>
    <row r="588" spans="1:17" ht="15.75">
      <c r="A588" s="16"/>
      <c r="B588" s="118" t="str">
        <f>IFERROR(VLOOKUP(A588,'CR ACT'!$A$3:$J$9999,10,FALSE),"")</f>
        <v/>
      </c>
      <c r="C588" s="123"/>
      <c r="D588" s="16"/>
      <c r="E588" s="8" t="str">
        <f t="shared" si="109"/>
        <v>0</v>
      </c>
      <c r="F588" s="17" t="str">
        <f>IFERROR(VLOOKUP($A588,'CR ACT'!$A$3:$G$9999,2,0),"")</f>
        <v/>
      </c>
      <c r="G588" s="17" t="str">
        <f>IFERROR(VLOOKUP($A588,'CR ACT'!$A$3:$G$9999,3,0),"")</f>
        <v/>
      </c>
      <c r="H588" s="16" t="str">
        <f>IFERROR(VLOOKUP($A588,'CR ACT'!$A$3:$G$9999,4,0),"")</f>
        <v/>
      </c>
      <c r="I588" s="17" t="str">
        <f>IFERROR(VLOOKUP($A588,'CR ACT'!$A$3:$G$9999,5,0),"")</f>
        <v/>
      </c>
      <c r="J588" s="17" t="str">
        <f>IFERROR(VLOOKUP($A588,'CR ACT'!$A$3:$G$9999,6,0),"")</f>
        <v/>
      </c>
      <c r="K588" s="18" t="str">
        <f>IFERROR(VLOOKUP($A588,'CR ACT'!$A$3:$G$9999,7,0),"")</f>
        <v/>
      </c>
      <c r="L588" s="19"/>
      <c r="M588" s="19"/>
      <c r="N588" s="19"/>
      <c r="O588" s="19"/>
      <c r="P588" s="115" t="str">
        <f t="shared" si="110"/>
        <v/>
      </c>
      <c r="Q588" s="21" t="str">
        <f t="shared" si="111"/>
        <v/>
      </c>
    </row>
    <row r="589" spans="1:17" ht="15.75">
      <c r="A589" s="16"/>
      <c r="B589" s="118" t="str">
        <f>IFERROR(VLOOKUP(A589,'CR ACT'!$A$3:$J$9999,10,FALSE),"")</f>
        <v/>
      </c>
      <c r="C589" s="124"/>
      <c r="D589" s="16"/>
      <c r="E589" s="8" t="str">
        <f t="shared" si="109"/>
        <v>0</v>
      </c>
      <c r="F589" s="17" t="str">
        <f>IFERROR(VLOOKUP($A589,'CR ACT'!$A$3:$G$9999,2,0),"")</f>
        <v/>
      </c>
      <c r="G589" s="17" t="str">
        <f>IFERROR(VLOOKUP($A589,'CR ACT'!$A$3:$G$9999,3,0),"")</f>
        <v/>
      </c>
      <c r="H589" s="16" t="str">
        <f>IFERROR(VLOOKUP($A589,'CR ACT'!$A$3:$G$9999,4,0),"")</f>
        <v/>
      </c>
      <c r="I589" s="17" t="str">
        <f>IFERROR(VLOOKUP($A589,'CR ACT'!$A$3:$G$9999,5,0),"")</f>
        <v/>
      </c>
      <c r="J589" s="17" t="str">
        <f>IFERROR(VLOOKUP($A589,'CR ACT'!$A$3:$G$9999,6,0),"")</f>
        <v/>
      </c>
      <c r="K589" s="18" t="str">
        <f>IFERROR(VLOOKUP($A589,'CR ACT'!$A$3:$G$9999,7,0),"")</f>
        <v/>
      </c>
      <c r="L589" s="19"/>
      <c r="M589" s="19"/>
      <c r="N589" s="19"/>
      <c r="O589" s="19"/>
      <c r="P589" s="115" t="str">
        <f t="shared" si="110"/>
        <v/>
      </c>
      <c r="Q589" s="21" t="str">
        <f t="shared" si="111"/>
        <v/>
      </c>
    </row>
    <row r="590" spans="1:17" ht="15.75">
      <c r="A590" s="16"/>
      <c r="B590" s="118" t="str">
        <f>IFERROR(VLOOKUP(A590,'CR ACT'!$A$3:$J$9999,10,FALSE),"")</f>
        <v/>
      </c>
      <c r="C590" s="123"/>
      <c r="D590" s="16"/>
      <c r="E590" s="8" t="str">
        <f t="shared" si="109"/>
        <v>0</v>
      </c>
      <c r="F590" s="17" t="str">
        <f>IFERROR(VLOOKUP($A590,'CR ACT'!$A$3:$G$9999,2,0),"")</f>
        <v/>
      </c>
      <c r="G590" s="17" t="str">
        <f>IFERROR(VLOOKUP($A590,'CR ACT'!$A$3:$G$9999,3,0),"")</f>
        <v/>
      </c>
      <c r="H590" s="16" t="str">
        <f>IFERROR(VLOOKUP($A590,'CR ACT'!$A$3:$G$9999,4,0),"")</f>
        <v/>
      </c>
      <c r="I590" s="17" t="str">
        <f>IFERROR(VLOOKUP($A590,'CR ACT'!$A$3:$G$9999,5,0),"")</f>
        <v/>
      </c>
      <c r="J590" s="17" t="str">
        <f>IFERROR(VLOOKUP($A590,'CR ACT'!$A$3:$G$9999,6,0),"")</f>
        <v/>
      </c>
      <c r="K590" s="18" t="str">
        <f>IFERROR(VLOOKUP($A590,'CR ACT'!$A$3:$G$9999,7,0),"")</f>
        <v/>
      </c>
      <c r="L590" s="22"/>
      <c r="M590" s="22"/>
      <c r="N590" s="22"/>
      <c r="O590" s="22"/>
      <c r="P590" s="115" t="str">
        <f t="shared" si="110"/>
        <v/>
      </c>
      <c r="Q590" s="21" t="str">
        <f t="shared" si="111"/>
        <v/>
      </c>
    </row>
    <row r="591" spans="1:17" ht="16.5" thickBot="1">
      <c r="A591" s="16"/>
      <c r="B591" s="118" t="str">
        <f>IFERROR(VLOOKUP(A591,'CR ACT'!$A$3:$J$9999,10,FALSE),"")</f>
        <v/>
      </c>
      <c r="C591" s="124"/>
      <c r="D591" s="23"/>
      <c r="E591" s="8" t="str">
        <f t="shared" si="109"/>
        <v>0</v>
      </c>
      <c r="F591" s="24" t="str">
        <f>IFERROR(VLOOKUP($A591,'CR ACT'!$A$3:$G$9999,2,0),"")</f>
        <v/>
      </c>
      <c r="G591" s="24" t="str">
        <f>IFERROR(VLOOKUP($A591,'CR ACT'!$A$3:$G$9999,3,0),"")</f>
        <v/>
      </c>
      <c r="H591" s="23" t="str">
        <f>IFERROR(VLOOKUP($A591,'CR ACT'!$A$3:$G$9999,4,0),"")</f>
        <v/>
      </c>
      <c r="I591" s="24" t="str">
        <f>IFERROR(VLOOKUP($A591,'CR ACT'!$A$3:$G$9999,5,0),"")</f>
        <v/>
      </c>
      <c r="J591" s="24" t="str">
        <f>IFERROR(VLOOKUP($A591,'CR ACT'!$A$3:$G$9999,6,0),"")</f>
        <v/>
      </c>
      <c r="K591" s="25" t="str">
        <f>IFERROR(VLOOKUP($A591,'CR ACT'!$A$3:$G$9999,7,0),"")</f>
        <v/>
      </c>
      <c r="L591" s="26"/>
      <c r="M591" s="26"/>
      <c r="N591" s="26"/>
      <c r="O591" s="26"/>
      <c r="P591" s="27" t="str">
        <f t="shared" si="110"/>
        <v/>
      </c>
      <c r="Q591" s="28"/>
    </row>
    <row r="592" spans="1:17" ht="15.75">
      <c r="A592" s="7"/>
      <c r="B592" s="118" t="str">
        <f>IFERROR(VLOOKUP(A592,'CR ACT'!$A$3:$J$9999,10,FALSE),"")</f>
        <v/>
      </c>
      <c r="C592" s="123"/>
      <c r="D592" s="8"/>
      <c r="E592" s="8" t="str">
        <f t="shared" si="109"/>
        <v>0</v>
      </c>
      <c r="F592" s="9" t="str">
        <f>IFERROR(VLOOKUP($A592,'CR ACT'!$A$3:$G$9999,2,0),"")</f>
        <v/>
      </c>
      <c r="G592" s="9" t="str">
        <f>IFERROR(VLOOKUP($A592,'CR ACT'!$A$3:$G$9999,3,0),"")</f>
        <v/>
      </c>
      <c r="H592" s="8" t="str">
        <f>IFERROR(VLOOKUP($A592,'CR ACT'!$A$3:$G$9999,4,0),"")</f>
        <v/>
      </c>
      <c r="I592" s="9" t="str">
        <f>IFERROR(VLOOKUP($A592,'CR ACT'!$A$3:$G$9999,5,0),"")</f>
        <v/>
      </c>
      <c r="J592" s="9" t="str">
        <f>IFERROR(VLOOKUP($A592,'CR ACT'!$A$3:$G$9999,6,0),"")</f>
        <v/>
      </c>
      <c r="K592" s="10" t="str">
        <f>IFERROR(VLOOKUP($A592,'CR ACT'!$A$3:$G$9999,7,0),"")</f>
        <v/>
      </c>
      <c r="L592" s="11">
        <f>SUMIF(Q592:Q599,"&lt;0:14",Q592:Q599)+SUM(P592:P599)+TIME(0,60,0)</f>
        <v>4.1666666666666664E-2</v>
      </c>
      <c r="M592" s="12">
        <f>L592+SUMIF(Q592:Q599,"&gt;0:14",Q592:Q599)-TIME(0,30,0)</f>
        <v>2.0833333333333332E-2</v>
      </c>
      <c r="N592" s="12">
        <f>MAX(0,(L592-TIME(8,0,0)))</f>
        <v>0</v>
      </c>
      <c r="O592" s="13">
        <f>SUM(K592:K599)</f>
        <v>0</v>
      </c>
      <c r="P592" s="14" t="str">
        <f t="shared" si="110"/>
        <v/>
      </c>
      <c r="Q592" s="15" t="str">
        <f t="shared" ref="Q592:Q598" si="112">IFERROR(MAX(0,(F593-J592)),"")</f>
        <v/>
      </c>
    </row>
    <row r="593" spans="1:17" ht="15.75">
      <c r="A593" s="16"/>
      <c r="B593" s="118" t="str">
        <f>IFERROR(VLOOKUP(A593,'CR ACT'!$A$3:$J$9999,10,FALSE),"")</f>
        <v/>
      </c>
      <c r="C593" s="123"/>
      <c r="D593" s="16"/>
      <c r="E593" s="8" t="str">
        <f t="shared" si="109"/>
        <v>0</v>
      </c>
      <c r="F593" s="17" t="str">
        <f>IFERROR(VLOOKUP($A593,'CR ACT'!$A$3:$G$9999,2,0),"")</f>
        <v/>
      </c>
      <c r="G593" s="17" t="str">
        <f>IFERROR(VLOOKUP($A593,'CR ACT'!$A$3:$G$9999,3,0),"")</f>
        <v/>
      </c>
      <c r="H593" s="16" t="str">
        <f>IFERROR(VLOOKUP($A593,'CR ACT'!$A$3:$G$9999,4,0),"")</f>
        <v/>
      </c>
      <c r="I593" s="17" t="str">
        <f>IFERROR(VLOOKUP($A593,'CR ACT'!$A$3:$G$9999,5,0),"")</f>
        <v/>
      </c>
      <c r="J593" s="17" t="str">
        <f>IFERROR(VLOOKUP($A593,'CR ACT'!$A$3:$G$9999,6,0),"")</f>
        <v/>
      </c>
      <c r="K593" s="18" t="str">
        <f>IFERROR(VLOOKUP($A593,'CR ACT'!$A$3:$G$9999,7,0),"")</f>
        <v/>
      </c>
      <c r="L593" s="19"/>
      <c r="M593" s="19"/>
      <c r="N593" s="19"/>
      <c r="O593" s="19"/>
      <c r="P593" s="115" t="str">
        <f t="shared" si="110"/>
        <v/>
      </c>
      <c r="Q593" s="21" t="str">
        <f t="shared" si="112"/>
        <v/>
      </c>
    </row>
    <row r="594" spans="1:17" ht="15.75">
      <c r="A594" s="16"/>
      <c r="B594" s="118" t="str">
        <f>IFERROR(VLOOKUP(A594,'CR ACT'!$A$3:$J$9999,10,FALSE),"")</f>
        <v/>
      </c>
      <c r="C594" s="123"/>
      <c r="D594" s="16"/>
      <c r="E594" s="8" t="str">
        <f t="shared" si="109"/>
        <v>0</v>
      </c>
      <c r="F594" s="17" t="str">
        <f>IFERROR(VLOOKUP($A594,'CR ACT'!$A$3:$G$9999,2,0),"")</f>
        <v/>
      </c>
      <c r="G594" s="17" t="str">
        <f>IFERROR(VLOOKUP($A594,'CR ACT'!$A$3:$G$9999,3,0),"")</f>
        <v/>
      </c>
      <c r="H594" s="16" t="str">
        <f>IFERROR(VLOOKUP($A594,'CR ACT'!$A$3:$G$9999,4,0),"")</f>
        <v/>
      </c>
      <c r="I594" s="17" t="str">
        <f>IFERROR(VLOOKUP($A594,'CR ACT'!$A$3:$G$9999,5,0),"")</f>
        <v/>
      </c>
      <c r="J594" s="17" t="str">
        <f>IFERROR(VLOOKUP($A594,'CR ACT'!$A$3:$G$9999,6,0),"")</f>
        <v/>
      </c>
      <c r="K594" s="18" t="str">
        <f>IFERROR(VLOOKUP($A594,'CR ACT'!$A$3:$G$9999,7,0),"")</f>
        <v/>
      </c>
      <c r="L594" s="19"/>
      <c r="M594" s="19"/>
      <c r="N594" s="19"/>
      <c r="O594" s="19"/>
      <c r="P594" s="115" t="str">
        <f t="shared" si="110"/>
        <v/>
      </c>
      <c r="Q594" s="21" t="str">
        <f t="shared" si="112"/>
        <v/>
      </c>
    </row>
    <row r="595" spans="1:17" ht="15.75">
      <c r="A595" s="16"/>
      <c r="B595" s="118" t="str">
        <f>IFERROR(VLOOKUP(A595,'CR ACT'!$A$3:$J$9999,10,FALSE),"")</f>
        <v/>
      </c>
      <c r="C595" s="123"/>
      <c r="D595" s="16"/>
      <c r="E595" s="8" t="str">
        <f t="shared" si="109"/>
        <v>0</v>
      </c>
      <c r="F595" s="17" t="str">
        <f>IFERROR(VLOOKUP($A595,'CR ACT'!$A$3:$G$9999,2,0),"")</f>
        <v/>
      </c>
      <c r="G595" s="17" t="str">
        <f>IFERROR(VLOOKUP($A595,'CR ACT'!$A$3:$G$9999,3,0),"")</f>
        <v/>
      </c>
      <c r="H595" s="16" t="str">
        <f>IFERROR(VLOOKUP($A595,'CR ACT'!$A$3:$G$9999,4,0),"")</f>
        <v/>
      </c>
      <c r="I595" s="17" t="str">
        <f>IFERROR(VLOOKUP($A595,'CR ACT'!$A$3:$G$9999,5,0),"")</f>
        <v/>
      </c>
      <c r="J595" s="17" t="str">
        <f>IFERROR(VLOOKUP($A595,'CR ACT'!$A$3:$G$9999,6,0),"")</f>
        <v/>
      </c>
      <c r="K595" s="18" t="str">
        <f>IFERROR(VLOOKUP($A595,'CR ACT'!$A$3:$G$9999,7,0),"")</f>
        <v/>
      </c>
      <c r="L595" s="19"/>
      <c r="M595" s="19"/>
      <c r="N595" s="19"/>
      <c r="O595" s="19"/>
      <c r="P595" s="115" t="str">
        <f t="shared" si="110"/>
        <v/>
      </c>
      <c r="Q595" s="21" t="str">
        <f t="shared" si="112"/>
        <v/>
      </c>
    </row>
    <row r="596" spans="1:17" ht="15.75">
      <c r="A596" s="16"/>
      <c r="B596" s="118" t="str">
        <f>IFERROR(VLOOKUP(A596,'CR ACT'!$A$3:$J$9999,10,FALSE),"")</f>
        <v/>
      </c>
      <c r="C596" s="123"/>
      <c r="D596" s="16"/>
      <c r="E596" s="8" t="str">
        <f t="shared" si="109"/>
        <v>0</v>
      </c>
      <c r="F596" s="17" t="str">
        <f>IFERROR(VLOOKUP($A596,'CR ACT'!$A$3:$G$9999,2,0),"")</f>
        <v/>
      </c>
      <c r="G596" s="17" t="str">
        <f>IFERROR(VLOOKUP($A596,'CR ACT'!$A$3:$G$9999,3,0),"")</f>
        <v/>
      </c>
      <c r="H596" s="16" t="str">
        <f>IFERROR(VLOOKUP($A596,'CR ACT'!$A$3:$G$9999,4,0),"")</f>
        <v/>
      </c>
      <c r="I596" s="17" t="str">
        <f>IFERROR(VLOOKUP($A596,'CR ACT'!$A$3:$G$9999,5,0),"")</f>
        <v/>
      </c>
      <c r="J596" s="17" t="str">
        <f>IFERROR(VLOOKUP($A596,'CR ACT'!$A$3:$G$9999,6,0),"")</f>
        <v/>
      </c>
      <c r="K596" s="18" t="str">
        <f>IFERROR(VLOOKUP($A596,'CR ACT'!$A$3:$G$9999,7,0),"")</f>
        <v/>
      </c>
      <c r="L596" s="19"/>
      <c r="M596" s="19"/>
      <c r="N596" s="19"/>
      <c r="O596" s="19"/>
      <c r="P596" s="115" t="str">
        <f t="shared" si="110"/>
        <v/>
      </c>
      <c r="Q596" s="21" t="str">
        <f t="shared" si="112"/>
        <v/>
      </c>
    </row>
    <row r="597" spans="1:17" ht="15.75">
      <c r="A597" s="16"/>
      <c r="B597" s="118" t="str">
        <f>IFERROR(VLOOKUP(A597,'CR ACT'!$A$3:$J$9999,10,FALSE),"")</f>
        <v/>
      </c>
      <c r="C597" s="124"/>
      <c r="D597" s="16"/>
      <c r="E597" s="8" t="str">
        <f t="shared" si="109"/>
        <v>0</v>
      </c>
      <c r="F597" s="17" t="str">
        <f>IFERROR(VLOOKUP($A597,'CR ACT'!$A$3:$G$9999,2,0),"")</f>
        <v/>
      </c>
      <c r="G597" s="17" t="str">
        <f>IFERROR(VLOOKUP($A597,'CR ACT'!$A$3:$G$9999,3,0),"")</f>
        <v/>
      </c>
      <c r="H597" s="16" t="str">
        <f>IFERROR(VLOOKUP($A597,'CR ACT'!$A$3:$G$9999,4,0),"")</f>
        <v/>
      </c>
      <c r="I597" s="17" t="str">
        <f>IFERROR(VLOOKUP($A597,'CR ACT'!$A$3:$G$9999,5,0),"")</f>
        <v/>
      </c>
      <c r="J597" s="17" t="str">
        <f>IFERROR(VLOOKUP($A597,'CR ACT'!$A$3:$G$9999,6,0),"")</f>
        <v/>
      </c>
      <c r="K597" s="18" t="str">
        <f>IFERROR(VLOOKUP($A597,'CR ACT'!$A$3:$G$9999,7,0),"")</f>
        <v/>
      </c>
      <c r="L597" s="19"/>
      <c r="M597" s="19"/>
      <c r="N597" s="19"/>
      <c r="O597" s="19"/>
      <c r="P597" s="115" t="str">
        <f t="shared" si="110"/>
        <v/>
      </c>
      <c r="Q597" s="21" t="str">
        <f t="shared" si="112"/>
        <v/>
      </c>
    </row>
    <row r="598" spans="1:17" ht="15.75">
      <c r="A598" s="16"/>
      <c r="B598" s="118" t="str">
        <f>IFERROR(VLOOKUP(A598,'CR ACT'!$A$3:$J$9999,10,FALSE),"")</f>
        <v/>
      </c>
      <c r="C598" s="123"/>
      <c r="D598" s="16"/>
      <c r="E598" s="8" t="str">
        <f t="shared" si="109"/>
        <v>0</v>
      </c>
      <c r="F598" s="17" t="str">
        <f>IFERROR(VLOOKUP($A598,'CR ACT'!$A$3:$G$9999,2,0),"")</f>
        <v/>
      </c>
      <c r="G598" s="17" t="str">
        <f>IFERROR(VLOOKUP($A598,'CR ACT'!$A$3:$G$9999,3,0),"")</f>
        <v/>
      </c>
      <c r="H598" s="16" t="str">
        <f>IFERROR(VLOOKUP($A598,'CR ACT'!$A$3:$G$9999,4,0),"")</f>
        <v/>
      </c>
      <c r="I598" s="17" t="str">
        <f>IFERROR(VLOOKUP($A598,'CR ACT'!$A$3:$G$9999,5,0),"")</f>
        <v/>
      </c>
      <c r="J598" s="17" t="str">
        <f>IFERROR(VLOOKUP($A598,'CR ACT'!$A$3:$G$9999,6,0),"")</f>
        <v/>
      </c>
      <c r="K598" s="18" t="str">
        <f>IFERROR(VLOOKUP($A598,'CR ACT'!$A$3:$G$9999,7,0),"")</f>
        <v/>
      </c>
      <c r="L598" s="22"/>
      <c r="M598" s="22"/>
      <c r="N598" s="22"/>
      <c r="O598" s="22"/>
      <c r="P598" s="115" t="str">
        <f t="shared" si="110"/>
        <v/>
      </c>
      <c r="Q598" s="21" t="str">
        <f t="shared" si="112"/>
        <v/>
      </c>
    </row>
    <row r="599" spans="1:17" ht="16.5" thickBot="1">
      <c r="A599" s="16"/>
      <c r="B599" s="118" t="str">
        <f>IFERROR(VLOOKUP(A599,'CR ACT'!$A$3:$J$9999,10,FALSE),"")</f>
        <v/>
      </c>
      <c r="C599" s="124"/>
      <c r="D599" s="23"/>
      <c r="E599" s="8" t="str">
        <f t="shared" si="109"/>
        <v>0</v>
      </c>
      <c r="F599" s="24" t="str">
        <f>IFERROR(VLOOKUP($A599,'CR ACT'!$A$3:$G$9999,2,0),"")</f>
        <v/>
      </c>
      <c r="G599" s="24" t="str">
        <f>IFERROR(VLOOKUP($A599,'CR ACT'!$A$3:$G$9999,3,0),"")</f>
        <v/>
      </c>
      <c r="H599" s="23" t="str">
        <f>IFERROR(VLOOKUP($A599,'CR ACT'!$A$3:$G$9999,4,0),"")</f>
        <v/>
      </c>
      <c r="I599" s="24" t="str">
        <f>IFERROR(VLOOKUP($A599,'CR ACT'!$A$3:$G$9999,5,0),"")</f>
        <v/>
      </c>
      <c r="J599" s="24" t="str">
        <f>IFERROR(VLOOKUP($A599,'CR ACT'!$A$3:$G$9999,6,0),"")</f>
        <v/>
      </c>
      <c r="K599" s="25" t="str">
        <f>IFERROR(VLOOKUP($A599,'CR ACT'!$A$3:$G$9999,7,0),"")</f>
        <v/>
      </c>
      <c r="L599" s="26"/>
      <c r="M599" s="26"/>
      <c r="N599" s="26"/>
      <c r="O599" s="26"/>
      <c r="P599" s="27" t="str">
        <f t="shared" si="110"/>
        <v/>
      </c>
      <c r="Q599" s="28"/>
    </row>
    <row r="600" spans="1:17" ht="15.75">
      <c r="A600" s="7"/>
      <c r="B600" s="118" t="str">
        <f>IFERROR(VLOOKUP(A600,'CR ACT'!$A$3:$J$9999,10,FALSE),"")</f>
        <v/>
      </c>
      <c r="C600" s="123"/>
      <c r="D600" s="8"/>
      <c r="E600" s="8" t="str">
        <f t="shared" si="109"/>
        <v>0</v>
      </c>
      <c r="F600" s="9" t="str">
        <f>IFERROR(VLOOKUP($A600,'CR ACT'!$A$3:$G$9999,2,0),"")</f>
        <v/>
      </c>
      <c r="G600" s="9" t="str">
        <f>IFERROR(VLOOKUP($A600,'CR ACT'!$A$3:$G$9999,3,0),"")</f>
        <v/>
      </c>
      <c r="H600" s="8" t="str">
        <f>IFERROR(VLOOKUP($A600,'CR ACT'!$A$3:$G$9999,4,0),"")</f>
        <v/>
      </c>
      <c r="I600" s="9" t="str">
        <f>IFERROR(VLOOKUP($A600,'CR ACT'!$A$3:$G$9999,5,0),"")</f>
        <v/>
      </c>
      <c r="J600" s="9" t="str">
        <f>IFERROR(VLOOKUP($A600,'CR ACT'!$A$3:$G$9999,6,0),"")</f>
        <v/>
      </c>
      <c r="K600" s="10" t="str">
        <f>IFERROR(VLOOKUP($A600,'CR ACT'!$A$3:$G$9999,7,0),"")</f>
        <v/>
      </c>
      <c r="L600" s="11">
        <f>SUMIF(Q600:Q607,"&lt;0:14",Q600:Q607)+SUM(P600:P607)+TIME(0,60,0)</f>
        <v>4.1666666666666664E-2</v>
      </c>
      <c r="M600" s="12">
        <f>L600+SUMIF(Q600:Q607,"&gt;0:14",Q600:Q607)-TIME(0,30,0)</f>
        <v>2.0833333333333332E-2</v>
      </c>
      <c r="N600" s="12">
        <f>MAX(0,(L600-TIME(8,0,0)))</f>
        <v>0</v>
      </c>
      <c r="O600" s="13">
        <f>SUM(K600:K607)</f>
        <v>0</v>
      </c>
      <c r="P600" s="14" t="str">
        <f t="shared" si="110"/>
        <v/>
      </c>
      <c r="Q600" s="15" t="str">
        <f t="shared" ref="Q600:Q606" si="113">IFERROR(MAX(0,(F601-J600)),"")</f>
        <v/>
      </c>
    </row>
    <row r="601" spans="1:17" ht="15.75">
      <c r="A601" s="16"/>
      <c r="B601" s="118" t="str">
        <f>IFERROR(VLOOKUP(A601,'CR ACT'!$A$3:$J$9999,10,FALSE),"")</f>
        <v/>
      </c>
      <c r="C601" s="123"/>
      <c r="D601" s="16"/>
      <c r="E601" s="8" t="str">
        <f t="shared" si="109"/>
        <v>0</v>
      </c>
      <c r="F601" s="17" t="str">
        <f>IFERROR(VLOOKUP($A601,'CR ACT'!$A$3:$G$9999,2,0),"")</f>
        <v/>
      </c>
      <c r="G601" s="17" t="str">
        <f>IFERROR(VLOOKUP($A601,'CR ACT'!$A$3:$G$9999,3,0),"")</f>
        <v/>
      </c>
      <c r="H601" s="16" t="str">
        <f>IFERROR(VLOOKUP($A601,'CR ACT'!$A$3:$G$9999,4,0),"")</f>
        <v/>
      </c>
      <c r="I601" s="17" t="str">
        <f>IFERROR(VLOOKUP($A601,'CR ACT'!$A$3:$G$9999,5,0),"")</f>
        <v/>
      </c>
      <c r="J601" s="17" t="str">
        <f>IFERROR(VLOOKUP($A601,'CR ACT'!$A$3:$G$9999,6,0),"")</f>
        <v/>
      </c>
      <c r="K601" s="18" t="str">
        <f>IFERROR(VLOOKUP($A601,'CR ACT'!$A$3:$G$9999,7,0),"")</f>
        <v/>
      </c>
      <c r="L601" s="19"/>
      <c r="M601" s="19"/>
      <c r="N601" s="19"/>
      <c r="O601" s="19"/>
      <c r="P601" s="115" t="str">
        <f t="shared" si="110"/>
        <v/>
      </c>
      <c r="Q601" s="21" t="str">
        <f t="shared" si="113"/>
        <v/>
      </c>
    </row>
    <row r="602" spans="1:17" ht="15.75">
      <c r="A602" s="16"/>
      <c r="B602" s="118" t="str">
        <f>IFERROR(VLOOKUP(A602,'CR ACT'!$A$3:$J$9999,10,FALSE),"")</f>
        <v/>
      </c>
      <c r="C602" s="123"/>
      <c r="D602" s="16"/>
      <c r="E602" s="8" t="str">
        <f t="shared" si="109"/>
        <v>0</v>
      </c>
      <c r="F602" s="17" t="str">
        <f>IFERROR(VLOOKUP($A602,'CR ACT'!$A$3:$G$9999,2,0),"")</f>
        <v/>
      </c>
      <c r="G602" s="17" t="str">
        <f>IFERROR(VLOOKUP($A602,'CR ACT'!$A$3:$G$9999,3,0),"")</f>
        <v/>
      </c>
      <c r="H602" s="16" t="str">
        <f>IFERROR(VLOOKUP($A602,'CR ACT'!$A$3:$G$9999,4,0),"")</f>
        <v/>
      </c>
      <c r="I602" s="17" t="str">
        <f>IFERROR(VLOOKUP($A602,'CR ACT'!$A$3:$G$9999,5,0),"")</f>
        <v/>
      </c>
      <c r="J602" s="17" t="str">
        <f>IFERROR(VLOOKUP($A602,'CR ACT'!$A$3:$G$9999,6,0),"")</f>
        <v/>
      </c>
      <c r="K602" s="18" t="str">
        <f>IFERROR(VLOOKUP($A602,'CR ACT'!$A$3:$G$9999,7,0),"")</f>
        <v/>
      </c>
      <c r="L602" s="19"/>
      <c r="M602" s="19"/>
      <c r="N602" s="19"/>
      <c r="O602" s="19"/>
      <c r="P602" s="115" t="str">
        <f t="shared" si="110"/>
        <v/>
      </c>
      <c r="Q602" s="21" t="str">
        <f t="shared" si="113"/>
        <v/>
      </c>
    </row>
    <row r="603" spans="1:17" ht="15.75">
      <c r="A603" s="16"/>
      <c r="B603" s="118" t="str">
        <f>IFERROR(VLOOKUP(A603,'CR ACT'!$A$3:$J$9999,10,FALSE),"")</f>
        <v/>
      </c>
      <c r="C603" s="123"/>
      <c r="D603" s="16"/>
      <c r="E603" s="8" t="str">
        <f t="shared" si="109"/>
        <v>0</v>
      </c>
      <c r="F603" s="17" t="str">
        <f>IFERROR(VLOOKUP($A603,'CR ACT'!$A$3:$G$9999,2,0),"")</f>
        <v/>
      </c>
      <c r="G603" s="17" t="str">
        <f>IFERROR(VLOOKUP($A603,'CR ACT'!$A$3:$G$9999,3,0),"")</f>
        <v/>
      </c>
      <c r="H603" s="16" t="str">
        <f>IFERROR(VLOOKUP($A603,'CR ACT'!$A$3:$G$9999,4,0),"")</f>
        <v/>
      </c>
      <c r="I603" s="17" t="str">
        <f>IFERROR(VLOOKUP($A603,'CR ACT'!$A$3:$G$9999,5,0),"")</f>
        <v/>
      </c>
      <c r="J603" s="17" t="str">
        <f>IFERROR(VLOOKUP($A603,'CR ACT'!$A$3:$G$9999,6,0),"")</f>
        <v/>
      </c>
      <c r="K603" s="18" t="str">
        <f>IFERROR(VLOOKUP($A603,'CR ACT'!$A$3:$G$9999,7,0),"")</f>
        <v/>
      </c>
      <c r="L603" s="19"/>
      <c r="M603" s="19"/>
      <c r="N603" s="19"/>
      <c r="O603" s="19"/>
      <c r="P603" s="115" t="str">
        <f t="shared" si="110"/>
        <v/>
      </c>
      <c r="Q603" s="21" t="str">
        <f t="shared" si="113"/>
        <v/>
      </c>
    </row>
    <row r="604" spans="1:17" ht="15.75">
      <c r="A604" s="16"/>
      <c r="B604" s="118" t="str">
        <f>IFERROR(VLOOKUP(A604,'CR ACT'!$A$3:$J$9999,10,FALSE),"")</f>
        <v/>
      </c>
      <c r="C604" s="123"/>
      <c r="D604" s="16"/>
      <c r="E604" s="8" t="str">
        <f t="shared" si="109"/>
        <v>0</v>
      </c>
      <c r="F604" s="17" t="str">
        <f>IFERROR(VLOOKUP($A604,'CR ACT'!$A$3:$G$9999,2,0),"")</f>
        <v/>
      </c>
      <c r="G604" s="17" t="str">
        <f>IFERROR(VLOOKUP($A604,'CR ACT'!$A$3:$G$9999,3,0),"")</f>
        <v/>
      </c>
      <c r="H604" s="16" t="str">
        <f>IFERROR(VLOOKUP($A604,'CR ACT'!$A$3:$G$9999,4,0),"")</f>
        <v/>
      </c>
      <c r="I604" s="17" t="str">
        <f>IFERROR(VLOOKUP($A604,'CR ACT'!$A$3:$G$9999,5,0),"")</f>
        <v/>
      </c>
      <c r="J604" s="17" t="str">
        <f>IFERROR(VLOOKUP($A604,'CR ACT'!$A$3:$G$9999,6,0),"")</f>
        <v/>
      </c>
      <c r="K604" s="18" t="str">
        <f>IFERROR(VLOOKUP($A604,'CR ACT'!$A$3:$G$9999,7,0),"")</f>
        <v/>
      </c>
      <c r="L604" s="19"/>
      <c r="M604" s="19"/>
      <c r="N604" s="19"/>
      <c r="O604" s="19"/>
      <c r="P604" s="115" t="str">
        <f t="shared" si="110"/>
        <v/>
      </c>
      <c r="Q604" s="21" t="str">
        <f t="shared" si="113"/>
        <v/>
      </c>
    </row>
    <row r="605" spans="1:17" ht="15.75">
      <c r="A605" s="16"/>
      <c r="B605" s="118" t="str">
        <f>IFERROR(VLOOKUP(A605,'CR ACT'!$A$3:$J$9999,10,FALSE),"")</f>
        <v/>
      </c>
      <c r="C605" s="124"/>
      <c r="D605" s="16"/>
      <c r="E605" s="8" t="str">
        <f t="shared" si="109"/>
        <v>0</v>
      </c>
      <c r="F605" s="17" t="str">
        <f>IFERROR(VLOOKUP($A605,'CR ACT'!$A$3:$G$9999,2,0),"")</f>
        <v/>
      </c>
      <c r="G605" s="17" t="str">
        <f>IFERROR(VLOOKUP($A605,'CR ACT'!$A$3:$G$9999,3,0),"")</f>
        <v/>
      </c>
      <c r="H605" s="16" t="str">
        <f>IFERROR(VLOOKUP($A605,'CR ACT'!$A$3:$G$9999,4,0),"")</f>
        <v/>
      </c>
      <c r="I605" s="17" t="str">
        <f>IFERROR(VLOOKUP($A605,'CR ACT'!$A$3:$G$9999,5,0),"")</f>
        <v/>
      </c>
      <c r="J605" s="17" t="str">
        <f>IFERROR(VLOOKUP($A605,'CR ACT'!$A$3:$G$9999,6,0),"")</f>
        <v/>
      </c>
      <c r="K605" s="18" t="str">
        <f>IFERROR(VLOOKUP($A605,'CR ACT'!$A$3:$G$9999,7,0),"")</f>
        <v/>
      </c>
      <c r="L605" s="19"/>
      <c r="M605" s="19"/>
      <c r="N605" s="19"/>
      <c r="O605" s="19"/>
      <c r="P605" s="115" t="str">
        <f t="shared" si="110"/>
        <v/>
      </c>
      <c r="Q605" s="21" t="str">
        <f t="shared" si="113"/>
        <v/>
      </c>
    </row>
    <row r="606" spans="1:17" ht="15.75">
      <c r="A606" s="16"/>
      <c r="B606" s="118" t="str">
        <f>IFERROR(VLOOKUP(A606,'CR ACT'!$A$3:$J$9999,10,FALSE),"")</f>
        <v/>
      </c>
      <c r="C606" s="123"/>
      <c r="D606" s="16"/>
      <c r="E606" s="8" t="str">
        <f t="shared" si="109"/>
        <v>0</v>
      </c>
      <c r="F606" s="17" t="str">
        <f>IFERROR(VLOOKUP($A606,'CR ACT'!$A$3:$G$9999,2,0),"")</f>
        <v/>
      </c>
      <c r="G606" s="17" t="str">
        <f>IFERROR(VLOOKUP($A606,'CR ACT'!$A$3:$G$9999,3,0),"")</f>
        <v/>
      </c>
      <c r="H606" s="16" t="str">
        <f>IFERROR(VLOOKUP($A606,'CR ACT'!$A$3:$G$9999,4,0),"")</f>
        <v/>
      </c>
      <c r="I606" s="17" t="str">
        <f>IFERROR(VLOOKUP($A606,'CR ACT'!$A$3:$G$9999,5,0),"")</f>
        <v/>
      </c>
      <c r="J606" s="17" t="str">
        <f>IFERROR(VLOOKUP($A606,'CR ACT'!$A$3:$G$9999,6,0),"")</f>
        <v/>
      </c>
      <c r="K606" s="18" t="str">
        <f>IFERROR(VLOOKUP($A606,'CR ACT'!$A$3:$G$9999,7,0),"")</f>
        <v/>
      </c>
      <c r="L606" s="22"/>
      <c r="M606" s="22"/>
      <c r="N606" s="22"/>
      <c r="O606" s="22"/>
      <c r="P606" s="115" t="str">
        <f t="shared" si="110"/>
        <v/>
      </c>
      <c r="Q606" s="21" t="str">
        <f t="shared" si="113"/>
        <v/>
      </c>
    </row>
    <row r="607" spans="1:17" ht="16.5" thickBot="1">
      <c r="A607" s="16"/>
      <c r="B607" s="118" t="str">
        <f>IFERROR(VLOOKUP(A607,'CR ACT'!$A$3:$J$9999,10,FALSE),"")</f>
        <v/>
      </c>
      <c r="C607" s="124"/>
      <c r="D607" s="23"/>
      <c r="E607" s="8" t="str">
        <f t="shared" si="109"/>
        <v>0</v>
      </c>
      <c r="F607" s="24" t="str">
        <f>IFERROR(VLOOKUP($A607,'CR ACT'!$A$3:$G$9999,2,0),"")</f>
        <v/>
      </c>
      <c r="G607" s="24" t="str">
        <f>IFERROR(VLOOKUP($A607,'CR ACT'!$A$3:$G$9999,3,0),"")</f>
        <v/>
      </c>
      <c r="H607" s="23" t="str">
        <f>IFERROR(VLOOKUP($A607,'CR ACT'!$A$3:$G$9999,4,0),"")</f>
        <v/>
      </c>
      <c r="I607" s="24" t="str">
        <f>IFERROR(VLOOKUP($A607,'CR ACT'!$A$3:$G$9999,5,0),"")</f>
        <v/>
      </c>
      <c r="J607" s="24" t="str">
        <f>IFERROR(VLOOKUP($A607,'CR ACT'!$A$3:$G$9999,6,0),"")</f>
        <v/>
      </c>
      <c r="K607" s="25" t="str">
        <f>IFERROR(VLOOKUP($A607,'CR ACT'!$A$3:$G$9999,7,0),"")</f>
        <v/>
      </c>
      <c r="L607" s="26"/>
      <c r="M607" s="26"/>
      <c r="N607" s="26"/>
      <c r="O607" s="26"/>
      <c r="P607" s="27" t="str">
        <f t="shared" si="110"/>
        <v/>
      </c>
      <c r="Q607" s="28"/>
    </row>
    <row r="608" spans="1:17" ht="15.75">
      <c r="A608" s="7"/>
      <c r="B608" s="118" t="str">
        <f>IFERROR(VLOOKUP(A608,'CR ACT'!$A$3:$J$9999,10,FALSE),"")</f>
        <v/>
      </c>
      <c r="C608" s="123"/>
      <c r="D608" s="8"/>
      <c r="E608" s="8" t="str">
        <f t="shared" si="109"/>
        <v>0</v>
      </c>
      <c r="F608" s="9" t="str">
        <f>IFERROR(VLOOKUP($A608,'CR ACT'!$A$3:$G$9999,2,0),"")</f>
        <v/>
      </c>
      <c r="G608" s="9" t="str">
        <f>IFERROR(VLOOKUP($A608,'CR ACT'!$A$3:$G$9999,3,0),"")</f>
        <v/>
      </c>
      <c r="H608" s="8" t="str">
        <f>IFERROR(VLOOKUP($A608,'CR ACT'!$A$3:$G$9999,4,0),"")</f>
        <v/>
      </c>
      <c r="I608" s="9" t="str">
        <f>IFERROR(VLOOKUP($A608,'CR ACT'!$A$3:$G$9999,5,0),"")</f>
        <v/>
      </c>
      <c r="J608" s="9" t="str">
        <f>IFERROR(VLOOKUP($A608,'CR ACT'!$A$3:$G$9999,6,0),"")</f>
        <v/>
      </c>
      <c r="K608" s="10" t="str">
        <f>IFERROR(VLOOKUP($A608,'CR ACT'!$A$3:$G$9999,7,0),"")</f>
        <v/>
      </c>
      <c r="L608" s="11">
        <f>SUMIF(Q608:Q615,"&lt;0:14",Q608:Q615)+SUM(P608:P615)+TIME(0,60,0)</f>
        <v>4.1666666666666664E-2</v>
      </c>
      <c r="M608" s="12">
        <f>L608+SUMIF(Q608:Q615,"&gt;0:14",Q608:Q615)-TIME(0,30,0)</f>
        <v>2.0833333333333332E-2</v>
      </c>
      <c r="N608" s="12">
        <f>MAX(0,(L608-TIME(8,0,0)))</f>
        <v>0</v>
      </c>
      <c r="O608" s="13">
        <f>SUM(K608:K615)</f>
        <v>0</v>
      </c>
      <c r="P608" s="14" t="str">
        <f t="shared" si="110"/>
        <v/>
      </c>
      <c r="Q608" s="15" t="str">
        <f t="shared" ref="Q608:Q614" si="114">IFERROR(MAX(0,(F609-J608)),"")</f>
        <v/>
      </c>
    </row>
    <row r="609" spans="1:17" ht="15.75">
      <c r="A609" s="16"/>
      <c r="B609" s="118" t="str">
        <f>IFERROR(VLOOKUP(A609,'CR ACT'!$A$3:$J$9999,10,FALSE),"")</f>
        <v/>
      </c>
      <c r="C609" s="123"/>
      <c r="D609" s="16"/>
      <c r="E609" s="8" t="str">
        <f t="shared" si="109"/>
        <v>0</v>
      </c>
      <c r="F609" s="17" t="str">
        <f>IFERROR(VLOOKUP($A609,'CR ACT'!$A$3:$G$9999,2,0),"")</f>
        <v/>
      </c>
      <c r="G609" s="17" t="str">
        <f>IFERROR(VLOOKUP($A609,'CR ACT'!$A$3:$G$9999,3,0),"")</f>
        <v/>
      </c>
      <c r="H609" s="16" t="str">
        <f>IFERROR(VLOOKUP($A609,'CR ACT'!$A$3:$G$9999,4,0),"")</f>
        <v/>
      </c>
      <c r="I609" s="17" t="str">
        <f>IFERROR(VLOOKUP($A609,'CR ACT'!$A$3:$G$9999,5,0),"")</f>
        <v/>
      </c>
      <c r="J609" s="17" t="str">
        <f>IFERROR(VLOOKUP($A609,'CR ACT'!$A$3:$G$9999,6,0),"")</f>
        <v/>
      </c>
      <c r="K609" s="18" t="str">
        <f>IFERROR(VLOOKUP($A609,'CR ACT'!$A$3:$G$9999,7,0),"")</f>
        <v/>
      </c>
      <c r="L609" s="19"/>
      <c r="M609" s="19"/>
      <c r="N609" s="19"/>
      <c r="O609" s="19"/>
      <c r="P609" s="115" t="str">
        <f t="shared" si="110"/>
        <v/>
      </c>
      <c r="Q609" s="21" t="str">
        <f t="shared" si="114"/>
        <v/>
      </c>
    </row>
    <row r="610" spans="1:17" ht="15.75">
      <c r="A610" s="16"/>
      <c r="B610" s="118" t="str">
        <f>IFERROR(VLOOKUP(A610,'CR ACT'!$A$3:$J$9999,10,FALSE),"")</f>
        <v/>
      </c>
      <c r="C610" s="123"/>
      <c r="D610" s="16"/>
      <c r="E610" s="8" t="str">
        <f t="shared" si="109"/>
        <v>0</v>
      </c>
      <c r="F610" s="17" t="str">
        <f>IFERROR(VLOOKUP($A610,'CR ACT'!$A$3:$G$9999,2,0),"")</f>
        <v/>
      </c>
      <c r="G610" s="17" t="str">
        <f>IFERROR(VLOOKUP($A610,'CR ACT'!$A$3:$G$9999,3,0),"")</f>
        <v/>
      </c>
      <c r="H610" s="16" t="str">
        <f>IFERROR(VLOOKUP($A610,'CR ACT'!$A$3:$G$9999,4,0),"")</f>
        <v/>
      </c>
      <c r="I610" s="17" t="str">
        <f>IFERROR(VLOOKUP($A610,'CR ACT'!$A$3:$G$9999,5,0),"")</f>
        <v/>
      </c>
      <c r="J610" s="17" t="str">
        <f>IFERROR(VLOOKUP($A610,'CR ACT'!$A$3:$G$9999,6,0),"")</f>
        <v/>
      </c>
      <c r="K610" s="18" t="str">
        <f>IFERROR(VLOOKUP($A610,'CR ACT'!$A$3:$G$9999,7,0),"")</f>
        <v/>
      </c>
      <c r="L610" s="19"/>
      <c r="M610" s="19"/>
      <c r="N610" s="19"/>
      <c r="O610" s="19"/>
      <c r="P610" s="115" t="str">
        <f t="shared" si="110"/>
        <v/>
      </c>
      <c r="Q610" s="21" t="str">
        <f t="shared" si="114"/>
        <v/>
      </c>
    </row>
    <row r="611" spans="1:17" ht="15.75">
      <c r="A611" s="16"/>
      <c r="B611" s="118" t="str">
        <f>IFERROR(VLOOKUP(A611,'CR ACT'!$A$3:$J$9999,10,FALSE),"")</f>
        <v/>
      </c>
      <c r="C611" s="123"/>
      <c r="D611" s="16"/>
      <c r="E611" s="8" t="str">
        <f t="shared" si="109"/>
        <v>0</v>
      </c>
      <c r="F611" s="17" t="str">
        <f>IFERROR(VLOOKUP($A611,'CR ACT'!$A$3:$G$9999,2,0),"")</f>
        <v/>
      </c>
      <c r="G611" s="17" t="str">
        <f>IFERROR(VLOOKUP($A611,'CR ACT'!$A$3:$G$9999,3,0),"")</f>
        <v/>
      </c>
      <c r="H611" s="16" t="str">
        <f>IFERROR(VLOOKUP($A611,'CR ACT'!$A$3:$G$9999,4,0),"")</f>
        <v/>
      </c>
      <c r="I611" s="17" t="str">
        <f>IFERROR(VLOOKUP($A611,'CR ACT'!$A$3:$G$9999,5,0),"")</f>
        <v/>
      </c>
      <c r="J611" s="17" t="str">
        <f>IFERROR(VLOOKUP($A611,'CR ACT'!$A$3:$G$9999,6,0),"")</f>
        <v/>
      </c>
      <c r="K611" s="18" t="str">
        <f>IFERROR(VLOOKUP($A611,'CR ACT'!$A$3:$G$9999,7,0),"")</f>
        <v/>
      </c>
      <c r="L611" s="19"/>
      <c r="M611" s="19"/>
      <c r="N611" s="19"/>
      <c r="O611" s="19"/>
      <c r="P611" s="115" t="str">
        <f t="shared" si="110"/>
        <v/>
      </c>
      <c r="Q611" s="21" t="str">
        <f t="shared" si="114"/>
        <v/>
      </c>
    </row>
    <row r="612" spans="1:17" ht="15.75">
      <c r="A612" s="16"/>
      <c r="B612" s="118" t="str">
        <f>IFERROR(VLOOKUP(A612,'CR ACT'!$A$3:$J$9999,10,FALSE),"")</f>
        <v/>
      </c>
      <c r="C612" s="123"/>
      <c r="D612" s="16"/>
      <c r="E612" s="8" t="str">
        <f t="shared" si="109"/>
        <v>0</v>
      </c>
      <c r="F612" s="17" t="str">
        <f>IFERROR(VLOOKUP($A612,'CR ACT'!$A$3:$G$9999,2,0),"")</f>
        <v/>
      </c>
      <c r="G612" s="17" t="str">
        <f>IFERROR(VLOOKUP($A612,'CR ACT'!$A$3:$G$9999,3,0),"")</f>
        <v/>
      </c>
      <c r="H612" s="16" t="str">
        <f>IFERROR(VLOOKUP($A612,'CR ACT'!$A$3:$G$9999,4,0),"")</f>
        <v/>
      </c>
      <c r="I612" s="17" t="str">
        <f>IFERROR(VLOOKUP($A612,'CR ACT'!$A$3:$G$9999,5,0),"")</f>
        <v/>
      </c>
      <c r="J612" s="17" t="str">
        <f>IFERROR(VLOOKUP($A612,'CR ACT'!$A$3:$G$9999,6,0),"")</f>
        <v/>
      </c>
      <c r="K612" s="18" t="str">
        <f>IFERROR(VLOOKUP($A612,'CR ACT'!$A$3:$G$9999,7,0),"")</f>
        <v/>
      </c>
      <c r="L612" s="19"/>
      <c r="M612" s="19"/>
      <c r="N612" s="19"/>
      <c r="O612" s="19"/>
      <c r="P612" s="115" t="str">
        <f t="shared" si="110"/>
        <v/>
      </c>
      <c r="Q612" s="21" t="str">
        <f t="shared" si="114"/>
        <v/>
      </c>
    </row>
    <row r="613" spans="1:17" ht="15.75">
      <c r="A613" s="16"/>
      <c r="B613" s="118" t="str">
        <f>IFERROR(VLOOKUP(A613,'CR ACT'!$A$3:$J$9999,10,FALSE),"")</f>
        <v/>
      </c>
      <c r="C613" s="124"/>
      <c r="D613" s="16"/>
      <c r="E613" s="8" t="str">
        <f t="shared" si="109"/>
        <v>0</v>
      </c>
      <c r="F613" s="17" t="str">
        <f>IFERROR(VLOOKUP($A613,'CR ACT'!$A$3:$G$9999,2,0),"")</f>
        <v/>
      </c>
      <c r="G613" s="17" t="str">
        <f>IFERROR(VLOOKUP($A613,'CR ACT'!$A$3:$G$9999,3,0),"")</f>
        <v/>
      </c>
      <c r="H613" s="16" t="str">
        <f>IFERROR(VLOOKUP($A613,'CR ACT'!$A$3:$G$9999,4,0),"")</f>
        <v/>
      </c>
      <c r="I613" s="17" t="str">
        <f>IFERROR(VLOOKUP($A613,'CR ACT'!$A$3:$G$9999,5,0),"")</f>
        <v/>
      </c>
      <c r="J613" s="17" t="str">
        <f>IFERROR(VLOOKUP($A613,'CR ACT'!$A$3:$G$9999,6,0),"")</f>
        <v/>
      </c>
      <c r="K613" s="18" t="str">
        <f>IFERROR(VLOOKUP($A613,'CR ACT'!$A$3:$G$9999,7,0),"")</f>
        <v/>
      </c>
      <c r="L613" s="19"/>
      <c r="M613" s="19"/>
      <c r="N613" s="19"/>
      <c r="O613" s="19"/>
      <c r="P613" s="115" t="str">
        <f t="shared" si="110"/>
        <v/>
      </c>
      <c r="Q613" s="21" t="str">
        <f t="shared" si="114"/>
        <v/>
      </c>
    </row>
    <row r="614" spans="1:17" ht="15.75">
      <c r="A614" s="16"/>
      <c r="B614" s="118" t="str">
        <f>IFERROR(VLOOKUP(A614,'CR ACT'!$A$3:$J$9999,10,FALSE),"")</f>
        <v/>
      </c>
      <c r="C614" s="123"/>
      <c r="D614" s="16"/>
      <c r="E614" s="8" t="str">
        <f t="shared" si="109"/>
        <v>0</v>
      </c>
      <c r="F614" s="17" t="str">
        <f>IFERROR(VLOOKUP($A614,'CR ACT'!$A$3:$G$9999,2,0),"")</f>
        <v/>
      </c>
      <c r="G614" s="17" t="str">
        <f>IFERROR(VLOOKUP($A614,'CR ACT'!$A$3:$G$9999,3,0),"")</f>
        <v/>
      </c>
      <c r="H614" s="16" t="str">
        <f>IFERROR(VLOOKUP($A614,'CR ACT'!$A$3:$G$9999,4,0),"")</f>
        <v/>
      </c>
      <c r="I614" s="17" t="str">
        <f>IFERROR(VLOOKUP($A614,'CR ACT'!$A$3:$G$9999,5,0),"")</f>
        <v/>
      </c>
      <c r="J614" s="17" t="str">
        <f>IFERROR(VLOOKUP($A614,'CR ACT'!$A$3:$G$9999,6,0),"")</f>
        <v/>
      </c>
      <c r="K614" s="18" t="str">
        <f>IFERROR(VLOOKUP($A614,'CR ACT'!$A$3:$G$9999,7,0),"")</f>
        <v/>
      </c>
      <c r="L614" s="22"/>
      <c r="M614" s="22"/>
      <c r="N614" s="22"/>
      <c r="O614" s="22"/>
      <c r="P614" s="115" t="str">
        <f t="shared" si="110"/>
        <v/>
      </c>
      <c r="Q614" s="21" t="str">
        <f t="shared" si="114"/>
        <v/>
      </c>
    </row>
    <row r="615" spans="1:17" ht="16.5" thickBot="1">
      <c r="A615" s="16"/>
      <c r="B615" s="118" t="str">
        <f>IFERROR(VLOOKUP(A615,'CR ACT'!$A$3:$J$9999,10,FALSE),"")</f>
        <v/>
      </c>
      <c r="C615" s="124"/>
      <c r="D615" s="23"/>
      <c r="E615" s="8" t="str">
        <f t="shared" si="109"/>
        <v>0</v>
      </c>
      <c r="F615" s="24" t="str">
        <f>IFERROR(VLOOKUP($A615,'CR ACT'!$A$3:$G$9999,2,0),"")</f>
        <v/>
      </c>
      <c r="G615" s="24" t="str">
        <f>IFERROR(VLOOKUP($A615,'CR ACT'!$A$3:$G$9999,3,0),"")</f>
        <v/>
      </c>
      <c r="H615" s="23" t="str">
        <f>IFERROR(VLOOKUP($A615,'CR ACT'!$A$3:$G$9999,4,0),"")</f>
        <v/>
      </c>
      <c r="I615" s="24" t="str">
        <f>IFERROR(VLOOKUP($A615,'CR ACT'!$A$3:$G$9999,5,0),"")</f>
        <v/>
      </c>
      <c r="J615" s="24" t="str">
        <f>IFERROR(VLOOKUP($A615,'CR ACT'!$A$3:$G$9999,6,0),"")</f>
        <v/>
      </c>
      <c r="K615" s="25" t="str">
        <f>IFERROR(VLOOKUP($A615,'CR ACT'!$A$3:$G$9999,7,0),"")</f>
        <v/>
      </c>
      <c r="L615" s="26"/>
      <c r="M615" s="26"/>
      <c r="N615" s="26"/>
      <c r="O615" s="26"/>
      <c r="P615" s="27" t="str">
        <f t="shared" si="110"/>
        <v/>
      </c>
      <c r="Q615" s="28"/>
    </row>
    <row r="616" spans="1:17" ht="15.75">
      <c r="A616" s="7"/>
      <c r="B616" s="118" t="str">
        <f>IFERROR(VLOOKUP(A616,'CR ACT'!$A$3:$J$9999,10,FALSE),"")</f>
        <v/>
      </c>
      <c r="C616" s="123"/>
      <c r="D616" s="8"/>
      <c r="E616" s="8" t="str">
        <f t="shared" ref="E616:E655" si="115">C616&amp;-D616</f>
        <v>0</v>
      </c>
      <c r="F616" s="9" t="str">
        <f>IFERROR(VLOOKUP($A616,'CR ACT'!$A$3:$G$9999,2,0),"")</f>
        <v/>
      </c>
      <c r="G616" s="9" t="str">
        <f>IFERROR(VLOOKUP($A616,'CR ACT'!$A$3:$G$9999,3,0),"")</f>
        <v/>
      </c>
      <c r="H616" s="8" t="str">
        <f>IFERROR(VLOOKUP($A616,'CR ACT'!$A$3:$G$9999,4,0),"")</f>
        <v/>
      </c>
      <c r="I616" s="9" t="str">
        <f>IFERROR(VLOOKUP($A616,'CR ACT'!$A$3:$G$9999,5,0),"")</f>
        <v/>
      </c>
      <c r="J616" s="9" t="str">
        <f>IFERROR(VLOOKUP($A616,'CR ACT'!$A$3:$G$9999,6,0),"")</f>
        <v/>
      </c>
      <c r="K616" s="10" t="str">
        <f>IFERROR(VLOOKUP($A616,'CR ACT'!$A$3:$G$9999,7,0),"")</f>
        <v/>
      </c>
      <c r="L616" s="11">
        <f>SUMIF(Q616:Q623,"&lt;0:14",Q616:Q623)+SUM(P616:P623)+TIME(0,60,0)</f>
        <v>4.1666666666666664E-2</v>
      </c>
      <c r="M616" s="12">
        <f>L616+SUMIF(Q616:Q623,"&gt;0:14",Q616:Q623)-TIME(0,30,0)</f>
        <v>2.0833333333333332E-2</v>
      </c>
      <c r="N616" s="12">
        <f>MAX(0,(L616-TIME(8,0,0)))</f>
        <v>0</v>
      </c>
      <c r="O616" s="13">
        <f>SUM(K616:K623)</f>
        <v>0</v>
      </c>
      <c r="P616" s="14" t="str">
        <f t="shared" ref="P616:P655" si="116">IFERROR(J616-F616,"")</f>
        <v/>
      </c>
      <c r="Q616" s="15" t="str">
        <f t="shared" ref="Q616:Q622" si="117">IFERROR(MAX(0,(F617-J616)),"")</f>
        <v/>
      </c>
    </row>
    <row r="617" spans="1:17" ht="15.75">
      <c r="A617" s="16"/>
      <c r="B617" s="118" t="str">
        <f>IFERROR(VLOOKUP(A617,'CR ACT'!$A$3:$J$9999,10,FALSE),"")</f>
        <v/>
      </c>
      <c r="C617" s="123"/>
      <c r="D617" s="16"/>
      <c r="E617" s="8" t="str">
        <f t="shared" si="115"/>
        <v>0</v>
      </c>
      <c r="F617" s="17" t="str">
        <f>IFERROR(VLOOKUP($A617,'CR ACT'!$A$3:$G$9999,2,0),"")</f>
        <v/>
      </c>
      <c r="G617" s="17" t="str">
        <f>IFERROR(VLOOKUP($A617,'CR ACT'!$A$3:$G$9999,3,0),"")</f>
        <v/>
      </c>
      <c r="H617" s="16" t="str">
        <f>IFERROR(VLOOKUP($A617,'CR ACT'!$A$3:$G$9999,4,0),"")</f>
        <v/>
      </c>
      <c r="I617" s="17" t="str">
        <f>IFERROR(VLOOKUP($A617,'CR ACT'!$A$3:$G$9999,5,0),"")</f>
        <v/>
      </c>
      <c r="J617" s="17" t="str">
        <f>IFERROR(VLOOKUP($A617,'CR ACT'!$A$3:$G$9999,6,0),"")</f>
        <v/>
      </c>
      <c r="K617" s="18" t="str">
        <f>IFERROR(VLOOKUP($A617,'CR ACT'!$A$3:$G$9999,7,0),"")</f>
        <v/>
      </c>
      <c r="L617" s="19"/>
      <c r="M617" s="19"/>
      <c r="N617" s="19"/>
      <c r="O617" s="19"/>
      <c r="P617" s="115" t="str">
        <f t="shared" si="116"/>
        <v/>
      </c>
      <c r="Q617" s="21" t="str">
        <f t="shared" si="117"/>
        <v/>
      </c>
    </row>
    <row r="618" spans="1:17" ht="15.75">
      <c r="A618" s="16"/>
      <c r="B618" s="118" t="str">
        <f>IFERROR(VLOOKUP(A618,'CR ACT'!$A$3:$J$9999,10,FALSE),"")</f>
        <v/>
      </c>
      <c r="C618" s="123"/>
      <c r="D618" s="16"/>
      <c r="E618" s="8" t="str">
        <f t="shared" si="115"/>
        <v>0</v>
      </c>
      <c r="F618" s="17" t="str">
        <f>IFERROR(VLOOKUP($A618,'CR ACT'!$A$3:$G$9999,2,0),"")</f>
        <v/>
      </c>
      <c r="G618" s="17" t="str">
        <f>IFERROR(VLOOKUP($A618,'CR ACT'!$A$3:$G$9999,3,0),"")</f>
        <v/>
      </c>
      <c r="H618" s="16" t="str">
        <f>IFERROR(VLOOKUP($A618,'CR ACT'!$A$3:$G$9999,4,0),"")</f>
        <v/>
      </c>
      <c r="I618" s="17" t="str">
        <f>IFERROR(VLOOKUP($A618,'CR ACT'!$A$3:$G$9999,5,0),"")</f>
        <v/>
      </c>
      <c r="J618" s="17" t="str">
        <f>IFERROR(VLOOKUP($A618,'CR ACT'!$A$3:$G$9999,6,0),"")</f>
        <v/>
      </c>
      <c r="K618" s="18" t="str">
        <f>IFERROR(VLOOKUP($A618,'CR ACT'!$A$3:$G$9999,7,0),"")</f>
        <v/>
      </c>
      <c r="L618" s="19"/>
      <c r="M618" s="19"/>
      <c r="N618" s="19"/>
      <c r="O618" s="19"/>
      <c r="P618" s="115" t="str">
        <f t="shared" si="116"/>
        <v/>
      </c>
      <c r="Q618" s="21" t="str">
        <f t="shared" si="117"/>
        <v/>
      </c>
    </row>
    <row r="619" spans="1:17" ht="15.75">
      <c r="A619" s="16"/>
      <c r="B619" s="118" t="str">
        <f>IFERROR(VLOOKUP(A619,'CR ACT'!$A$3:$J$9999,10,FALSE),"")</f>
        <v/>
      </c>
      <c r="C619" s="123"/>
      <c r="D619" s="16"/>
      <c r="E619" s="8" t="str">
        <f t="shared" si="115"/>
        <v>0</v>
      </c>
      <c r="F619" s="17" t="str">
        <f>IFERROR(VLOOKUP($A619,'CR ACT'!$A$3:$G$9999,2,0),"")</f>
        <v/>
      </c>
      <c r="G619" s="17" t="str">
        <f>IFERROR(VLOOKUP($A619,'CR ACT'!$A$3:$G$9999,3,0),"")</f>
        <v/>
      </c>
      <c r="H619" s="16" t="str">
        <f>IFERROR(VLOOKUP($A619,'CR ACT'!$A$3:$G$9999,4,0),"")</f>
        <v/>
      </c>
      <c r="I619" s="17" t="str">
        <f>IFERROR(VLOOKUP($A619,'CR ACT'!$A$3:$G$9999,5,0),"")</f>
        <v/>
      </c>
      <c r="J619" s="17" t="str">
        <f>IFERROR(VLOOKUP($A619,'CR ACT'!$A$3:$G$9999,6,0),"")</f>
        <v/>
      </c>
      <c r="K619" s="18" t="str">
        <f>IFERROR(VLOOKUP($A619,'CR ACT'!$A$3:$G$9999,7,0),"")</f>
        <v/>
      </c>
      <c r="L619" s="19"/>
      <c r="M619" s="19"/>
      <c r="N619" s="19"/>
      <c r="O619" s="19"/>
      <c r="P619" s="115" t="str">
        <f t="shared" si="116"/>
        <v/>
      </c>
      <c r="Q619" s="21" t="str">
        <f t="shared" si="117"/>
        <v/>
      </c>
    </row>
    <row r="620" spans="1:17" ht="15.75">
      <c r="A620" s="16"/>
      <c r="B620" s="118" t="str">
        <f>IFERROR(VLOOKUP(A620,'CR ACT'!$A$3:$J$9999,10,FALSE),"")</f>
        <v/>
      </c>
      <c r="C620" s="123"/>
      <c r="D620" s="16"/>
      <c r="E620" s="8" t="str">
        <f t="shared" si="115"/>
        <v>0</v>
      </c>
      <c r="F620" s="17" t="str">
        <f>IFERROR(VLOOKUP($A620,'CR ACT'!$A$3:$G$9999,2,0),"")</f>
        <v/>
      </c>
      <c r="G620" s="17" t="str">
        <f>IFERROR(VLOOKUP($A620,'CR ACT'!$A$3:$G$9999,3,0),"")</f>
        <v/>
      </c>
      <c r="H620" s="16" t="str">
        <f>IFERROR(VLOOKUP($A620,'CR ACT'!$A$3:$G$9999,4,0),"")</f>
        <v/>
      </c>
      <c r="I620" s="17" t="str">
        <f>IFERROR(VLOOKUP($A620,'CR ACT'!$A$3:$G$9999,5,0),"")</f>
        <v/>
      </c>
      <c r="J620" s="17" t="str">
        <f>IFERROR(VLOOKUP($A620,'CR ACT'!$A$3:$G$9999,6,0),"")</f>
        <v/>
      </c>
      <c r="K620" s="18" t="str">
        <f>IFERROR(VLOOKUP($A620,'CR ACT'!$A$3:$G$9999,7,0),"")</f>
        <v/>
      </c>
      <c r="L620" s="19"/>
      <c r="M620" s="19"/>
      <c r="N620" s="19"/>
      <c r="O620" s="19"/>
      <c r="P620" s="115" t="str">
        <f t="shared" si="116"/>
        <v/>
      </c>
      <c r="Q620" s="21" t="str">
        <f t="shared" si="117"/>
        <v/>
      </c>
    </row>
    <row r="621" spans="1:17" ht="15.75">
      <c r="A621" s="16"/>
      <c r="B621" s="118" t="str">
        <f>IFERROR(VLOOKUP(A621,'CR ACT'!$A$3:$J$9999,10,FALSE),"")</f>
        <v/>
      </c>
      <c r="C621" s="124"/>
      <c r="D621" s="16"/>
      <c r="E621" s="8" t="str">
        <f t="shared" si="115"/>
        <v>0</v>
      </c>
      <c r="F621" s="17" t="str">
        <f>IFERROR(VLOOKUP($A621,'CR ACT'!$A$3:$G$9999,2,0),"")</f>
        <v/>
      </c>
      <c r="G621" s="17" t="str">
        <f>IFERROR(VLOOKUP($A621,'CR ACT'!$A$3:$G$9999,3,0),"")</f>
        <v/>
      </c>
      <c r="H621" s="16" t="str">
        <f>IFERROR(VLOOKUP($A621,'CR ACT'!$A$3:$G$9999,4,0),"")</f>
        <v/>
      </c>
      <c r="I621" s="17" t="str">
        <f>IFERROR(VLOOKUP($A621,'CR ACT'!$A$3:$G$9999,5,0),"")</f>
        <v/>
      </c>
      <c r="J621" s="17" t="str">
        <f>IFERROR(VLOOKUP($A621,'CR ACT'!$A$3:$G$9999,6,0),"")</f>
        <v/>
      </c>
      <c r="K621" s="18" t="str">
        <f>IFERROR(VLOOKUP($A621,'CR ACT'!$A$3:$G$9999,7,0),"")</f>
        <v/>
      </c>
      <c r="L621" s="19"/>
      <c r="M621" s="19"/>
      <c r="N621" s="19"/>
      <c r="O621" s="19"/>
      <c r="P621" s="115" t="str">
        <f t="shared" si="116"/>
        <v/>
      </c>
      <c r="Q621" s="21" t="str">
        <f t="shared" si="117"/>
        <v/>
      </c>
    </row>
    <row r="622" spans="1:17" ht="15.75">
      <c r="A622" s="16"/>
      <c r="B622" s="118" t="str">
        <f>IFERROR(VLOOKUP(A622,'CR ACT'!$A$3:$J$9999,10,FALSE),"")</f>
        <v/>
      </c>
      <c r="C622" s="123"/>
      <c r="D622" s="16"/>
      <c r="E622" s="8" t="str">
        <f t="shared" si="115"/>
        <v>0</v>
      </c>
      <c r="F622" s="17" t="str">
        <f>IFERROR(VLOOKUP($A622,'CR ACT'!$A$3:$G$9999,2,0),"")</f>
        <v/>
      </c>
      <c r="G622" s="17" t="str">
        <f>IFERROR(VLOOKUP($A622,'CR ACT'!$A$3:$G$9999,3,0),"")</f>
        <v/>
      </c>
      <c r="H622" s="16" t="str">
        <f>IFERROR(VLOOKUP($A622,'CR ACT'!$A$3:$G$9999,4,0),"")</f>
        <v/>
      </c>
      <c r="I622" s="17" t="str">
        <f>IFERROR(VLOOKUP($A622,'CR ACT'!$A$3:$G$9999,5,0),"")</f>
        <v/>
      </c>
      <c r="J622" s="17" t="str">
        <f>IFERROR(VLOOKUP($A622,'CR ACT'!$A$3:$G$9999,6,0),"")</f>
        <v/>
      </c>
      <c r="K622" s="18" t="str">
        <f>IFERROR(VLOOKUP($A622,'CR ACT'!$A$3:$G$9999,7,0),"")</f>
        <v/>
      </c>
      <c r="L622" s="22"/>
      <c r="M622" s="22"/>
      <c r="N622" s="22"/>
      <c r="O622" s="22"/>
      <c r="P622" s="115" t="str">
        <f t="shared" si="116"/>
        <v/>
      </c>
      <c r="Q622" s="21" t="str">
        <f t="shared" si="117"/>
        <v/>
      </c>
    </row>
    <row r="623" spans="1:17" ht="16.5" thickBot="1">
      <c r="A623" s="16"/>
      <c r="B623" s="118" t="str">
        <f>IFERROR(VLOOKUP(A623,'CR ACT'!$A$3:$J$9999,10,FALSE),"")</f>
        <v/>
      </c>
      <c r="C623" s="124"/>
      <c r="D623" s="23"/>
      <c r="E623" s="8" t="str">
        <f t="shared" si="115"/>
        <v>0</v>
      </c>
      <c r="F623" s="24" t="str">
        <f>IFERROR(VLOOKUP($A623,'CR ACT'!$A$3:$G$9999,2,0),"")</f>
        <v/>
      </c>
      <c r="G623" s="24" t="str">
        <f>IFERROR(VLOOKUP($A623,'CR ACT'!$A$3:$G$9999,3,0),"")</f>
        <v/>
      </c>
      <c r="H623" s="23" t="str">
        <f>IFERROR(VLOOKUP($A623,'CR ACT'!$A$3:$G$9999,4,0),"")</f>
        <v/>
      </c>
      <c r="I623" s="24" t="str">
        <f>IFERROR(VLOOKUP($A623,'CR ACT'!$A$3:$G$9999,5,0),"")</f>
        <v/>
      </c>
      <c r="J623" s="24" t="str">
        <f>IFERROR(VLOOKUP($A623,'CR ACT'!$A$3:$G$9999,6,0),"")</f>
        <v/>
      </c>
      <c r="K623" s="25" t="str">
        <f>IFERROR(VLOOKUP($A623,'CR ACT'!$A$3:$G$9999,7,0),"")</f>
        <v/>
      </c>
      <c r="L623" s="26"/>
      <c r="M623" s="26"/>
      <c r="N623" s="26"/>
      <c r="O623" s="26"/>
      <c r="P623" s="27" t="str">
        <f t="shared" si="116"/>
        <v/>
      </c>
      <c r="Q623" s="28"/>
    </row>
    <row r="624" spans="1:17" ht="15.75">
      <c r="A624" s="7"/>
      <c r="B624" s="118" t="str">
        <f>IFERROR(VLOOKUP(A624,'CR ACT'!$A$3:$J$9999,10,FALSE),"")</f>
        <v/>
      </c>
      <c r="C624" s="123"/>
      <c r="D624" s="8">
        <v>1</v>
      </c>
      <c r="E624" s="8" t="str">
        <f t="shared" si="115"/>
        <v>-1</v>
      </c>
      <c r="F624" s="9" t="str">
        <f>IFERROR(VLOOKUP($A624,'CR ACT'!$A$3:$G$9999,2,0),"")</f>
        <v/>
      </c>
      <c r="G624" s="9" t="str">
        <f>IFERROR(VLOOKUP($A624,'CR ACT'!$A$3:$G$9999,3,0),"")</f>
        <v/>
      </c>
      <c r="H624" s="8" t="str">
        <f>IFERROR(VLOOKUP($A624,'CR ACT'!$A$3:$G$9999,4,0),"")</f>
        <v/>
      </c>
      <c r="I624" s="9" t="str">
        <f>IFERROR(VLOOKUP($A624,'CR ACT'!$A$3:$G$9999,5,0),"")</f>
        <v/>
      </c>
      <c r="J624" s="9" t="str">
        <f>IFERROR(VLOOKUP($A624,'CR ACT'!$A$3:$G$9999,6,0),"")</f>
        <v/>
      </c>
      <c r="K624" s="10" t="str">
        <f>IFERROR(VLOOKUP($A624,'CR ACT'!$A$3:$G$9999,7,0),"")</f>
        <v/>
      </c>
      <c r="L624" s="11">
        <f>SUMIF(Q624:Q631,"&lt;0:14",Q624:Q631)+SUM(P624:P631)+TIME(0,60,0)</f>
        <v>4.1666666666666664E-2</v>
      </c>
      <c r="M624" s="12">
        <f>L624+SUMIF(Q624:Q631,"&gt;0:14",Q624:Q631)-TIME(0,30,0)</f>
        <v>2.0833333333333332E-2</v>
      </c>
      <c r="N624" s="12">
        <f>MAX(0,(L624-TIME(8,0,0)))</f>
        <v>0</v>
      </c>
      <c r="O624" s="13">
        <f>SUM(K624:K631)</f>
        <v>0</v>
      </c>
      <c r="P624" s="14" t="str">
        <f t="shared" si="116"/>
        <v/>
      </c>
      <c r="Q624" s="15" t="str">
        <f t="shared" ref="Q624:Q630" si="118">IFERROR(MAX(0,(F625-J624)),"")</f>
        <v/>
      </c>
    </row>
    <row r="625" spans="1:17" ht="15.75">
      <c r="A625" s="16"/>
      <c r="B625" s="118" t="str">
        <f>IFERROR(VLOOKUP(A625,'CR ACT'!$A$3:$J$9999,10,FALSE),"")</f>
        <v/>
      </c>
      <c r="C625" s="124"/>
      <c r="D625" s="16">
        <v>2</v>
      </c>
      <c r="E625" s="8" t="str">
        <f t="shared" si="115"/>
        <v>-2</v>
      </c>
      <c r="F625" s="17" t="str">
        <f>IFERROR(VLOOKUP($A625,'CR ACT'!$A$3:$G$9999,2,0),"")</f>
        <v/>
      </c>
      <c r="G625" s="17" t="str">
        <f>IFERROR(VLOOKUP($A625,'CR ACT'!$A$3:$G$9999,3,0),"")</f>
        <v/>
      </c>
      <c r="H625" s="16" t="str">
        <f>IFERROR(VLOOKUP($A625,'CR ACT'!$A$3:$G$9999,4,0),"")</f>
        <v/>
      </c>
      <c r="I625" s="17" t="str">
        <f>IFERROR(VLOOKUP($A625,'CR ACT'!$A$3:$G$9999,5,0),"")</f>
        <v/>
      </c>
      <c r="J625" s="17" t="str">
        <f>IFERROR(VLOOKUP($A625,'CR ACT'!$A$3:$G$9999,6,0),"")</f>
        <v/>
      </c>
      <c r="K625" s="18" t="str">
        <f>IFERROR(VLOOKUP($A625,'CR ACT'!$A$3:$G$9999,7,0),"")</f>
        <v/>
      </c>
      <c r="L625" s="19"/>
      <c r="M625" s="19"/>
      <c r="N625" s="19"/>
      <c r="O625" s="19"/>
      <c r="P625" s="115" t="str">
        <f t="shared" si="116"/>
        <v/>
      </c>
      <c r="Q625" s="21" t="str">
        <f t="shared" si="118"/>
        <v/>
      </c>
    </row>
    <row r="626" spans="1:17" ht="15.75">
      <c r="A626" s="16"/>
      <c r="B626" s="118" t="str">
        <f>IFERROR(VLOOKUP(A626,'CR ACT'!$A$3:$J$9999,10,FALSE),"")</f>
        <v/>
      </c>
      <c r="C626" s="123"/>
      <c r="D626" s="16">
        <v>3</v>
      </c>
      <c r="E626" s="8" t="str">
        <f t="shared" si="115"/>
        <v>-3</v>
      </c>
      <c r="F626" s="17" t="str">
        <f>IFERROR(VLOOKUP($A626,'CR ACT'!$A$3:$G$9999,2,0),"")</f>
        <v/>
      </c>
      <c r="G626" s="17" t="str">
        <f>IFERROR(VLOOKUP($A626,'CR ACT'!$A$3:$G$9999,3,0),"")</f>
        <v/>
      </c>
      <c r="H626" s="16" t="str">
        <f>IFERROR(VLOOKUP($A626,'CR ACT'!$A$3:$G$9999,4,0),"")</f>
        <v/>
      </c>
      <c r="I626" s="17" t="str">
        <f>IFERROR(VLOOKUP($A626,'CR ACT'!$A$3:$G$9999,5,0),"")</f>
        <v/>
      </c>
      <c r="J626" s="17" t="str">
        <f>IFERROR(VLOOKUP($A626,'CR ACT'!$A$3:$G$9999,6,0),"")</f>
        <v/>
      </c>
      <c r="K626" s="18" t="str">
        <f>IFERROR(VLOOKUP($A626,'CR ACT'!$A$3:$G$9999,7,0),"")</f>
        <v/>
      </c>
      <c r="L626" s="19"/>
      <c r="M626" s="19"/>
      <c r="N626" s="19"/>
      <c r="O626" s="19"/>
      <c r="P626" s="115" t="str">
        <f t="shared" si="116"/>
        <v/>
      </c>
      <c r="Q626" s="21" t="str">
        <f t="shared" si="118"/>
        <v/>
      </c>
    </row>
    <row r="627" spans="1:17" ht="15.75">
      <c r="A627" s="16"/>
      <c r="B627" s="118" t="str">
        <f>IFERROR(VLOOKUP(A627,'CR ACT'!$A$3:$J$9999,10,FALSE),"")</f>
        <v/>
      </c>
      <c r="C627" s="124"/>
      <c r="D627" s="16">
        <v>4</v>
      </c>
      <c r="E627" s="8" t="str">
        <f t="shared" si="115"/>
        <v>-4</v>
      </c>
      <c r="F627" s="17" t="str">
        <f>IFERROR(VLOOKUP($A627,'CR ACT'!$A$3:$G$9999,2,0),"")</f>
        <v/>
      </c>
      <c r="G627" s="17" t="str">
        <f>IFERROR(VLOOKUP($A627,'CR ACT'!$A$3:$G$9999,3,0),"")</f>
        <v/>
      </c>
      <c r="H627" s="16" t="str">
        <f>IFERROR(VLOOKUP($A627,'CR ACT'!$A$3:$G$9999,4,0),"")</f>
        <v/>
      </c>
      <c r="I627" s="17" t="str">
        <f>IFERROR(VLOOKUP($A627,'CR ACT'!$A$3:$G$9999,5,0),"")</f>
        <v/>
      </c>
      <c r="J627" s="17" t="str">
        <f>IFERROR(VLOOKUP($A627,'CR ACT'!$A$3:$G$9999,6,0),"")</f>
        <v/>
      </c>
      <c r="K627" s="18" t="str">
        <f>IFERROR(VLOOKUP($A627,'CR ACT'!$A$3:$G$9999,7,0),"")</f>
        <v/>
      </c>
      <c r="L627" s="19"/>
      <c r="M627" s="19"/>
      <c r="N627" s="19"/>
      <c r="O627" s="19"/>
      <c r="P627" s="115" t="str">
        <f t="shared" si="116"/>
        <v/>
      </c>
      <c r="Q627" s="21" t="str">
        <f t="shared" si="118"/>
        <v/>
      </c>
    </row>
    <row r="628" spans="1:17" ht="15.75">
      <c r="A628" s="16"/>
      <c r="B628" s="118" t="str">
        <f>IFERROR(VLOOKUP(A628,'CR ACT'!$A$3:$J$9999,10,FALSE),"")</f>
        <v/>
      </c>
      <c r="C628" s="123"/>
      <c r="D628" s="16">
        <v>5</v>
      </c>
      <c r="E628" s="8" t="str">
        <f t="shared" si="115"/>
        <v>-5</v>
      </c>
      <c r="F628" s="17" t="str">
        <f>IFERROR(VLOOKUP($A628,'CR ACT'!$A$3:$G$9999,2,0),"")</f>
        <v/>
      </c>
      <c r="G628" s="17" t="str">
        <f>IFERROR(VLOOKUP($A628,'CR ACT'!$A$3:$G$9999,3,0),"")</f>
        <v/>
      </c>
      <c r="H628" s="16" t="str">
        <f>IFERROR(VLOOKUP($A628,'CR ACT'!$A$3:$G$9999,4,0),"")</f>
        <v/>
      </c>
      <c r="I628" s="17" t="str">
        <f>IFERROR(VLOOKUP($A628,'CR ACT'!$A$3:$G$9999,5,0),"")</f>
        <v/>
      </c>
      <c r="J628" s="17" t="str">
        <f>IFERROR(VLOOKUP($A628,'CR ACT'!$A$3:$G$9999,6,0),"")</f>
        <v/>
      </c>
      <c r="K628" s="18" t="str">
        <f>IFERROR(VLOOKUP($A628,'CR ACT'!$A$3:$G$9999,7,0),"")</f>
        <v/>
      </c>
      <c r="L628" s="19"/>
      <c r="M628" s="19"/>
      <c r="N628" s="19"/>
      <c r="O628" s="19"/>
      <c r="P628" s="115" t="str">
        <f t="shared" si="116"/>
        <v/>
      </c>
      <c r="Q628" s="21" t="str">
        <f t="shared" si="118"/>
        <v/>
      </c>
    </row>
    <row r="629" spans="1:17" ht="15.75">
      <c r="A629" s="16"/>
      <c r="B629" s="118" t="str">
        <f>IFERROR(VLOOKUP(A629,'CR ACT'!$A$3:$J$9999,10,FALSE),"")</f>
        <v/>
      </c>
      <c r="C629" s="124"/>
      <c r="D629" s="16">
        <v>6</v>
      </c>
      <c r="E629" s="8" t="str">
        <f t="shared" si="115"/>
        <v>-6</v>
      </c>
      <c r="F629" s="17" t="str">
        <f>IFERROR(VLOOKUP($A629,'CR ACT'!$A$3:$G$9999,2,0),"")</f>
        <v/>
      </c>
      <c r="G629" s="17" t="str">
        <f>IFERROR(VLOOKUP($A629,'CR ACT'!$A$3:$G$9999,3,0),"")</f>
        <v/>
      </c>
      <c r="H629" s="16" t="str">
        <f>IFERROR(VLOOKUP($A629,'CR ACT'!$A$3:$G$9999,4,0),"")</f>
        <v/>
      </c>
      <c r="I629" s="17" t="str">
        <f>IFERROR(VLOOKUP($A629,'CR ACT'!$A$3:$G$9999,5,0),"")</f>
        <v/>
      </c>
      <c r="J629" s="17" t="str">
        <f>IFERROR(VLOOKUP($A629,'CR ACT'!$A$3:$G$9999,6,0),"")</f>
        <v/>
      </c>
      <c r="K629" s="18" t="str">
        <f>IFERROR(VLOOKUP($A629,'CR ACT'!$A$3:$G$9999,7,0),"")</f>
        <v/>
      </c>
      <c r="L629" s="19"/>
      <c r="M629" s="19"/>
      <c r="N629" s="19"/>
      <c r="O629" s="19"/>
      <c r="P629" s="115" t="str">
        <f t="shared" si="116"/>
        <v/>
      </c>
      <c r="Q629" s="21" t="str">
        <f t="shared" si="118"/>
        <v/>
      </c>
    </row>
    <row r="630" spans="1:17" ht="15.75">
      <c r="A630" s="16"/>
      <c r="B630" s="118" t="str">
        <f>IFERROR(VLOOKUP(A630,'CR ACT'!$A$3:$J$9999,10,FALSE),"")</f>
        <v/>
      </c>
      <c r="C630" s="123"/>
      <c r="D630" s="16">
        <v>7</v>
      </c>
      <c r="E630" s="8" t="str">
        <f t="shared" si="115"/>
        <v>-7</v>
      </c>
      <c r="F630" s="17" t="str">
        <f>IFERROR(VLOOKUP($A630,'CR ACT'!$A$3:$G$9999,2,0),"")</f>
        <v/>
      </c>
      <c r="G630" s="17" t="str">
        <f>IFERROR(VLOOKUP($A630,'CR ACT'!$A$3:$G$9999,3,0),"")</f>
        <v/>
      </c>
      <c r="H630" s="16" t="str">
        <f>IFERROR(VLOOKUP($A630,'CR ACT'!$A$3:$G$9999,4,0),"")</f>
        <v/>
      </c>
      <c r="I630" s="17" t="str">
        <f>IFERROR(VLOOKUP($A630,'CR ACT'!$A$3:$G$9999,5,0),"")</f>
        <v/>
      </c>
      <c r="J630" s="17" t="str">
        <f>IFERROR(VLOOKUP($A630,'CR ACT'!$A$3:$G$9999,6,0),"")</f>
        <v/>
      </c>
      <c r="K630" s="18" t="str">
        <f>IFERROR(VLOOKUP($A630,'CR ACT'!$A$3:$G$9999,7,0),"")</f>
        <v/>
      </c>
      <c r="L630" s="22"/>
      <c r="M630" s="22"/>
      <c r="N630" s="22"/>
      <c r="O630" s="22"/>
      <c r="P630" s="115" t="str">
        <f t="shared" si="116"/>
        <v/>
      </c>
      <c r="Q630" s="21" t="str">
        <f t="shared" si="118"/>
        <v/>
      </c>
    </row>
    <row r="631" spans="1:17" ht="16.5" thickBot="1">
      <c r="A631" s="16"/>
      <c r="B631" s="118" t="str">
        <f>IFERROR(VLOOKUP(A631,'CR ACT'!$A$3:$J$9999,10,FALSE),"")</f>
        <v/>
      </c>
      <c r="C631" s="124"/>
      <c r="D631" s="23">
        <v>8</v>
      </c>
      <c r="E631" s="8" t="str">
        <f t="shared" si="115"/>
        <v>-8</v>
      </c>
      <c r="F631" s="24" t="str">
        <f>IFERROR(VLOOKUP($A631,'CR ACT'!$A$3:$G$9999,2,0),"")</f>
        <v/>
      </c>
      <c r="G631" s="24" t="str">
        <f>IFERROR(VLOOKUP($A631,'CR ACT'!$A$3:$G$9999,3,0),"")</f>
        <v/>
      </c>
      <c r="H631" s="23" t="str">
        <f>IFERROR(VLOOKUP($A631,'CR ACT'!$A$3:$G$9999,4,0),"")</f>
        <v/>
      </c>
      <c r="I631" s="24" t="str">
        <f>IFERROR(VLOOKUP($A631,'CR ACT'!$A$3:$G$9999,5,0),"")</f>
        <v/>
      </c>
      <c r="J631" s="24" t="str">
        <f>IFERROR(VLOOKUP($A631,'CR ACT'!$A$3:$G$9999,6,0),"")</f>
        <v/>
      </c>
      <c r="K631" s="25" t="str">
        <f>IFERROR(VLOOKUP($A631,'CR ACT'!$A$3:$G$9999,7,0),"")</f>
        <v/>
      </c>
      <c r="L631" s="26"/>
      <c r="M631" s="26"/>
      <c r="N631" s="26"/>
      <c r="O631" s="26"/>
      <c r="P631" s="27" t="str">
        <f t="shared" si="116"/>
        <v/>
      </c>
      <c r="Q631" s="28"/>
    </row>
    <row r="632" spans="1:17" ht="15.75">
      <c r="A632" s="7"/>
      <c r="B632" s="118" t="str">
        <f>IFERROR(VLOOKUP(A632,'CR ACT'!$A$3:$J$9999,10,FALSE),"")</f>
        <v/>
      </c>
      <c r="C632" s="123"/>
      <c r="D632" s="8">
        <v>1</v>
      </c>
      <c r="E632" s="8" t="str">
        <f t="shared" si="115"/>
        <v>-1</v>
      </c>
      <c r="F632" s="9" t="str">
        <f>IFERROR(VLOOKUP($A632,'CR ACT'!$A$3:$G$9999,2,0),"")</f>
        <v/>
      </c>
      <c r="G632" s="9" t="str">
        <f>IFERROR(VLOOKUP($A632,'CR ACT'!$A$3:$G$9999,3,0),"")</f>
        <v/>
      </c>
      <c r="H632" s="8" t="str">
        <f>IFERROR(VLOOKUP($A632,'CR ACT'!$A$3:$G$9999,4,0),"")</f>
        <v/>
      </c>
      <c r="I632" s="9" t="str">
        <f>IFERROR(VLOOKUP($A632,'CR ACT'!$A$3:$G$9999,5,0),"")</f>
        <v/>
      </c>
      <c r="J632" s="9" t="str">
        <f>IFERROR(VLOOKUP($A632,'CR ACT'!$A$3:$G$9999,6,0),"")</f>
        <v/>
      </c>
      <c r="K632" s="10" t="str">
        <f>IFERROR(VLOOKUP($A632,'CR ACT'!$A$3:$G$9999,7,0),"")</f>
        <v/>
      </c>
      <c r="L632" s="11">
        <f>SUMIF(Q632:Q639,"&lt;0:14",Q632:Q639)+SUM(P632:P639)+TIME(0,60,0)</f>
        <v>4.1666666666666664E-2</v>
      </c>
      <c r="M632" s="12">
        <f>L632+SUMIF(Q632:Q639,"&gt;0:14",Q632:Q639)-TIME(0,30,0)</f>
        <v>2.0833333333333332E-2</v>
      </c>
      <c r="N632" s="12">
        <f>MAX(0,(L632-TIME(8,0,0)))</f>
        <v>0</v>
      </c>
      <c r="O632" s="13">
        <f>SUM(K632:K639)</f>
        <v>0</v>
      </c>
      <c r="P632" s="14" t="str">
        <f t="shared" si="116"/>
        <v/>
      </c>
      <c r="Q632" s="15" t="str">
        <f t="shared" ref="Q632:Q638" si="119">IFERROR(MAX(0,(F633-J632)),"")</f>
        <v/>
      </c>
    </row>
    <row r="633" spans="1:17" ht="15.75">
      <c r="A633" s="16"/>
      <c r="B633" s="118" t="str">
        <f>IFERROR(VLOOKUP(A633,'CR ACT'!$A$3:$J$9999,10,FALSE),"")</f>
        <v/>
      </c>
      <c r="C633" s="124"/>
      <c r="D633" s="16">
        <v>2</v>
      </c>
      <c r="E633" s="8" t="str">
        <f t="shared" si="115"/>
        <v>-2</v>
      </c>
      <c r="F633" s="17" t="str">
        <f>IFERROR(VLOOKUP($A633,'CR ACT'!$A$3:$G$9999,2,0),"")</f>
        <v/>
      </c>
      <c r="G633" s="17" t="str">
        <f>IFERROR(VLOOKUP($A633,'CR ACT'!$A$3:$G$9999,3,0),"")</f>
        <v/>
      </c>
      <c r="H633" s="16" t="str">
        <f>IFERROR(VLOOKUP($A633,'CR ACT'!$A$3:$G$9999,4,0),"")</f>
        <v/>
      </c>
      <c r="I633" s="17" t="str">
        <f>IFERROR(VLOOKUP($A633,'CR ACT'!$A$3:$G$9999,5,0),"")</f>
        <v/>
      </c>
      <c r="J633" s="17" t="str">
        <f>IFERROR(VLOOKUP($A633,'CR ACT'!$A$3:$G$9999,6,0),"")</f>
        <v/>
      </c>
      <c r="K633" s="18" t="str">
        <f>IFERROR(VLOOKUP($A633,'CR ACT'!$A$3:$G$9999,7,0),"")</f>
        <v/>
      </c>
      <c r="L633" s="19"/>
      <c r="M633" s="19"/>
      <c r="N633" s="19"/>
      <c r="O633" s="19"/>
      <c r="P633" s="115" t="str">
        <f t="shared" si="116"/>
        <v/>
      </c>
      <c r="Q633" s="21" t="str">
        <f t="shared" si="119"/>
        <v/>
      </c>
    </row>
    <row r="634" spans="1:17" ht="15.75">
      <c r="A634" s="16"/>
      <c r="B634" s="118" t="str">
        <f>IFERROR(VLOOKUP(A634,'CR ACT'!$A$3:$J$9999,10,FALSE),"")</f>
        <v/>
      </c>
      <c r="C634" s="123"/>
      <c r="D634" s="16">
        <v>3</v>
      </c>
      <c r="E634" s="8" t="str">
        <f t="shared" si="115"/>
        <v>-3</v>
      </c>
      <c r="F634" s="17" t="str">
        <f>IFERROR(VLOOKUP($A634,'CR ACT'!$A$3:$G$9999,2,0),"")</f>
        <v/>
      </c>
      <c r="G634" s="17" t="str">
        <f>IFERROR(VLOOKUP($A634,'CR ACT'!$A$3:$G$9999,3,0),"")</f>
        <v/>
      </c>
      <c r="H634" s="16" t="str">
        <f>IFERROR(VLOOKUP($A634,'CR ACT'!$A$3:$G$9999,4,0),"")</f>
        <v/>
      </c>
      <c r="I634" s="17" t="str">
        <f>IFERROR(VLOOKUP($A634,'CR ACT'!$A$3:$G$9999,5,0),"")</f>
        <v/>
      </c>
      <c r="J634" s="17" t="str">
        <f>IFERROR(VLOOKUP($A634,'CR ACT'!$A$3:$G$9999,6,0),"")</f>
        <v/>
      </c>
      <c r="K634" s="18" t="str">
        <f>IFERROR(VLOOKUP($A634,'CR ACT'!$A$3:$G$9999,7,0),"")</f>
        <v/>
      </c>
      <c r="L634" s="19"/>
      <c r="M634" s="19"/>
      <c r="N634" s="19"/>
      <c r="O634" s="19"/>
      <c r="P634" s="115" t="str">
        <f t="shared" si="116"/>
        <v/>
      </c>
      <c r="Q634" s="21" t="str">
        <f t="shared" si="119"/>
        <v/>
      </c>
    </row>
    <row r="635" spans="1:17" ht="15.75">
      <c r="A635" s="16"/>
      <c r="B635" s="118" t="str">
        <f>IFERROR(VLOOKUP(A635,'CR ACT'!$A$3:$J$9999,10,FALSE),"")</f>
        <v/>
      </c>
      <c r="C635" s="124"/>
      <c r="D635" s="16">
        <v>4</v>
      </c>
      <c r="E635" s="8" t="str">
        <f t="shared" si="115"/>
        <v>-4</v>
      </c>
      <c r="F635" s="17" t="str">
        <f>IFERROR(VLOOKUP($A635,'CR ACT'!$A$3:$G$9999,2,0),"")</f>
        <v/>
      </c>
      <c r="G635" s="17" t="str">
        <f>IFERROR(VLOOKUP($A635,'CR ACT'!$A$3:$G$9999,3,0),"")</f>
        <v/>
      </c>
      <c r="H635" s="16" t="str">
        <f>IFERROR(VLOOKUP($A635,'CR ACT'!$A$3:$G$9999,4,0),"")</f>
        <v/>
      </c>
      <c r="I635" s="17" t="str">
        <f>IFERROR(VLOOKUP($A635,'CR ACT'!$A$3:$G$9999,5,0),"")</f>
        <v/>
      </c>
      <c r="J635" s="17" t="str">
        <f>IFERROR(VLOOKUP($A635,'CR ACT'!$A$3:$G$9999,6,0),"")</f>
        <v/>
      </c>
      <c r="K635" s="18" t="str">
        <f>IFERROR(VLOOKUP($A635,'CR ACT'!$A$3:$G$9999,7,0),"")</f>
        <v/>
      </c>
      <c r="L635" s="19"/>
      <c r="M635" s="19"/>
      <c r="N635" s="19"/>
      <c r="O635" s="19"/>
      <c r="P635" s="115" t="str">
        <f t="shared" si="116"/>
        <v/>
      </c>
      <c r="Q635" s="21" t="str">
        <f t="shared" si="119"/>
        <v/>
      </c>
    </row>
    <row r="636" spans="1:17" ht="15.75">
      <c r="A636" s="16"/>
      <c r="B636" s="118" t="str">
        <f>IFERROR(VLOOKUP(A636,'CR ACT'!$A$3:$J$9999,10,FALSE),"")</f>
        <v/>
      </c>
      <c r="C636" s="123"/>
      <c r="D636" s="16">
        <v>5</v>
      </c>
      <c r="E636" s="8" t="str">
        <f t="shared" si="115"/>
        <v>-5</v>
      </c>
      <c r="F636" s="17" t="str">
        <f>IFERROR(VLOOKUP($A636,'CR ACT'!$A$3:$G$9999,2,0),"")</f>
        <v/>
      </c>
      <c r="G636" s="17" t="str">
        <f>IFERROR(VLOOKUP($A636,'CR ACT'!$A$3:$G$9999,3,0),"")</f>
        <v/>
      </c>
      <c r="H636" s="16" t="str">
        <f>IFERROR(VLOOKUP($A636,'CR ACT'!$A$3:$G$9999,4,0),"")</f>
        <v/>
      </c>
      <c r="I636" s="17" t="str">
        <f>IFERROR(VLOOKUP($A636,'CR ACT'!$A$3:$G$9999,5,0),"")</f>
        <v/>
      </c>
      <c r="J636" s="17" t="str">
        <f>IFERROR(VLOOKUP($A636,'CR ACT'!$A$3:$G$9999,6,0),"")</f>
        <v/>
      </c>
      <c r="K636" s="18" t="str">
        <f>IFERROR(VLOOKUP($A636,'CR ACT'!$A$3:$G$9999,7,0),"")</f>
        <v/>
      </c>
      <c r="L636" s="19"/>
      <c r="M636" s="19"/>
      <c r="N636" s="19"/>
      <c r="O636" s="19"/>
      <c r="P636" s="115" t="str">
        <f t="shared" si="116"/>
        <v/>
      </c>
      <c r="Q636" s="21" t="str">
        <f t="shared" si="119"/>
        <v/>
      </c>
    </row>
    <row r="637" spans="1:17" ht="15.75">
      <c r="A637" s="16"/>
      <c r="B637" s="118" t="str">
        <f>IFERROR(VLOOKUP(A637,'CR ACT'!$A$3:$J$9999,10,FALSE),"")</f>
        <v/>
      </c>
      <c r="C637" s="124"/>
      <c r="D637" s="16">
        <v>6</v>
      </c>
      <c r="E637" s="8" t="str">
        <f t="shared" si="115"/>
        <v>-6</v>
      </c>
      <c r="F637" s="17" t="str">
        <f>IFERROR(VLOOKUP($A637,'CR ACT'!$A$3:$G$9999,2,0),"")</f>
        <v/>
      </c>
      <c r="G637" s="17" t="str">
        <f>IFERROR(VLOOKUP($A637,'CR ACT'!$A$3:$G$9999,3,0),"")</f>
        <v/>
      </c>
      <c r="H637" s="16" t="str">
        <f>IFERROR(VLOOKUP($A637,'CR ACT'!$A$3:$G$9999,4,0),"")</f>
        <v/>
      </c>
      <c r="I637" s="17" t="str">
        <f>IFERROR(VLOOKUP($A637,'CR ACT'!$A$3:$G$9999,5,0),"")</f>
        <v/>
      </c>
      <c r="J637" s="17" t="str">
        <f>IFERROR(VLOOKUP($A637,'CR ACT'!$A$3:$G$9999,6,0),"")</f>
        <v/>
      </c>
      <c r="K637" s="18" t="str">
        <f>IFERROR(VLOOKUP($A637,'CR ACT'!$A$3:$G$9999,7,0),"")</f>
        <v/>
      </c>
      <c r="L637" s="19"/>
      <c r="M637" s="19"/>
      <c r="N637" s="19"/>
      <c r="O637" s="19"/>
      <c r="P637" s="115" t="str">
        <f t="shared" si="116"/>
        <v/>
      </c>
      <c r="Q637" s="21" t="str">
        <f t="shared" si="119"/>
        <v/>
      </c>
    </row>
    <row r="638" spans="1:17" ht="15.75">
      <c r="A638" s="16"/>
      <c r="B638" s="118" t="str">
        <f>IFERROR(VLOOKUP(A638,'CR ACT'!$A$3:$J$9999,10,FALSE),"")</f>
        <v/>
      </c>
      <c r="C638" s="123"/>
      <c r="D638" s="16">
        <v>7</v>
      </c>
      <c r="E638" s="8" t="str">
        <f t="shared" si="115"/>
        <v>-7</v>
      </c>
      <c r="F638" s="17" t="str">
        <f>IFERROR(VLOOKUP($A638,'CR ACT'!$A$3:$G$9999,2,0),"")</f>
        <v/>
      </c>
      <c r="G638" s="17" t="str">
        <f>IFERROR(VLOOKUP($A638,'CR ACT'!$A$3:$G$9999,3,0),"")</f>
        <v/>
      </c>
      <c r="H638" s="16" t="str">
        <f>IFERROR(VLOOKUP($A638,'CR ACT'!$A$3:$G$9999,4,0),"")</f>
        <v/>
      </c>
      <c r="I638" s="17" t="str">
        <f>IFERROR(VLOOKUP($A638,'CR ACT'!$A$3:$G$9999,5,0),"")</f>
        <v/>
      </c>
      <c r="J638" s="17" t="str">
        <f>IFERROR(VLOOKUP($A638,'CR ACT'!$A$3:$G$9999,6,0),"")</f>
        <v/>
      </c>
      <c r="K638" s="18" t="str">
        <f>IFERROR(VLOOKUP($A638,'CR ACT'!$A$3:$G$9999,7,0),"")</f>
        <v/>
      </c>
      <c r="L638" s="22"/>
      <c r="M638" s="22"/>
      <c r="N638" s="22"/>
      <c r="O638" s="22"/>
      <c r="P638" s="115" t="str">
        <f t="shared" si="116"/>
        <v/>
      </c>
      <c r="Q638" s="21" t="str">
        <f t="shared" si="119"/>
        <v/>
      </c>
    </row>
    <row r="639" spans="1:17" ht="16.5" thickBot="1">
      <c r="A639" s="16"/>
      <c r="B639" s="118" t="str">
        <f>IFERROR(VLOOKUP(A639,'CR ACT'!$A$3:$J$9999,10,FALSE),"")</f>
        <v/>
      </c>
      <c r="C639" s="124"/>
      <c r="D639" s="23">
        <v>8</v>
      </c>
      <c r="E639" s="8" t="str">
        <f t="shared" si="115"/>
        <v>-8</v>
      </c>
      <c r="F639" s="24" t="str">
        <f>IFERROR(VLOOKUP($A639,'CR ACT'!$A$3:$G$9999,2,0),"")</f>
        <v/>
      </c>
      <c r="G639" s="24" t="str">
        <f>IFERROR(VLOOKUP($A639,'CR ACT'!$A$3:$G$9999,3,0),"")</f>
        <v/>
      </c>
      <c r="H639" s="23" t="str">
        <f>IFERROR(VLOOKUP($A639,'CR ACT'!$A$3:$G$9999,4,0),"")</f>
        <v/>
      </c>
      <c r="I639" s="24" t="str">
        <f>IFERROR(VLOOKUP($A639,'CR ACT'!$A$3:$G$9999,5,0),"")</f>
        <v/>
      </c>
      <c r="J639" s="24" t="str">
        <f>IFERROR(VLOOKUP($A639,'CR ACT'!$A$3:$G$9999,6,0),"")</f>
        <v/>
      </c>
      <c r="K639" s="25" t="str">
        <f>IFERROR(VLOOKUP($A639,'CR ACT'!$A$3:$G$9999,7,0),"")</f>
        <v/>
      </c>
      <c r="L639" s="26"/>
      <c r="M639" s="26"/>
      <c r="N639" s="26"/>
      <c r="O639" s="26"/>
      <c r="P639" s="27" t="str">
        <f t="shared" si="116"/>
        <v/>
      </c>
      <c r="Q639" s="28"/>
    </row>
    <row r="640" spans="1:17" ht="15.75">
      <c r="A640" s="7"/>
      <c r="B640" s="118" t="str">
        <f>IFERROR(VLOOKUP(A640,'CR ACT'!$A$3:$J$9999,10,FALSE),"")</f>
        <v/>
      </c>
      <c r="C640" s="123"/>
      <c r="D640" s="8">
        <v>1</v>
      </c>
      <c r="E640" s="8" t="str">
        <f t="shared" si="115"/>
        <v>-1</v>
      </c>
      <c r="F640" s="9" t="str">
        <f>IFERROR(VLOOKUP($A640,'CR ACT'!$A$3:$G$9999,2,0),"")</f>
        <v/>
      </c>
      <c r="G640" s="9" t="str">
        <f>IFERROR(VLOOKUP($A640,'CR ACT'!$A$3:$G$9999,3,0),"")</f>
        <v/>
      </c>
      <c r="H640" s="8" t="str">
        <f>IFERROR(VLOOKUP($A640,'CR ACT'!$A$3:$G$9999,4,0),"")</f>
        <v/>
      </c>
      <c r="I640" s="9" t="str">
        <f>IFERROR(VLOOKUP($A640,'CR ACT'!$A$3:$G$9999,5,0),"")</f>
        <v/>
      </c>
      <c r="J640" s="9" t="str">
        <f>IFERROR(VLOOKUP($A640,'CR ACT'!$A$3:$G$9999,6,0),"")</f>
        <v/>
      </c>
      <c r="K640" s="10" t="str">
        <f>IFERROR(VLOOKUP($A640,'CR ACT'!$A$3:$G$9999,7,0),"")</f>
        <v/>
      </c>
      <c r="L640" s="11">
        <f>SUMIF(Q640:Q647,"&lt;0:14",Q640:Q647)+SUM(P640:P647)+TIME(0,60,0)</f>
        <v>4.1666666666666664E-2</v>
      </c>
      <c r="M640" s="12">
        <f>L640+SUMIF(Q640:Q647,"&gt;0:14",Q640:Q647)-TIME(0,30,0)</f>
        <v>2.0833333333333332E-2</v>
      </c>
      <c r="N640" s="12">
        <f>MAX(0,(L640-TIME(8,0,0)))</f>
        <v>0</v>
      </c>
      <c r="O640" s="13">
        <f>SUM(K640:K647)</f>
        <v>0</v>
      </c>
      <c r="P640" s="14" t="str">
        <f t="shared" si="116"/>
        <v/>
      </c>
      <c r="Q640" s="15" t="str">
        <f t="shared" ref="Q640:Q646" si="120">IFERROR(MAX(0,(F641-J640)),"")</f>
        <v/>
      </c>
    </row>
    <row r="641" spans="1:17" ht="15.75">
      <c r="A641" s="16"/>
      <c r="B641" s="118" t="str">
        <f>IFERROR(VLOOKUP(A641,'CR ACT'!$A$3:$J$9999,10,FALSE),"")</f>
        <v/>
      </c>
      <c r="C641" s="124"/>
      <c r="D641" s="16">
        <v>2</v>
      </c>
      <c r="E641" s="8" t="str">
        <f t="shared" si="115"/>
        <v>-2</v>
      </c>
      <c r="F641" s="17" t="str">
        <f>IFERROR(VLOOKUP($A641,'CR ACT'!$A$3:$G$9999,2,0),"")</f>
        <v/>
      </c>
      <c r="G641" s="17" t="str">
        <f>IFERROR(VLOOKUP($A641,'CR ACT'!$A$3:$G$9999,3,0),"")</f>
        <v/>
      </c>
      <c r="H641" s="16" t="str">
        <f>IFERROR(VLOOKUP($A641,'CR ACT'!$A$3:$G$9999,4,0),"")</f>
        <v/>
      </c>
      <c r="I641" s="17" t="str">
        <f>IFERROR(VLOOKUP($A641,'CR ACT'!$A$3:$G$9999,5,0),"")</f>
        <v/>
      </c>
      <c r="J641" s="17" t="str">
        <f>IFERROR(VLOOKUP($A641,'CR ACT'!$A$3:$G$9999,6,0),"")</f>
        <v/>
      </c>
      <c r="K641" s="18" t="str">
        <f>IFERROR(VLOOKUP($A641,'CR ACT'!$A$3:$G$9999,7,0),"")</f>
        <v/>
      </c>
      <c r="L641" s="19"/>
      <c r="M641" s="19"/>
      <c r="N641" s="19"/>
      <c r="O641" s="19"/>
      <c r="P641" s="115" t="str">
        <f t="shared" si="116"/>
        <v/>
      </c>
      <c r="Q641" s="21" t="str">
        <f t="shared" si="120"/>
        <v/>
      </c>
    </row>
    <row r="642" spans="1:17" ht="15.75">
      <c r="A642" s="16"/>
      <c r="B642" s="118" t="str">
        <f>IFERROR(VLOOKUP(A642,'CR ACT'!$A$3:$J$9999,10,FALSE),"")</f>
        <v/>
      </c>
      <c r="C642" s="123"/>
      <c r="D642" s="16">
        <v>3</v>
      </c>
      <c r="E642" s="8" t="str">
        <f t="shared" si="115"/>
        <v>-3</v>
      </c>
      <c r="F642" s="17" t="str">
        <f>IFERROR(VLOOKUP($A642,'CR ACT'!$A$3:$G$9999,2,0),"")</f>
        <v/>
      </c>
      <c r="G642" s="17" t="str">
        <f>IFERROR(VLOOKUP($A642,'CR ACT'!$A$3:$G$9999,3,0),"")</f>
        <v/>
      </c>
      <c r="H642" s="16" t="str">
        <f>IFERROR(VLOOKUP($A642,'CR ACT'!$A$3:$G$9999,4,0),"")</f>
        <v/>
      </c>
      <c r="I642" s="17" t="str">
        <f>IFERROR(VLOOKUP($A642,'CR ACT'!$A$3:$G$9999,5,0),"")</f>
        <v/>
      </c>
      <c r="J642" s="17" t="str">
        <f>IFERROR(VLOOKUP($A642,'CR ACT'!$A$3:$G$9999,6,0),"")</f>
        <v/>
      </c>
      <c r="K642" s="18" t="str">
        <f>IFERROR(VLOOKUP($A642,'CR ACT'!$A$3:$G$9999,7,0),"")</f>
        <v/>
      </c>
      <c r="L642" s="19"/>
      <c r="M642" s="19"/>
      <c r="N642" s="19"/>
      <c r="O642" s="19"/>
      <c r="P642" s="115" t="str">
        <f t="shared" si="116"/>
        <v/>
      </c>
      <c r="Q642" s="21" t="str">
        <f t="shared" si="120"/>
        <v/>
      </c>
    </row>
    <row r="643" spans="1:17" ht="15.75">
      <c r="A643" s="16"/>
      <c r="B643" s="118" t="str">
        <f>IFERROR(VLOOKUP(A643,'CR ACT'!$A$3:$J$9999,10,FALSE),"")</f>
        <v/>
      </c>
      <c r="C643" s="124"/>
      <c r="D643" s="16">
        <v>4</v>
      </c>
      <c r="E643" s="8" t="str">
        <f t="shared" si="115"/>
        <v>-4</v>
      </c>
      <c r="F643" s="17" t="str">
        <f>IFERROR(VLOOKUP($A643,'CR ACT'!$A$3:$G$9999,2,0),"")</f>
        <v/>
      </c>
      <c r="G643" s="17" t="str">
        <f>IFERROR(VLOOKUP($A643,'CR ACT'!$A$3:$G$9999,3,0),"")</f>
        <v/>
      </c>
      <c r="H643" s="16" t="str">
        <f>IFERROR(VLOOKUP($A643,'CR ACT'!$A$3:$G$9999,4,0),"")</f>
        <v/>
      </c>
      <c r="I643" s="17" t="str">
        <f>IFERROR(VLOOKUP($A643,'CR ACT'!$A$3:$G$9999,5,0),"")</f>
        <v/>
      </c>
      <c r="J643" s="17" t="str">
        <f>IFERROR(VLOOKUP($A643,'CR ACT'!$A$3:$G$9999,6,0),"")</f>
        <v/>
      </c>
      <c r="K643" s="18" t="str">
        <f>IFERROR(VLOOKUP($A643,'CR ACT'!$A$3:$G$9999,7,0),"")</f>
        <v/>
      </c>
      <c r="L643" s="19"/>
      <c r="M643" s="19"/>
      <c r="N643" s="19"/>
      <c r="O643" s="19"/>
      <c r="P643" s="115" t="str">
        <f t="shared" si="116"/>
        <v/>
      </c>
      <c r="Q643" s="21" t="str">
        <f t="shared" si="120"/>
        <v/>
      </c>
    </row>
    <row r="644" spans="1:17" ht="15.75">
      <c r="A644" s="16"/>
      <c r="B644" s="118" t="str">
        <f>IFERROR(VLOOKUP(A644,'CR ACT'!$A$3:$J$9999,10,FALSE),"")</f>
        <v/>
      </c>
      <c r="C644" s="123"/>
      <c r="D644" s="16">
        <v>5</v>
      </c>
      <c r="E644" s="8" t="str">
        <f t="shared" si="115"/>
        <v>-5</v>
      </c>
      <c r="F644" s="17" t="str">
        <f>IFERROR(VLOOKUP($A644,'CR ACT'!$A$3:$G$9999,2,0),"")</f>
        <v/>
      </c>
      <c r="G644" s="17" t="str">
        <f>IFERROR(VLOOKUP($A644,'CR ACT'!$A$3:$G$9999,3,0),"")</f>
        <v/>
      </c>
      <c r="H644" s="16" t="str">
        <f>IFERROR(VLOOKUP($A644,'CR ACT'!$A$3:$G$9999,4,0),"")</f>
        <v/>
      </c>
      <c r="I644" s="17" t="str">
        <f>IFERROR(VLOOKUP($A644,'CR ACT'!$A$3:$G$9999,5,0),"")</f>
        <v/>
      </c>
      <c r="J644" s="17" t="str">
        <f>IFERROR(VLOOKUP($A644,'CR ACT'!$A$3:$G$9999,6,0),"")</f>
        <v/>
      </c>
      <c r="K644" s="18" t="str">
        <f>IFERROR(VLOOKUP($A644,'CR ACT'!$A$3:$G$9999,7,0),"")</f>
        <v/>
      </c>
      <c r="L644" s="19"/>
      <c r="M644" s="19"/>
      <c r="N644" s="19"/>
      <c r="O644" s="19"/>
      <c r="P644" s="115" t="str">
        <f t="shared" si="116"/>
        <v/>
      </c>
      <c r="Q644" s="21" t="str">
        <f t="shared" si="120"/>
        <v/>
      </c>
    </row>
    <row r="645" spans="1:17" ht="15.75">
      <c r="A645" s="16"/>
      <c r="B645" s="118" t="str">
        <f>IFERROR(VLOOKUP(A645,'CR ACT'!$A$3:$J$9999,10,FALSE),"")</f>
        <v/>
      </c>
      <c r="C645" s="124"/>
      <c r="D645" s="16">
        <v>6</v>
      </c>
      <c r="E645" s="8" t="str">
        <f t="shared" si="115"/>
        <v>-6</v>
      </c>
      <c r="F645" s="17" t="str">
        <f>IFERROR(VLOOKUP($A645,'CR ACT'!$A$3:$G$9999,2,0),"")</f>
        <v/>
      </c>
      <c r="G645" s="17" t="str">
        <f>IFERROR(VLOOKUP($A645,'CR ACT'!$A$3:$G$9999,3,0),"")</f>
        <v/>
      </c>
      <c r="H645" s="16" t="str">
        <f>IFERROR(VLOOKUP($A645,'CR ACT'!$A$3:$G$9999,4,0),"")</f>
        <v/>
      </c>
      <c r="I645" s="17" t="str">
        <f>IFERROR(VLOOKUP($A645,'CR ACT'!$A$3:$G$9999,5,0),"")</f>
        <v/>
      </c>
      <c r="J645" s="17" t="str">
        <f>IFERROR(VLOOKUP($A645,'CR ACT'!$A$3:$G$9999,6,0),"")</f>
        <v/>
      </c>
      <c r="K645" s="18" t="str">
        <f>IFERROR(VLOOKUP($A645,'CR ACT'!$A$3:$G$9999,7,0),"")</f>
        <v/>
      </c>
      <c r="L645" s="19"/>
      <c r="M645" s="19"/>
      <c r="N645" s="19"/>
      <c r="O645" s="19"/>
      <c r="P645" s="115" t="str">
        <f t="shared" si="116"/>
        <v/>
      </c>
      <c r="Q645" s="21" t="str">
        <f t="shared" si="120"/>
        <v/>
      </c>
    </row>
    <row r="646" spans="1:17" ht="15.75">
      <c r="A646" s="16"/>
      <c r="B646" s="118" t="str">
        <f>IFERROR(VLOOKUP(A646,'CR ACT'!$A$3:$J$9999,10,FALSE),"")</f>
        <v/>
      </c>
      <c r="C646" s="123"/>
      <c r="D646" s="16">
        <v>7</v>
      </c>
      <c r="E646" s="8" t="str">
        <f t="shared" si="115"/>
        <v>-7</v>
      </c>
      <c r="F646" s="17" t="str">
        <f>IFERROR(VLOOKUP($A646,'CR ACT'!$A$3:$G$9999,2,0),"")</f>
        <v/>
      </c>
      <c r="G646" s="17" t="str">
        <f>IFERROR(VLOOKUP($A646,'CR ACT'!$A$3:$G$9999,3,0),"")</f>
        <v/>
      </c>
      <c r="H646" s="16" t="str">
        <f>IFERROR(VLOOKUP($A646,'CR ACT'!$A$3:$G$9999,4,0),"")</f>
        <v/>
      </c>
      <c r="I646" s="17" t="str">
        <f>IFERROR(VLOOKUP($A646,'CR ACT'!$A$3:$G$9999,5,0),"")</f>
        <v/>
      </c>
      <c r="J646" s="17" t="str">
        <f>IFERROR(VLOOKUP($A646,'CR ACT'!$A$3:$G$9999,6,0),"")</f>
        <v/>
      </c>
      <c r="K646" s="18" t="str">
        <f>IFERROR(VLOOKUP($A646,'CR ACT'!$A$3:$G$9999,7,0),"")</f>
        <v/>
      </c>
      <c r="L646" s="22"/>
      <c r="M646" s="22"/>
      <c r="N646" s="22"/>
      <c r="O646" s="22"/>
      <c r="P646" s="115" t="str">
        <f t="shared" si="116"/>
        <v/>
      </c>
      <c r="Q646" s="21" t="str">
        <f t="shared" si="120"/>
        <v/>
      </c>
    </row>
    <row r="647" spans="1:17" ht="16.5" thickBot="1">
      <c r="A647" s="16"/>
      <c r="B647" s="118" t="str">
        <f>IFERROR(VLOOKUP(A647,'CR ACT'!$A$3:$J$9999,10,FALSE),"")</f>
        <v/>
      </c>
      <c r="C647" s="124"/>
      <c r="D647" s="23">
        <v>8</v>
      </c>
      <c r="E647" s="8" t="str">
        <f t="shared" si="115"/>
        <v>-8</v>
      </c>
      <c r="F647" s="24" t="str">
        <f>IFERROR(VLOOKUP($A647,'CR ACT'!$A$3:$G$9999,2,0),"")</f>
        <v/>
      </c>
      <c r="G647" s="24" t="str">
        <f>IFERROR(VLOOKUP($A647,'CR ACT'!$A$3:$G$9999,3,0),"")</f>
        <v/>
      </c>
      <c r="H647" s="23" t="str">
        <f>IFERROR(VLOOKUP($A647,'CR ACT'!$A$3:$G$9999,4,0),"")</f>
        <v/>
      </c>
      <c r="I647" s="24" t="str">
        <f>IFERROR(VLOOKUP($A647,'CR ACT'!$A$3:$G$9999,5,0),"")</f>
        <v/>
      </c>
      <c r="J647" s="24" t="str">
        <f>IFERROR(VLOOKUP($A647,'CR ACT'!$A$3:$G$9999,6,0),"")</f>
        <v/>
      </c>
      <c r="K647" s="25" t="str">
        <f>IFERROR(VLOOKUP($A647,'CR ACT'!$A$3:$G$9999,7,0),"")</f>
        <v/>
      </c>
      <c r="L647" s="26"/>
      <c r="M647" s="26"/>
      <c r="N647" s="26"/>
      <c r="O647" s="26"/>
      <c r="P647" s="27" t="str">
        <f t="shared" si="116"/>
        <v/>
      </c>
      <c r="Q647" s="28"/>
    </row>
    <row r="648" spans="1:17" ht="15.75">
      <c r="A648" s="7"/>
      <c r="B648" s="118" t="str">
        <f>IFERROR(VLOOKUP(A648,'CR ACT'!$A$3:$J$9999,10,FALSE),"")</f>
        <v/>
      </c>
      <c r="C648" s="123"/>
      <c r="D648" s="8">
        <v>1</v>
      </c>
      <c r="E648" s="8" t="str">
        <f t="shared" si="115"/>
        <v>-1</v>
      </c>
      <c r="F648" s="9" t="str">
        <f>IFERROR(VLOOKUP($A648,'CR ACT'!$A$3:$G$9999,2,0),"")</f>
        <v/>
      </c>
      <c r="G648" s="9" t="str">
        <f>IFERROR(VLOOKUP($A648,'CR ACT'!$A$3:$G$9999,3,0),"")</f>
        <v/>
      </c>
      <c r="H648" s="8" t="str">
        <f>IFERROR(VLOOKUP($A648,'CR ACT'!$A$3:$G$9999,4,0),"")</f>
        <v/>
      </c>
      <c r="I648" s="9" t="str">
        <f>IFERROR(VLOOKUP($A648,'CR ACT'!$A$3:$G$9999,5,0),"")</f>
        <v/>
      </c>
      <c r="J648" s="9" t="str">
        <f>IFERROR(VLOOKUP($A648,'CR ACT'!$A$3:$G$9999,6,0),"")</f>
        <v/>
      </c>
      <c r="K648" s="10" t="str">
        <f>IFERROR(VLOOKUP($A648,'CR ACT'!$A$3:$G$9999,7,0),"")</f>
        <v/>
      </c>
      <c r="L648" s="11">
        <f>SUMIF(Q648:Q655,"&lt;0:14",Q648:Q655)+SUM(P648:P655)+TIME(0,60,0)</f>
        <v>4.1666666666666664E-2</v>
      </c>
      <c r="M648" s="12">
        <f>L648+SUMIF(Q648:Q655,"&gt;0:14",Q648:Q655)-TIME(0,30,0)</f>
        <v>2.0833333333333332E-2</v>
      </c>
      <c r="N648" s="12">
        <f>MAX(0,(L648-TIME(8,0,0)))</f>
        <v>0</v>
      </c>
      <c r="O648" s="13">
        <f>SUM(K648:K655)</f>
        <v>0</v>
      </c>
      <c r="P648" s="14" t="str">
        <f t="shared" si="116"/>
        <v/>
      </c>
      <c r="Q648" s="15" t="str">
        <f t="shared" ref="Q648:Q654" si="121">IFERROR(MAX(0,(F649-J648)),"")</f>
        <v/>
      </c>
    </row>
    <row r="649" spans="1:17" ht="15.75">
      <c r="A649" s="16"/>
      <c r="B649" s="118" t="str">
        <f>IFERROR(VLOOKUP(A649,'CR ACT'!$A$3:$J$9999,10,FALSE),"")</f>
        <v/>
      </c>
      <c r="C649" s="124"/>
      <c r="D649" s="16">
        <v>2</v>
      </c>
      <c r="E649" s="8" t="str">
        <f t="shared" si="115"/>
        <v>-2</v>
      </c>
      <c r="F649" s="17" t="str">
        <f>IFERROR(VLOOKUP($A649,'CR ACT'!$A$3:$G$9999,2,0),"")</f>
        <v/>
      </c>
      <c r="G649" s="17" t="str">
        <f>IFERROR(VLOOKUP($A649,'CR ACT'!$A$3:$G$9999,3,0),"")</f>
        <v/>
      </c>
      <c r="H649" s="16" t="str">
        <f>IFERROR(VLOOKUP($A649,'CR ACT'!$A$3:$G$9999,4,0),"")</f>
        <v/>
      </c>
      <c r="I649" s="17" t="str">
        <f>IFERROR(VLOOKUP($A649,'CR ACT'!$A$3:$G$9999,5,0),"")</f>
        <v/>
      </c>
      <c r="J649" s="17" t="str">
        <f>IFERROR(VLOOKUP($A649,'CR ACT'!$A$3:$G$9999,6,0),"")</f>
        <v/>
      </c>
      <c r="K649" s="18" t="str">
        <f>IFERROR(VLOOKUP($A649,'CR ACT'!$A$3:$G$9999,7,0),"")</f>
        <v/>
      </c>
      <c r="L649" s="19"/>
      <c r="M649" s="19"/>
      <c r="N649" s="19"/>
      <c r="O649" s="19"/>
      <c r="P649" s="115" t="str">
        <f t="shared" si="116"/>
        <v/>
      </c>
      <c r="Q649" s="21" t="str">
        <f t="shared" si="121"/>
        <v/>
      </c>
    </row>
    <row r="650" spans="1:17" ht="15.75">
      <c r="A650" s="16"/>
      <c r="B650" s="118" t="str">
        <f>IFERROR(VLOOKUP(A650,'CR ACT'!$A$3:$J$9999,10,FALSE),"")</f>
        <v/>
      </c>
      <c r="C650" s="123"/>
      <c r="D650" s="16">
        <v>3</v>
      </c>
      <c r="E650" s="8" t="str">
        <f t="shared" si="115"/>
        <v>-3</v>
      </c>
      <c r="F650" s="17" t="str">
        <f>IFERROR(VLOOKUP($A650,'CR ACT'!$A$3:$G$9999,2,0),"")</f>
        <v/>
      </c>
      <c r="G650" s="17" t="str">
        <f>IFERROR(VLOOKUP($A650,'CR ACT'!$A$3:$G$9999,3,0),"")</f>
        <v/>
      </c>
      <c r="H650" s="16" t="str">
        <f>IFERROR(VLOOKUP($A650,'CR ACT'!$A$3:$G$9999,4,0),"")</f>
        <v/>
      </c>
      <c r="I650" s="17" t="str">
        <f>IFERROR(VLOOKUP($A650,'CR ACT'!$A$3:$G$9999,5,0),"")</f>
        <v/>
      </c>
      <c r="J650" s="17" t="str">
        <f>IFERROR(VLOOKUP($A650,'CR ACT'!$A$3:$G$9999,6,0),"")</f>
        <v/>
      </c>
      <c r="K650" s="18" t="str">
        <f>IFERROR(VLOOKUP($A650,'CR ACT'!$A$3:$G$9999,7,0),"")</f>
        <v/>
      </c>
      <c r="L650" s="19"/>
      <c r="M650" s="19"/>
      <c r="N650" s="19"/>
      <c r="O650" s="19"/>
      <c r="P650" s="115" t="str">
        <f t="shared" si="116"/>
        <v/>
      </c>
      <c r="Q650" s="21" t="str">
        <f t="shared" si="121"/>
        <v/>
      </c>
    </row>
    <row r="651" spans="1:17" ht="15.75">
      <c r="A651" s="16"/>
      <c r="B651" s="118" t="str">
        <f>IFERROR(VLOOKUP(A651,'CR ACT'!$A$3:$J$9999,10,FALSE),"")</f>
        <v/>
      </c>
      <c r="C651" s="124"/>
      <c r="D651" s="16">
        <v>4</v>
      </c>
      <c r="E651" s="8" t="str">
        <f t="shared" si="115"/>
        <v>-4</v>
      </c>
      <c r="F651" s="17" t="str">
        <f>IFERROR(VLOOKUP($A651,'CR ACT'!$A$3:$G$9999,2,0),"")</f>
        <v/>
      </c>
      <c r="G651" s="17" t="str">
        <f>IFERROR(VLOOKUP($A651,'CR ACT'!$A$3:$G$9999,3,0),"")</f>
        <v/>
      </c>
      <c r="H651" s="16" t="str">
        <f>IFERROR(VLOOKUP($A651,'CR ACT'!$A$3:$G$9999,4,0),"")</f>
        <v/>
      </c>
      <c r="I651" s="17" t="str">
        <f>IFERROR(VLOOKUP($A651,'CR ACT'!$A$3:$G$9999,5,0),"")</f>
        <v/>
      </c>
      <c r="J651" s="17" t="str">
        <f>IFERROR(VLOOKUP($A651,'CR ACT'!$A$3:$G$9999,6,0),"")</f>
        <v/>
      </c>
      <c r="K651" s="18" t="str">
        <f>IFERROR(VLOOKUP($A651,'CR ACT'!$A$3:$G$9999,7,0),"")</f>
        <v/>
      </c>
      <c r="L651" s="19"/>
      <c r="M651" s="19"/>
      <c r="N651" s="19"/>
      <c r="O651" s="19"/>
      <c r="P651" s="115" t="str">
        <f t="shared" si="116"/>
        <v/>
      </c>
      <c r="Q651" s="21" t="str">
        <f t="shared" si="121"/>
        <v/>
      </c>
    </row>
    <row r="652" spans="1:17" ht="15.75">
      <c r="A652" s="16"/>
      <c r="B652" s="118" t="str">
        <f>IFERROR(VLOOKUP(A652,'CR ACT'!$A$3:$J$9999,10,FALSE),"")</f>
        <v/>
      </c>
      <c r="C652" s="123"/>
      <c r="D652" s="16">
        <v>5</v>
      </c>
      <c r="E652" s="8" t="str">
        <f t="shared" si="115"/>
        <v>-5</v>
      </c>
      <c r="F652" s="17" t="str">
        <f>IFERROR(VLOOKUP($A652,'CR ACT'!$A$3:$G$9999,2,0),"")</f>
        <v/>
      </c>
      <c r="G652" s="17" t="str">
        <f>IFERROR(VLOOKUP($A652,'CR ACT'!$A$3:$G$9999,3,0),"")</f>
        <v/>
      </c>
      <c r="H652" s="16" t="str">
        <f>IFERROR(VLOOKUP($A652,'CR ACT'!$A$3:$G$9999,4,0),"")</f>
        <v/>
      </c>
      <c r="I652" s="17" t="str">
        <f>IFERROR(VLOOKUP($A652,'CR ACT'!$A$3:$G$9999,5,0),"")</f>
        <v/>
      </c>
      <c r="J652" s="17" t="str">
        <f>IFERROR(VLOOKUP($A652,'CR ACT'!$A$3:$G$9999,6,0),"")</f>
        <v/>
      </c>
      <c r="K652" s="18" t="str">
        <f>IFERROR(VLOOKUP($A652,'CR ACT'!$A$3:$G$9999,7,0),"")</f>
        <v/>
      </c>
      <c r="L652" s="19"/>
      <c r="M652" s="19"/>
      <c r="N652" s="19"/>
      <c r="O652" s="19"/>
      <c r="P652" s="115" t="str">
        <f t="shared" si="116"/>
        <v/>
      </c>
      <c r="Q652" s="21" t="str">
        <f t="shared" si="121"/>
        <v/>
      </c>
    </row>
    <row r="653" spans="1:17" ht="15.75">
      <c r="A653" s="16"/>
      <c r="B653" s="118" t="str">
        <f>IFERROR(VLOOKUP(A653,'CR ACT'!$A$3:$J$9999,10,FALSE),"")</f>
        <v/>
      </c>
      <c r="C653" s="124"/>
      <c r="D653" s="16">
        <v>6</v>
      </c>
      <c r="E653" s="8" t="str">
        <f t="shared" si="115"/>
        <v>-6</v>
      </c>
      <c r="F653" s="17" t="str">
        <f>IFERROR(VLOOKUP($A653,'CR ACT'!$A$3:$G$9999,2,0),"")</f>
        <v/>
      </c>
      <c r="G653" s="17" t="str">
        <f>IFERROR(VLOOKUP($A653,'CR ACT'!$A$3:$G$9999,3,0),"")</f>
        <v/>
      </c>
      <c r="H653" s="16" t="str">
        <f>IFERROR(VLOOKUP($A653,'CR ACT'!$A$3:$G$9999,4,0),"")</f>
        <v/>
      </c>
      <c r="I653" s="17" t="str">
        <f>IFERROR(VLOOKUP($A653,'CR ACT'!$A$3:$G$9999,5,0),"")</f>
        <v/>
      </c>
      <c r="J653" s="17" t="str">
        <f>IFERROR(VLOOKUP($A653,'CR ACT'!$A$3:$G$9999,6,0),"")</f>
        <v/>
      </c>
      <c r="K653" s="18" t="str">
        <f>IFERROR(VLOOKUP($A653,'CR ACT'!$A$3:$G$9999,7,0),"")</f>
        <v/>
      </c>
      <c r="L653" s="19"/>
      <c r="M653" s="19"/>
      <c r="N653" s="19"/>
      <c r="O653" s="19"/>
      <c r="P653" s="115" t="str">
        <f t="shared" si="116"/>
        <v/>
      </c>
      <c r="Q653" s="21" t="str">
        <f t="shared" si="121"/>
        <v/>
      </c>
    </row>
    <row r="654" spans="1:17" ht="15.75">
      <c r="A654" s="16"/>
      <c r="B654" s="118" t="str">
        <f>IFERROR(VLOOKUP(A654,'CR ACT'!$A$3:$J$9999,10,FALSE),"")</f>
        <v/>
      </c>
      <c r="C654" s="123"/>
      <c r="D654" s="16">
        <v>7</v>
      </c>
      <c r="E654" s="8" t="str">
        <f t="shared" si="115"/>
        <v>-7</v>
      </c>
      <c r="F654" s="17" t="str">
        <f>IFERROR(VLOOKUP($A654,'CR ACT'!$A$3:$G$9999,2,0),"")</f>
        <v/>
      </c>
      <c r="G654" s="17" t="str">
        <f>IFERROR(VLOOKUP($A654,'CR ACT'!$A$3:$G$9999,3,0),"")</f>
        <v/>
      </c>
      <c r="H654" s="16" t="str">
        <f>IFERROR(VLOOKUP($A654,'CR ACT'!$A$3:$G$9999,4,0),"")</f>
        <v/>
      </c>
      <c r="I654" s="17" t="str">
        <f>IFERROR(VLOOKUP($A654,'CR ACT'!$A$3:$G$9999,5,0),"")</f>
        <v/>
      </c>
      <c r="J654" s="17" t="str">
        <f>IFERROR(VLOOKUP($A654,'CR ACT'!$A$3:$G$9999,6,0),"")</f>
        <v/>
      </c>
      <c r="K654" s="18" t="str">
        <f>IFERROR(VLOOKUP($A654,'CR ACT'!$A$3:$G$9999,7,0),"")</f>
        <v/>
      </c>
      <c r="L654" s="22"/>
      <c r="M654" s="22"/>
      <c r="N654" s="22"/>
      <c r="O654" s="22"/>
      <c r="P654" s="115" t="str">
        <f t="shared" si="116"/>
        <v/>
      </c>
      <c r="Q654" s="21" t="str">
        <f t="shared" si="121"/>
        <v/>
      </c>
    </row>
    <row r="655" spans="1:17" ht="16.5" thickBot="1">
      <c r="A655" s="16"/>
      <c r="B655" s="118" t="str">
        <f>IFERROR(VLOOKUP(A655,'CR ACT'!$A$3:$J$9999,10,FALSE),"")</f>
        <v/>
      </c>
      <c r="C655" s="124"/>
      <c r="D655" s="23">
        <v>8</v>
      </c>
      <c r="E655" s="8" t="str">
        <f t="shared" si="115"/>
        <v>-8</v>
      </c>
      <c r="F655" s="24" t="str">
        <f>IFERROR(VLOOKUP($A655,'CR ACT'!$A$3:$G$9999,2,0),"")</f>
        <v/>
      </c>
      <c r="G655" s="24" t="str">
        <f>IFERROR(VLOOKUP($A655,'CR ACT'!$A$3:$G$9999,3,0),"")</f>
        <v/>
      </c>
      <c r="H655" s="23" t="str">
        <f>IFERROR(VLOOKUP($A655,'CR ACT'!$A$3:$G$9999,4,0),"")</f>
        <v/>
      </c>
      <c r="I655" s="24" t="str">
        <f>IFERROR(VLOOKUP($A655,'CR ACT'!$A$3:$G$9999,5,0),"")</f>
        <v/>
      </c>
      <c r="J655" s="24" t="str">
        <f>IFERROR(VLOOKUP($A655,'CR ACT'!$A$3:$G$9999,6,0),"")</f>
        <v/>
      </c>
      <c r="K655" s="25" t="str">
        <f>IFERROR(VLOOKUP($A655,'CR ACT'!$A$3:$G$9999,7,0),"")</f>
        <v/>
      </c>
      <c r="L655" s="26"/>
      <c r="M655" s="26"/>
      <c r="N655" s="26"/>
      <c r="O655" s="26"/>
      <c r="P655" s="27" t="str">
        <f t="shared" si="116"/>
        <v/>
      </c>
      <c r="Q655" s="28"/>
    </row>
  </sheetData>
  <autoFilter ref="A4:Q567">
    <sortState ref="A5:Q537">
      <sortCondition ref="A4:A537"/>
    </sortState>
  </autoFilter>
  <mergeCells count="3">
    <mergeCell ref="A1:Q1"/>
    <mergeCell ref="A2:Q2"/>
    <mergeCell ref="A3:Q3"/>
  </mergeCells>
  <conditionalFormatting sqref="B616:B1048576 B1:B471">
    <cfRule type="containsText" dxfId="75" priority="77" operator="containsText" text="N">
      <formula>NOT(ISERROR(SEARCH("N",B1)))</formula>
    </cfRule>
    <cfRule type="containsText" dxfId="74" priority="78" operator="containsText" text="N">
      <formula>NOT(ISERROR(SEARCH("N",B1)))</formula>
    </cfRule>
  </conditionalFormatting>
  <conditionalFormatting sqref="Q5:Q471">
    <cfRule type="cellIs" dxfId="73" priority="73" operator="lessThan">
      <formula>0.00625</formula>
    </cfRule>
  </conditionalFormatting>
  <conditionalFormatting sqref="B472:B479">
    <cfRule type="containsText" dxfId="72" priority="71" operator="containsText" text="N">
      <formula>NOT(ISERROR(SEARCH("N",B472)))</formula>
    </cfRule>
    <cfRule type="containsText" dxfId="71" priority="72" operator="containsText" text="N">
      <formula>NOT(ISERROR(SEARCH("N",B472)))</formula>
    </cfRule>
  </conditionalFormatting>
  <conditionalFormatting sqref="Q472:Q479">
    <cfRule type="cellIs" dxfId="70" priority="70" operator="lessThan">
      <formula>0.00625</formula>
    </cfRule>
  </conditionalFormatting>
  <conditionalFormatting sqref="B480:B487">
    <cfRule type="containsText" dxfId="69" priority="68" operator="containsText" text="N">
      <formula>NOT(ISERROR(SEARCH("N",B480)))</formula>
    </cfRule>
    <cfRule type="containsText" dxfId="68" priority="69" operator="containsText" text="N">
      <formula>NOT(ISERROR(SEARCH("N",B480)))</formula>
    </cfRule>
  </conditionalFormatting>
  <conditionalFormatting sqref="Q480:Q487">
    <cfRule type="cellIs" dxfId="67" priority="67" operator="lessThan">
      <formula>0.00625</formula>
    </cfRule>
  </conditionalFormatting>
  <conditionalFormatting sqref="B488:B495">
    <cfRule type="containsText" dxfId="66" priority="65" operator="containsText" text="N">
      <formula>NOT(ISERROR(SEARCH("N",B488)))</formula>
    </cfRule>
    <cfRule type="containsText" dxfId="65" priority="66" operator="containsText" text="N">
      <formula>NOT(ISERROR(SEARCH("N",B488)))</formula>
    </cfRule>
  </conditionalFormatting>
  <conditionalFormatting sqref="Q488:Q495">
    <cfRule type="cellIs" dxfId="64" priority="64" operator="lessThan">
      <formula>0.00625</formula>
    </cfRule>
  </conditionalFormatting>
  <conditionalFormatting sqref="B496:B503">
    <cfRule type="containsText" dxfId="63" priority="62" operator="containsText" text="N">
      <formula>NOT(ISERROR(SEARCH("N",B496)))</formula>
    </cfRule>
    <cfRule type="containsText" dxfId="62" priority="63" operator="containsText" text="N">
      <formula>NOT(ISERROR(SEARCH("N",B496)))</formula>
    </cfRule>
  </conditionalFormatting>
  <conditionalFormatting sqref="Q496:Q503">
    <cfRule type="cellIs" dxfId="61" priority="61" operator="lessThan">
      <formula>0.00625</formula>
    </cfRule>
  </conditionalFormatting>
  <conditionalFormatting sqref="B504:B511">
    <cfRule type="containsText" dxfId="60" priority="59" operator="containsText" text="N">
      <formula>NOT(ISERROR(SEARCH("N",B504)))</formula>
    </cfRule>
    <cfRule type="containsText" dxfId="59" priority="60" operator="containsText" text="N">
      <formula>NOT(ISERROR(SEARCH("N",B504)))</formula>
    </cfRule>
  </conditionalFormatting>
  <conditionalFormatting sqref="Q504:Q511">
    <cfRule type="cellIs" dxfId="58" priority="58" operator="lessThan">
      <formula>0.00625</formula>
    </cfRule>
  </conditionalFormatting>
  <conditionalFormatting sqref="B512:B519">
    <cfRule type="containsText" dxfId="57" priority="56" operator="containsText" text="N">
      <formula>NOT(ISERROR(SEARCH("N",B512)))</formula>
    </cfRule>
    <cfRule type="containsText" dxfId="56" priority="57" operator="containsText" text="N">
      <formula>NOT(ISERROR(SEARCH("N",B512)))</formula>
    </cfRule>
  </conditionalFormatting>
  <conditionalFormatting sqref="Q512:Q519">
    <cfRule type="cellIs" dxfId="55" priority="55" operator="lessThan">
      <formula>0.00625</formula>
    </cfRule>
  </conditionalFormatting>
  <conditionalFormatting sqref="B520:B527">
    <cfRule type="containsText" dxfId="54" priority="53" operator="containsText" text="N">
      <formula>NOT(ISERROR(SEARCH("N",B520)))</formula>
    </cfRule>
    <cfRule type="containsText" dxfId="53" priority="54" operator="containsText" text="N">
      <formula>NOT(ISERROR(SEARCH("N",B520)))</formula>
    </cfRule>
  </conditionalFormatting>
  <conditionalFormatting sqref="Q520:Q527">
    <cfRule type="cellIs" dxfId="52" priority="52" operator="lessThan">
      <formula>0.00625</formula>
    </cfRule>
  </conditionalFormatting>
  <conditionalFormatting sqref="B528:B535">
    <cfRule type="containsText" dxfId="51" priority="50" operator="containsText" text="N">
      <formula>NOT(ISERROR(SEARCH("N",B528)))</formula>
    </cfRule>
    <cfRule type="containsText" dxfId="50" priority="51" operator="containsText" text="N">
      <formula>NOT(ISERROR(SEARCH("N",B528)))</formula>
    </cfRule>
  </conditionalFormatting>
  <conditionalFormatting sqref="Q528:Q535">
    <cfRule type="cellIs" dxfId="49" priority="49" operator="lessThan">
      <formula>0.00625</formula>
    </cfRule>
  </conditionalFormatting>
  <conditionalFormatting sqref="B536:B543">
    <cfRule type="containsText" dxfId="48" priority="47" operator="containsText" text="N">
      <formula>NOT(ISERROR(SEARCH("N",B536)))</formula>
    </cfRule>
    <cfRule type="containsText" dxfId="47" priority="48" operator="containsText" text="N">
      <formula>NOT(ISERROR(SEARCH("N",B536)))</formula>
    </cfRule>
  </conditionalFormatting>
  <conditionalFormatting sqref="Q536:Q543">
    <cfRule type="cellIs" dxfId="46" priority="46" operator="lessThan">
      <formula>0.00625</formula>
    </cfRule>
  </conditionalFormatting>
  <conditionalFormatting sqref="B544:B551">
    <cfRule type="containsText" dxfId="45" priority="44" operator="containsText" text="N">
      <formula>NOT(ISERROR(SEARCH("N",B544)))</formula>
    </cfRule>
    <cfRule type="containsText" dxfId="44" priority="45" operator="containsText" text="N">
      <formula>NOT(ISERROR(SEARCH("N",B544)))</formula>
    </cfRule>
  </conditionalFormatting>
  <conditionalFormatting sqref="Q544:Q551">
    <cfRule type="cellIs" dxfId="43" priority="43" operator="lessThan">
      <formula>0.00625</formula>
    </cfRule>
  </conditionalFormatting>
  <conditionalFormatting sqref="B552:B559">
    <cfRule type="containsText" dxfId="42" priority="41" operator="containsText" text="N">
      <formula>NOT(ISERROR(SEARCH("N",B552)))</formula>
    </cfRule>
    <cfRule type="containsText" dxfId="41" priority="42" operator="containsText" text="N">
      <formula>NOT(ISERROR(SEARCH("N",B552)))</formula>
    </cfRule>
  </conditionalFormatting>
  <conditionalFormatting sqref="Q552:Q559">
    <cfRule type="cellIs" dxfId="40" priority="40" operator="lessThan">
      <formula>0.00625</formula>
    </cfRule>
  </conditionalFormatting>
  <conditionalFormatting sqref="B560:B567">
    <cfRule type="containsText" dxfId="39" priority="38" operator="containsText" text="N">
      <formula>NOT(ISERROR(SEARCH("N",B560)))</formula>
    </cfRule>
    <cfRule type="containsText" dxfId="38" priority="39" operator="containsText" text="N">
      <formula>NOT(ISERROR(SEARCH("N",B560)))</formula>
    </cfRule>
  </conditionalFormatting>
  <conditionalFormatting sqref="Q560:Q567">
    <cfRule type="cellIs" dxfId="37" priority="37" operator="lessThan">
      <formula>0.00625</formula>
    </cfRule>
  </conditionalFormatting>
  <conditionalFormatting sqref="B568:B575">
    <cfRule type="containsText" dxfId="36" priority="32" operator="containsText" text="N">
      <formula>NOT(ISERROR(SEARCH("N",B568)))</formula>
    </cfRule>
    <cfRule type="containsText" dxfId="35" priority="33" operator="containsText" text="N">
      <formula>NOT(ISERROR(SEARCH("N",B568)))</formula>
    </cfRule>
  </conditionalFormatting>
  <conditionalFormatting sqref="Q568:Q575">
    <cfRule type="cellIs" dxfId="34" priority="31" operator="lessThan">
      <formula>0.00625</formula>
    </cfRule>
  </conditionalFormatting>
  <conditionalFormatting sqref="B576:B583">
    <cfRule type="containsText" dxfId="33" priority="29" operator="containsText" text="N">
      <formula>NOT(ISERROR(SEARCH("N",B576)))</formula>
    </cfRule>
    <cfRule type="containsText" dxfId="32" priority="30" operator="containsText" text="N">
      <formula>NOT(ISERROR(SEARCH("N",B576)))</formula>
    </cfRule>
  </conditionalFormatting>
  <conditionalFormatting sqref="Q576:Q583">
    <cfRule type="cellIs" dxfId="31" priority="28" operator="lessThan">
      <formula>0.00625</formula>
    </cfRule>
  </conditionalFormatting>
  <conditionalFormatting sqref="B584:B591">
    <cfRule type="containsText" dxfId="30" priority="26" operator="containsText" text="N">
      <formula>NOT(ISERROR(SEARCH("N",B584)))</formula>
    </cfRule>
    <cfRule type="containsText" dxfId="29" priority="27" operator="containsText" text="N">
      <formula>NOT(ISERROR(SEARCH("N",B584)))</formula>
    </cfRule>
  </conditionalFormatting>
  <conditionalFormatting sqref="Q584:Q591">
    <cfRule type="cellIs" dxfId="28" priority="25" operator="lessThan">
      <formula>0.00625</formula>
    </cfRule>
  </conditionalFormatting>
  <conditionalFormatting sqref="B592:B599">
    <cfRule type="containsText" dxfId="27" priority="23" operator="containsText" text="N">
      <formula>NOT(ISERROR(SEARCH("N",B592)))</formula>
    </cfRule>
    <cfRule type="containsText" dxfId="26" priority="24" operator="containsText" text="N">
      <formula>NOT(ISERROR(SEARCH("N",B592)))</formula>
    </cfRule>
  </conditionalFormatting>
  <conditionalFormatting sqref="Q592:Q599">
    <cfRule type="cellIs" dxfId="25" priority="22" operator="lessThan">
      <formula>0.00625</formula>
    </cfRule>
  </conditionalFormatting>
  <conditionalFormatting sqref="B600:B607">
    <cfRule type="containsText" dxfId="24" priority="20" operator="containsText" text="N">
      <formula>NOT(ISERROR(SEARCH("N",B600)))</formula>
    </cfRule>
    <cfRule type="containsText" dxfId="23" priority="21" operator="containsText" text="N">
      <formula>NOT(ISERROR(SEARCH("N",B600)))</formula>
    </cfRule>
  </conditionalFormatting>
  <conditionalFormatting sqref="Q600:Q607">
    <cfRule type="cellIs" dxfId="22" priority="19" operator="lessThan">
      <formula>0.00625</formula>
    </cfRule>
  </conditionalFormatting>
  <conditionalFormatting sqref="B608:B615">
    <cfRule type="containsText" dxfId="21" priority="17" operator="containsText" text="N">
      <formula>NOT(ISERROR(SEARCH("N",B608)))</formula>
    </cfRule>
    <cfRule type="containsText" dxfId="20" priority="18" operator="containsText" text="N">
      <formula>NOT(ISERROR(SEARCH("N",B608)))</formula>
    </cfRule>
  </conditionalFormatting>
  <conditionalFormatting sqref="Q608:Q615">
    <cfRule type="cellIs" dxfId="19" priority="16" operator="lessThan">
      <formula>0.00625</formula>
    </cfRule>
  </conditionalFormatting>
  <conditionalFormatting sqref="B616:B623">
    <cfRule type="containsText" dxfId="18" priority="14" operator="containsText" text="N">
      <formula>NOT(ISERROR(SEARCH("N",B616)))</formula>
    </cfRule>
    <cfRule type="containsText" dxfId="17" priority="15" operator="containsText" text="N">
      <formula>NOT(ISERROR(SEARCH("N",B616)))</formula>
    </cfRule>
  </conditionalFormatting>
  <conditionalFormatting sqref="Q616:Q623">
    <cfRule type="cellIs" dxfId="16" priority="13" operator="lessThan">
      <formula>0.00625</formula>
    </cfRule>
  </conditionalFormatting>
  <conditionalFormatting sqref="B624:B631">
    <cfRule type="containsText" dxfId="15" priority="11" operator="containsText" text="N">
      <formula>NOT(ISERROR(SEARCH("N",B624)))</formula>
    </cfRule>
    <cfRule type="containsText" dxfId="14" priority="12" operator="containsText" text="N">
      <formula>NOT(ISERROR(SEARCH("N",B624)))</formula>
    </cfRule>
  </conditionalFormatting>
  <conditionalFormatting sqref="Q624:Q631">
    <cfRule type="cellIs" dxfId="13" priority="10" operator="lessThan">
      <formula>0.00625</formula>
    </cfRule>
  </conditionalFormatting>
  <conditionalFormatting sqref="B632:B639">
    <cfRule type="containsText" dxfId="12" priority="8" operator="containsText" text="N">
      <formula>NOT(ISERROR(SEARCH("N",B632)))</formula>
    </cfRule>
    <cfRule type="containsText" dxfId="11" priority="9" operator="containsText" text="N">
      <formula>NOT(ISERROR(SEARCH("N",B632)))</formula>
    </cfRule>
  </conditionalFormatting>
  <conditionalFormatting sqref="Q632:Q639">
    <cfRule type="cellIs" dxfId="10" priority="7" operator="lessThan">
      <formula>0.00625</formula>
    </cfRule>
  </conditionalFormatting>
  <conditionalFormatting sqref="B640:B647">
    <cfRule type="containsText" dxfId="9" priority="5" operator="containsText" text="N">
      <formula>NOT(ISERROR(SEARCH("N",B640)))</formula>
    </cfRule>
    <cfRule type="containsText" dxfId="8" priority="6" operator="containsText" text="N">
      <formula>NOT(ISERROR(SEARCH("N",B640)))</formula>
    </cfRule>
  </conditionalFormatting>
  <conditionalFormatting sqref="Q640:Q647">
    <cfRule type="cellIs" dxfId="7" priority="4" operator="lessThan">
      <formula>0.00625</formula>
    </cfRule>
  </conditionalFormatting>
  <conditionalFormatting sqref="B648:B655">
    <cfRule type="containsText" dxfId="6" priority="2" operator="containsText" text="N">
      <formula>NOT(ISERROR(SEARCH("N",B648)))</formula>
    </cfRule>
    <cfRule type="containsText" dxfId="5" priority="3" operator="containsText" text="N">
      <formula>NOT(ISERROR(SEARCH("N",B648)))</formula>
    </cfRule>
  </conditionalFormatting>
  <conditionalFormatting sqref="Q648:Q655">
    <cfRule type="cellIs" dxfId="4" priority="1" operator="lessThan">
      <formula>0.00625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MI1970"/>
  <sheetViews>
    <sheetView topLeftCell="A712" zoomScale="120" zoomScaleNormal="120" workbookViewId="0">
      <selection activeCell="H728" sqref="H728"/>
    </sheetView>
  </sheetViews>
  <sheetFormatPr defaultColWidth="8.7109375" defaultRowHeight="15"/>
  <cols>
    <col min="1" max="1" width="8.7109375" style="31"/>
    <col min="2" max="2" width="9.5703125" style="31" customWidth="1"/>
    <col min="3" max="3" width="9.85546875" style="32" customWidth="1"/>
    <col min="4" max="4" width="24.5703125" style="32" customWidth="1"/>
    <col min="5" max="5" width="8.7109375" style="32"/>
    <col min="6" max="6" width="8.7109375" style="31"/>
    <col min="7" max="7" width="8.7109375" style="33"/>
    <col min="8" max="8" width="8.140625" style="32" customWidth="1"/>
    <col min="9" max="9" width="14.42578125" style="31" customWidth="1"/>
    <col min="10" max="10" width="20.42578125" style="31" bestFit="1" customWidth="1"/>
    <col min="11" max="250" width="8.7109375" style="31"/>
    <col min="251" max="251" width="9.5703125" style="31" customWidth="1"/>
    <col min="252" max="252" width="9.85546875" style="31" customWidth="1"/>
    <col min="253" max="253" width="24.5703125" style="31" customWidth="1"/>
    <col min="254" max="506" width="8.7109375" style="31"/>
    <col min="507" max="507" width="9.5703125" style="31" customWidth="1"/>
    <col min="508" max="508" width="9.85546875" style="31" customWidth="1"/>
    <col min="509" max="509" width="24.5703125" style="31" customWidth="1"/>
    <col min="510" max="762" width="8.7109375" style="31"/>
    <col min="763" max="763" width="9.5703125" style="31" customWidth="1"/>
    <col min="764" max="764" width="9.85546875" style="31" customWidth="1"/>
    <col min="765" max="765" width="24.5703125" style="31" customWidth="1"/>
    <col min="766" max="1018" width="8.7109375" style="31"/>
    <col min="1019" max="1019" width="9.5703125" style="31" customWidth="1"/>
    <col min="1020" max="1020" width="9.85546875" style="31" customWidth="1"/>
    <col min="1021" max="1021" width="24.5703125" style="31" customWidth="1"/>
    <col min="1022" max="1023" width="8.7109375" style="31"/>
    <col min="1024" max="1024" width="11.5703125" customWidth="1"/>
  </cols>
  <sheetData>
    <row r="2" spans="1:10" ht="30">
      <c r="A2" s="34" t="s">
        <v>2</v>
      </c>
      <c r="B2" s="34" t="s">
        <v>18</v>
      </c>
      <c r="C2" s="34" t="s">
        <v>19</v>
      </c>
      <c r="D2" s="34" t="s">
        <v>8</v>
      </c>
      <c r="E2" s="34" t="s">
        <v>20</v>
      </c>
      <c r="F2" s="34" t="s">
        <v>21</v>
      </c>
      <c r="G2" s="35" t="s">
        <v>15</v>
      </c>
      <c r="H2" s="34" t="s">
        <v>16</v>
      </c>
      <c r="I2" s="34" t="s">
        <v>22</v>
      </c>
      <c r="J2" s="31" t="s">
        <v>23</v>
      </c>
    </row>
    <row r="3" spans="1:10" ht="15.75">
      <c r="A3" s="36">
        <v>1</v>
      </c>
      <c r="B3" s="37">
        <v>0.15277777777777801</v>
      </c>
      <c r="C3" s="38" t="s">
        <v>24</v>
      </c>
      <c r="D3" s="38" t="s">
        <v>25</v>
      </c>
      <c r="E3" s="38" t="s">
        <v>26</v>
      </c>
      <c r="F3" s="39">
        <f t="shared" ref="F3:F66" si="0">B3+H3</f>
        <v>0.15625000000000022</v>
      </c>
      <c r="G3" s="40">
        <v>3.5</v>
      </c>
      <c r="H3" s="41">
        <v>3.4722222222222199E-3</v>
      </c>
      <c r="I3" s="42">
        <f>SCH!A5</f>
        <v>1</v>
      </c>
    </row>
    <row r="4" spans="1:10" ht="15.75">
      <c r="A4" s="43">
        <v>2</v>
      </c>
      <c r="B4" s="39">
        <v>0.32986111111111099</v>
      </c>
      <c r="C4" s="38" t="s">
        <v>24</v>
      </c>
      <c r="D4" s="38" t="s">
        <v>25</v>
      </c>
      <c r="E4" s="38" t="s">
        <v>26</v>
      </c>
      <c r="F4" s="39">
        <f t="shared" si="0"/>
        <v>0.33680555555555541</v>
      </c>
      <c r="G4" s="44">
        <v>3.5</v>
      </c>
      <c r="H4" s="41">
        <v>6.9444444444444397E-3</v>
      </c>
      <c r="I4" s="42">
        <f>SCH!A145</f>
        <v>0</v>
      </c>
    </row>
    <row r="5" spans="1:10" ht="15.75">
      <c r="A5" s="43">
        <v>3</v>
      </c>
      <c r="B5" s="45">
        <v>0.27777777777777779</v>
      </c>
      <c r="C5" s="46" t="s">
        <v>24</v>
      </c>
      <c r="D5" s="46" t="s">
        <v>25</v>
      </c>
      <c r="E5" s="46" t="s">
        <v>26</v>
      </c>
      <c r="F5" s="39">
        <f t="shared" si="0"/>
        <v>0.28472222222222221</v>
      </c>
      <c r="G5" s="47">
        <v>3.5</v>
      </c>
      <c r="H5" s="48">
        <v>6.9444444444444397E-3</v>
      </c>
      <c r="I5" s="42">
        <f>SCH!A16</f>
        <v>169</v>
      </c>
    </row>
    <row r="6" spans="1:10" ht="15.75">
      <c r="A6" s="43">
        <v>4</v>
      </c>
      <c r="B6" s="45">
        <v>0.1875</v>
      </c>
      <c r="C6" s="46" t="s">
        <v>24</v>
      </c>
      <c r="D6" s="46" t="s">
        <v>25</v>
      </c>
      <c r="E6" s="46" t="s">
        <v>26</v>
      </c>
      <c r="F6" s="39">
        <f t="shared" si="0"/>
        <v>0.19444444444444445</v>
      </c>
      <c r="G6" s="49">
        <v>3.5</v>
      </c>
      <c r="H6" s="41">
        <v>6.9444444444444397E-3</v>
      </c>
      <c r="I6" s="42">
        <f>SCH!A10</f>
        <v>514</v>
      </c>
    </row>
    <row r="7" spans="1:10" ht="15.75">
      <c r="A7" s="43">
        <v>5</v>
      </c>
      <c r="B7" s="45">
        <v>0.53125</v>
      </c>
      <c r="C7" s="38" t="s">
        <v>24</v>
      </c>
      <c r="D7" s="38" t="s">
        <v>25</v>
      </c>
      <c r="E7" s="38" t="s">
        <v>26</v>
      </c>
      <c r="F7" s="39">
        <f t="shared" si="0"/>
        <v>0.53819444444444442</v>
      </c>
      <c r="G7" s="40">
        <v>3.5</v>
      </c>
      <c r="H7" s="41">
        <v>6.9444444444444397E-3</v>
      </c>
      <c r="I7" s="42">
        <f>SCH!A357</f>
        <v>0</v>
      </c>
    </row>
    <row r="8" spans="1:10" ht="15.75">
      <c r="A8" s="50">
        <v>6</v>
      </c>
      <c r="B8" s="51">
        <v>0.211805555555556</v>
      </c>
      <c r="C8" s="38" t="s">
        <v>24</v>
      </c>
      <c r="D8" s="38" t="s">
        <v>25</v>
      </c>
      <c r="E8" s="38" t="s">
        <v>26</v>
      </c>
      <c r="F8" s="39">
        <f t="shared" si="0"/>
        <v>0.21875000000000044</v>
      </c>
      <c r="G8" s="49">
        <v>3.5</v>
      </c>
      <c r="H8" s="48">
        <v>6.9444444444444397E-3</v>
      </c>
      <c r="I8" s="42">
        <f>SCH!A19</f>
        <v>0</v>
      </c>
    </row>
    <row r="9" spans="1:10" ht="15.75">
      <c r="A9" s="43">
        <v>7</v>
      </c>
      <c r="B9" s="45">
        <v>0.21875</v>
      </c>
      <c r="C9" s="46" t="s">
        <v>24</v>
      </c>
      <c r="D9" s="46" t="s">
        <v>25</v>
      </c>
      <c r="E9" s="46" t="s">
        <v>26</v>
      </c>
      <c r="F9" s="39">
        <f t="shared" si="0"/>
        <v>0.22569444444444445</v>
      </c>
      <c r="G9" s="47">
        <v>3.5</v>
      </c>
      <c r="H9" s="48">
        <v>6.9444444444444397E-3</v>
      </c>
      <c r="I9" s="42">
        <f>SCH!A24</f>
        <v>268</v>
      </c>
    </row>
    <row r="10" spans="1:10" ht="15.75">
      <c r="A10" s="43">
        <v>8</v>
      </c>
      <c r="B10" s="52">
        <v>0.22222222222222199</v>
      </c>
      <c r="C10" s="46" t="s">
        <v>24</v>
      </c>
      <c r="D10" s="46" t="s">
        <v>25</v>
      </c>
      <c r="E10" s="46" t="s">
        <v>26</v>
      </c>
      <c r="F10" s="39">
        <f t="shared" si="0"/>
        <v>0.22916666666666644</v>
      </c>
      <c r="G10" s="49">
        <v>3.5</v>
      </c>
      <c r="H10" s="48">
        <v>6.9444444444444397E-3</v>
      </c>
      <c r="I10" s="42">
        <f>SCH!A25</f>
        <v>464</v>
      </c>
    </row>
    <row r="11" spans="1:10" ht="15.75">
      <c r="A11" s="43">
        <v>9</v>
      </c>
      <c r="B11" s="39">
        <v>0.22916666666666699</v>
      </c>
      <c r="C11" s="38" t="s">
        <v>24</v>
      </c>
      <c r="D11" s="38" t="s">
        <v>25</v>
      </c>
      <c r="E11" s="38" t="s">
        <v>26</v>
      </c>
      <c r="F11" s="39">
        <f t="shared" si="0"/>
        <v>0.23611111111111144</v>
      </c>
      <c r="G11" s="40">
        <v>3.5</v>
      </c>
      <c r="H11" s="41">
        <v>6.9444444444444397E-3</v>
      </c>
      <c r="I11" s="42">
        <f>SCH!A34</f>
        <v>72</v>
      </c>
    </row>
    <row r="12" spans="1:10" ht="15.75">
      <c r="A12" s="43">
        <v>10</v>
      </c>
      <c r="B12" s="52">
        <v>0.27083333333333331</v>
      </c>
      <c r="C12" s="46" t="s">
        <v>24</v>
      </c>
      <c r="D12" s="46" t="s">
        <v>25</v>
      </c>
      <c r="E12" s="46" t="s">
        <v>26</v>
      </c>
      <c r="F12" s="39">
        <f t="shared" si="0"/>
        <v>0.27777777777777773</v>
      </c>
      <c r="G12" s="49">
        <v>3.5</v>
      </c>
      <c r="H12" s="48">
        <v>6.9444444444444441E-3</v>
      </c>
      <c r="I12" s="42">
        <f>SCH!A26</f>
        <v>110</v>
      </c>
    </row>
    <row r="13" spans="1:10" ht="15.75">
      <c r="A13" s="43">
        <v>11</v>
      </c>
      <c r="B13" s="53">
        <v>0.23958333333333301</v>
      </c>
      <c r="C13" s="46" t="s">
        <v>24</v>
      </c>
      <c r="D13" s="46" t="s">
        <v>25</v>
      </c>
      <c r="E13" s="46" t="s">
        <v>26</v>
      </c>
      <c r="F13" s="39">
        <f t="shared" si="0"/>
        <v>0.24652777777777746</v>
      </c>
      <c r="G13" s="47">
        <v>3.5</v>
      </c>
      <c r="H13" s="48">
        <v>6.9444444444444397E-3</v>
      </c>
      <c r="I13" s="42">
        <f>SCH!A43</f>
        <v>0</v>
      </c>
    </row>
    <row r="14" spans="1:10" ht="15.75">
      <c r="A14" s="43">
        <v>12</v>
      </c>
      <c r="B14" s="51">
        <v>0.23958333333333301</v>
      </c>
      <c r="C14" s="38" t="s">
        <v>24</v>
      </c>
      <c r="D14" s="38" t="s">
        <v>25</v>
      </c>
      <c r="E14" s="38" t="s">
        <v>26</v>
      </c>
      <c r="F14" s="39">
        <f t="shared" si="0"/>
        <v>0.24652777777777746</v>
      </c>
      <c r="G14" s="44">
        <v>3.5</v>
      </c>
      <c r="H14" s="41">
        <v>6.9444444444444397E-3</v>
      </c>
      <c r="I14" s="42">
        <f>SCH!A44</f>
        <v>0</v>
      </c>
    </row>
    <row r="15" spans="1:10" ht="15.75">
      <c r="A15" s="43">
        <v>13</v>
      </c>
      <c r="B15" s="45">
        <v>0.22916666666666699</v>
      </c>
      <c r="C15" s="46" t="s">
        <v>24</v>
      </c>
      <c r="D15" s="46" t="s">
        <v>25</v>
      </c>
      <c r="E15" s="46" t="s">
        <v>26</v>
      </c>
      <c r="F15" s="39">
        <f t="shared" si="0"/>
        <v>0.23611111111111144</v>
      </c>
      <c r="G15" s="47">
        <v>3.5</v>
      </c>
      <c r="H15" s="48">
        <v>6.9444444444444397E-3</v>
      </c>
      <c r="I15" s="42">
        <f>SCH!A35</f>
        <v>0</v>
      </c>
    </row>
    <row r="16" spans="1:10" ht="15.75">
      <c r="A16" s="43">
        <v>14</v>
      </c>
      <c r="B16" s="39">
        <v>0.243055555555556</v>
      </c>
      <c r="C16" s="38" t="s">
        <v>24</v>
      </c>
      <c r="D16" s="38" t="s">
        <v>25</v>
      </c>
      <c r="E16" s="38" t="s">
        <v>26</v>
      </c>
      <c r="F16" s="39">
        <f t="shared" si="0"/>
        <v>0.25000000000000044</v>
      </c>
      <c r="G16" s="44">
        <v>3.5</v>
      </c>
      <c r="H16" s="41">
        <v>6.9444444444444397E-3</v>
      </c>
      <c r="I16" s="42">
        <f>SCH!A46</f>
        <v>135</v>
      </c>
    </row>
    <row r="17" spans="1:9" ht="15.75">
      <c r="A17" s="50">
        <v>15</v>
      </c>
      <c r="B17" s="52">
        <v>0.180555555555556</v>
      </c>
      <c r="C17" s="38" t="s">
        <v>24</v>
      </c>
      <c r="D17" s="38" t="s">
        <v>25</v>
      </c>
      <c r="E17" s="38" t="s">
        <v>26</v>
      </c>
      <c r="F17" s="39">
        <f t="shared" si="0"/>
        <v>0.18402777777777821</v>
      </c>
      <c r="G17" s="47">
        <v>3.5</v>
      </c>
      <c r="H17" s="48">
        <v>3.4722222222222199E-3</v>
      </c>
      <c r="I17" s="42">
        <f>SCH!A9</f>
        <v>343</v>
      </c>
    </row>
    <row r="18" spans="1:9" ht="15.75">
      <c r="A18" s="43">
        <v>16</v>
      </c>
      <c r="B18" s="54">
        <v>0.25694444444444448</v>
      </c>
      <c r="C18" s="38" t="s">
        <v>24</v>
      </c>
      <c r="D18" s="38" t="s">
        <v>25</v>
      </c>
      <c r="E18" s="38" t="s">
        <v>26</v>
      </c>
      <c r="F18" s="39">
        <f t="shared" si="0"/>
        <v>0.2638888888888889</v>
      </c>
      <c r="G18" s="44">
        <v>3.5</v>
      </c>
      <c r="H18" s="41">
        <v>6.9444444444444397E-3</v>
      </c>
      <c r="I18" s="42">
        <f>SCH!A52</f>
        <v>0</v>
      </c>
    </row>
    <row r="19" spans="1:9" ht="15.75">
      <c r="A19" s="43">
        <v>17</v>
      </c>
      <c r="B19" s="52">
        <v>0.21527777777777801</v>
      </c>
      <c r="C19" s="38" t="s">
        <v>24</v>
      </c>
      <c r="D19" s="38" t="s">
        <v>25</v>
      </c>
      <c r="E19" s="38" t="s">
        <v>26</v>
      </c>
      <c r="F19" s="39">
        <f t="shared" si="0"/>
        <v>0.21875000000000022</v>
      </c>
      <c r="G19" s="40">
        <v>3.5</v>
      </c>
      <c r="H19" s="41">
        <v>3.4722222222222199E-3</v>
      </c>
      <c r="I19" s="42">
        <f>SCH!A21</f>
        <v>43</v>
      </c>
    </row>
    <row r="20" spans="1:9" ht="15.75">
      <c r="A20" s="43">
        <v>18</v>
      </c>
      <c r="B20" s="45">
        <v>0.25416666666666698</v>
      </c>
      <c r="C20" s="46" t="s">
        <v>24</v>
      </c>
      <c r="D20" s="46" t="s">
        <v>25</v>
      </c>
      <c r="E20" s="46" t="s">
        <v>26</v>
      </c>
      <c r="F20" s="39">
        <f t="shared" si="0"/>
        <v>0.2611111111111114</v>
      </c>
      <c r="G20" s="49">
        <v>3.5</v>
      </c>
      <c r="H20" s="48">
        <v>6.9444444444444397E-3</v>
      </c>
      <c r="I20" s="42">
        <f>SCH!A58</f>
        <v>116</v>
      </c>
    </row>
    <row r="21" spans="1:9" ht="15.75">
      <c r="A21" s="43">
        <v>19</v>
      </c>
      <c r="B21" s="55">
        <v>0.45833333333333331</v>
      </c>
      <c r="C21" s="38" t="s">
        <v>24</v>
      </c>
      <c r="D21" s="38" t="s">
        <v>25</v>
      </c>
      <c r="E21" s="38" t="s">
        <v>26</v>
      </c>
      <c r="F21" s="39">
        <f t="shared" si="0"/>
        <v>0.46527777777777773</v>
      </c>
      <c r="G21" s="40">
        <v>3.5</v>
      </c>
      <c r="H21" s="41">
        <v>6.9444444444444397E-3</v>
      </c>
      <c r="I21" s="42">
        <f>SCH!A59</f>
        <v>0</v>
      </c>
    </row>
    <row r="22" spans="1:9" ht="15.75">
      <c r="A22" s="43">
        <v>20</v>
      </c>
      <c r="B22" s="45">
        <v>0.26388888888888901</v>
      </c>
      <c r="C22" s="38" t="s">
        <v>24</v>
      </c>
      <c r="D22" s="38" t="s">
        <v>25</v>
      </c>
      <c r="E22" s="38" t="s">
        <v>26</v>
      </c>
      <c r="F22" s="39">
        <f t="shared" si="0"/>
        <v>0.26736111111111122</v>
      </c>
      <c r="G22" s="44">
        <v>3.5</v>
      </c>
      <c r="H22" s="41">
        <v>3.4722222222222199E-3</v>
      </c>
      <c r="I22" s="42">
        <f>SCH!A69</f>
        <v>57</v>
      </c>
    </row>
    <row r="23" spans="1:9" ht="15.75">
      <c r="A23" s="50">
        <v>21</v>
      </c>
      <c r="B23" s="52">
        <v>0.26250000000000001</v>
      </c>
      <c r="C23" s="38" t="s">
        <v>24</v>
      </c>
      <c r="D23" s="38" t="s">
        <v>25</v>
      </c>
      <c r="E23" s="38" t="s">
        <v>26</v>
      </c>
      <c r="F23" s="39">
        <f t="shared" si="0"/>
        <v>0.26944444444444443</v>
      </c>
      <c r="G23" s="47">
        <v>3.5</v>
      </c>
      <c r="H23" s="48">
        <v>6.9444444444444397E-3</v>
      </c>
      <c r="I23" s="42">
        <f>SCH!A68</f>
        <v>0</v>
      </c>
    </row>
    <row r="24" spans="1:9" ht="15.75">
      <c r="A24" s="50">
        <v>22</v>
      </c>
      <c r="B24" s="45">
        <v>0.26388888888888901</v>
      </c>
      <c r="C24" s="38" t="s">
        <v>24</v>
      </c>
      <c r="D24" s="38" t="s">
        <v>25</v>
      </c>
      <c r="E24" s="38" t="s">
        <v>26</v>
      </c>
      <c r="F24" s="39">
        <f t="shared" si="0"/>
        <v>0.27083333333333343</v>
      </c>
      <c r="G24" s="49">
        <v>3.5</v>
      </c>
      <c r="H24" s="48">
        <v>6.9444444444444397E-3</v>
      </c>
      <c r="I24" s="42">
        <f>SCH!A70</f>
        <v>246</v>
      </c>
    </row>
    <row r="25" spans="1:9" ht="15.75">
      <c r="A25" s="43">
        <v>23</v>
      </c>
      <c r="B25" s="52">
        <v>0.4236111111111111</v>
      </c>
      <c r="C25" s="46" t="s">
        <v>24</v>
      </c>
      <c r="D25" s="46" t="s">
        <v>25</v>
      </c>
      <c r="E25" s="46" t="s">
        <v>26</v>
      </c>
      <c r="F25" s="39">
        <f t="shared" si="0"/>
        <v>0.42708333333333331</v>
      </c>
      <c r="G25" s="47">
        <v>3.5</v>
      </c>
      <c r="H25" s="48">
        <v>3.472222222222222E-3</v>
      </c>
      <c r="I25" s="42">
        <f>SCH!A167</f>
        <v>282</v>
      </c>
    </row>
    <row r="26" spans="1:9" ht="15.75">
      <c r="A26" s="43">
        <v>24</v>
      </c>
      <c r="B26" s="45">
        <v>0.34027777777777773</v>
      </c>
      <c r="C26" s="46" t="s">
        <v>24</v>
      </c>
      <c r="D26" s="46" t="s">
        <v>25</v>
      </c>
      <c r="E26" s="46" t="s">
        <v>26</v>
      </c>
      <c r="F26" s="39">
        <f t="shared" si="0"/>
        <v>0.34722222222222215</v>
      </c>
      <c r="G26" s="49">
        <v>3.5</v>
      </c>
      <c r="H26" s="48">
        <v>6.9444444444444397E-3</v>
      </c>
      <c r="I26" s="42">
        <f>SCH!A74</f>
        <v>117</v>
      </c>
    </row>
    <row r="27" spans="1:9" ht="15.75">
      <c r="A27" s="43">
        <v>25</v>
      </c>
      <c r="B27" s="56">
        <v>0.27361111111111103</v>
      </c>
      <c r="C27" s="46" t="s">
        <v>24</v>
      </c>
      <c r="D27" s="46" t="s">
        <v>25</v>
      </c>
      <c r="E27" s="46" t="s">
        <v>26</v>
      </c>
      <c r="F27" s="39">
        <f t="shared" si="0"/>
        <v>0.28055555555555545</v>
      </c>
      <c r="G27" s="47">
        <v>3.5</v>
      </c>
      <c r="H27" s="48">
        <v>6.9444444444444397E-3</v>
      </c>
      <c r="I27" s="42">
        <f>SCH!A77</f>
        <v>8</v>
      </c>
    </row>
    <row r="28" spans="1:9" ht="15.75">
      <c r="A28" s="43">
        <v>26</v>
      </c>
      <c r="B28" s="39">
        <v>0.27638888888888902</v>
      </c>
      <c r="C28" s="38" t="s">
        <v>24</v>
      </c>
      <c r="D28" s="38" t="s">
        <v>25</v>
      </c>
      <c r="E28" s="38" t="s">
        <v>26</v>
      </c>
      <c r="F28" s="39">
        <f t="shared" si="0"/>
        <v>0.28333333333333344</v>
      </c>
      <c r="G28" s="44">
        <v>3.5</v>
      </c>
      <c r="H28" s="41">
        <v>6.9444444444444397E-3</v>
      </c>
      <c r="I28" s="42">
        <f>SCH!A81</f>
        <v>394</v>
      </c>
    </row>
    <row r="29" spans="1:9" ht="15.75">
      <c r="A29" s="43">
        <v>27</v>
      </c>
      <c r="B29" s="55">
        <v>0.27777777777777801</v>
      </c>
      <c r="C29" s="38" t="s">
        <v>24</v>
      </c>
      <c r="D29" s="38" t="s">
        <v>25</v>
      </c>
      <c r="E29" s="38" t="s">
        <v>26</v>
      </c>
      <c r="F29" s="39">
        <f t="shared" si="0"/>
        <v>0.28472222222222243</v>
      </c>
      <c r="G29" s="40">
        <v>3.5</v>
      </c>
      <c r="H29" s="41">
        <v>6.9444444444444397E-3</v>
      </c>
      <c r="I29" s="42">
        <f>SCH!A82</f>
        <v>70</v>
      </c>
    </row>
    <row r="30" spans="1:9" ht="15.75">
      <c r="A30" s="43">
        <v>28</v>
      </c>
      <c r="B30" s="39">
        <v>0.281944444444444</v>
      </c>
      <c r="C30" s="38" t="s">
        <v>24</v>
      </c>
      <c r="D30" s="38" t="s">
        <v>25</v>
      </c>
      <c r="E30" s="38" t="s">
        <v>26</v>
      </c>
      <c r="F30" s="39">
        <f t="shared" si="0"/>
        <v>0.28888888888888842</v>
      </c>
      <c r="G30" s="44">
        <v>3.5</v>
      </c>
      <c r="H30" s="41">
        <v>6.9444444444444397E-3</v>
      </c>
      <c r="I30" s="42">
        <f>SCH!A91</f>
        <v>0</v>
      </c>
    </row>
    <row r="31" spans="1:9" ht="15.75">
      <c r="A31" s="43">
        <v>29</v>
      </c>
      <c r="B31" s="56">
        <v>0.4236111111111111</v>
      </c>
      <c r="C31" s="46" t="s">
        <v>24</v>
      </c>
      <c r="D31" s="46" t="s">
        <v>25</v>
      </c>
      <c r="E31" s="46" t="s">
        <v>26</v>
      </c>
      <c r="F31" s="39">
        <f t="shared" si="0"/>
        <v>0.43055555555555552</v>
      </c>
      <c r="G31" s="47">
        <v>3.5</v>
      </c>
      <c r="H31" s="41">
        <v>6.9444444444444397E-3</v>
      </c>
      <c r="I31" s="42">
        <f>SCH!A92</f>
        <v>0</v>
      </c>
    </row>
    <row r="32" spans="1:9" ht="15.75">
      <c r="A32" s="43">
        <v>30</v>
      </c>
      <c r="B32" s="45">
        <v>0.28749999999999998</v>
      </c>
      <c r="C32" s="38" t="s">
        <v>24</v>
      </c>
      <c r="D32" s="38" t="s">
        <v>25</v>
      </c>
      <c r="E32" s="38" t="s">
        <v>26</v>
      </c>
      <c r="F32" s="39">
        <f t="shared" si="0"/>
        <v>0.2944444444444444</v>
      </c>
      <c r="G32" s="44">
        <v>3.5</v>
      </c>
      <c r="H32" s="41">
        <v>6.9444444444444397E-3</v>
      </c>
      <c r="I32" s="42">
        <f>SCH!A98</f>
        <v>0</v>
      </c>
    </row>
    <row r="33" spans="1:9" ht="15.75">
      <c r="A33" s="43">
        <v>31</v>
      </c>
      <c r="B33" s="52">
        <v>0.33333333333333331</v>
      </c>
      <c r="C33" s="38" t="s">
        <v>24</v>
      </c>
      <c r="D33" s="38" t="s">
        <v>25</v>
      </c>
      <c r="E33" s="38" t="s">
        <v>26</v>
      </c>
      <c r="F33" s="39">
        <f t="shared" si="0"/>
        <v>0.34027777777777773</v>
      </c>
      <c r="G33" s="40">
        <v>3.5</v>
      </c>
      <c r="H33" s="41">
        <v>6.9444444444444397E-3</v>
      </c>
      <c r="I33" s="42">
        <f>SCH!A100</f>
        <v>0</v>
      </c>
    </row>
    <row r="34" spans="1:9" ht="15.75">
      <c r="A34" s="43">
        <v>32</v>
      </c>
      <c r="B34" s="45">
        <v>0.29166666666666702</v>
      </c>
      <c r="C34" s="46" t="s">
        <v>24</v>
      </c>
      <c r="D34" s="46" t="s">
        <v>25</v>
      </c>
      <c r="E34" s="46" t="s">
        <v>26</v>
      </c>
      <c r="F34" s="39">
        <f t="shared" si="0"/>
        <v>0.29861111111111144</v>
      </c>
      <c r="G34" s="49">
        <v>3.5</v>
      </c>
      <c r="H34" s="48">
        <v>6.9444444444444397E-3</v>
      </c>
      <c r="I34" s="42">
        <f>SCH!A101</f>
        <v>60</v>
      </c>
    </row>
    <row r="35" spans="1:9" ht="15.75">
      <c r="A35" s="43">
        <v>33</v>
      </c>
      <c r="B35" s="45">
        <v>0.29861111111111099</v>
      </c>
      <c r="C35" s="46" t="s">
        <v>24</v>
      </c>
      <c r="D35" s="46" t="s">
        <v>25</v>
      </c>
      <c r="E35" s="46" t="s">
        <v>26</v>
      </c>
      <c r="F35" s="39">
        <f t="shared" si="0"/>
        <v>0.30555555555555541</v>
      </c>
      <c r="G35" s="47">
        <v>3.5</v>
      </c>
      <c r="H35" s="48">
        <v>6.9444444444444397E-3</v>
      </c>
      <c r="I35" s="42" t="e">
        <f>SCH!#REF!</f>
        <v>#REF!</v>
      </c>
    </row>
    <row r="36" spans="1:9" ht="15.75">
      <c r="A36" s="43">
        <v>34</v>
      </c>
      <c r="B36" s="55">
        <v>0.33333333333333298</v>
      </c>
      <c r="C36" s="38" t="s">
        <v>24</v>
      </c>
      <c r="D36" s="38" t="s">
        <v>25</v>
      </c>
      <c r="E36" s="38" t="s">
        <v>26</v>
      </c>
      <c r="F36" s="39">
        <f t="shared" si="0"/>
        <v>0.33680555555555519</v>
      </c>
      <c r="G36" s="44">
        <v>3.5</v>
      </c>
      <c r="H36" s="41">
        <v>3.4722222222222199E-3</v>
      </c>
      <c r="I36" s="42">
        <f>SCH!A147</f>
        <v>0</v>
      </c>
    </row>
    <row r="37" spans="1:9" ht="15.75">
      <c r="A37" s="43">
        <v>35</v>
      </c>
      <c r="B37" s="45">
        <v>0.30555555555555602</v>
      </c>
      <c r="C37" s="46" t="s">
        <v>24</v>
      </c>
      <c r="D37" s="46" t="s">
        <v>25</v>
      </c>
      <c r="E37" s="46" t="s">
        <v>26</v>
      </c>
      <c r="F37" s="39">
        <f t="shared" si="0"/>
        <v>0.31250000000000044</v>
      </c>
      <c r="G37" s="47">
        <v>3.5</v>
      </c>
      <c r="H37" s="48">
        <v>6.9444444444444397E-3</v>
      </c>
      <c r="I37" s="42" t="e">
        <f>SCH!#REF!</f>
        <v>#REF!</v>
      </c>
    </row>
    <row r="38" spans="1:9" ht="15.75">
      <c r="A38" s="43">
        <v>36</v>
      </c>
      <c r="B38" s="52">
        <v>0.30902777777777801</v>
      </c>
      <c r="C38" s="46" t="s">
        <v>24</v>
      </c>
      <c r="D38" s="46" t="s">
        <v>25</v>
      </c>
      <c r="E38" s="46" t="s">
        <v>26</v>
      </c>
      <c r="F38" s="39">
        <f t="shared" si="0"/>
        <v>0.31597222222222243</v>
      </c>
      <c r="G38" s="49">
        <v>3.5</v>
      </c>
      <c r="H38" s="48">
        <v>6.9444444444444397E-3</v>
      </c>
      <c r="I38" s="42">
        <f>SCH!A114</f>
        <v>121</v>
      </c>
    </row>
    <row r="39" spans="1:9" ht="15.75">
      <c r="A39" s="43">
        <v>37</v>
      </c>
      <c r="B39" s="45">
        <v>0.31597222222222221</v>
      </c>
      <c r="C39" s="46" t="s">
        <v>24</v>
      </c>
      <c r="D39" s="46" t="s">
        <v>25</v>
      </c>
      <c r="E39" s="46" t="s">
        <v>26</v>
      </c>
      <c r="F39" s="39">
        <f t="shared" si="0"/>
        <v>0.32291666666666663</v>
      </c>
      <c r="G39" s="47">
        <v>3.5</v>
      </c>
      <c r="H39" s="48">
        <v>6.9444444444444397E-3</v>
      </c>
      <c r="I39" s="42">
        <f>SCH!A115</f>
        <v>0</v>
      </c>
    </row>
    <row r="40" spans="1:9" ht="15.75">
      <c r="A40" s="43">
        <v>38</v>
      </c>
      <c r="B40" s="55">
        <v>0.5625</v>
      </c>
      <c r="C40" s="38" t="s">
        <v>24</v>
      </c>
      <c r="D40" s="38" t="s">
        <v>25</v>
      </c>
      <c r="E40" s="38" t="s">
        <v>26</v>
      </c>
      <c r="F40" s="39">
        <f t="shared" si="0"/>
        <v>0.56944444444444442</v>
      </c>
      <c r="G40" s="44">
        <v>3.5</v>
      </c>
      <c r="H40" s="41">
        <v>6.9444444444444441E-3</v>
      </c>
      <c r="I40" s="42">
        <f>SCH!A127</f>
        <v>357</v>
      </c>
    </row>
    <row r="41" spans="1:9" ht="15.75">
      <c r="A41" s="43">
        <v>39</v>
      </c>
      <c r="B41" s="45">
        <v>0.32291666666666669</v>
      </c>
      <c r="C41" s="38" t="s">
        <v>24</v>
      </c>
      <c r="D41" s="38" t="s">
        <v>25</v>
      </c>
      <c r="E41" s="38" t="s">
        <v>26</v>
      </c>
      <c r="F41" s="39">
        <f t="shared" si="0"/>
        <v>0.3298611111111111</v>
      </c>
      <c r="G41" s="40">
        <v>3.5</v>
      </c>
      <c r="H41" s="41">
        <v>6.9444444444444397E-3</v>
      </c>
      <c r="I41" s="42">
        <f>SCH!A133</f>
        <v>29</v>
      </c>
    </row>
    <row r="42" spans="1:9" ht="15.75">
      <c r="A42" s="50">
        <v>40</v>
      </c>
      <c r="B42" s="52">
        <v>0.37847222222222199</v>
      </c>
      <c r="C42" s="38" t="s">
        <v>24</v>
      </c>
      <c r="D42" s="38" t="s">
        <v>25</v>
      </c>
      <c r="E42" s="38" t="s">
        <v>26</v>
      </c>
      <c r="F42" s="39">
        <f t="shared" si="0"/>
        <v>0.38541666666666641</v>
      </c>
      <c r="G42" s="49">
        <v>3.5</v>
      </c>
      <c r="H42" s="48">
        <v>6.9444444444444397E-3</v>
      </c>
      <c r="I42" s="42">
        <f>SCH!A210</f>
        <v>0</v>
      </c>
    </row>
    <row r="43" spans="1:9" ht="15.75">
      <c r="A43" s="43">
        <v>41</v>
      </c>
      <c r="B43" s="53">
        <v>0.33680555555555602</v>
      </c>
      <c r="C43" s="46" t="s">
        <v>24</v>
      </c>
      <c r="D43" s="46" t="s">
        <v>25</v>
      </c>
      <c r="E43" s="46" t="s">
        <v>26</v>
      </c>
      <c r="F43" s="39">
        <f t="shared" si="0"/>
        <v>0.34375000000000044</v>
      </c>
      <c r="G43" s="47">
        <v>3.5</v>
      </c>
      <c r="H43" s="48">
        <v>6.9444444444444397E-3</v>
      </c>
      <c r="I43" s="42">
        <f>SCH!A152</f>
        <v>216</v>
      </c>
    </row>
    <row r="44" spans="1:9" ht="15.75">
      <c r="A44" s="50">
        <v>42</v>
      </c>
      <c r="B44" s="52">
        <v>0.3576388888888889</v>
      </c>
      <c r="C44" s="38" t="s">
        <v>24</v>
      </c>
      <c r="D44" s="38" t="s">
        <v>25</v>
      </c>
      <c r="E44" s="38" t="s">
        <v>26</v>
      </c>
      <c r="F44" s="39">
        <f t="shared" si="0"/>
        <v>0.36458333333333331</v>
      </c>
      <c r="G44" s="49">
        <v>3.5</v>
      </c>
      <c r="H44" s="48">
        <v>6.9444444444444397E-3</v>
      </c>
      <c r="I44" s="42">
        <f>SCH!A157</f>
        <v>35</v>
      </c>
    </row>
    <row r="45" spans="1:9" ht="15.75">
      <c r="A45" s="43">
        <v>43</v>
      </c>
      <c r="B45" s="45">
        <v>0.51736111111111105</v>
      </c>
      <c r="C45" s="46" t="s">
        <v>24</v>
      </c>
      <c r="D45" s="46" t="s">
        <v>25</v>
      </c>
      <c r="E45" s="46" t="s">
        <v>26</v>
      </c>
      <c r="F45" s="39">
        <f t="shared" si="0"/>
        <v>0.52430555555555547</v>
      </c>
      <c r="G45" s="47">
        <v>3.5</v>
      </c>
      <c r="H45" s="48">
        <v>6.9444444444444397E-3</v>
      </c>
      <c r="I45" s="42">
        <f>SCH!A347</f>
        <v>204</v>
      </c>
    </row>
    <row r="46" spans="1:9" ht="15.75">
      <c r="A46" s="50">
        <v>44</v>
      </c>
      <c r="B46" s="45">
        <v>0.54166666666666663</v>
      </c>
      <c r="C46" s="38" t="s">
        <v>24</v>
      </c>
      <c r="D46" s="38" t="s">
        <v>25</v>
      </c>
      <c r="E46" s="38" t="s">
        <v>26</v>
      </c>
      <c r="F46" s="39">
        <f t="shared" si="0"/>
        <v>0.54861111111111105</v>
      </c>
      <c r="G46" s="44">
        <v>3.5</v>
      </c>
      <c r="H46" s="48">
        <v>6.9444444444444441E-3</v>
      </c>
      <c r="I46" s="42">
        <f>SCH!A352</f>
        <v>0</v>
      </c>
    </row>
    <row r="47" spans="1:9" ht="15.75">
      <c r="A47" s="43">
        <v>45</v>
      </c>
      <c r="B47" s="39">
        <v>0.41666666666666669</v>
      </c>
      <c r="C47" s="38" t="s">
        <v>24</v>
      </c>
      <c r="D47" s="38" t="s">
        <v>25</v>
      </c>
      <c r="E47" s="38" t="s">
        <v>26</v>
      </c>
      <c r="F47" s="39">
        <f t="shared" si="0"/>
        <v>0.4201388888888889</v>
      </c>
      <c r="G47" s="40">
        <v>3.5</v>
      </c>
      <c r="H47" s="41">
        <v>3.472222222222222E-3</v>
      </c>
      <c r="I47" s="42">
        <f>SCH!A219</f>
        <v>0</v>
      </c>
    </row>
    <row r="48" spans="1:9" ht="15.75">
      <c r="A48" s="43">
        <v>46</v>
      </c>
      <c r="B48" s="39">
        <v>0.46527777777777801</v>
      </c>
      <c r="C48" s="38" t="s">
        <v>24</v>
      </c>
      <c r="D48" s="38" t="s">
        <v>25</v>
      </c>
      <c r="E48" s="38" t="s">
        <v>26</v>
      </c>
      <c r="F48" s="39">
        <f t="shared" si="0"/>
        <v>0.47222222222222243</v>
      </c>
      <c r="G48" s="44">
        <v>3.5</v>
      </c>
      <c r="H48" s="41">
        <v>6.9444444444444397E-3</v>
      </c>
      <c r="I48" s="42">
        <f>SCH!A297</f>
        <v>228</v>
      </c>
    </row>
    <row r="49" spans="1:9" ht="15.75">
      <c r="A49" s="43">
        <v>47</v>
      </c>
      <c r="B49" s="39">
        <v>0.40277777777777801</v>
      </c>
      <c r="C49" s="38" t="s">
        <v>24</v>
      </c>
      <c r="D49" s="38" t="s">
        <v>25</v>
      </c>
      <c r="E49" s="38" t="s">
        <v>26</v>
      </c>
      <c r="F49" s="39">
        <f t="shared" si="0"/>
        <v>0.40972222222222243</v>
      </c>
      <c r="G49" s="40">
        <v>3.5</v>
      </c>
      <c r="H49" s="41">
        <v>6.9444444444444397E-3</v>
      </c>
      <c r="I49" s="42">
        <f>SCH!A227</f>
        <v>0</v>
      </c>
    </row>
    <row r="50" spans="1:9" ht="15.75">
      <c r="A50" s="50">
        <v>48</v>
      </c>
      <c r="B50" s="45">
        <v>0.40972222222222199</v>
      </c>
      <c r="C50" s="38" t="s">
        <v>24</v>
      </c>
      <c r="D50" s="38" t="s">
        <v>25</v>
      </c>
      <c r="E50" s="38" t="s">
        <v>26</v>
      </c>
      <c r="F50" s="39">
        <f t="shared" si="0"/>
        <v>0.41666666666666641</v>
      </c>
      <c r="G50" s="49">
        <v>3.5</v>
      </c>
      <c r="H50" s="48">
        <v>6.9444444444444397E-3</v>
      </c>
      <c r="I50" s="42">
        <f>SCH!A232</f>
        <v>609</v>
      </c>
    </row>
    <row r="51" spans="1:9" ht="15.75">
      <c r="A51" s="43">
        <v>49</v>
      </c>
      <c r="B51" s="45">
        <v>0.41666666666666602</v>
      </c>
      <c r="C51" s="46" t="s">
        <v>24</v>
      </c>
      <c r="D51" s="46" t="s">
        <v>25</v>
      </c>
      <c r="E51" s="46" t="s">
        <v>26</v>
      </c>
      <c r="F51" s="39">
        <f t="shared" si="0"/>
        <v>0.42361111111111044</v>
      </c>
      <c r="G51" s="47">
        <v>3.5</v>
      </c>
      <c r="H51" s="48">
        <v>6.9444444444444397E-3</v>
      </c>
      <c r="I51" s="42">
        <f>SCH!A242</f>
        <v>245</v>
      </c>
    </row>
    <row r="52" spans="1:9" ht="15.75">
      <c r="A52" s="43">
        <v>50</v>
      </c>
      <c r="B52" s="45">
        <v>0.42361111111111099</v>
      </c>
      <c r="C52" s="46" t="s">
        <v>24</v>
      </c>
      <c r="D52" s="46" t="s">
        <v>25</v>
      </c>
      <c r="E52" s="46" t="s">
        <v>26</v>
      </c>
      <c r="F52" s="39">
        <f t="shared" si="0"/>
        <v>0.43055555555555541</v>
      </c>
      <c r="G52" s="49">
        <v>3.5</v>
      </c>
      <c r="H52" s="48">
        <v>6.9444444444444397E-3</v>
      </c>
      <c r="I52" s="42">
        <f>SCH!A250</f>
        <v>370</v>
      </c>
    </row>
    <row r="53" spans="1:9" ht="15.75">
      <c r="A53" s="43">
        <v>51</v>
      </c>
      <c r="B53" s="39">
        <v>0.43055555555555503</v>
      </c>
      <c r="C53" s="38" t="s">
        <v>24</v>
      </c>
      <c r="D53" s="38" t="s">
        <v>25</v>
      </c>
      <c r="E53" s="38" t="s">
        <v>26</v>
      </c>
      <c r="F53" s="39">
        <f t="shared" si="0"/>
        <v>0.43749999999999944</v>
      </c>
      <c r="G53" s="40">
        <v>3.5</v>
      </c>
      <c r="H53" s="41">
        <v>6.9444444444444397E-3</v>
      </c>
      <c r="I53" s="42">
        <f>SCH!A258</f>
        <v>613</v>
      </c>
    </row>
    <row r="54" spans="1:9" ht="15.75">
      <c r="A54" s="43">
        <v>52</v>
      </c>
      <c r="B54" s="45">
        <v>0.44444444444444442</v>
      </c>
      <c r="C54" s="46" t="s">
        <v>24</v>
      </c>
      <c r="D54" s="46" t="s">
        <v>25</v>
      </c>
      <c r="E54" s="46" t="s">
        <v>26</v>
      </c>
      <c r="F54" s="39">
        <f t="shared" si="0"/>
        <v>0.45138888888888884</v>
      </c>
      <c r="G54" s="49">
        <v>3.5</v>
      </c>
      <c r="H54" s="48">
        <v>6.9444444444444397E-3</v>
      </c>
      <c r="I54" s="42">
        <f>SCH!A265</f>
        <v>587</v>
      </c>
    </row>
    <row r="55" spans="1:9" ht="15.75">
      <c r="A55" s="43">
        <v>53</v>
      </c>
      <c r="B55" s="56">
        <v>0.54166666666666696</v>
      </c>
      <c r="C55" s="46" t="s">
        <v>24</v>
      </c>
      <c r="D55" s="46" t="s">
        <v>25</v>
      </c>
      <c r="E55" s="46" t="s">
        <v>26</v>
      </c>
      <c r="F55" s="39">
        <f t="shared" si="0"/>
        <v>0.54861111111111138</v>
      </c>
      <c r="G55" s="47">
        <v>3.5</v>
      </c>
      <c r="H55" s="48">
        <v>6.9444444444444397E-3</v>
      </c>
      <c r="I55" s="42">
        <f>SCH!A366</f>
        <v>505</v>
      </c>
    </row>
    <row r="56" spans="1:9" ht="15.75">
      <c r="A56" s="50">
        <v>54</v>
      </c>
      <c r="B56" s="52">
        <v>0.55208333333333304</v>
      </c>
      <c r="C56" s="38" t="s">
        <v>24</v>
      </c>
      <c r="D56" s="38" t="s">
        <v>25</v>
      </c>
      <c r="E56" s="38" t="s">
        <v>26</v>
      </c>
      <c r="F56" s="39">
        <f t="shared" si="0"/>
        <v>0.55902777777777746</v>
      </c>
      <c r="G56" s="49">
        <v>3.5</v>
      </c>
      <c r="H56" s="48">
        <v>6.9444444444444397E-3</v>
      </c>
      <c r="I56" s="42">
        <f>SCH!A379</f>
        <v>568</v>
      </c>
    </row>
    <row r="57" spans="1:9" ht="15.75">
      <c r="A57" s="43">
        <v>55</v>
      </c>
      <c r="B57" s="52">
        <v>0.62847222222222221</v>
      </c>
      <c r="C57" s="38" t="s">
        <v>24</v>
      </c>
      <c r="D57" s="38" t="s">
        <v>25</v>
      </c>
      <c r="E57" s="38" t="s">
        <v>26</v>
      </c>
      <c r="F57" s="39">
        <f t="shared" si="0"/>
        <v>0.63541666666666663</v>
      </c>
      <c r="G57" s="40">
        <v>3.5</v>
      </c>
      <c r="H57" s="41">
        <v>6.9444444444444397E-3</v>
      </c>
      <c r="I57" s="42">
        <f>SCH!A280</f>
        <v>593</v>
      </c>
    </row>
    <row r="58" spans="1:9" ht="15.75">
      <c r="A58" s="43">
        <v>56</v>
      </c>
      <c r="B58" s="52">
        <v>0.57291666666666696</v>
      </c>
      <c r="C58" s="46" t="s">
        <v>24</v>
      </c>
      <c r="D58" s="46" t="s">
        <v>25</v>
      </c>
      <c r="E58" s="46" t="s">
        <v>26</v>
      </c>
      <c r="F58" s="39">
        <f t="shared" si="0"/>
        <v>0.57986111111111138</v>
      </c>
      <c r="G58" s="49">
        <v>3.5</v>
      </c>
      <c r="H58" s="48">
        <v>6.9444444444444397E-3</v>
      </c>
      <c r="I58" s="42">
        <f>SCH!A399</f>
        <v>507</v>
      </c>
    </row>
    <row r="59" spans="1:9" ht="15.75">
      <c r="A59" s="43">
        <v>57</v>
      </c>
      <c r="B59" s="52">
        <v>0.56944444444444497</v>
      </c>
      <c r="C59" s="46" t="s">
        <v>24</v>
      </c>
      <c r="D59" s="46" t="s">
        <v>25</v>
      </c>
      <c r="E59" s="46" t="s">
        <v>26</v>
      </c>
      <c r="F59" s="39">
        <f t="shared" si="0"/>
        <v>0.57638888888888939</v>
      </c>
      <c r="G59" s="47">
        <v>3.5</v>
      </c>
      <c r="H59" s="48">
        <v>6.9444444444444397E-3</v>
      </c>
      <c r="I59" s="42">
        <f>SCH!A398</f>
        <v>544</v>
      </c>
    </row>
    <row r="60" spans="1:9" ht="15.75">
      <c r="A60" s="43">
        <v>58</v>
      </c>
      <c r="B60" s="56">
        <v>0.57986111111111105</v>
      </c>
      <c r="C60" s="46" t="s">
        <v>24</v>
      </c>
      <c r="D60" s="46" t="s">
        <v>25</v>
      </c>
      <c r="E60" s="46" t="s">
        <v>26</v>
      </c>
      <c r="F60" s="39">
        <f t="shared" si="0"/>
        <v>0.58680555555555547</v>
      </c>
      <c r="G60" s="49">
        <v>3.5</v>
      </c>
      <c r="H60" s="48">
        <v>6.9444444444444397E-3</v>
      </c>
      <c r="I60" s="42">
        <f>SCH!A404</f>
        <v>549</v>
      </c>
    </row>
    <row r="61" spans="1:9" ht="15.75">
      <c r="A61" s="43">
        <v>59</v>
      </c>
      <c r="B61" s="52">
        <v>0.5625</v>
      </c>
      <c r="C61" s="38" t="s">
        <v>24</v>
      </c>
      <c r="D61" s="38" t="s">
        <v>25</v>
      </c>
      <c r="E61" s="38" t="s">
        <v>26</v>
      </c>
      <c r="F61" s="39">
        <f t="shared" si="0"/>
        <v>0.56597222222222221</v>
      </c>
      <c r="G61" s="40">
        <v>3.5</v>
      </c>
      <c r="H61" s="41">
        <v>3.472222222222222E-3</v>
      </c>
      <c r="I61" s="42" t="e">
        <f>SCH!#REF!</f>
        <v>#REF!</v>
      </c>
    </row>
    <row r="62" spans="1:9" ht="15.75">
      <c r="A62" s="43">
        <v>60</v>
      </c>
      <c r="B62" s="55">
        <v>0.59027777777777801</v>
      </c>
      <c r="C62" s="38" t="s">
        <v>24</v>
      </c>
      <c r="D62" s="38" t="s">
        <v>25</v>
      </c>
      <c r="E62" s="38" t="s">
        <v>26</v>
      </c>
      <c r="F62" s="39">
        <f t="shared" si="0"/>
        <v>0.59722222222222243</v>
      </c>
      <c r="G62" s="44">
        <v>3.5</v>
      </c>
      <c r="H62" s="41">
        <v>6.9444444444444397E-3</v>
      </c>
      <c r="I62" s="42" t="e">
        <f>SCH!#REF!</f>
        <v>#REF!</v>
      </c>
    </row>
    <row r="63" spans="1:9" ht="15.75">
      <c r="A63" s="43">
        <v>61</v>
      </c>
      <c r="B63" s="52">
        <v>0.55555555555555602</v>
      </c>
      <c r="C63" s="46" t="s">
        <v>24</v>
      </c>
      <c r="D63" s="46" t="s">
        <v>25</v>
      </c>
      <c r="E63" s="46" t="s">
        <v>26</v>
      </c>
      <c r="F63" s="39">
        <f t="shared" si="0"/>
        <v>0.56250000000000044</v>
      </c>
      <c r="G63" s="47">
        <v>3.5</v>
      </c>
      <c r="H63" s="41">
        <v>6.9444444444444397E-3</v>
      </c>
      <c r="I63" s="42">
        <f>SCH!A384</f>
        <v>538</v>
      </c>
    </row>
    <row r="64" spans="1:9" ht="15.75">
      <c r="A64" s="43">
        <v>62</v>
      </c>
      <c r="B64" s="52">
        <v>0.60763888888888895</v>
      </c>
      <c r="C64" s="46" t="s">
        <v>24</v>
      </c>
      <c r="D64" s="46" t="s">
        <v>25</v>
      </c>
      <c r="E64" s="46" t="s">
        <v>26</v>
      </c>
      <c r="F64" s="39">
        <f t="shared" si="0"/>
        <v>0.61458333333333337</v>
      </c>
      <c r="G64" s="49">
        <v>3.5</v>
      </c>
      <c r="H64" s="48">
        <v>6.9444444444444397E-3</v>
      </c>
      <c r="I64" s="42">
        <f>SCH!A416</f>
        <v>15</v>
      </c>
    </row>
    <row r="65" spans="1:9" ht="15.75">
      <c r="A65" s="50">
        <v>63</v>
      </c>
      <c r="B65" s="52">
        <v>0.61111111111111205</v>
      </c>
      <c r="C65" s="46" t="s">
        <v>24</v>
      </c>
      <c r="D65" s="46" t="s">
        <v>25</v>
      </c>
      <c r="E65" s="46" t="s">
        <v>26</v>
      </c>
      <c r="F65" s="39">
        <f t="shared" si="0"/>
        <v>0.61805555555555647</v>
      </c>
      <c r="G65" s="47">
        <v>3.5</v>
      </c>
      <c r="H65" s="48">
        <v>6.9444444444444397E-3</v>
      </c>
      <c r="I65" s="42">
        <f>SCH!A422</f>
        <v>0</v>
      </c>
    </row>
    <row r="66" spans="1:9" ht="15.75">
      <c r="A66" s="43">
        <v>64</v>
      </c>
      <c r="B66" s="52">
        <v>0.60069444444444398</v>
      </c>
      <c r="C66" s="38" t="s">
        <v>24</v>
      </c>
      <c r="D66" s="38" t="s">
        <v>25</v>
      </c>
      <c r="E66" s="38" t="s">
        <v>26</v>
      </c>
      <c r="F66" s="39">
        <f t="shared" si="0"/>
        <v>0.60416666666666619</v>
      </c>
      <c r="G66" s="44">
        <v>3.5</v>
      </c>
      <c r="H66" s="41">
        <v>3.4722222222222199E-3</v>
      </c>
      <c r="I66" s="42" t="e">
        <f>SCH!#REF!</f>
        <v>#REF!</v>
      </c>
    </row>
    <row r="67" spans="1:9" ht="15.75">
      <c r="A67" s="50">
        <v>65</v>
      </c>
      <c r="B67" s="52">
        <v>0.63888888888888895</v>
      </c>
      <c r="C67" s="38" t="s">
        <v>24</v>
      </c>
      <c r="D67" s="38" t="s">
        <v>25</v>
      </c>
      <c r="E67" s="38" t="s">
        <v>26</v>
      </c>
      <c r="F67" s="39">
        <f t="shared" ref="F67:F130" si="1">B67+H67</f>
        <v>0.64583333333333337</v>
      </c>
      <c r="G67" s="47">
        <v>3.5</v>
      </c>
      <c r="H67" s="48">
        <v>6.9444444444444397E-3</v>
      </c>
      <c r="I67" s="42" t="e">
        <f>SCH!#REF!</f>
        <v>#REF!</v>
      </c>
    </row>
    <row r="68" spans="1:9" ht="15.75">
      <c r="A68" s="50">
        <v>66</v>
      </c>
      <c r="B68" s="51">
        <v>0.4826388888888889</v>
      </c>
      <c r="C68" s="38" t="s">
        <v>26</v>
      </c>
      <c r="D68" s="38" t="s">
        <v>25</v>
      </c>
      <c r="E68" s="38" t="s">
        <v>24</v>
      </c>
      <c r="F68" s="39">
        <f t="shared" si="1"/>
        <v>0.48958333333333331</v>
      </c>
      <c r="G68" s="47">
        <v>3.5</v>
      </c>
      <c r="H68" s="48">
        <v>6.9444444444444397E-3</v>
      </c>
      <c r="I68" s="42">
        <f>SCH!A316</f>
        <v>0</v>
      </c>
    </row>
    <row r="69" spans="1:9" ht="15.75">
      <c r="A69" s="43">
        <v>67</v>
      </c>
      <c r="B69" s="45">
        <v>0.50347222222222199</v>
      </c>
      <c r="C69" s="46" t="s">
        <v>26</v>
      </c>
      <c r="D69" s="46" t="s">
        <v>25</v>
      </c>
      <c r="E69" s="46" t="s">
        <v>24</v>
      </c>
      <c r="F69" s="39">
        <f t="shared" si="1"/>
        <v>0.51041666666666641</v>
      </c>
      <c r="G69" s="49">
        <v>3.5</v>
      </c>
      <c r="H69" s="48">
        <v>6.9444444444444397E-3</v>
      </c>
      <c r="I69" s="42">
        <f>SCH!A330</f>
        <v>630</v>
      </c>
    </row>
    <row r="70" spans="1:9" ht="15.75">
      <c r="A70" s="43">
        <v>68</v>
      </c>
      <c r="B70" s="45">
        <v>0.53125</v>
      </c>
      <c r="C70" s="46" t="s">
        <v>26</v>
      </c>
      <c r="D70" s="46" t="s">
        <v>25</v>
      </c>
      <c r="E70" s="46" t="s">
        <v>24</v>
      </c>
      <c r="F70" s="39">
        <f t="shared" si="1"/>
        <v>0.53819444444444442</v>
      </c>
      <c r="G70" s="47">
        <v>3.5</v>
      </c>
      <c r="H70" s="48">
        <v>6.9444444444444397E-3</v>
      </c>
      <c r="I70" s="42">
        <f>SCH!A358</f>
        <v>0</v>
      </c>
    </row>
    <row r="71" spans="1:9" ht="15.75">
      <c r="A71" s="43">
        <v>69</v>
      </c>
      <c r="B71" s="53">
        <v>0.54513888888888895</v>
      </c>
      <c r="C71" s="46" t="s">
        <v>26</v>
      </c>
      <c r="D71" s="46" t="s">
        <v>25</v>
      </c>
      <c r="E71" s="46" t="s">
        <v>24</v>
      </c>
      <c r="F71" s="39">
        <f t="shared" si="1"/>
        <v>0.55208333333333337</v>
      </c>
      <c r="G71" s="49">
        <v>3.5</v>
      </c>
      <c r="H71" s="48">
        <v>6.9444444444444397E-3</v>
      </c>
      <c r="I71" s="42">
        <f>SCH!A373</f>
        <v>0</v>
      </c>
    </row>
    <row r="72" spans="1:9" ht="15.75">
      <c r="A72" s="50">
        <v>70</v>
      </c>
      <c r="B72" s="45">
        <v>0.54166666666666696</v>
      </c>
      <c r="C72" s="38" t="s">
        <v>26</v>
      </c>
      <c r="D72" s="38" t="s">
        <v>25</v>
      </c>
      <c r="E72" s="38" t="s">
        <v>24</v>
      </c>
      <c r="F72" s="39">
        <f t="shared" si="1"/>
        <v>0.54861111111111138</v>
      </c>
      <c r="G72" s="47">
        <v>3.5</v>
      </c>
      <c r="H72" s="48">
        <v>6.9444444444444397E-3</v>
      </c>
      <c r="I72" s="42">
        <f>SCH!A367</f>
        <v>547</v>
      </c>
    </row>
    <row r="73" spans="1:9" ht="15.75">
      <c r="A73" s="43">
        <v>71</v>
      </c>
      <c r="B73" s="45">
        <v>0.54861111111111105</v>
      </c>
      <c r="C73" s="46" t="s">
        <v>26</v>
      </c>
      <c r="D73" s="46" t="s">
        <v>25</v>
      </c>
      <c r="E73" s="46" t="s">
        <v>24</v>
      </c>
      <c r="F73" s="39">
        <f t="shared" si="1"/>
        <v>0.55208333333333326</v>
      </c>
      <c r="G73" s="49">
        <v>3.5</v>
      </c>
      <c r="H73" s="48">
        <v>3.4722222222222199E-3</v>
      </c>
      <c r="I73" s="42">
        <f>SCH!A375</f>
        <v>0</v>
      </c>
    </row>
    <row r="74" spans="1:9" ht="15.75">
      <c r="A74" s="43">
        <v>72</v>
      </c>
      <c r="B74" s="39">
        <v>0.52430555555555558</v>
      </c>
      <c r="C74" s="38" t="s">
        <v>26</v>
      </c>
      <c r="D74" s="38" t="s">
        <v>25</v>
      </c>
      <c r="E74" s="38" t="s">
        <v>24</v>
      </c>
      <c r="F74" s="39">
        <f t="shared" si="1"/>
        <v>0.53125</v>
      </c>
      <c r="G74" s="40">
        <v>3.5</v>
      </c>
      <c r="H74" s="41">
        <v>6.9444444444444397E-3</v>
      </c>
      <c r="I74" s="42">
        <f>SCH!A385</f>
        <v>580</v>
      </c>
    </row>
    <row r="75" spans="1:9" ht="15.75">
      <c r="A75" s="43">
        <v>73</v>
      </c>
      <c r="B75" s="45">
        <v>0.56944444444444398</v>
      </c>
      <c r="C75" s="38" t="s">
        <v>26</v>
      </c>
      <c r="D75" s="38" t="s">
        <v>25</v>
      </c>
      <c r="E75" s="38" t="s">
        <v>24</v>
      </c>
      <c r="F75" s="39">
        <f t="shared" si="1"/>
        <v>0.5763888888888884</v>
      </c>
      <c r="G75" s="44">
        <v>3.5</v>
      </c>
      <c r="H75" s="41">
        <v>6.9444444444444397E-3</v>
      </c>
      <c r="I75" s="42">
        <f>SCH!A394</f>
        <v>0</v>
      </c>
    </row>
    <row r="76" spans="1:9" ht="15.75">
      <c r="A76" s="43">
        <v>74</v>
      </c>
      <c r="B76" s="45">
        <v>0.55208333333333337</v>
      </c>
      <c r="C76" s="46" t="s">
        <v>26</v>
      </c>
      <c r="D76" s="46" t="s">
        <v>25</v>
      </c>
      <c r="E76" s="46" t="s">
        <v>24</v>
      </c>
      <c r="F76" s="39">
        <f t="shared" si="1"/>
        <v>0.55555555555555558</v>
      </c>
      <c r="G76" s="47">
        <v>3.5</v>
      </c>
      <c r="H76" s="48">
        <v>3.4722222222222199E-3</v>
      </c>
      <c r="I76" s="42">
        <f>SCH!A348</f>
        <v>387</v>
      </c>
    </row>
    <row r="77" spans="1:9" ht="15.75">
      <c r="A77" s="43">
        <v>75</v>
      </c>
      <c r="B77" s="45">
        <v>0.72916666666666663</v>
      </c>
      <c r="C77" s="46" t="s">
        <v>26</v>
      </c>
      <c r="D77" s="46" t="s">
        <v>25</v>
      </c>
      <c r="E77" s="46" t="s">
        <v>24</v>
      </c>
      <c r="F77" s="39">
        <f t="shared" si="1"/>
        <v>0.73611111111111105</v>
      </c>
      <c r="G77" s="49">
        <v>3.5</v>
      </c>
      <c r="H77" s="48">
        <v>6.9444444444444397E-3</v>
      </c>
      <c r="I77" s="42" t="e">
        <f>SCH!#REF!</f>
        <v>#REF!</v>
      </c>
    </row>
    <row r="78" spans="1:9" ht="15.75">
      <c r="A78" s="43">
        <v>76</v>
      </c>
      <c r="B78" s="39">
        <v>0.78125</v>
      </c>
      <c r="C78" s="38" t="s">
        <v>26</v>
      </c>
      <c r="D78" s="38" t="s">
        <v>25</v>
      </c>
      <c r="E78" s="38" t="s">
        <v>24</v>
      </c>
      <c r="F78" s="39">
        <f t="shared" si="1"/>
        <v>0.78819444444444442</v>
      </c>
      <c r="G78" s="40">
        <v>3.5</v>
      </c>
      <c r="H78" s="41">
        <v>6.9444444444444397E-3</v>
      </c>
      <c r="I78" s="42" t="e">
        <f>SCH!#REF!</f>
        <v>#REF!</v>
      </c>
    </row>
    <row r="79" spans="1:9" ht="15.75">
      <c r="A79" s="50">
        <v>77</v>
      </c>
      <c r="B79" s="45">
        <v>0.53472222222222199</v>
      </c>
      <c r="C79" s="38" t="s">
        <v>26</v>
      </c>
      <c r="D79" s="38" t="s">
        <v>25</v>
      </c>
      <c r="E79" s="38" t="s">
        <v>24</v>
      </c>
      <c r="F79" s="39">
        <f t="shared" si="1"/>
        <v>0.54166666666666641</v>
      </c>
      <c r="G79" s="49">
        <v>3.5</v>
      </c>
      <c r="H79" s="48">
        <v>6.9444444444444397E-3</v>
      </c>
      <c r="I79" s="42">
        <f>SCH!A360</f>
        <v>0</v>
      </c>
    </row>
    <row r="80" spans="1:9" ht="15.75">
      <c r="A80" s="43">
        <v>78</v>
      </c>
      <c r="B80" s="45">
        <v>0.61111111111111205</v>
      </c>
      <c r="C80" s="38" t="s">
        <v>26</v>
      </c>
      <c r="D80" s="38" t="s">
        <v>25</v>
      </c>
      <c r="E80" s="38" t="s">
        <v>24</v>
      </c>
      <c r="F80" s="39">
        <f t="shared" si="1"/>
        <v>0.61805555555555647</v>
      </c>
      <c r="G80" s="40">
        <v>3.5</v>
      </c>
      <c r="H80" s="41">
        <v>6.9444444444444397E-3</v>
      </c>
      <c r="I80" s="42">
        <f>SCH!A423</f>
        <v>0</v>
      </c>
    </row>
    <row r="81" spans="1:9" ht="15.75">
      <c r="A81" s="43">
        <v>79</v>
      </c>
      <c r="B81" s="45">
        <v>0.61111111111111105</v>
      </c>
      <c r="C81" s="46" t="s">
        <v>26</v>
      </c>
      <c r="D81" s="46" t="s">
        <v>25</v>
      </c>
      <c r="E81" s="46" t="s">
        <v>24</v>
      </c>
      <c r="F81" s="39">
        <f t="shared" si="1"/>
        <v>0.61805555555555547</v>
      </c>
      <c r="G81" s="49">
        <v>3.5</v>
      </c>
      <c r="H81" s="48">
        <v>6.9444444444444397E-3</v>
      </c>
      <c r="I81" s="42">
        <f>SCH!A419</f>
        <v>652</v>
      </c>
    </row>
    <row r="82" spans="1:9" ht="15.75">
      <c r="A82" s="43">
        <v>80</v>
      </c>
      <c r="B82" s="45">
        <v>0.70833333333333337</v>
      </c>
      <c r="C82" s="46" t="s">
        <v>26</v>
      </c>
      <c r="D82" s="46" t="s">
        <v>25</v>
      </c>
      <c r="E82" s="46" t="s">
        <v>24</v>
      </c>
      <c r="F82" s="39">
        <f t="shared" si="1"/>
        <v>0.71527777777777779</v>
      </c>
      <c r="G82" s="47">
        <v>3.5</v>
      </c>
      <c r="H82" s="48">
        <v>6.9444444444444397E-3</v>
      </c>
      <c r="I82" s="42">
        <f>SCH!A436</f>
        <v>489</v>
      </c>
    </row>
    <row r="83" spans="1:9" ht="15.75">
      <c r="A83" s="43">
        <v>81</v>
      </c>
      <c r="B83" s="53">
        <v>0.59027777777777779</v>
      </c>
      <c r="C83" s="46" t="s">
        <v>26</v>
      </c>
      <c r="D83" s="46" t="s">
        <v>25</v>
      </c>
      <c r="E83" s="46" t="s">
        <v>24</v>
      </c>
      <c r="F83" s="39">
        <f t="shared" si="1"/>
        <v>0.59722222222222221</v>
      </c>
      <c r="G83" s="49">
        <v>3.5</v>
      </c>
      <c r="H83" s="48">
        <v>6.9444444444444397E-3</v>
      </c>
      <c r="I83" s="42" t="e">
        <f>SCH!#REF!</f>
        <v>#REF!</v>
      </c>
    </row>
    <row r="84" spans="1:9" ht="15.75">
      <c r="A84" s="43">
        <v>82</v>
      </c>
      <c r="B84" s="53">
        <v>0.68402777777777779</v>
      </c>
      <c r="C84" s="46" t="s">
        <v>26</v>
      </c>
      <c r="D84" s="46" t="s">
        <v>25</v>
      </c>
      <c r="E84" s="46" t="s">
        <v>24</v>
      </c>
      <c r="F84" s="39">
        <f t="shared" si="1"/>
        <v>0.69097222222222221</v>
      </c>
      <c r="G84" s="47">
        <v>3.5</v>
      </c>
      <c r="H84" s="48">
        <v>6.9444444444444397E-3</v>
      </c>
      <c r="I84" s="42">
        <f>SCH!A439</f>
        <v>0</v>
      </c>
    </row>
    <row r="85" spans="1:9" ht="15.75">
      <c r="A85" s="50">
        <v>83</v>
      </c>
      <c r="B85" s="45">
        <v>0.54861111111111105</v>
      </c>
      <c r="C85" s="38" t="s">
        <v>26</v>
      </c>
      <c r="D85" s="38" t="s">
        <v>25</v>
      </c>
      <c r="E85" s="38" t="s">
        <v>24</v>
      </c>
      <c r="F85" s="39">
        <f t="shared" si="1"/>
        <v>0.55555555555555547</v>
      </c>
      <c r="G85" s="44">
        <v>3.5</v>
      </c>
      <c r="H85" s="48">
        <v>6.9444444444444397E-3</v>
      </c>
      <c r="I85" s="42">
        <f>SCH!A376</f>
        <v>509</v>
      </c>
    </row>
    <row r="86" spans="1:9" ht="15.75">
      <c r="A86" s="50">
        <v>84</v>
      </c>
      <c r="B86" s="45">
        <v>0.74305555555555547</v>
      </c>
      <c r="C86" s="38" t="s">
        <v>26</v>
      </c>
      <c r="D86" s="38" t="s">
        <v>25</v>
      </c>
      <c r="E86" s="38" t="s">
        <v>24</v>
      </c>
      <c r="F86" s="39">
        <f t="shared" si="1"/>
        <v>0.74999999999999989</v>
      </c>
      <c r="G86" s="47">
        <v>3.5</v>
      </c>
      <c r="H86" s="48">
        <v>6.9444444444444397E-3</v>
      </c>
      <c r="I86" s="42">
        <f>SCH!A454</f>
        <v>0</v>
      </c>
    </row>
    <row r="87" spans="1:9" ht="15.75">
      <c r="A87" s="43">
        <v>85</v>
      </c>
      <c r="B87" s="45">
        <v>0.59375</v>
      </c>
      <c r="C87" s="46" t="s">
        <v>26</v>
      </c>
      <c r="D87" s="46" t="s">
        <v>25</v>
      </c>
      <c r="E87" s="46" t="s">
        <v>24</v>
      </c>
      <c r="F87" s="39">
        <f t="shared" si="1"/>
        <v>0.59722222222222221</v>
      </c>
      <c r="G87" s="49">
        <v>3.5</v>
      </c>
      <c r="H87" s="48">
        <v>3.4722222222222199E-3</v>
      </c>
      <c r="I87" s="42">
        <f>SCH!A410</f>
        <v>309</v>
      </c>
    </row>
    <row r="88" spans="1:9" ht="15.75">
      <c r="A88" s="43">
        <v>86</v>
      </c>
      <c r="B88" s="39">
        <v>0.55902777777777779</v>
      </c>
      <c r="C88" s="38" t="s">
        <v>26</v>
      </c>
      <c r="D88" s="38" t="s">
        <v>25</v>
      </c>
      <c r="E88" s="38" t="s">
        <v>24</v>
      </c>
      <c r="F88" s="39">
        <f t="shared" si="1"/>
        <v>0.56597222222222221</v>
      </c>
      <c r="G88" s="40">
        <v>3.5</v>
      </c>
      <c r="H88" s="41">
        <v>6.9444444444444397E-3</v>
      </c>
      <c r="I88" s="42">
        <f>SCH!A466</f>
        <v>637</v>
      </c>
    </row>
    <row r="89" spans="1:9" ht="15.75">
      <c r="A89" s="50">
        <v>87</v>
      </c>
      <c r="B89" s="45">
        <v>0.57986111111111105</v>
      </c>
      <c r="C89" s="38" t="s">
        <v>26</v>
      </c>
      <c r="D89" s="38" t="s">
        <v>25</v>
      </c>
      <c r="E89" s="38" t="s">
        <v>24</v>
      </c>
      <c r="F89" s="39">
        <f t="shared" si="1"/>
        <v>0.58680555555555547</v>
      </c>
      <c r="G89" s="49">
        <v>3.5</v>
      </c>
      <c r="H89" s="48">
        <v>6.9444444444444441E-3</v>
      </c>
      <c r="I89" s="42" t="e">
        <f>SCH!#REF!</f>
        <v>#REF!</v>
      </c>
    </row>
    <row r="90" spans="1:9" ht="15.75">
      <c r="A90" s="43">
        <v>88</v>
      </c>
      <c r="B90" s="45">
        <v>0.56597222222222221</v>
      </c>
      <c r="C90" s="38" t="s">
        <v>26</v>
      </c>
      <c r="D90" s="38" t="s">
        <v>25</v>
      </c>
      <c r="E90" s="38" t="s">
        <v>24</v>
      </c>
      <c r="F90" s="39">
        <f t="shared" si="1"/>
        <v>0.57291666666666663</v>
      </c>
      <c r="G90" s="40">
        <v>3.5</v>
      </c>
      <c r="H90" s="41">
        <v>6.9444444444444397E-3</v>
      </c>
      <c r="I90" s="42">
        <f>SCH!A462</f>
        <v>624</v>
      </c>
    </row>
    <row r="91" spans="1:9" ht="15.75">
      <c r="A91" s="43">
        <v>89</v>
      </c>
      <c r="B91" s="45">
        <v>0.60763888888888895</v>
      </c>
      <c r="C91" s="46" t="s">
        <v>26</v>
      </c>
      <c r="D91" s="46" t="s">
        <v>25</v>
      </c>
      <c r="E91" s="46" t="s">
        <v>24</v>
      </c>
      <c r="F91" s="39">
        <f t="shared" si="1"/>
        <v>0.61111111111111116</v>
      </c>
      <c r="G91" s="49">
        <v>3.5</v>
      </c>
      <c r="H91" s="48">
        <v>3.4722222222222199E-3</v>
      </c>
      <c r="I91" s="42">
        <f>SCH!A417</f>
        <v>650</v>
      </c>
    </row>
    <row r="92" spans="1:9" ht="15.75">
      <c r="A92" s="43">
        <v>90</v>
      </c>
      <c r="B92" s="45">
        <v>0.78819444444444453</v>
      </c>
      <c r="C92" s="46" t="s">
        <v>26</v>
      </c>
      <c r="D92" s="46" t="s">
        <v>25</v>
      </c>
      <c r="E92" s="46" t="s">
        <v>24</v>
      </c>
      <c r="F92" s="39">
        <f t="shared" si="1"/>
        <v>0.79513888888888895</v>
      </c>
      <c r="G92" s="47">
        <v>3.5</v>
      </c>
      <c r="H92" s="48">
        <v>6.9444444444444397E-3</v>
      </c>
      <c r="I92" s="42" t="e">
        <f>SCH!#REF!</f>
        <v>#REF!</v>
      </c>
    </row>
    <row r="93" spans="1:9" ht="15.75">
      <c r="A93" s="43">
        <v>91</v>
      </c>
      <c r="B93" s="53">
        <v>0.59375</v>
      </c>
      <c r="C93" s="46" t="s">
        <v>26</v>
      </c>
      <c r="D93" s="46" t="s">
        <v>25</v>
      </c>
      <c r="E93" s="46" t="s">
        <v>24</v>
      </c>
      <c r="F93" s="39">
        <f t="shared" si="1"/>
        <v>0.60069444444444442</v>
      </c>
      <c r="G93" s="49">
        <v>3.5</v>
      </c>
      <c r="H93" s="48">
        <v>6.9444444444444397E-3</v>
      </c>
      <c r="I93" s="42">
        <f>SCH!A340</f>
        <v>0</v>
      </c>
    </row>
    <row r="94" spans="1:9" ht="15.75">
      <c r="A94" s="43">
        <v>92</v>
      </c>
      <c r="B94" s="53">
        <v>0.61458333333333337</v>
      </c>
      <c r="C94" s="46" t="s">
        <v>26</v>
      </c>
      <c r="D94" s="46" t="s">
        <v>25</v>
      </c>
      <c r="E94" s="46" t="s">
        <v>24</v>
      </c>
      <c r="F94" s="39">
        <f t="shared" si="1"/>
        <v>0.62152777777777779</v>
      </c>
      <c r="G94" s="47">
        <v>3.5</v>
      </c>
      <c r="H94" s="48">
        <v>6.9444444444444441E-3</v>
      </c>
      <c r="I94" s="42" t="e">
        <f>SCH!#REF!</f>
        <v>#REF!</v>
      </c>
    </row>
    <row r="95" spans="1:9" ht="15.75">
      <c r="A95" s="43">
        <v>93</v>
      </c>
      <c r="B95" s="39">
        <v>0.55555555555555602</v>
      </c>
      <c r="C95" s="38" t="s">
        <v>26</v>
      </c>
      <c r="D95" s="38" t="s">
        <v>25</v>
      </c>
      <c r="E95" s="38" t="s">
        <v>24</v>
      </c>
      <c r="F95" s="39">
        <f t="shared" si="1"/>
        <v>0.56250000000000044</v>
      </c>
      <c r="G95" s="44">
        <v>3.5</v>
      </c>
      <c r="H95" s="41">
        <v>6.9444444444444397E-3</v>
      </c>
      <c r="I95" s="42" t="e">
        <f>SCH!#REF!</f>
        <v>#REF!</v>
      </c>
    </row>
    <row r="96" spans="1:9" ht="15.75">
      <c r="A96" s="50">
        <v>94</v>
      </c>
      <c r="B96" s="45">
        <v>0.72916666666666663</v>
      </c>
      <c r="C96" s="38" t="s">
        <v>26</v>
      </c>
      <c r="D96" s="38" t="s">
        <v>25</v>
      </c>
      <c r="E96" s="38" t="s">
        <v>24</v>
      </c>
      <c r="F96" s="39">
        <f t="shared" si="1"/>
        <v>0.73611111111111105</v>
      </c>
      <c r="G96" s="47">
        <v>3.5</v>
      </c>
      <c r="H96" s="48">
        <v>6.9444444444444397E-3</v>
      </c>
      <c r="I96" s="42" t="e">
        <f>SCH!#REF!</f>
        <v>#REF!</v>
      </c>
    </row>
    <row r="97" spans="1:9" ht="15.75">
      <c r="A97" s="43">
        <v>95</v>
      </c>
      <c r="B97" s="45">
        <v>0.81597222222222221</v>
      </c>
      <c r="C97" s="46" t="s">
        <v>26</v>
      </c>
      <c r="D97" s="46" t="s">
        <v>25</v>
      </c>
      <c r="E97" s="46" t="s">
        <v>24</v>
      </c>
      <c r="F97" s="39">
        <f t="shared" si="1"/>
        <v>0.82291666666666663</v>
      </c>
      <c r="G97" s="49">
        <v>3.5</v>
      </c>
      <c r="H97" s="48">
        <v>6.9444444444444441E-3</v>
      </c>
      <c r="I97" s="42" t="e">
        <f>SCH!#REF!</f>
        <v>#REF!</v>
      </c>
    </row>
    <row r="98" spans="1:9" ht="15.75">
      <c r="A98" s="43">
        <v>96</v>
      </c>
      <c r="B98" s="45">
        <v>0.71180555555555547</v>
      </c>
      <c r="C98" s="38" t="s">
        <v>26</v>
      </c>
      <c r="D98" s="38" t="s">
        <v>25</v>
      </c>
      <c r="E98" s="38" t="s">
        <v>24</v>
      </c>
      <c r="F98" s="39">
        <f t="shared" si="1"/>
        <v>0.71527777777777768</v>
      </c>
      <c r="G98" s="40">
        <v>3.5</v>
      </c>
      <c r="H98" s="41">
        <v>3.472222222222222E-3</v>
      </c>
      <c r="I98" s="42" t="e">
        <f>SCH!#REF!</f>
        <v>#REF!</v>
      </c>
    </row>
    <row r="99" spans="1:9" ht="15.75">
      <c r="A99" s="50">
        <v>97</v>
      </c>
      <c r="B99" s="45">
        <v>0.74305555555555702</v>
      </c>
      <c r="C99" s="38" t="s">
        <v>26</v>
      </c>
      <c r="D99" s="38" t="s">
        <v>25</v>
      </c>
      <c r="E99" s="38" t="s">
        <v>24</v>
      </c>
      <c r="F99" s="39">
        <f t="shared" si="1"/>
        <v>0.75000000000000144</v>
      </c>
      <c r="G99" s="49">
        <v>3.5</v>
      </c>
      <c r="H99" s="48">
        <v>6.9444444444444397E-3</v>
      </c>
      <c r="I99" s="42" t="e">
        <f>SCH!#REF!</f>
        <v>#REF!</v>
      </c>
    </row>
    <row r="100" spans="1:9" ht="15.75">
      <c r="A100" s="43">
        <v>98</v>
      </c>
      <c r="B100" s="45">
        <v>0.750000000000002</v>
      </c>
      <c r="C100" s="46" t="s">
        <v>26</v>
      </c>
      <c r="D100" s="46" t="s">
        <v>25</v>
      </c>
      <c r="E100" s="46" t="s">
        <v>24</v>
      </c>
      <c r="F100" s="39">
        <f t="shared" si="1"/>
        <v>0.75694444444444642</v>
      </c>
      <c r="G100" s="47">
        <v>3.5</v>
      </c>
      <c r="H100" s="48">
        <v>6.9444444444444397E-3</v>
      </c>
      <c r="I100" s="42" t="e">
        <f>SCH!#REF!</f>
        <v>#REF!</v>
      </c>
    </row>
    <row r="101" spans="1:9" ht="15.75">
      <c r="A101" s="43">
        <v>99</v>
      </c>
      <c r="B101" s="45">
        <v>0.75694444444444597</v>
      </c>
      <c r="C101" s="46" t="s">
        <v>26</v>
      </c>
      <c r="D101" s="46" t="s">
        <v>25</v>
      </c>
      <c r="E101" s="46" t="s">
        <v>24</v>
      </c>
      <c r="F101" s="39">
        <f t="shared" si="1"/>
        <v>0.76388888888889039</v>
      </c>
      <c r="G101" s="49">
        <v>3.5</v>
      </c>
      <c r="H101" s="48">
        <v>6.9444444444444397E-3</v>
      </c>
      <c r="I101" s="42" t="e">
        <f>SCH!#REF!</f>
        <v>#REF!</v>
      </c>
    </row>
    <row r="102" spans="1:9" ht="15.75">
      <c r="A102" s="43">
        <v>100</v>
      </c>
      <c r="B102" s="53">
        <v>0.76736111111111105</v>
      </c>
      <c r="C102" s="46" t="s">
        <v>26</v>
      </c>
      <c r="D102" s="46" t="s">
        <v>25</v>
      </c>
      <c r="E102" s="46" t="s">
        <v>24</v>
      </c>
      <c r="F102" s="39">
        <f t="shared" si="1"/>
        <v>0.77430555555555547</v>
      </c>
      <c r="G102" s="47">
        <v>3.5</v>
      </c>
      <c r="H102" s="48">
        <v>6.9444444444444397E-3</v>
      </c>
      <c r="I102" s="42" t="e">
        <f>SCH!#REF!</f>
        <v>#REF!</v>
      </c>
    </row>
    <row r="103" spans="1:9" ht="15.75">
      <c r="A103" s="43">
        <v>101</v>
      </c>
      <c r="B103" s="45">
        <v>0.77083333333333504</v>
      </c>
      <c r="C103" s="38" t="s">
        <v>26</v>
      </c>
      <c r="D103" s="38" t="s">
        <v>25</v>
      </c>
      <c r="E103" s="38" t="s">
        <v>24</v>
      </c>
      <c r="F103" s="39">
        <f t="shared" si="1"/>
        <v>0.77777777777777946</v>
      </c>
      <c r="G103" s="44">
        <v>3.5</v>
      </c>
      <c r="H103" s="41">
        <v>6.9444444444444397E-3</v>
      </c>
      <c r="I103" s="42" t="e">
        <f>SCH!#REF!</f>
        <v>#REF!</v>
      </c>
    </row>
    <row r="104" spans="1:9" ht="15.75">
      <c r="A104" s="43">
        <v>102</v>
      </c>
      <c r="B104" s="45">
        <v>0.77777777777778001</v>
      </c>
      <c r="C104" s="38" t="s">
        <v>26</v>
      </c>
      <c r="D104" s="38" t="s">
        <v>25</v>
      </c>
      <c r="E104" s="38" t="s">
        <v>24</v>
      </c>
      <c r="F104" s="39">
        <f t="shared" si="1"/>
        <v>0.78472222222222443</v>
      </c>
      <c r="G104" s="40">
        <v>3.5</v>
      </c>
      <c r="H104" s="41">
        <v>6.9444444444444397E-3</v>
      </c>
      <c r="I104" s="42" t="e">
        <f>SCH!#REF!</f>
        <v>#REF!</v>
      </c>
    </row>
    <row r="105" spans="1:9" ht="15.75">
      <c r="A105" s="43">
        <v>103</v>
      </c>
      <c r="B105" s="45">
        <v>0.78819444444444398</v>
      </c>
      <c r="C105" s="46" t="s">
        <v>26</v>
      </c>
      <c r="D105" s="46" t="s">
        <v>25</v>
      </c>
      <c r="E105" s="46" t="s">
        <v>24</v>
      </c>
      <c r="F105" s="39">
        <f t="shared" si="1"/>
        <v>0.79166666666666619</v>
      </c>
      <c r="G105" s="44">
        <v>3.5</v>
      </c>
      <c r="H105" s="48">
        <v>3.4722222222222199E-3</v>
      </c>
      <c r="I105" s="42" t="e">
        <f>SCH!#REF!</f>
        <v>#REF!</v>
      </c>
    </row>
    <row r="106" spans="1:9" ht="15.75">
      <c r="A106" s="43">
        <v>104</v>
      </c>
      <c r="B106" s="39">
        <v>0.95486111111111116</v>
      </c>
      <c r="C106" s="38" t="s">
        <v>26</v>
      </c>
      <c r="D106" s="38" t="s">
        <v>25</v>
      </c>
      <c r="E106" s="38" t="s">
        <v>24</v>
      </c>
      <c r="F106" s="39">
        <f t="shared" si="1"/>
        <v>0.95833333333333337</v>
      </c>
      <c r="G106" s="40">
        <v>3.5</v>
      </c>
      <c r="H106" s="41">
        <v>3.472222222222222E-3</v>
      </c>
      <c r="I106" s="42" t="e">
        <f>SCH!#REF!</f>
        <v>#REF!</v>
      </c>
    </row>
    <row r="107" spans="1:9" ht="15.75">
      <c r="A107" s="43">
        <v>105</v>
      </c>
      <c r="B107" s="45">
        <v>0.80208333333333337</v>
      </c>
      <c r="C107" s="38" t="s">
        <v>26</v>
      </c>
      <c r="D107" s="38" t="s">
        <v>25</v>
      </c>
      <c r="E107" s="38" t="s">
        <v>24</v>
      </c>
      <c r="F107" s="39">
        <f t="shared" si="1"/>
        <v>0.80902777777777779</v>
      </c>
      <c r="G107" s="44">
        <v>3.5</v>
      </c>
      <c r="H107" s="41">
        <v>6.9444444444444397E-3</v>
      </c>
      <c r="I107" s="42" t="e">
        <f>SCH!#REF!</f>
        <v>#REF!</v>
      </c>
    </row>
    <row r="108" spans="1:9" ht="15.75">
      <c r="A108" s="43">
        <v>106</v>
      </c>
      <c r="B108" s="45">
        <v>0.96527777777777801</v>
      </c>
      <c r="C108" s="46" t="s">
        <v>26</v>
      </c>
      <c r="D108" s="46" t="s">
        <v>25</v>
      </c>
      <c r="E108" s="46" t="s">
        <v>24</v>
      </c>
      <c r="F108" s="39">
        <f t="shared" si="1"/>
        <v>0.96875000000000022</v>
      </c>
      <c r="G108" s="47">
        <v>3.5</v>
      </c>
      <c r="H108" s="48">
        <v>3.4722222222222199E-3</v>
      </c>
      <c r="I108" s="42" t="e">
        <f>SCH!#REF!</f>
        <v>#REF!</v>
      </c>
    </row>
    <row r="109" spans="1:9" ht="15.75">
      <c r="A109" s="43">
        <v>107</v>
      </c>
      <c r="B109" s="45">
        <v>0.85416666666666663</v>
      </c>
      <c r="C109" s="46" t="s">
        <v>26</v>
      </c>
      <c r="D109" s="46" t="s">
        <v>25</v>
      </c>
      <c r="E109" s="46" t="s">
        <v>24</v>
      </c>
      <c r="F109" s="39">
        <f t="shared" si="1"/>
        <v>0.86111111111111105</v>
      </c>
      <c r="G109" s="49">
        <v>3.5</v>
      </c>
      <c r="H109" s="48">
        <v>6.9444444444444397E-3</v>
      </c>
      <c r="I109" s="42" t="e">
        <f>SCH!#REF!</f>
        <v>#REF!</v>
      </c>
    </row>
    <row r="110" spans="1:9" ht="15.75">
      <c r="A110" s="43">
        <v>108</v>
      </c>
      <c r="B110" s="53">
        <v>0.9375</v>
      </c>
      <c r="C110" s="46" t="s">
        <v>26</v>
      </c>
      <c r="D110" s="46" t="s">
        <v>25</v>
      </c>
      <c r="E110" s="46" t="s">
        <v>24</v>
      </c>
      <c r="F110" s="39">
        <f t="shared" si="1"/>
        <v>0.94097222222222221</v>
      </c>
      <c r="G110" s="47">
        <v>3.5</v>
      </c>
      <c r="H110" s="48">
        <v>3.4722222222222199E-3</v>
      </c>
      <c r="I110" s="42" t="e">
        <f>SCH!#REF!</f>
        <v>#REF!</v>
      </c>
    </row>
    <row r="111" spans="1:9" ht="15.75">
      <c r="A111" s="43">
        <v>109</v>
      </c>
      <c r="B111" s="53">
        <v>0.83680555555555602</v>
      </c>
      <c r="C111" s="46" t="s">
        <v>26</v>
      </c>
      <c r="D111" s="46" t="s">
        <v>25</v>
      </c>
      <c r="E111" s="46" t="s">
        <v>24</v>
      </c>
      <c r="F111" s="39">
        <f t="shared" si="1"/>
        <v>0.84375000000000044</v>
      </c>
      <c r="G111" s="49">
        <v>3.5</v>
      </c>
      <c r="H111" s="48">
        <v>6.9444444444444397E-3</v>
      </c>
      <c r="I111" s="42" t="e">
        <f>SCH!#REF!</f>
        <v>#REF!</v>
      </c>
    </row>
    <row r="112" spans="1:9" ht="15.75">
      <c r="A112" s="43">
        <v>110</v>
      </c>
      <c r="B112" s="39">
        <v>0.82291666666666696</v>
      </c>
      <c r="C112" s="38" t="s">
        <v>26</v>
      </c>
      <c r="D112" s="38" t="s">
        <v>25</v>
      </c>
      <c r="E112" s="38" t="s">
        <v>24</v>
      </c>
      <c r="F112" s="39">
        <f t="shared" si="1"/>
        <v>0.82986111111111138</v>
      </c>
      <c r="G112" s="40">
        <v>3.5</v>
      </c>
      <c r="H112" s="41">
        <v>6.9444444444444397E-3</v>
      </c>
      <c r="I112" s="42" t="e">
        <f>SCH!#REF!</f>
        <v>#REF!</v>
      </c>
    </row>
    <row r="113" spans="1:10" ht="15.75">
      <c r="A113" s="50">
        <v>111</v>
      </c>
      <c r="B113" s="45">
        <v>0.79861111111111116</v>
      </c>
      <c r="C113" s="38" t="s">
        <v>26</v>
      </c>
      <c r="D113" s="38" t="s">
        <v>25</v>
      </c>
      <c r="E113" s="38" t="s">
        <v>24</v>
      </c>
      <c r="F113" s="39">
        <f t="shared" si="1"/>
        <v>0.80555555555555558</v>
      </c>
      <c r="G113" s="49">
        <v>3.5</v>
      </c>
      <c r="H113" s="48">
        <v>6.9444444444444397E-3</v>
      </c>
      <c r="I113" s="42" t="e">
        <f>SCH!#REF!</f>
        <v>#REF!</v>
      </c>
    </row>
    <row r="114" spans="1:10" ht="15.75">
      <c r="A114" s="43">
        <v>112</v>
      </c>
      <c r="B114" s="45">
        <v>0.93055555555555602</v>
      </c>
      <c r="C114" s="38" t="s">
        <v>26</v>
      </c>
      <c r="D114" s="38" t="s">
        <v>25</v>
      </c>
      <c r="E114" s="38" t="s">
        <v>24</v>
      </c>
      <c r="F114" s="39">
        <f t="shared" si="1"/>
        <v>0.93750000000000044</v>
      </c>
      <c r="G114" s="40">
        <v>3.5</v>
      </c>
      <c r="H114" s="41">
        <v>6.9444444444444397E-3</v>
      </c>
      <c r="I114" s="42" t="e">
        <f>SCH!#REF!</f>
        <v>#REF!</v>
      </c>
    </row>
    <row r="115" spans="1:10" ht="15.75">
      <c r="A115" s="43">
        <v>113</v>
      </c>
      <c r="B115" s="45">
        <v>0.875</v>
      </c>
      <c r="C115" s="46" t="s">
        <v>26</v>
      </c>
      <c r="D115" s="46" t="s">
        <v>25</v>
      </c>
      <c r="E115" s="46" t="s">
        <v>24</v>
      </c>
      <c r="F115" s="39">
        <f t="shared" si="1"/>
        <v>0.88194444444444442</v>
      </c>
      <c r="G115" s="49">
        <v>3.5</v>
      </c>
      <c r="H115" s="48">
        <v>6.9444444444444397E-3</v>
      </c>
      <c r="I115" s="42" t="e">
        <f>SCH!#REF!</f>
        <v>#REF!</v>
      </c>
    </row>
    <row r="116" spans="1:10" ht="15.75">
      <c r="A116" s="43">
        <v>114</v>
      </c>
      <c r="B116" s="45">
        <v>0.84722222222222199</v>
      </c>
      <c r="C116" s="46" t="s">
        <v>26</v>
      </c>
      <c r="D116" s="46" t="s">
        <v>25</v>
      </c>
      <c r="E116" s="46" t="s">
        <v>24</v>
      </c>
      <c r="F116" s="39">
        <f t="shared" si="1"/>
        <v>0.85416666666666641</v>
      </c>
      <c r="G116" s="47">
        <v>3.5</v>
      </c>
      <c r="H116" s="48">
        <v>6.9444444444444397E-3</v>
      </c>
      <c r="I116" s="42" t="e">
        <f>SCH!#REF!</f>
        <v>#REF!</v>
      </c>
    </row>
    <row r="117" spans="1:10" ht="15.75">
      <c r="A117" s="43">
        <v>115</v>
      </c>
      <c r="B117" s="53">
        <v>0.87847222222222199</v>
      </c>
      <c r="C117" s="46" t="s">
        <v>26</v>
      </c>
      <c r="D117" s="46" t="s">
        <v>25</v>
      </c>
      <c r="E117" s="46" t="s">
        <v>24</v>
      </c>
      <c r="F117" s="39">
        <f t="shared" si="1"/>
        <v>0.88541666666666641</v>
      </c>
      <c r="G117" s="49">
        <v>3.5</v>
      </c>
      <c r="H117" s="48">
        <v>6.9444444444444397E-3</v>
      </c>
      <c r="I117" s="42" t="e">
        <f>SCH!#REF!</f>
        <v>#REF!</v>
      </c>
    </row>
    <row r="118" spans="1:10" ht="15.75">
      <c r="A118" s="43">
        <v>116</v>
      </c>
      <c r="B118" s="53">
        <v>0.87152777777777801</v>
      </c>
      <c r="C118" s="46" t="s">
        <v>26</v>
      </c>
      <c r="D118" s="46" t="s">
        <v>25</v>
      </c>
      <c r="E118" s="46" t="s">
        <v>24</v>
      </c>
      <c r="F118" s="39">
        <f t="shared" si="1"/>
        <v>0.87847222222222243</v>
      </c>
      <c r="G118" s="47">
        <v>3.5</v>
      </c>
      <c r="H118" s="48">
        <v>6.9444444444444397E-3</v>
      </c>
      <c r="I118" s="42" t="e">
        <f>SCH!#REF!</f>
        <v>#REF!</v>
      </c>
    </row>
    <row r="119" spans="1:10" ht="15.75">
      <c r="A119" s="43">
        <v>117</v>
      </c>
      <c r="B119" s="56">
        <v>0.875</v>
      </c>
      <c r="C119" s="46" t="s">
        <v>26</v>
      </c>
      <c r="D119" s="46" t="s">
        <v>25</v>
      </c>
      <c r="E119" s="46" t="s">
        <v>24</v>
      </c>
      <c r="F119" s="39">
        <f t="shared" si="1"/>
        <v>0.88194444444444442</v>
      </c>
      <c r="G119" s="49">
        <v>3.5</v>
      </c>
      <c r="H119" s="48">
        <v>6.9444444444444397E-3</v>
      </c>
      <c r="I119" s="42" t="e">
        <f>SCH!#REF!</f>
        <v>#REF!</v>
      </c>
    </row>
    <row r="120" spans="1:10" ht="15.75">
      <c r="A120" s="50">
        <v>118</v>
      </c>
      <c r="B120" s="45">
        <v>0.88541666666666696</v>
      </c>
      <c r="C120" s="38" t="s">
        <v>26</v>
      </c>
      <c r="D120" s="38" t="s">
        <v>25</v>
      </c>
      <c r="E120" s="38" t="s">
        <v>24</v>
      </c>
      <c r="F120" s="39">
        <f t="shared" si="1"/>
        <v>0.89236111111111138</v>
      </c>
      <c r="G120" s="47">
        <v>3.5</v>
      </c>
      <c r="H120" s="48">
        <v>6.9444444444444397E-3</v>
      </c>
      <c r="I120" s="42" t="e">
        <f>SCH!#REF!</f>
        <v>#REF!</v>
      </c>
    </row>
    <row r="121" spans="1:10" ht="15.75">
      <c r="A121" s="43">
        <v>119</v>
      </c>
      <c r="B121" s="52">
        <v>0.89583333333333304</v>
      </c>
      <c r="C121" s="38" t="s">
        <v>26</v>
      </c>
      <c r="D121" s="38" t="s">
        <v>25</v>
      </c>
      <c r="E121" s="38" t="s">
        <v>24</v>
      </c>
      <c r="F121" s="39">
        <f t="shared" si="1"/>
        <v>0.90277777777777746</v>
      </c>
      <c r="G121" s="44">
        <v>3.5</v>
      </c>
      <c r="H121" s="41">
        <v>6.9444444444444397E-3</v>
      </c>
      <c r="I121" s="42" t="e">
        <f>SCH!#REF!</f>
        <v>#REF!</v>
      </c>
    </row>
    <row r="122" spans="1:10" ht="15.75">
      <c r="A122" s="43">
        <v>120</v>
      </c>
      <c r="B122" s="45">
        <v>0.93055555555555602</v>
      </c>
      <c r="C122" s="46" t="s">
        <v>26</v>
      </c>
      <c r="D122" s="46" t="s">
        <v>25</v>
      </c>
      <c r="E122" s="46" t="s">
        <v>24</v>
      </c>
      <c r="F122" s="39">
        <f t="shared" si="1"/>
        <v>0.93750000000000044</v>
      </c>
      <c r="G122" s="47">
        <v>3.5</v>
      </c>
      <c r="H122" s="48">
        <v>6.9444444444444397E-3</v>
      </c>
      <c r="I122" s="42" t="e">
        <f>SCH!#REF!</f>
        <v>#REF!</v>
      </c>
    </row>
    <row r="123" spans="1:10" ht="15.75">
      <c r="A123" s="43">
        <v>121</v>
      </c>
      <c r="B123" s="52">
        <v>0.95138888888888884</v>
      </c>
      <c r="C123" s="46" t="s">
        <v>26</v>
      </c>
      <c r="D123" s="46" t="s">
        <v>25</v>
      </c>
      <c r="E123" s="46" t="s">
        <v>24</v>
      </c>
      <c r="F123" s="39">
        <f t="shared" si="1"/>
        <v>0.95833333333333326</v>
      </c>
      <c r="G123" s="49">
        <v>3.5</v>
      </c>
      <c r="H123" s="48">
        <v>6.9444444444444397E-3</v>
      </c>
      <c r="I123" s="42" t="e">
        <f>SCH!#REF!</f>
        <v>#REF!</v>
      </c>
    </row>
    <row r="124" spans="1:10" ht="15.75">
      <c r="A124" s="43">
        <v>122</v>
      </c>
      <c r="B124" s="53">
        <v>0.94097222222222199</v>
      </c>
      <c r="C124" s="46" t="s">
        <v>26</v>
      </c>
      <c r="D124" s="46" t="s">
        <v>25</v>
      </c>
      <c r="E124" s="46" t="s">
        <v>24</v>
      </c>
      <c r="F124" s="39">
        <f t="shared" si="1"/>
        <v>0.94791666666666641</v>
      </c>
      <c r="G124" s="47">
        <v>3.5</v>
      </c>
      <c r="H124" s="48">
        <v>6.9444444444444397E-3</v>
      </c>
      <c r="I124" s="42" t="e">
        <f>SCH!#REF!</f>
        <v>#REF!</v>
      </c>
    </row>
    <row r="125" spans="1:10" ht="15.75">
      <c r="A125" s="50">
        <v>123</v>
      </c>
      <c r="B125" s="52">
        <v>0.98263888888888895</v>
      </c>
      <c r="C125" s="38" t="s">
        <v>26</v>
      </c>
      <c r="D125" s="38" t="s">
        <v>25</v>
      </c>
      <c r="E125" s="38" t="s">
        <v>24</v>
      </c>
      <c r="F125" s="39">
        <f t="shared" si="1"/>
        <v>0.98958333333333337</v>
      </c>
      <c r="G125" s="44">
        <v>3.5</v>
      </c>
      <c r="H125" s="48">
        <v>6.9444444444444397E-3</v>
      </c>
      <c r="I125" s="42" t="e">
        <f>SCH!#REF!</f>
        <v>#REF!</v>
      </c>
    </row>
    <row r="126" spans="1:10" ht="15.75">
      <c r="A126" s="36">
        <v>124</v>
      </c>
      <c r="B126" s="51">
        <v>0.15972222222222199</v>
      </c>
      <c r="C126" s="46" t="s">
        <v>26</v>
      </c>
      <c r="D126" s="46" t="s">
        <v>25</v>
      </c>
      <c r="E126" s="46" t="s">
        <v>27</v>
      </c>
      <c r="F126" s="39">
        <f t="shared" si="1"/>
        <v>0.20486111111111088</v>
      </c>
      <c r="G126" s="47">
        <v>33.700000000000003</v>
      </c>
      <c r="H126" s="41">
        <v>4.5138888888888902E-2</v>
      </c>
      <c r="I126" s="42">
        <f>SCH!A6</f>
        <v>124</v>
      </c>
    </row>
    <row r="127" spans="1:10" ht="15.75">
      <c r="A127" s="43">
        <v>125</v>
      </c>
      <c r="B127" s="53">
        <v>0.39930555555555558</v>
      </c>
      <c r="C127" s="57" t="s">
        <v>28</v>
      </c>
      <c r="D127" s="57" t="s">
        <v>25</v>
      </c>
      <c r="E127" s="57" t="s">
        <v>27</v>
      </c>
      <c r="F127" s="39">
        <f t="shared" si="1"/>
        <v>0.43055555555555558</v>
      </c>
      <c r="G127" s="49">
        <v>20.7</v>
      </c>
      <c r="H127" s="48">
        <v>3.125E-2</v>
      </c>
      <c r="I127" s="42">
        <f>SCH!A8</f>
        <v>148</v>
      </c>
    </row>
    <row r="128" spans="1:10" ht="15.75">
      <c r="A128" s="43">
        <v>126</v>
      </c>
      <c r="B128" s="45">
        <v>0.16666666666666699</v>
      </c>
      <c r="C128" s="58" t="s">
        <v>28</v>
      </c>
      <c r="D128" s="59" t="s">
        <v>25</v>
      </c>
      <c r="E128" s="59" t="s">
        <v>27</v>
      </c>
      <c r="F128" s="39">
        <f t="shared" si="1"/>
        <v>0.19444444444444478</v>
      </c>
      <c r="G128" s="44">
        <v>20.7</v>
      </c>
      <c r="H128" s="41">
        <v>2.7777777777777801E-2</v>
      </c>
      <c r="I128" s="42">
        <f>SCH!A7</f>
        <v>313</v>
      </c>
      <c r="J128" s="31" t="s">
        <v>29</v>
      </c>
    </row>
    <row r="129" spans="1:10" ht="15.75">
      <c r="A129" s="43">
        <v>127</v>
      </c>
      <c r="B129" s="45">
        <v>0.28472222222222221</v>
      </c>
      <c r="C129" s="57" t="s">
        <v>26</v>
      </c>
      <c r="D129" s="57" t="s">
        <v>25</v>
      </c>
      <c r="E129" s="59" t="s">
        <v>27</v>
      </c>
      <c r="F129" s="39">
        <f t="shared" si="1"/>
        <v>0.34027777777777779</v>
      </c>
      <c r="G129" s="49">
        <v>33.700000000000003</v>
      </c>
      <c r="H129" s="48">
        <v>5.5555555555555552E-2</v>
      </c>
      <c r="I129" s="42">
        <f>SCH!A11</f>
        <v>559</v>
      </c>
    </row>
    <row r="130" spans="1:10" ht="15.75">
      <c r="A130" s="43">
        <v>128</v>
      </c>
      <c r="B130" s="45">
        <v>0.1875</v>
      </c>
      <c r="C130" s="60" t="s">
        <v>28</v>
      </c>
      <c r="D130" s="57" t="s">
        <v>25</v>
      </c>
      <c r="E130" s="60" t="s">
        <v>27</v>
      </c>
      <c r="F130" s="39">
        <f t="shared" si="1"/>
        <v>0.21527777777777779</v>
      </c>
      <c r="G130" s="49">
        <v>20.7</v>
      </c>
      <c r="H130" s="48">
        <v>2.7777777777777801E-2</v>
      </c>
      <c r="I130" s="42">
        <f>SCH!A12</f>
        <v>66</v>
      </c>
      <c r="J130" s="31" t="s">
        <v>29</v>
      </c>
    </row>
    <row r="131" spans="1:10" ht="15.75">
      <c r="A131" s="43">
        <v>129</v>
      </c>
      <c r="B131" s="51">
        <v>0.20138888888888901</v>
      </c>
      <c r="C131" s="46" t="s">
        <v>26</v>
      </c>
      <c r="D131" s="57" t="s">
        <v>25</v>
      </c>
      <c r="E131" s="46" t="s">
        <v>27</v>
      </c>
      <c r="F131" s="39">
        <f t="shared" ref="F131:F194" si="2">B131+H131</f>
        <v>0.2465277777777779</v>
      </c>
      <c r="G131" s="47">
        <v>33.700000000000003</v>
      </c>
      <c r="H131" s="48">
        <v>4.5138888888888902E-2</v>
      </c>
      <c r="I131" s="42">
        <f>SCH!A14</f>
        <v>129</v>
      </c>
    </row>
    <row r="132" spans="1:10" ht="15.75">
      <c r="A132" s="43">
        <v>130</v>
      </c>
      <c r="B132" s="53">
        <v>0.20833333333333301</v>
      </c>
      <c r="C132" s="57" t="s">
        <v>28</v>
      </c>
      <c r="D132" s="57" t="s">
        <v>25</v>
      </c>
      <c r="E132" s="57" t="s">
        <v>30</v>
      </c>
      <c r="F132" s="39">
        <f t="shared" si="2"/>
        <v>0.24999999999999972</v>
      </c>
      <c r="G132" s="49">
        <v>27.7</v>
      </c>
      <c r="H132" s="48">
        <v>4.1666666666666699E-2</v>
      </c>
      <c r="I132" s="42">
        <f>SCH!A17</f>
        <v>369</v>
      </c>
      <c r="J132" s="31" t="s">
        <v>29</v>
      </c>
    </row>
    <row r="133" spans="1:10" ht="15.75">
      <c r="A133" s="50">
        <v>131</v>
      </c>
      <c r="B133" s="52">
        <v>0.69444444444444453</v>
      </c>
      <c r="C133" s="61" t="s">
        <v>26</v>
      </c>
      <c r="D133" s="61" t="s">
        <v>25</v>
      </c>
      <c r="E133" s="150" t="s">
        <v>30</v>
      </c>
      <c r="F133" s="39">
        <f t="shared" si="2"/>
        <v>0.76388888888888895</v>
      </c>
      <c r="G133" s="62">
        <v>40</v>
      </c>
      <c r="H133" s="48">
        <v>6.9444444444444434E-2</v>
      </c>
      <c r="I133" s="42">
        <f>SCH!A22</f>
        <v>234</v>
      </c>
    </row>
    <row r="134" spans="1:10" ht="15.75">
      <c r="A134" s="43">
        <v>132</v>
      </c>
      <c r="B134" s="45">
        <v>0.22222222222222199</v>
      </c>
      <c r="C134" s="60" t="s">
        <v>26</v>
      </c>
      <c r="D134" s="60" t="s">
        <v>25</v>
      </c>
      <c r="E134" s="60" t="s">
        <v>27</v>
      </c>
      <c r="F134" s="39">
        <f t="shared" si="2"/>
        <v>0.27777777777777757</v>
      </c>
      <c r="G134" s="49">
        <v>33.700000000000003</v>
      </c>
      <c r="H134" s="48">
        <v>5.5555555555555601E-2</v>
      </c>
      <c r="I134" s="42">
        <f>SCH!A27</f>
        <v>0</v>
      </c>
    </row>
    <row r="135" spans="1:10" ht="15.75">
      <c r="A135" s="43">
        <v>133</v>
      </c>
      <c r="B135" s="53">
        <v>0.22222222222222199</v>
      </c>
      <c r="C135" s="60" t="s">
        <v>28</v>
      </c>
      <c r="D135" s="60" t="s">
        <v>31</v>
      </c>
      <c r="E135" s="60" t="s">
        <v>30</v>
      </c>
      <c r="F135" s="39">
        <f t="shared" si="2"/>
        <v>0.27083333333333309</v>
      </c>
      <c r="G135" s="49">
        <v>27.7</v>
      </c>
      <c r="H135" s="48">
        <v>4.8611111111111098E-2</v>
      </c>
      <c r="I135" s="42">
        <f>SCH!A28</f>
        <v>0</v>
      </c>
      <c r="J135" s="31" t="s">
        <v>29</v>
      </c>
    </row>
    <row r="136" spans="1:10" ht="15.75">
      <c r="A136" s="43">
        <v>134</v>
      </c>
      <c r="B136" s="39">
        <v>0.22916666666666699</v>
      </c>
      <c r="C136" s="58" t="s">
        <v>28</v>
      </c>
      <c r="D136" s="58" t="s">
        <v>25</v>
      </c>
      <c r="E136" s="58" t="s">
        <v>27</v>
      </c>
      <c r="F136" s="39">
        <f t="shared" si="2"/>
        <v>0.26041666666666696</v>
      </c>
      <c r="G136" s="44">
        <v>20.7</v>
      </c>
      <c r="H136" s="41">
        <v>3.125E-2</v>
      </c>
      <c r="I136" s="42">
        <f>SCH!A36</f>
        <v>0</v>
      </c>
      <c r="J136" s="31" t="s">
        <v>29</v>
      </c>
    </row>
    <row r="137" spans="1:10" ht="15.75">
      <c r="A137" s="43">
        <v>135</v>
      </c>
      <c r="B137" s="55">
        <v>0.22916666666666699</v>
      </c>
      <c r="C137" s="61" t="s">
        <v>26</v>
      </c>
      <c r="D137" s="61" t="s">
        <v>25</v>
      </c>
      <c r="E137" s="61" t="s">
        <v>30</v>
      </c>
      <c r="F137" s="39">
        <f t="shared" si="2"/>
        <v>0.29861111111111138</v>
      </c>
      <c r="G137" s="63">
        <v>40</v>
      </c>
      <c r="H137" s="41">
        <v>6.9444444444444406E-2</v>
      </c>
      <c r="I137" s="42">
        <f>SCH!A37</f>
        <v>53</v>
      </c>
    </row>
    <row r="138" spans="1:10" ht="15.75">
      <c r="A138" s="43">
        <v>136</v>
      </c>
      <c r="B138" s="52">
        <v>0.23611111111111099</v>
      </c>
      <c r="C138" s="64" t="s">
        <v>28</v>
      </c>
      <c r="D138" s="61" t="s">
        <v>31</v>
      </c>
      <c r="E138" s="61" t="s">
        <v>30</v>
      </c>
      <c r="F138" s="39">
        <f t="shared" si="2"/>
        <v>0.2847222222222221</v>
      </c>
      <c r="G138" s="62">
        <v>27.7</v>
      </c>
      <c r="H138" s="48">
        <v>4.8611111111111098E-2</v>
      </c>
      <c r="I138" s="42">
        <f>SCH!A40</f>
        <v>274</v>
      </c>
      <c r="J138" s="31" t="s">
        <v>29</v>
      </c>
    </row>
    <row r="139" spans="1:10" ht="15.75">
      <c r="A139" s="43">
        <v>137</v>
      </c>
      <c r="B139" s="45">
        <v>0.23611111111111099</v>
      </c>
      <c r="C139" s="59" t="s">
        <v>26</v>
      </c>
      <c r="D139" s="59" t="s">
        <v>25</v>
      </c>
      <c r="E139" s="59" t="s">
        <v>27</v>
      </c>
      <c r="F139" s="39">
        <f t="shared" si="2"/>
        <v>0.29166666666666657</v>
      </c>
      <c r="G139" s="44">
        <v>33.700000000000003</v>
      </c>
      <c r="H139" s="41">
        <v>5.5555555555555601E-2</v>
      </c>
      <c r="I139" s="42">
        <f>SCH!A41</f>
        <v>472</v>
      </c>
    </row>
    <row r="140" spans="1:10" ht="15.75">
      <c r="A140" s="43">
        <v>138</v>
      </c>
      <c r="B140" s="51">
        <v>0.22222222222222221</v>
      </c>
      <c r="C140" s="46" t="s">
        <v>24</v>
      </c>
      <c r="D140" s="65" t="s">
        <v>52</v>
      </c>
      <c r="E140" s="46" t="s">
        <v>27</v>
      </c>
      <c r="F140" s="39">
        <f t="shared" si="2"/>
        <v>0.28819444444444442</v>
      </c>
      <c r="G140" s="47">
        <v>38.5</v>
      </c>
      <c r="H140" s="48">
        <v>6.5972222222222224E-2</v>
      </c>
      <c r="I140" s="42">
        <f>SCH!A39</f>
        <v>427</v>
      </c>
    </row>
    <row r="141" spans="1:10" ht="15.75">
      <c r="A141" s="43">
        <v>139</v>
      </c>
      <c r="B141" s="51">
        <v>0.243055555555556</v>
      </c>
      <c r="C141" s="46" t="s">
        <v>28</v>
      </c>
      <c r="D141" s="65" t="s">
        <v>25</v>
      </c>
      <c r="E141" s="46" t="s">
        <v>27</v>
      </c>
      <c r="F141" s="39">
        <f t="shared" si="2"/>
        <v>0.27777777777777818</v>
      </c>
      <c r="G141" s="47">
        <v>20.7</v>
      </c>
      <c r="H141" s="48">
        <v>3.4722222222222203E-2</v>
      </c>
      <c r="I141" s="42">
        <f>SCH!A47</f>
        <v>327</v>
      </c>
      <c r="J141" s="31" t="s">
        <v>29</v>
      </c>
    </row>
    <row r="142" spans="1:10" ht="15.75">
      <c r="A142" s="43">
        <v>140</v>
      </c>
      <c r="B142" s="45">
        <v>0.25</v>
      </c>
      <c r="C142" s="57" t="s">
        <v>26</v>
      </c>
      <c r="D142" s="57" t="s">
        <v>25</v>
      </c>
      <c r="E142" s="57" t="s">
        <v>30</v>
      </c>
      <c r="F142" s="39">
        <f t="shared" si="2"/>
        <v>0.31944444444444442</v>
      </c>
      <c r="G142" s="49">
        <v>40</v>
      </c>
      <c r="H142" s="48">
        <v>6.9444444444444406E-2</v>
      </c>
      <c r="I142" s="42">
        <f>SCH!A53</f>
        <v>54</v>
      </c>
    </row>
    <row r="143" spans="1:10" ht="15.75">
      <c r="A143" s="43">
        <v>141</v>
      </c>
      <c r="B143" s="45">
        <v>0.25</v>
      </c>
      <c r="C143" s="60" t="s">
        <v>28</v>
      </c>
      <c r="D143" s="60" t="s">
        <v>31</v>
      </c>
      <c r="E143" s="60" t="s">
        <v>30</v>
      </c>
      <c r="F143" s="39">
        <f t="shared" si="2"/>
        <v>0.2986111111111111</v>
      </c>
      <c r="G143" s="49">
        <v>27.7</v>
      </c>
      <c r="H143" s="48">
        <v>4.8611111111111098E-2</v>
      </c>
      <c r="I143" s="42">
        <f>SCH!A54</f>
        <v>241</v>
      </c>
      <c r="J143" s="31" t="s">
        <v>29</v>
      </c>
    </row>
    <row r="144" spans="1:10" ht="15.75">
      <c r="A144" s="43">
        <v>142</v>
      </c>
      <c r="B144" s="53">
        <v>0.24652777777777779</v>
      </c>
      <c r="C144" s="60" t="s">
        <v>24</v>
      </c>
      <c r="D144" s="60" t="s">
        <v>130</v>
      </c>
      <c r="E144" s="60" t="s">
        <v>27</v>
      </c>
      <c r="F144" s="39">
        <f t="shared" si="2"/>
        <v>0.31597222222222221</v>
      </c>
      <c r="G144" s="62">
        <v>37.200000000000003</v>
      </c>
      <c r="H144" s="48">
        <v>6.9444444444444434E-2</v>
      </c>
      <c r="I144" s="42">
        <f>SCH!A56</f>
        <v>288</v>
      </c>
    </row>
    <row r="145" spans="1:10" ht="15.75">
      <c r="A145" s="43">
        <v>143</v>
      </c>
      <c r="B145" s="56">
        <v>0.25694444444444398</v>
      </c>
      <c r="C145" s="64" t="s">
        <v>28</v>
      </c>
      <c r="D145" s="64" t="s">
        <v>25</v>
      </c>
      <c r="E145" s="64" t="s">
        <v>27</v>
      </c>
      <c r="F145" s="39">
        <f t="shared" si="2"/>
        <v>0.29166666666666619</v>
      </c>
      <c r="G145" s="49">
        <v>20.7</v>
      </c>
      <c r="H145" s="48">
        <v>3.4722222222222203E-2</v>
      </c>
      <c r="I145" s="42">
        <f>SCH!A60</f>
        <v>0</v>
      </c>
      <c r="J145" s="31" t="s">
        <v>29</v>
      </c>
    </row>
    <row r="146" spans="1:10" ht="15.75">
      <c r="A146" s="43">
        <v>144</v>
      </c>
      <c r="B146" s="56">
        <v>0.25694444444444398</v>
      </c>
      <c r="C146" s="64" t="s">
        <v>26</v>
      </c>
      <c r="D146" s="64" t="s">
        <v>25</v>
      </c>
      <c r="E146" s="64" t="s">
        <v>30</v>
      </c>
      <c r="F146" s="39">
        <f t="shared" si="2"/>
        <v>0.3263888888888884</v>
      </c>
      <c r="G146" s="62">
        <v>40</v>
      </c>
      <c r="H146" s="48">
        <v>6.9444444444444406E-2</v>
      </c>
      <c r="I146" s="42">
        <f>SCH!A61</f>
        <v>11</v>
      </c>
    </row>
    <row r="147" spans="1:10" ht="15.75">
      <c r="A147" s="43">
        <v>145</v>
      </c>
      <c r="B147" s="52">
        <v>0.5625</v>
      </c>
      <c r="C147" s="150" t="s">
        <v>24</v>
      </c>
      <c r="D147" s="150" t="s">
        <v>130</v>
      </c>
      <c r="E147" s="61" t="s">
        <v>27</v>
      </c>
      <c r="F147" s="39">
        <f t="shared" si="2"/>
        <v>0.63194444444444442</v>
      </c>
      <c r="G147" s="44">
        <v>37.200000000000003</v>
      </c>
      <c r="H147" s="41">
        <v>6.9444444444444434E-2</v>
      </c>
      <c r="I147" s="42">
        <f>SCH!A66</f>
        <v>69</v>
      </c>
    </row>
    <row r="148" spans="1:10" ht="15.75">
      <c r="A148" s="50">
        <v>146</v>
      </c>
      <c r="B148" s="52">
        <v>0.55555555555555558</v>
      </c>
      <c r="C148" s="150" t="s">
        <v>24</v>
      </c>
      <c r="D148" s="150" t="s">
        <v>130</v>
      </c>
      <c r="E148" s="61" t="s">
        <v>27</v>
      </c>
      <c r="F148" s="39">
        <f t="shared" si="2"/>
        <v>0.625</v>
      </c>
      <c r="G148" s="62">
        <v>37.200000000000003</v>
      </c>
      <c r="H148" s="48">
        <v>6.9444444444444434E-2</v>
      </c>
      <c r="I148" s="42">
        <f>SCH!A71</f>
        <v>440</v>
      </c>
      <c r="J148"/>
    </row>
    <row r="149" spans="1:10" ht="15.75">
      <c r="A149" s="43">
        <v>147</v>
      </c>
      <c r="B149" s="52">
        <v>0.26736111111111099</v>
      </c>
      <c r="C149" s="64" t="s">
        <v>26</v>
      </c>
      <c r="D149" s="64" t="s">
        <v>25</v>
      </c>
      <c r="E149" s="61" t="s">
        <v>30</v>
      </c>
      <c r="F149" s="39">
        <f t="shared" si="2"/>
        <v>0.3333333333333332</v>
      </c>
      <c r="G149" s="63">
        <v>40</v>
      </c>
      <c r="H149" s="41">
        <v>6.5972222222222224E-2</v>
      </c>
      <c r="I149" s="42">
        <f>SCH!A72</f>
        <v>294</v>
      </c>
    </row>
    <row r="150" spans="1:10" ht="15.75">
      <c r="A150" s="43">
        <v>148</v>
      </c>
      <c r="B150" s="52">
        <v>0.27430555555555602</v>
      </c>
      <c r="C150" s="64" t="s">
        <v>32</v>
      </c>
      <c r="D150" s="64" t="s">
        <v>114</v>
      </c>
      <c r="E150" s="64" t="s">
        <v>30</v>
      </c>
      <c r="F150" s="39">
        <f t="shared" si="2"/>
        <v>0.33680555555555602</v>
      </c>
      <c r="G150" s="62">
        <v>38</v>
      </c>
      <c r="H150" s="41">
        <v>6.25E-2</v>
      </c>
      <c r="I150" s="42">
        <f>SCH!A78</f>
        <v>137</v>
      </c>
    </row>
    <row r="151" spans="1:10" ht="15.75">
      <c r="A151" s="50">
        <v>149</v>
      </c>
      <c r="B151" s="66">
        <v>0.27083333333333298</v>
      </c>
      <c r="C151" s="67" t="s">
        <v>28</v>
      </c>
      <c r="D151" s="67" t="s">
        <v>25</v>
      </c>
      <c r="E151" s="67" t="s">
        <v>27</v>
      </c>
      <c r="F151" s="39">
        <f t="shared" si="2"/>
        <v>0.30555555555555519</v>
      </c>
      <c r="G151" s="49">
        <v>20.7</v>
      </c>
      <c r="H151" s="48">
        <v>3.4722222222222203E-2</v>
      </c>
      <c r="I151" s="42">
        <f>SCH!A75</f>
        <v>0</v>
      </c>
      <c r="J151" s="31" t="s">
        <v>29</v>
      </c>
    </row>
    <row r="152" spans="1:10" ht="15.75">
      <c r="A152" s="43">
        <v>150</v>
      </c>
      <c r="B152" s="66">
        <v>0.61805555555555558</v>
      </c>
      <c r="C152" s="68" t="s">
        <v>26</v>
      </c>
      <c r="D152" s="68" t="s">
        <v>25</v>
      </c>
      <c r="E152" s="68" t="s">
        <v>27</v>
      </c>
      <c r="F152" s="39">
        <f t="shared" si="2"/>
        <v>0.67361111111111116</v>
      </c>
      <c r="G152" s="49">
        <v>33.700000000000003</v>
      </c>
      <c r="H152" s="48">
        <v>5.5555555555555601E-2</v>
      </c>
      <c r="I152" s="42">
        <f>SCH!A79</f>
        <v>325</v>
      </c>
    </row>
    <row r="153" spans="1:10" ht="15.75">
      <c r="A153" s="50">
        <v>151</v>
      </c>
      <c r="B153" s="66">
        <v>0.27777777777777801</v>
      </c>
      <c r="C153" s="67" t="s">
        <v>26</v>
      </c>
      <c r="D153" s="67" t="s">
        <v>25</v>
      </c>
      <c r="E153" s="67" t="s">
        <v>27</v>
      </c>
      <c r="F153" s="39">
        <f t="shared" si="2"/>
        <v>0.33333333333333359</v>
      </c>
      <c r="G153" s="62">
        <v>33.700000000000003</v>
      </c>
      <c r="H153" s="48">
        <v>5.5555555555555601E-2</v>
      </c>
      <c r="I153" s="42">
        <f>SCH!A83</f>
        <v>0</v>
      </c>
    </row>
    <row r="154" spans="1:10" ht="15.75">
      <c r="A154" s="43">
        <v>152</v>
      </c>
      <c r="B154" s="52">
        <v>0.27777777777777801</v>
      </c>
      <c r="C154" s="64" t="s">
        <v>28</v>
      </c>
      <c r="D154" s="64" t="s">
        <v>31</v>
      </c>
      <c r="E154" s="64" t="s">
        <v>30</v>
      </c>
      <c r="F154" s="39">
        <f t="shared" si="2"/>
        <v>0.27777777777777801</v>
      </c>
      <c r="G154" s="62">
        <v>27.7</v>
      </c>
      <c r="H154" s="48"/>
      <c r="I154" s="42">
        <f>SCH!A84</f>
        <v>0</v>
      </c>
      <c r="J154" s="31" t="s">
        <v>29</v>
      </c>
    </row>
    <row r="155" spans="1:10" ht="15.75">
      <c r="A155" s="43">
        <v>153</v>
      </c>
      <c r="B155" s="52">
        <v>0.4826388888888889</v>
      </c>
      <c r="C155" s="64" t="s">
        <v>26</v>
      </c>
      <c r="D155" s="64" t="s">
        <v>25</v>
      </c>
      <c r="E155" s="64" t="s">
        <v>27</v>
      </c>
      <c r="F155" s="39">
        <f t="shared" si="2"/>
        <v>0.53819444444444442</v>
      </c>
      <c r="G155" s="49">
        <v>33.700000000000003</v>
      </c>
      <c r="H155" s="48">
        <v>5.5555555555555552E-2</v>
      </c>
      <c r="I155" s="42">
        <f>SCH!A89</f>
        <v>478</v>
      </c>
    </row>
    <row r="156" spans="1:10" ht="15.75">
      <c r="A156" s="43">
        <v>154</v>
      </c>
      <c r="B156" s="56">
        <v>0.64583333333333337</v>
      </c>
      <c r="C156" s="64" t="s">
        <v>26</v>
      </c>
      <c r="D156" s="152" t="s">
        <v>148</v>
      </c>
      <c r="E156" s="152" t="s">
        <v>30</v>
      </c>
      <c r="F156" s="39">
        <f t="shared" si="2"/>
        <v>0.72222222222222232</v>
      </c>
      <c r="G156" s="62">
        <v>44</v>
      </c>
      <c r="H156" s="48">
        <v>7.6388888888888895E-2</v>
      </c>
      <c r="I156" s="42">
        <f>SCH!A93</f>
        <v>142</v>
      </c>
    </row>
    <row r="157" spans="1:10" ht="15.75">
      <c r="A157" s="43">
        <v>155</v>
      </c>
      <c r="B157" s="45">
        <v>0.28472222222222199</v>
      </c>
      <c r="C157" s="60" t="s">
        <v>28</v>
      </c>
      <c r="D157" s="58" t="s">
        <v>25</v>
      </c>
      <c r="E157" s="58" t="s">
        <v>27</v>
      </c>
      <c r="F157" s="39">
        <f t="shared" si="2"/>
        <v>0.3194444444444442</v>
      </c>
      <c r="G157" s="49">
        <v>20.7</v>
      </c>
      <c r="H157" s="48">
        <v>3.4722222222222203E-2</v>
      </c>
      <c r="I157" s="42">
        <f>SCH!A94</f>
        <v>331</v>
      </c>
      <c r="J157" s="31" t="s">
        <v>29</v>
      </c>
    </row>
    <row r="158" spans="1:10" ht="15.75">
      <c r="A158" s="43">
        <v>156</v>
      </c>
      <c r="B158" s="45">
        <v>0.47222222222222227</v>
      </c>
      <c r="C158" s="58" t="s">
        <v>26</v>
      </c>
      <c r="D158" s="58" t="s">
        <v>25</v>
      </c>
      <c r="E158" s="58" t="s">
        <v>27</v>
      </c>
      <c r="F158" s="39">
        <f t="shared" si="2"/>
        <v>0.52430555555555558</v>
      </c>
      <c r="G158" s="44">
        <v>33.700000000000003</v>
      </c>
      <c r="H158" s="41">
        <v>5.2083333333333336E-2</v>
      </c>
      <c r="I158" s="42">
        <f>SCH!A99</f>
        <v>0</v>
      </c>
    </row>
    <row r="159" spans="1:10" ht="15.75">
      <c r="A159" s="43">
        <v>157</v>
      </c>
      <c r="B159" s="45">
        <v>0.29166666666666702</v>
      </c>
      <c r="C159" s="60" t="s">
        <v>26</v>
      </c>
      <c r="D159" s="60" t="s">
        <v>25</v>
      </c>
      <c r="E159" s="60" t="s">
        <v>30</v>
      </c>
      <c r="F159" s="39">
        <f t="shared" si="2"/>
        <v>0.36111111111111144</v>
      </c>
      <c r="G159" s="62">
        <v>40</v>
      </c>
      <c r="H159" s="48">
        <v>6.9444444444444406E-2</v>
      </c>
      <c r="I159" s="42">
        <f>SCH!A102</f>
        <v>251</v>
      </c>
    </row>
    <row r="160" spans="1:10" ht="15.75">
      <c r="A160" s="43">
        <v>158</v>
      </c>
      <c r="B160" s="52">
        <v>0.29166666666666702</v>
      </c>
      <c r="C160" s="64" t="s">
        <v>28</v>
      </c>
      <c r="D160" s="64" t="s">
        <v>31</v>
      </c>
      <c r="E160" s="64" t="s">
        <v>30</v>
      </c>
      <c r="F160" s="39">
        <f t="shared" si="2"/>
        <v>0.3333333333333337</v>
      </c>
      <c r="G160" s="49">
        <v>27.7</v>
      </c>
      <c r="H160" s="48">
        <v>4.1666666666666699E-2</v>
      </c>
      <c r="I160" s="42">
        <f>SCH!A103</f>
        <v>443</v>
      </c>
      <c r="J160" s="31" t="s">
        <v>29</v>
      </c>
    </row>
    <row r="161" spans="1:10" ht="15.75">
      <c r="A161" s="43">
        <v>159</v>
      </c>
      <c r="B161" s="56">
        <v>0.29861111111111099</v>
      </c>
      <c r="C161" s="64" t="s">
        <v>28</v>
      </c>
      <c r="D161" s="64" t="s">
        <v>25</v>
      </c>
      <c r="E161" s="64" t="s">
        <v>27</v>
      </c>
      <c r="F161" s="39">
        <f t="shared" si="2"/>
        <v>0.3333333333333332</v>
      </c>
      <c r="G161" s="49">
        <v>20.7</v>
      </c>
      <c r="H161" s="48">
        <v>3.4722222222222203E-2</v>
      </c>
      <c r="I161" s="42" t="e">
        <f>SCH!#REF!</f>
        <v>#REF!</v>
      </c>
      <c r="J161" s="31" t="s">
        <v>29</v>
      </c>
    </row>
    <row r="162" spans="1:10" ht="15.75">
      <c r="A162" s="43">
        <v>160</v>
      </c>
      <c r="B162" s="52">
        <v>0.34722222222222227</v>
      </c>
      <c r="C162" s="61" t="s">
        <v>26</v>
      </c>
      <c r="D162" s="61" t="s">
        <v>25</v>
      </c>
      <c r="E162" s="64" t="s">
        <v>27</v>
      </c>
      <c r="F162" s="39">
        <f t="shared" si="2"/>
        <v>0.40277777777777785</v>
      </c>
      <c r="G162" s="62">
        <v>33.700000000000003</v>
      </c>
      <c r="H162" s="48">
        <v>5.5555555555555601E-2</v>
      </c>
      <c r="I162" s="42" t="e">
        <f>SCH!#REF!</f>
        <v>#REF!</v>
      </c>
    </row>
    <row r="163" spans="1:10" ht="15.75">
      <c r="A163" s="50">
        <v>161</v>
      </c>
      <c r="B163" s="52">
        <v>0.29166666666666669</v>
      </c>
      <c r="C163" s="150" t="s">
        <v>24</v>
      </c>
      <c r="D163" s="150" t="s">
        <v>145</v>
      </c>
      <c r="E163" s="61" t="s">
        <v>30</v>
      </c>
      <c r="F163" s="39">
        <f t="shared" si="2"/>
        <v>0.38194444444444448</v>
      </c>
      <c r="G163" s="62">
        <v>43.5</v>
      </c>
      <c r="H163" s="48">
        <v>9.0277777777777776E-2</v>
      </c>
      <c r="I163" s="42">
        <f>SCH!A109</f>
        <v>62</v>
      </c>
    </row>
    <row r="164" spans="1:10" ht="15.75">
      <c r="A164" s="43">
        <v>162</v>
      </c>
      <c r="B164" s="66">
        <v>0.30555555555555602</v>
      </c>
      <c r="C164" s="68" t="s">
        <v>28</v>
      </c>
      <c r="D164" s="68" t="s">
        <v>25</v>
      </c>
      <c r="E164" s="68" t="s">
        <v>27</v>
      </c>
      <c r="F164" s="39">
        <f t="shared" si="2"/>
        <v>0.34027777777777823</v>
      </c>
      <c r="G164" s="49">
        <v>20.7</v>
      </c>
      <c r="H164" s="48">
        <v>3.4722222222222203E-2</v>
      </c>
      <c r="I164" s="42">
        <f>SCH!A110</f>
        <v>254</v>
      </c>
      <c r="J164" s="31" t="s">
        <v>29</v>
      </c>
    </row>
    <row r="165" spans="1:10" ht="15.75">
      <c r="A165" s="43">
        <v>163</v>
      </c>
      <c r="B165" s="66">
        <v>0.3125</v>
      </c>
      <c r="C165" s="68" t="s">
        <v>26</v>
      </c>
      <c r="D165" s="68" t="s">
        <v>25</v>
      </c>
      <c r="E165" s="68" t="s">
        <v>27</v>
      </c>
      <c r="F165" s="39">
        <f t="shared" si="2"/>
        <v>0.36805555555555558</v>
      </c>
      <c r="G165" s="49">
        <v>33.700000000000003</v>
      </c>
      <c r="H165" s="48">
        <v>5.5555555555555601E-2</v>
      </c>
      <c r="I165" s="42">
        <f>SCH!A116</f>
        <v>0</v>
      </c>
    </row>
    <row r="166" spans="1:10" ht="15.75">
      <c r="A166" s="43">
        <v>164</v>
      </c>
      <c r="B166" s="53">
        <v>0.3125</v>
      </c>
      <c r="C166" s="57" t="s">
        <v>28</v>
      </c>
      <c r="D166" s="57" t="s">
        <v>31</v>
      </c>
      <c r="E166" s="57" t="s">
        <v>30</v>
      </c>
      <c r="F166" s="39">
        <f t="shared" si="2"/>
        <v>0.3611111111111111</v>
      </c>
      <c r="G166" s="49">
        <v>27.7</v>
      </c>
      <c r="H166" s="48">
        <v>4.8611111111111098E-2</v>
      </c>
      <c r="I166" s="42">
        <f>SCH!A117</f>
        <v>22</v>
      </c>
      <c r="J166" s="31" t="s">
        <v>29</v>
      </c>
    </row>
    <row r="167" spans="1:10" ht="15.75">
      <c r="A167" s="43">
        <v>165</v>
      </c>
      <c r="B167" s="53">
        <v>0.31944444444444398</v>
      </c>
      <c r="C167" s="57" t="s">
        <v>26</v>
      </c>
      <c r="D167" s="57" t="s">
        <v>25</v>
      </c>
      <c r="E167" s="57" t="s">
        <v>30</v>
      </c>
      <c r="F167" s="39">
        <f t="shared" si="2"/>
        <v>0.3888888888888884</v>
      </c>
      <c r="G167" s="49">
        <v>40</v>
      </c>
      <c r="H167" s="48">
        <v>6.9444444444444406E-2</v>
      </c>
      <c r="I167" s="42">
        <f>SCH!A124</f>
        <v>0</v>
      </c>
    </row>
    <row r="168" spans="1:10" ht="15.75">
      <c r="A168" s="43">
        <v>166</v>
      </c>
      <c r="B168" s="53">
        <v>0.31944444444444398</v>
      </c>
      <c r="C168" s="57" t="s">
        <v>28</v>
      </c>
      <c r="D168" s="57" t="s">
        <v>25</v>
      </c>
      <c r="E168" s="57" t="s">
        <v>27</v>
      </c>
      <c r="F168" s="39">
        <f t="shared" si="2"/>
        <v>0.35416666666666619</v>
      </c>
      <c r="G168" s="49">
        <v>20.7</v>
      </c>
      <c r="H168" s="48">
        <v>3.4722222222222203E-2</v>
      </c>
      <c r="I168" s="42">
        <f>SCH!A125</f>
        <v>27</v>
      </c>
      <c r="J168" s="31" t="s">
        <v>29</v>
      </c>
    </row>
    <row r="169" spans="1:10" ht="15.75">
      <c r="A169" s="50">
        <v>167</v>
      </c>
      <c r="B169" s="45">
        <v>0.32291666666666702</v>
      </c>
      <c r="C169" s="59" t="s">
        <v>28</v>
      </c>
      <c r="D169" s="59" t="s">
        <v>31</v>
      </c>
      <c r="E169" s="59" t="s">
        <v>30</v>
      </c>
      <c r="F169" s="39">
        <f t="shared" si="2"/>
        <v>0.37152777777777812</v>
      </c>
      <c r="G169" s="44">
        <v>27.7</v>
      </c>
      <c r="H169" s="48">
        <v>4.8611111111111098E-2</v>
      </c>
      <c r="I169" s="42">
        <f>SCH!A128</f>
        <v>219</v>
      </c>
      <c r="J169" s="31" t="s">
        <v>29</v>
      </c>
    </row>
    <row r="170" spans="1:10" ht="15.75">
      <c r="A170" s="43">
        <v>168</v>
      </c>
      <c r="B170" s="45">
        <v>0.32638888888888901</v>
      </c>
      <c r="C170" s="59" t="s">
        <v>28</v>
      </c>
      <c r="D170" s="59" t="s">
        <v>33</v>
      </c>
      <c r="E170" s="59" t="s">
        <v>34</v>
      </c>
      <c r="F170" s="39">
        <f t="shared" si="2"/>
        <v>0.38194444444444459</v>
      </c>
      <c r="G170" s="44">
        <v>33</v>
      </c>
      <c r="H170" s="41">
        <v>5.5555555555555601E-2</v>
      </c>
      <c r="I170" s="42">
        <f>SCH!A134</f>
        <v>214</v>
      </c>
      <c r="J170" s="31" t="s">
        <v>29</v>
      </c>
    </row>
    <row r="171" spans="1:10" ht="15.75">
      <c r="A171" s="43">
        <v>169</v>
      </c>
      <c r="B171" s="39">
        <v>0.3298611111111111</v>
      </c>
      <c r="C171" s="59" t="s">
        <v>26</v>
      </c>
      <c r="D171" s="59" t="s">
        <v>25</v>
      </c>
      <c r="E171" s="59" t="s">
        <v>35</v>
      </c>
      <c r="F171" s="39">
        <f t="shared" si="2"/>
        <v>0.40972222222222221</v>
      </c>
      <c r="G171" s="44">
        <v>42</v>
      </c>
      <c r="H171" s="41">
        <v>7.9861111111111105E-2</v>
      </c>
      <c r="I171" s="42">
        <f>SCH!A135</f>
        <v>405</v>
      </c>
    </row>
    <row r="172" spans="1:10" ht="15.75">
      <c r="A172" s="43">
        <v>170</v>
      </c>
      <c r="B172" s="39">
        <v>0.32638888888888901</v>
      </c>
      <c r="C172" s="59" t="s">
        <v>26</v>
      </c>
      <c r="D172" s="59" t="s">
        <v>36</v>
      </c>
      <c r="E172" s="59" t="s">
        <v>37</v>
      </c>
      <c r="F172" s="39">
        <f t="shared" si="2"/>
        <v>0.4027777777777779</v>
      </c>
      <c r="G172" s="44">
        <v>43</v>
      </c>
      <c r="H172" s="41">
        <v>7.6388888888888895E-2</v>
      </c>
      <c r="I172" s="42">
        <f>SCH!A136</f>
        <v>270</v>
      </c>
    </row>
    <row r="173" spans="1:10" ht="15.75">
      <c r="A173" s="43">
        <v>171</v>
      </c>
      <c r="B173" s="52">
        <v>0.32638888888888901</v>
      </c>
      <c r="C173" s="61" t="s">
        <v>28</v>
      </c>
      <c r="D173" s="61" t="s">
        <v>25</v>
      </c>
      <c r="E173" s="61" t="s">
        <v>27</v>
      </c>
      <c r="F173" s="39">
        <f t="shared" si="2"/>
        <v>0.36111111111111122</v>
      </c>
      <c r="G173" s="44">
        <v>20.7</v>
      </c>
      <c r="H173" s="41">
        <v>3.4722222222222203E-2</v>
      </c>
      <c r="I173" s="42">
        <f>SCH!A137</f>
        <v>467</v>
      </c>
      <c r="J173" s="31" t="s">
        <v>29</v>
      </c>
    </row>
    <row r="174" spans="1:10" ht="15.75">
      <c r="A174" s="43">
        <v>172</v>
      </c>
      <c r="B174" s="52">
        <v>0.32986111111111099</v>
      </c>
      <c r="C174" s="64" t="s">
        <v>28</v>
      </c>
      <c r="D174" s="64" t="s">
        <v>38</v>
      </c>
      <c r="E174" s="64" t="s">
        <v>39</v>
      </c>
      <c r="F174" s="39">
        <f t="shared" si="2"/>
        <v>0.38888888888888878</v>
      </c>
      <c r="G174" s="62">
        <v>38</v>
      </c>
      <c r="H174" s="48">
        <v>5.9027777777777797E-2</v>
      </c>
      <c r="I174" s="42">
        <f>SCH!A146</f>
        <v>0</v>
      </c>
      <c r="J174" s="31" t="s">
        <v>29</v>
      </c>
    </row>
    <row r="175" spans="1:10" ht="15.75">
      <c r="A175" s="43">
        <v>173</v>
      </c>
      <c r="B175" s="45">
        <v>0.33333333333333298</v>
      </c>
      <c r="C175" s="60" t="s">
        <v>28</v>
      </c>
      <c r="D175" s="60" t="s">
        <v>25</v>
      </c>
      <c r="E175" s="60" t="s">
        <v>27</v>
      </c>
      <c r="F175" s="39">
        <f t="shared" si="2"/>
        <v>0.36805555555555519</v>
      </c>
      <c r="G175" s="49">
        <v>20.7</v>
      </c>
      <c r="H175" s="48">
        <v>3.4722222222222203E-2</v>
      </c>
      <c r="I175" s="42">
        <f>SCH!A148</f>
        <v>0</v>
      </c>
      <c r="J175" s="31" t="s">
        <v>29</v>
      </c>
    </row>
    <row r="176" spans="1:10" ht="15.75">
      <c r="A176" s="43">
        <v>174</v>
      </c>
      <c r="B176" s="69">
        <v>0.33333333333333298</v>
      </c>
      <c r="C176" s="46" t="s">
        <v>26</v>
      </c>
      <c r="D176" s="46" t="s">
        <v>25</v>
      </c>
      <c r="E176" s="46" t="s">
        <v>30</v>
      </c>
      <c r="F176" s="39">
        <f t="shared" si="2"/>
        <v>0.4166666666666663</v>
      </c>
      <c r="G176" s="47">
        <v>40</v>
      </c>
      <c r="H176" s="48">
        <v>8.3333333333333301E-2</v>
      </c>
      <c r="I176" s="42">
        <f>SCH!A149</f>
        <v>33</v>
      </c>
    </row>
    <row r="177" spans="1:10" ht="15.75">
      <c r="A177" s="43">
        <v>175</v>
      </c>
      <c r="B177" s="69">
        <v>0.33680555555555602</v>
      </c>
      <c r="C177" s="46" t="s">
        <v>28</v>
      </c>
      <c r="D177" s="46" t="s">
        <v>31</v>
      </c>
      <c r="E177" s="46" t="s">
        <v>30</v>
      </c>
      <c r="F177" s="39">
        <f t="shared" si="2"/>
        <v>0.38541666666666713</v>
      </c>
      <c r="G177" s="47">
        <v>27.7</v>
      </c>
      <c r="H177" s="48">
        <v>4.8611111111111098E-2</v>
      </c>
      <c r="I177" s="42">
        <f>SCH!A153</f>
        <v>417</v>
      </c>
      <c r="J177" s="31" t="s">
        <v>29</v>
      </c>
    </row>
    <row r="178" spans="1:10" ht="15.75">
      <c r="A178" s="43">
        <v>176</v>
      </c>
      <c r="B178" s="70">
        <v>0.33680555555555602</v>
      </c>
      <c r="C178" s="67" t="s">
        <v>26</v>
      </c>
      <c r="D178" s="67" t="s">
        <v>25</v>
      </c>
      <c r="E178" s="67" t="s">
        <v>27</v>
      </c>
      <c r="F178" s="39">
        <f t="shared" si="2"/>
        <v>0.40625000000000044</v>
      </c>
      <c r="G178" s="63">
        <v>33.700000000000003</v>
      </c>
      <c r="H178" s="41">
        <v>6.9444444444444406E-2</v>
      </c>
      <c r="I178" s="42">
        <f>SCH!A154</f>
        <v>533</v>
      </c>
    </row>
    <row r="179" spans="1:10" ht="15.75">
      <c r="A179" s="43">
        <v>177</v>
      </c>
      <c r="B179" s="66">
        <v>0.34027777777777801</v>
      </c>
      <c r="C179" s="68" t="s">
        <v>28</v>
      </c>
      <c r="D179" s="68" t="s">
        <v>25</v>
      </c>
      <c r="E179" s="68" t="s">
        <v>27</v>
      </c>
      <c r="F179" s="39">
        <f t="shared" si="2"/>
        <v>0.37500000000000022</v>
      </c>
      <c r="G179" s="49">
        <v>20.7</v>
      </c>
      <c r="H179" s="48">
        <v>3.4722222222222203E-2</v>
      </c>
      <c r="I179" s="42">
        <f>SCH!A158</f>
        <v>165</v>
      </c>
      <c r="J179" s="31" t="s">
        <v>29</v>
      </c>
    </row>
    <row r="180" spans="1:10" ht="15.75">
      <c r="A180" s="43">
        <v>178</v>
      </c>
      <c r="B180" s="52">
        <v>0.34027777777777801</v>
      </c>
      <c r="C180" s="68" t="s">
        <v>26</v>
      </c>
      <c r="D180" s="68" t="s">
        <v>25</v>
      </c>
      <c r="E180" s="68" t="s">
        <v>40</v>
      </c>
      <c r="F180" s="39">
        <f t="shared" si="2"/>
        <v>0.43750000000000022</v>
      </c>
      <c r="G180" s="62">
        <v>56</v>
      </c>
      <c r="H180" s="48">
        <v>9.7222222222222196E-2</v>
      </c>
      <c r="I180" s="42">
        <f>SCH!A159</f>
        <v>373</v>
      </c>
    </row>
    <row r="181" spans="1:10" ht="15.75">
      <c r="A181" s="43">
        <v>179</v>
      </c>
      <c r="B181" s="56">
        <v>0.34375</v>
      </c>
      <c r="C181" s="68" t="s">
        <v>28</v>
      </c>
      <c r="D181" s="68" t="s">
        <v>41</v>
      </c>
      <c r="E181" s="68" t="s">
        <v>42</v>
      </c>
      <c r="F181" s="39">
        <f t="shared" si="2"/>
        <v>0.40625</v>
      </c>
      <c r="G181" s="62">
        <v>35</v>
      </c>
      <c r="H181" s="48">
        <v>6.25E-2</v>
      </c>
      <c r="I181" s="42">
        <f>SCH!A168</f>
        <v>484</v>
      </c>
      <c r="J181" s="31" t="s">
        <v>29</v>
      </c>
    </row>
    <row r="182" spans="1:10" ht="15.75">
      <c r="A182" s="43">
        <v>180</v>
      </c>
      <c r="B182" s="56">
        <v>0.44444444444444442</v>
      </c>
      <c r="C182" s="68" t="s">
        <v>26</v>
      </c>
      <c r="D182" s="68" t="s">
        <v>25</v>
      </c>
      <c r="E182" s="68" t="s">
        <v>30</v>
      </c>
      <c r="F182" s="39">
        <f t="shared" si="2"/>
        <v>0.51388888888888884</v>
      </c>
      <c r="G182" s="49">
        <v>40</v>
      </c>
      <c r="H182" s="48">
        <v>6.9444444444444434E-2</v>
      </c>
      <c r="I182" s="42">
        <f>SCH!A169</f>
        <v>0</v>
      </c>
    </row>
    <row r="183" spans="1:10" ht="15.75">
      <c r="A183" s="43">
        <v>181</v>
      </c>
      <c r="B183" s="56">
        <v>0.34722222222222199</v>
      </c>
      <c r="C183" s="68" t="s">
        <v>28</v>
      </c>
      <c r="D183" s="68" t="s">
        <v>25</v>
      </c>
      <c r="E183" s="68" t="s">
        <v>27</v>
      </c>
      <c r="F183" s="39">
        <f t="shared" si="2"/>
        <v>0.3819444444444442</v>
      </c>
      <c r="G183" s="49">
        <v>20.7</v>
      </c>
      <c r="H183" s="48">
        <v>3.4722222222222203E-2</v>
      </c>
      <c r="I183" s="42">
        <f>SCH!A173</f>
        <v>39</v>
      </c>
      <c r="J183" s="31" t="s">
        <v>29</v>
      </c>
    </row>
    <row r="184" spans="1:10" ht="15.75">
      <c r="A184" s="43">
        <v>182</v>
      </c>
      <c r="B184" s="54">
        <v>0.34722222222222199</v>
      </c>
      <c r="C184" s="68" t="s">
        <v>26</v>
      </c>
      <c r="D184" s="68" t="s">
        <v>25</v>
      </c>
      <c r="E184" s="68" t="s">
        <v>30</v>
      </c>
      <c r="F184" s="39">
        <f t="shared" si="2"/>
        <v>0.4305555555555553</v>
      </c>
      <c r="G184" s="62">
        <v>40</v>
      </c>
      <c r="H184" s="48">
        <v>8.3333333333333301E-2</v>
      </c>
      <c r="I184" s="42">
        <f>SCH!A174</f>
        <v>176</v>
      </c>
    </row>
    <row r="185" spans="1:10" ht="15.75">
      <c r="A185" s="43">
        <v>183</v>
      </c>
      <c r="B185" s="66">
        <v>0.35069444444444398</v>
      </c>
      <c r="C185" s="67" t="s">
        <v>28</v>
      </c>
      <c r="D185" s="67" t="s">
        <v>43</v>
      </c>
      <c r="E185" s="68" t="s">
        <v>30</v>
      </c>
      <c r="F185" s="39">
        <f t="shared" si="2"/>
        <v>0.40624999999999956</v>
      </c>
      <c r="G185" s="71">
        <v>29</v>
      </c>
      <c r="H185" s="48">
        <v>5.5555555555555601E-2</v>
      </c>
      <c r="I185" s="42">
        <f>SCH!A180</f>
        <v>0</v>
      </c>
      <c r="J185" s="31" t="s">
        <v>29</v>
      </c>
    </row>
    <row r="186" spans="1:10" ht="15.75">
      <c r="A186" s="43">
        <v>184</v>
      </c>
      <c r="B186" s="45">
        <v>0.34027777777777773</v>
      </c>
      <c r="C186" s="68" t="s">
        <v>24</v>
      </c>
      <c r="D186" s="68" t="s">
        <v>134</v>
      </c>
      <c r="E186" s="68" t="s">
        <v>27</v>
      </c>
      <c r="F186" s="39">
        <f t="shared" si="2"/>
        <v>0.42013888888888884</v>
      </c>
      <c r="G186" s="49">
        <v>39.200000000000003</v>
      </c>
      <c r="H186" s="48">
        <v>7.9861111111111105E-2</v>
      </c>
      <c r="I186" s="42">
        <f>SCH!A181</f>
        <v>186</v>
      </c>
    </row>
    <row r="187" spans="1:10" ht="15.75">
      <c r="A187" s="43">
        <v>185</v>
      </c>
      <c r="B187" s="45">
        <v>0.35416666666666702</v>
      </c>
      <c r="C187" s="68" t="s">
        <v>28</v>
      </c>
      <c r="D187" s="68" t="s">
        <v>25</v>
      </c>
      <c r="E187" s="68" t="s">
        <v>27</v>
      </c>
      <c r="F187" s="39">
        <f t="shared" si="2"/>
        <v>0.39236111111111144</v>
      </c>
      <c r="G187" s="49">
        <v>20.7</v>
      </c>
      <c r="H187" s="48">
        <v>3.8194444444444399E-2</v>
      </c>
      <c r="I187" s="42">
        <f>SCH!A183</f>
        <v>232</v>
      </c>
      <c r="J187" s="31" t="s">
        <v>29</v>
      </c>
    </row>
    <row r="188" spans="1:10" ht="15.75">
      <c r="A188" s="43">
        <v>186</v>
      </c>
      <c r="B188" s="53">
        <v>0.3576388888888889</v>
      </c>
      <c r="C188" s="68" t="s">
        <v>24</v>
      </c>
      <c r="D188" s="68" t="s">
        <v>130</v>
      </c>
      <c r="E188" s="68" t="s">
        <v>27</v>
      </c>
      <c r="F188" s="39">
        <f t="shared" si="2"/>
        <v>0.4236111111111111</v>
      </c>
      <c r="G188" s="49">
        <v>37.200000000000003</v>
      </c>
      <c r="H188" s="48">
        <v>6.5972222222222224E-2</v>
      </c>
      <c r="I188" s="42">
        <f>SCH!A184</f>
        <v>426</v>
      </c>
    </row>
    <row r="189" spans="1:10" ht="15.75">
      <c r="A189" s="43">
        <v>187</v>
      </c>
      <c r="B189" s="66">
        <v>0.35763888888888901</v>
      </c>
      <c r="C189" s="68" t="s">
        <v>26</v>
      </c>
      <c r="D189" s="68" t="s">
        <v>25</v>
      </c>
      <c r="E189" s="68" t="s">
        <v>30</v>
      </c>
      <c r="F189" s="39">
        <f t="shared" si="2"/>
        <v>0.42708333333333343</v>
      </c>
      <c r="G189" s="62">
        <v>40</v>
      </c>
      <c r="H189" s="48">
        <v>6.9444444444444406E-2</v>
      </c>
      <c r="I189" s="42">
        <f>SCH!A188</f>
        <v>0</v>
      </c>
    </row>
    <row r="190" spans="1:10" ht="15.75">
      <c r="A190" s="43">
        <v>188</v>
      </c>
      <c r="B190" s="66">
        <v>0.36111111111111099</v>
      </c>
      <c r="C190" s="68" t="s">
        <v>28</v>
      </c>
      <c r="D190" s="68" t="s">
        <v>25</v>
      </c>
      <c r="E190" s="68" t="s">
        <v>35</v>
      </c>
      <c r="F190" s="39">
        <f t="shared" si="2"/>
        <v>0.44444444444444431</v>
      </c>
      <c r="G190" s="71">
        <v>42</v>
      </c>
      <c r="H190" s="48">
        <v>8.3333333333333301E-2</v>
      </c>
      <c r="I190" s="42">
        <f>SCH!A189</f>
        <v>184</v>
      </c>
      <c r="J190" s="31" t="s">
        <v>29</v>
      </c>
    </row>
    <row r="191" spans="1:10" ht="15.75">
      <c r="A191" s="43">
        <v>189</v>
      </c>
      <c r="B191" s="45">
        <v>0.36111111111111099</v>
      </c>
      <c r="C191" s="68" t="s">
        <v>26</v>
      </c>
      <c r="D191" s="68" t="s">
        <v>25</v>
      </c>
      <c r="E191" s="68" t="s">
        <v>30</v>
      </c>
      <c r="F191" s="39">
        <f t="shared" si="2"/>
        <v>0.44444444444444431</v>
      </c>
      <c r="G191" s="62">
        <v>40</v>
      </c>
      <c r="H191" s="48">
        <v>8.3333333333333301E-2</v>
      </c>
      <c r="I191" s="42">
        <f>SCH!A190</f>
        <v>376</v>
      </c>
    </row>
    <row r="192" spans="1:10" ht="15.75">
      <c r="A192" s="43">
        <v>190</v>
      </c>
      <c r="B192" s="45">
        <v>0.36458333333333298</v>
      </c>
      <c r="C192" s="67" t="s">
        <v>28</v>
      </c>
      <c r="D192" s="67" t="s">
        <v>31</v>
      </c>
      <c r="E192" s="67" t="s">
        <v>30</v>
      </c>
      <c r="F192" s="39">
        <f t="shared" si="2"/>
        <v>0.4166666666666663</v>
      </c>
      <c r="G192" s="63">
        <v>27.7</v>
      </c>
      <c r="H192" s="41">
        <v>5.2083333333333301E-2</v>
      </c>
      <c r="I192" s="42">
        <f>SCH!A195</f>
        <v>0</v>
      </c>
      <c r="J192" s="31" t="s">
        <v>29</v>
      </c>
    </row>
    <row r="193" spans="1:10" ht="15.75">
      <c r="A193" s="43">
        <v>191</v>
      </c>
      <c r="B193" s="52">
        <v>0.4375</v>
      </c>
      <c r="C193" s="68" t="s">
        <v>26</v>
      </c>
      <c r="D193" s="67" t="s">
        <v>25</v>
      </c>
      <c r="E193" s="68" t="s">
        <v>27</v>
      </c>
      <c r="F193" s="39">
        <f t="shared" si="2"/>
        <v>0.49305555555555558</v>
      </c>
      <c r="G193" s="49">
        <v>33.700000000000003</v>
      </c>
      <c r="H193" s="41">
        <v>5.5555555555555552E-2</v>
      </c>
      <c r="I193" s="42">
        <f>SCH!A196</f>
        <v>0</v>
      </c>
    </row>
    <row r="194" spans="1:10" ht="15.75">
      <c r="A194" s="43">
        <v>192</v>
      </c>
      <c r="B194" s="52">
        <v>0.36805555555555602</v>
      </c>
      <c r="C194" s="68" t="s">
        <v>28</v>
      </c>
      <c r="D194" s="68" t="s">
        <v>25</v>
      </c>
      <c r="E194" s="68" t="s">
        <v>27</v>
      </c>
      <c r="F194" s="39">
        <f t="shared" si="2"/>
        <v>0.40625000000000044</v>
      </c>
      <c r="G194" s="49">
        <v>20.7</v>
      </c>
      <c r="H194" s="48">
        <v>3.8194444444444399E-2</v>
      </c>
      <c r="I194" s="42">
        <f>SCH!A198</f>
        <v>584</v>
      </c>
      <c r="J194" s="31" t="s">
        <v>29</v>
      </c>
    </row>
    <row r="195" spans="1:10" ht="15.75">
      <c r="A195" s="43">
        <v>193</v>
      </c>
      <c r="B195" s="45">
        <v>0.39930555555555602</v>
      </c>
      <c r="C195" s="68" t="s">
        <v>26</v>
      </c>
      <c r="D195" s="68" t="s">
        <v>25</v>
      </c>
      <c r="E195" s="68" t="s">
        <v>30</v>
      </c>
      <c r="F195" s="39">
        <f t="shared" ref="F195:F258" si="3">B195+H195</f>
        <v>0.46875000000000044</v>
      </c>
      <c r="G195" s="62">
        <v>40</v>
      </c>
      <c r="H195" s="48">
        <v>6.9444444444444406E-2</v>
      </c>
      <c r="I195" s="42">
        <f>SCH!A224</f>
        <v>615</v>
      </c>
    </row>
    <row r="196" spans="1:10" ht="15.75">
      <c r="A196" s="43">
        <v>194</v>
      </c>
      <c r="B196" s="51">
        <v>0.43055555555555558</v>
      </c>
      <c r="C196" s="68" t="s">
        <v>26</v>
      </c>
      <c r="D196" s="68" t="s">
        <v>25</v>
      </c>
      <c r="E196" s="68" t="s">
        <v>27</v>
      </c>
      <c r="F196" s="39">
        <f t="shared" si="3"/>
        <v>0.48611111111111116</v>
      </c>
      <c r="G196" s="47">
        <v>33.700000000000003</v>
      </c>
      <c r="H196" s="48">
        <v>5.5555555555555552E-2</v>
      </c>
      <c r="I196" s="42">
        <f>SCH!A201</f>
        <v>521</v>
      </c>
    </row>
    <row r="197" spans="1:10" ht="15.75">
      <c r="A197" s="43">
        <v>195</v>
      </c>
      <c r="B197" s="54">
        <v>0.375</v>
      </c>
      <c r="C197" s="68" t="s">
        <v>26</v>
      </c>
      <c r="D197" s="68" t="s">
        <v>25</v>
      </c>
      <c r="E197" s="68" t="s">
        <v>30</v>
      </c>
      <c r="F197" s="39">
        <f t="shared" si="3"/>
        <v>0.45833333333333331</v>
      </c>
      <c r="G197" s="62">
        <v>40</v>
      </c>
      <c r="H197" s="48">
        <v>8.3333333333333329E-2</v>
      </c>
      <c r="I197" s="42">
        <f>SCH!A204</f>
        <v>0</v>
      </c>
    </row>
    <row r="198" spans="1:10" ht="15.75">
      <c r="A198" s="43">
        <v>196</v>
      </c>
      <c r="B198" s="53">
        <v>0.375</v>
      </c>
      <c r="C198" s="68" t="s">
        <v>28</v>
      </c>
      <c r="D198" s="68" t="s">
        <v>25</v>
      </c>
      <c r="E198" s="68" t="s">
        <v>27</v>
      </c>
      <c r="F198" s="39">
        <f t="shared" si="3"/>
        <v>0.41319444444444442</v>
      </c>
      <c r="G198" s="49">
        <v>20.7</v>
      </c>
      <c r="H198" s="48">
        <v>3.8194444444444399E-2</v>
      </c>
      <c r="I198" s="42">
        <f>SCH!A205</f>
        <v>585</v>
      </c>
      <c r="J198" s="31" t="s">
        <v>29</v>
      </c>
    </row>
    <row r="199" spans="1:10" ht="15.75">
      <c r="A199" s="43">
        <v>197</v>
      </c>
      <c r="B199" s="45">
        <v>0.38194444444444398</v>
      </c>
      <c r="C199" s="67" t="s">
        <v>28</v>
      </c>
      <c r="D199" s="67" t="s">
        <v>25</v>
      </c>
      <c r="E199" s="67" t="s">
        <v>27</v>
      </c>
      <c r="F199" s="39">
        <f t="shared" si="3"/>
        <v>0.41666666666666619</v>
      </c>
      <c r="G199" s="44">
        <v>20.7</v>
      </c>
      <c r="H199" s="41">
        <v>3.4722222222222203E-2</v>
      </c>
      <c r="I199" s="42">
        <f>SCH!A212</f>
        <v>0</v>
      </c>
      <c r="J199" s="31" t="s">
        <v>29</v>
      </c>
    </row>
    <row r="200" spans="1:10" ht="15.75">
      <c r="A200" s="43">
        <v>198</v>
      </c>
      <c r="B200" s="39">
        <v>0.38194444444444398</v>
      </c>
      <c r="C200" s="67" t="s">
        <v>26</v>
      </c>
      <c r="D200" s="67" t="s">
        <v>25</v>
      </c>
      <c r="E200" s="67" t="s">
        <v>27</v>
      </c>
      <c r="F200" s="39">
        <f t="shared" si="3"/>
        <v>0.43749999999999956</v>
      </c>
      <c r="G200" s="44">
        <v>33.700000000000003</v>
      </c>
      <c r="H200" s="41">
        <v>5.5555555555555601E-2</v>
      </c>
      <c r="I200" s="42">
        <f>SCH!A213</f>
        <v>623</v>
      </c>
    </row>
    <row r="201" spans="1:10" ht="15.75">
      <c r="A201" s="43">
        <v>199</v>
      </c>
      <c r="B201" s="45">
        <v>0.38541666666666702</v>
      </c>
      <c r="C201" s="68" t="s">
        <v>28</v>
      </c>
      <c r="D201" s="68" t="s">
        <v>31</v>
      </c>
      <c r="E201" s="68" t="s">
        <v>30</v>
      </c>
      <c r="F201" s="39">
        <f t="shared" si="3"/>
        <v>0.43402777777777812</v>
      </c>
      <c r="G201" s="49">
        <v>27.7</v>
      </c>
      <c r="H201" s="48">
        <v>4.8611111111111098E-2</v>
      </c>
      <c r="I201" s="42">
        <f>SCH!A218</f>
        <v>0</v>
      </c>
      <c r="J201" s="31" t="s">
        <v>29</v>
      </c>
    </row>
    <row r="202" spans="1:10" ht="15.75">
      <c r="A202" s="43">
        <v>200</v>
      </c>
      <c r="B202" s="45">
        <v>0.38888888888888901</v>
      </c>
      <c r="C202" s="68" t="s">
        <v>28</v>
      </c>
      <c r="D202" s="68" t="s">
        <v>25</v>
      </c>
      <c r="E202" s="68" t="s">
        <v>27</v>
      </c>
      <c r="F202" s="39">
        <f t="shared" si="3"/>
        <v>0.42361111111111122</v>
      </c>
      <c r="G202" s="49">
        <v>20.7</v>
      </c>
      <c r="H202" s="48">
        <v>3.4722222222222203E-2</v>
      </c>
      <c r="I202" s="42">
        <f>SCH!A220</f>
        <v>0</v>
      </c>
      <c r="J202" s="31" t="s">
        <v>29</v>
      </c>
    </row>
    <row r="203" spans="1:10" ht="15.75">
      <c r="A203" s="50">
        <v>201</v>
      </c>
      <c r="B203" s="45">
        <v>0.42708333333333331</v>
      </c>
      <c r="C203" s="67" t="s">
        <v>26</v>
      </c>
      <c r="D203" s="67" t="s">
        <v>25</v>
      </c>
      <c r="E203" s="67" t="s">
        <v>27</v>
      </c>
      <c r="F203" s="39">
        <f t="shared" si="3"/>
        <v>0.4826388888888889</v>
      </c>
      <c r="G203" s="63">
        <v>33.700000000000003</v>
      </c>
      <c r="H203" s="48">
        <v>5.5555555555555601E-2</v>
      </c>
      <c r="I203" s="42" t="e">
        <f>SCH!#REF!</f>
        <v>#REF!</v>
      </c>
    </row>
    <row r="204" spans="1:10" ht="15.75">
      <c r="A204" s="43">
        <v>202</v>
      </c>
      <c r="B204" s="45">
        <v>0.39930555555555558</v>
      </c>
      <c r="C204" s="68" t="s">
        <v>26</v>
      </c>
      <c r="D204" s="68" t="s">
        <v>44</v>
      </c>
      <c r="E204" s="68" t="s">
        <v>30</v>
      </c>
      <c r="F204" s="39">
        <f t="shared" si="3"/>
        <v>0.46875</v>
      </c>
      <c r="G204" s="62">
        <v>40</v>
      </c>
      <c r="H204" s="48">
        <v>6.9444444444444406E-2</v>
      </c>
      <c r="I204" s="42" t="e">
        <f>SCH!#REF!</f>
        <v>#REF!</v>
      </c>
    </row>
    <row r="205" spans="1:10" ht="15.75">
      <c r="A205" s="43">
        <v>203</v>
      </c>
      <c r="B205" s="53">
        <v>0.40277777777777801</v>
      </c>
      <c r="C205" s="68" t="s">
        <v>28</v>
      </c>
      <c r="D205" s="68" t="s">
        <v>25</v>
      </c>
      <c r="E205" s="68" t="s">
        <v>27</v>
      </c>
      <c r="F205" s="39">
        <f t="shared" si="3"/>
        <v>0.43750000000000022</v>
      </c>
      <c r="G205" s="49">
        <v>20.7</v>
      </c>
      <c r="H205" s="48">
        <v>3.4722222222222203E-2</v>
      </c>
      <c r="I205" s="42">
        <f>SCH!A228</f>
        <v>0</v>
      </c>
      <c r="J205" s="31" t="s">
        <v>29</v>
      </c>
    </row>
    <row r="206" spans="1:10" ht="15.75">
      <c r="A206" s="43">
        <v>204</v>
      </c>
      <c r="B206" s="53">
        <v>0.65277777777777779</v>
      </c>
      <c r="C206" s="68" t="s">
        <v>26</v>
      </c>
      <c r="D206" s="68" t="s">
        <v>25</v>
      </c>
      <c r="E206" s="68" t="s">
        <v>27</v>
      </c>
      <c r="F206" s="39">
        <f t="shared" si="3"/>
        <v>0.71527777777777779</v>
      </c>
      <c r="G206" s="49">
        <v>33.700000000000003</v>
      </c>
      <c r="H206" s="48">
        <v>6.25E-2</v>
      </c>
      <c r="I206" s="42">
        <f>SCH!A229</f>
        <v>602</v>
      </c>
      <c r="J206"/>
    </row>
    <row r="207" spans="1:10" ht="15.75">
      <c r="A207" s="43">
        <v>205</v>
      </c>
      <c r="B207" s="45">
        <v>0.40625</v>
      </c>
      <c r="C207" s="68" t="s">
        <v>28</v>
      </c>
      <c r="D207" s="68" t="s">
        <v>31</v>
      </c>
      <c r="E207" s="68" t="s">
        <v>30</v>
      </c>
      <c r="F207" s="39">
        <f t="shared" si="3"/>
        <v>0.4548611111111111</v>
      </c>
      <c r="G207" s="62">
        <v>27.7</v>
      </c>
      <c r="H207" s="48">
        <v>4.8611111111111098E-2</v>
      </c>
      <c r="I207" s="42">
        <f>SCH!A230</f>
        <v>607</v>
      </c>
      <c r="J207" s="31" t="s">
        <v>29</v>
      </c>
    </row>
    <row r="208" spans="1:10" ht="15.75">
      <c r="A208" s="43">
        <v>206</v>
      </c>
      <c r="B208" s="45">
        <v>0.40972222222222199</v>
      </c>
      <c r="C208" s="68" t="s">
        <v>26</v>
      </c>
      <c r="D208" s="68" t="s">
        <v>25</v>
      </c>
      <c r="E208" s="68" t="s">
        <v>27</v>
      </c>
      <c r="F208" s="39">
        <f t="shared" si="3"/>
        <v>0.46527777777777757</v>
      </c>
      <c r="G208" s="49">
        <v>33.700000000000003</v>
      </c>
      <c r="H208" s="48">
        <v>5.5555555555555601E-2</v>
      </c>
      <c r="I208" s="42">
        <f>SCH!A233</f>
        <v>532</v>
      </c>
    </row>
    <row r="209" spans="1:10" ht="15.75">
      <c r="A209" s="43">
        <v>207</v>
      </c>
      <c r="B209" s="45">
        <v>0.40972222222222199</v>
      </c>
      <c r="C209" s="68" t="s">
        <v>28</v>
      </c>
      <c r="D209" s="67" t="s">
        <v>25</v>
      </c>
      <c r="E209" s="68" t="s">
        <v>27</v>
      </c>
      <c r="F209" s="39">
        <f t="shared" si="3"/>
        <v>0.4444444444444442</v>
      </c>
      <c r="G209" s="49">
        <v>20.7</v>
      </c>
      <c r="H209" s="48">
        <v>3.4722222222222203E-2</v>
      </c>
      <c r="I209" s="42">
        <f>SCH!A234</f>
        <v>569</v>
      </c>
      <c r="J209" s="31" t="s">
        <v>29</v>
      </c>
    </row>
    <row r="210" spans="1:10" ht="15.75">
      <c r="A210" s="43">
        <v>208</v>
      </c>
      <c r="B210" s="45">
        <v>0.41666666666666702</v>
      </c>
      <c r="C210" s="68" t="s">
        <v>28</v>
      </c>
      <c r="D210" s="68" t="s">
        <v>25</v>
      </c>
      <c r="E210" s="68" t="s">
        <v>27</v>
      </c>
      <c r="F210" s="39">
        <f t="shared" si="3"/>
        <v>0.45138888888888923</v>
      </c>
      <c r="G210" s="49">
        <v>20.7</v>
      </c>
      <c r="H210" s="48">
        <v>3.4722222222222203E-2</v>
      </c>
      <c r="I210" s="42">
        <f>SCH!A245</f>
        <v>500</v>
      </c>
      <c r="J210" s="31" t="s">
        <v>29</v>
      </c>
    </row>
    <row r="211" spans="1:10" ht="15.75">
      <c r="A211" s="43">
        <v>209</v>
      </c>
      <c r="B211" s="45">
        <v>0.41666666666666602</v>
      </c>
      <c r="C211" s="68" t="s">
        <v>26</v>
      </c>
      <c r="D211" s="68" t="s">
        <v>25</v>
      </c>
      <c r="E211" s="68" t="s">
        <v>30</v>
      </c>
      <c r="F211" s="39">
        <f t="shared" si="3"/>
        <v>0.48611111111111044</v>
      </c>
      <c r="G211" s="49">
        <v>40</v>
      </c>
      <c r="H211" s="48">
        <v>6.9444444444444406E-2</v>
      </c>
      <c r="I211" s="42">
        <f>SCH!A244</f>
        <v>306</v>
      </c>
    </row>
    <row r="212" spans="1:10" ht="15.75">
      <c r="A212" s="43">
        <v>210</v>
      </c>
      <c r="B212" s="53">
        <v>0.42708333333333298</v>
      </c>
      <c r="C212" s="68" t="s">
        <v>28</v>
      </c>
      <c r="D212" s="68" t="s">
        <v>25</v>
      </c>
      <c r="E212" s="68" t="s">
        <v>27</v>
      </c>
      <c r="F212" s="39">
        <f t="shared" si="3"/>
        <v>0.46180555555555519</v>
      </c>
      <c r="G212" s="49">
        <v>20.7</v>
      </c>
      <c r="H212" s="48">
        <v>3.4722222222222203E-2</v>
      </c>
      <c r="I212" s="42">
        <f>SCH!A256</f>
        <v>386</v>
      </c>
      <c r="J212" s="31" t="s">
        <v>29</v>
      </c>
    </row>
    <row r="213" spans="1:10" ht="15.75">
      <c r="A213" s="43">
        <v>211</v>
      </c>
      <c r="B213" s="53">
        <v>0.42361111111111099</v>
      </c>
      <c r="C213" s="68" t="s">
        <v>26</v>
      </c>
      <c r="D213" s="68" t="s">
        <v>25</v>
      </c>
      <c r="E213" s="68" t="s">
        <v>27</v>
      </c>
      <c r="F213" s="39">
        <f t="shared" si="3"/>
        <v>0.47916666666666657</v>
      </c>
      <c r="G213" s="49">
        <v>33.700000000000003</v>
      </c>
      <c r="H213" s="48">
        <v>5.5555555555555601E-2</v>
      </c>
      <c r="I213" s="42">
        <f>SCH!A251</f>
        <v>90</v>
      </c>
    </row>
    <row r="214" spans="1:10" ht="15.75">
      <c r="A214" s="43">
        <v>212</v>
      </c>
      <c r="B214" s="45">
        <v>0.43402777777777801</v>
      </c>
      <c r="C214" s="67" t="s">
        <v>28</v>
      </c>
      <c r="D214" s="67" t="s">
        <v>31</v>
      </c>
      <c r="E214" s="67" t="s">
        <v>30</v>
      </c>
      <c r="F214" s="39">
        <f t="shared" si="3"/>
        <v>0.48263888888888912</v>
      </c>
      <c r="G214" s="44">
        <v>27.7</v>
      </c>
      <c r="H214" s="41">
        <v>4.8611111111111098E-2</v>
      </c>
      <c r="I214" s="42">
        <f>SCH!A262</f>
        <v>40</v>
      </c>
      <c r="J214" s="31" t="s">
        <v>29</v>
      </c>
    </row>
    <row r="215" spans="1:10" ht="15.75">
      <c r="A215" s="50">
        <v>213</v>
      </c>
      <c r="B215" s="45">
        <v>0.4375</v>
      </c>
      <c r="C215" s="67" t="s">
        <v>28</v>
      </c>
      <c r="D215" s="67" t="s">
        <v>25</v>
      </c>
      <c r="E215" s="67" t="s">
        <v>27</v>
      </c>
      <c r="F215" s="39">
        <f t="shared" si="3"/>
        <v>0.47222222222222221</v>
      </c>
      <c r="G215" s="49">
        <v>20.7</v>
      </c>
      <c r="H215" s="48">
        <v>3.4722222222222203E-2</v>
      </c>
      <c r="I215" s="42">
        <f>SCH!A266</f>
        <v>590</v>
      </c>
      <c r="J215" s="31" t="s">
        <v>29</v>
      </c>
    </row>
    <row r="216" spans="1:10" ht="15.75">
      <c r="A216" s="50">
        <v>214</v>
      </c>
      <c r="B216" s="45">
        <v>0.43402777777777773</v>
      </c>
      <c r="C216" s="67" t="s">
        <v>26</v>
      </c>
      <c r="D216" s="67" t="s">
        <v>25</v>
      </c>
      <c r="E216" s="67" t="s">
        <v>30</v>
      </c>
      <c r="F216" s="39">
        <f t="shared" si="3"/>
        <v>0.50694444444444442</v>
      </c>
      <c r="G216" s="62">
        <v>40</v>
      </c>
      <c r="H216" s="48">
        <v>7.2916666666666671E-2</v>
      </c>
      <c r="I216" s="42">
        <f>SCH!A267</f>
        <v>588</v>
      </c>
    </row>
    <row r="217" spans="1:10" ht="15.75">
      <c r="A217" s="43">
        <v>215</v>
      </c>
      <c r="B217" s="53">
        <v>0.44791666666666702</v>
      </c>
      <c r="C217" s="68" t="s">
        <v>28</v>
      </c>
      <c r="D217" s="68" t="s">
        <v>25</v>
      </c>
      <c r="E217" s="68" t="s">
        <v>27</v>
      </c>
      <c r="F217" s="39">
        <f t="shared" si="3"/>
        <v>0.48263888888888923</v>
      </c>
      <c r="G217" s="49">
        <v>20.7</v>
      </c>
      <c r="H217" s="48">
        <v>3.4722222222222203E-2</v>
      </c>
      <c r="I217" s="42">
        <f>SCH!A278</f>
        <v>63</v>
      </c>
      <c r="J217" s="31" t="s">
        <v>29</v>
      </c>
    </row>
    <row r="218" spans="1:10" ht="15.75">
      <c r="A218" s="43">
        <v>216</v>
      </c>
      <c r="B218" s="45">
        <v>0.45138888888888901</v>
      </c>
      <c r="C218" s="68" t="s">
        <v>26</v>
      </c>
      <c r="D218" s="68" t="s">
        <v>25</v>
      </c>
      <c r="E218" s="68" t="s">
        <v>30</v>
      </c>
      <c r="F218" s="39">
        <f t="shared" si="3"/>
        <v>0.52430555555555569</v>
      </c>
      <c r="G218" s="62">
        <v>40</v>
      </c>
      <c r="H218" s="48">
        <v>7.2916666666666699E-2</v>
      </c>
      <c r="I218" s="42">
        <f>SCH!A281</f>
        <v>302</v>
      </c>
    </row>
    <row r="219" spans="1:10" ht="15.75">
      <c r="A219" s="43">
        <v>217</v>
      </c>
      <c r="B219" s="45">
        <v>0.45486111111111099</v>
      </c>
      <c r="C219" s="68" t="s">
        <v>28</v>
      </c>
      <c r="D219" s="68" t="s">
        <v>31</v>
      </c>
      <c r="E219" s="68" t="s">
        <v>30</v>
      </c>
      <c r="F219" s="39">
        <f t="shared" si="3"/>
        <v>0.5034722222222221</v>
      </c>
      <c r="G219" s="49">
        <v>27.7</v>
      </c>
      <c r="H219" s="48">
        <v>4.8611111111111098E-2</v>
      </c>
      <c r="I219" s="42">
        <f>SCH!A287</f>
        <v>594</v>
      </c>
      <c r="J219" s="31" t="s">
        <v>29</v>
      </c>
    </row>
    <row r="220" spans="1:10" ht="15.75">
      <c r="A220" s="43">
        <v>218</v>
      </c>
      <c r="B220" s="53">
        <v>0.46180555555555602</v>
      </c>
      <c r="C220" s="68" t="s">
        <v>28</v>
      </c>
      <c r="D220" s="68" t="s">
        <v>25</v>
      </c>
      <c r="E220" s="68" t="s">
        <v>27</v>
      </c>
      <c r="F220" s="39">
        <f t="shared" si="3"/>
        <v>0.49652777777777823</v>
      </c>
      <c r="G220" s="49">
        <v>20.7</v>
      </c>
      <c r="H220" s="48">
        <v>3.4722222222222203E-2</v>
      </c>
      <c r="I220" s="42">
        <f>SCH!A295</f>
        <v>595</v>
      </c>
      <c r="J220" s="31" t="s">
        <v>29</v>
      </c>
    </row>
    <row r="221" spans="1:10" ht="15.75">
      <c r="A221" s="43">
        <v>219</v>
      </c>
      <c r="B221" s="53">
        <v>0.45833333333333398</v>
      </c>
      <c r="C221" s="68" t="s">
        <v>26</v>
      </c>
      <c r="D221" s="68" t="s">
        <v>25</v>
      </c>
      <c r="E221" s="68" t="s">
        <v>30</v>
      </c>
      <c r="F221" s="39">
        <f t="shared" si="3"/>
        <v>0.52777777777777835</v>
      </c>
      <c r="G221" s="62">
        <v>40</v>
      </c>
      <c r="H221" s="48">
        <v>6.9444444444444406E-2</v>
      </c>
      <c r="I221" s="42">
        <f>SCH!A294</f>
        <v>600</v>
      </c>
    </row>
    <row r="222" spans="1:10" ht="15.75">
      <c r="A222" s="43">
        <v>220</v>
      </c>
      <c r="B222" s="45">
        <v>0.47916666666666669</v>
      </c>
      <c r="C222" s="67" t="s">
        <v>26</v>
      </c>
      <c r="D222" s="67" t="s">
        <v>25</v>
      </c>
      <c r="E222" s="67" t="s">
        <v>27</v>
      </c>
      <c r="F222" s="39">
        <f t="shared" si="3"/>
        <v>0.53472222222222221</v>
      </c>
      <c r="G222" s="44">
        <v>33.700000000000003</v>
      </c>
      <c r="H222" s="41">
        <v>5.5555555555555552E-2</v>
      </c>
      <c r="I222" s="42">
        <f>SCH!A304</f>
        <v>674</v>
      </c>
    </row>
    <row r="223" spans="1:10" ht="15.75">
      <c r="A223" s="43">
        <v>221</v>
      </c>
      <c r="B223" s="45">
        <v>0.47222222222222199</v>
      </c>
      <c r="C223" s="68" t="s">
        <v>28</v>
      </c>
      <c r="D223" s="68" t="s">
        <v>25</v>
      </c>
      <c r="E223" s="68" t="s">
        <v>27</v>
      </c>
      <c r="F223" s="39">
        <f t="shared" si="3"/>
        <v>0.5069444444444442</v>
      </c>
      <c r="G223" s="49">
        <v>20.7</v>
      </c>
      <c r="H223" s="41">
        <v>3.4722222222222203E-2</v>
      </c>
      <c r="I223" s="42">
        <f>SCH!A305</f>
        <v>675</v>
      </c>
      <c r="J223" s="31" t="s">
        <v>29</v>
      </c>
    </row>
    <row r="224" spans="1:10" ht="15.75">
      <c r="A224" s="43">
        <v>222</v>
      </c>
      <c r="B224" s="45">
        <v>0.48263888888888901</v>
      </c>
      <c r="C224" s="68" t="s">
        <v>26</v>
      </c>
      <c r="D224" s="68" t="s">
        <v>25</v>
      </c>
      <c r="E224" s="68" t="s">
        <v>30</v>
      </c>
      <c r="F224" s="39">
        <f t="shared" si="3"/>
        <v>0.55208333333333337</v>
      </c>
      <c r="G224" s="62">
        <v>40</v>
      </c>
      <c r="H224" s="48">
        <v>6.9444444444444406E-2</v>
      </c>
      <c r="I224" s="42">
        <f>SCH!A314</f>
        <v>519</v>
      </c>
    </row>
    <row r="225" spans="1:10" ht="15.75">
      <c r="A225" s="43">
        <v>223</v>
      </c>
      <c r="B225" s="45">
        <v>0.48611111111111099</v>
      </c>
      <c r="C225" s="67" t="s">
        <v>28</v>
      </c>
      <c r="D225" s="67" t="s">
        <v>25</v>
      </c>
      <c r="E225" s="67" t="s">
        <v>27</v>
      </c>
      <c r="F225" s="39">
        <f t="shared" si="3"/>
        <v>0.52083333333333315</v>
      </c>
      <c r="G225" s="44">
        <v>20.7</v>
      </c>
      <c r="H225" s="41">
        <v>3.4722222222222203E-2</v>
      </c>
      <c r="I225" s="42">
        <f>SCH!A317</f>
        <v>0</v>
      </c>
      <c r="J225" s="31" t="s">
        <v>29</v>
      </c>
    </row>
    <row r="226" spans="1:10" ht="15.75">
      <c r="A226" s="43">
        <v>224</v>
      </c>
      <c r="B226" s="45">
        <v>0.48611111111111099</v>
      </c>
      <c r="C226" s="68" t="s">
        <v>26</v>
      </c>
      <c r="D226" s="68" t="s">
        <v>25</v>
      </c>
      <c r="E226" s="68" t="s">
        <v>27</v>
      </c>
      <c r="F226" s="39">
        <f t="shared" si="3"/>
        <v>0.54166666666666663</v>
      </c>
      <c r="G226" s="49">
        <v>33.700000000000003</v>
      </c>
      <c r="H226" s="48">
        <v>5.5555555555555601E-2</v>
      </c>
      <c r="I226" s="42">
        <f>SCH!A318</f>
        <v>56</v>
      </c>
    </row>
    <row r="227" spans="1:10" ht="15.75">
      <c r="A227" s="43">
        <v>225</v>
      </c>
      <c r="B227" s="45">
        <v>0.49305555555555602</v>
      </c>
      <c r="C227" s="68" t="s">
        <v>28</v>
      </c>
      <c r="D227" s="68" t="s">
        <v>31</v>
      </c>
      <c r="E227" s="68" t="s">
        <v>30</v>
      </c>
      <c r="F227" s="39">
        <f t="shared" si="3"/>
        <v>0.54166666666666707</v>
      </c>
      <c r="G227" s="49">
        <v>27.7</v>
      </c>
      <c r="H227" s="48">
        <v>4.8611111111111098E-2</v>
      </c>
      <c r="I227" s="42">
        <f>SCH!A325</f>
        <v>115</v>
      </c>
      <c r="J227" s="31" t="s">
        <v>29</v>
      </c>
    </row>
    <row r="228" spans="1:10" ht="15.75">
      <c r="A228" s="43">
        <v>226</v>
      </c>
      <c r="B228" s="53">
        <v>0.5</v>
      </c>
      <c r="C228" s="68" t="s">
        <v>28</v>
      </c>
      <c r="D228" s="68" t="s">
        <v>25</v>
      </c>
      <c r="E228" s="68" t="s">
        <v>27</v>
      </c>
      <c r="F228" s="39">
        <f t="shared" si="3"/>
        <v>0.53472222222222221</v>
      </c>
      <c r="G228" s="49">
        <v>20.7</v>
      </c>
      <c r="H228" s="48">
        <v>3.4722222222222203E-2</v>
      </c>
      <c r="I228" s="42">
        <f>SCH!A327</f>
        <v>625</v>
      </c>
      <c r="J228" s="31" t="s">
        <v>29</v>
      </c>
    </row>
    <row r="229" spans="1:10" ht="15.75">
      <c r="A229" s="43">
        <v>227</v>
      </c>
      <c r="B229" s="53">
        <v>0.500000000000002</v>
      </c>
      <c r="C229" s="68" t="s">
        <v>26</v>
      </c>
      <c r="D229" s="68" t="s">
        <v>25</v>
      </c>
      <c r="E229" s="68" t="s">
        <v>30</v>
      </c>
      <c r="F229" s="39">
        <f t="shared" si="3"/>
        <v>0.56944444444444642</v>
      </c>
      <c r="G229" s="62">
        <v>40</v>
      </c>
      <c r="H229" s="48">
        <v>6.9444444444444406E-2</v>
      </c>
      <c r="I229" s="42">
        <f>SCH!A329</f>
        <v>626</v>
      </c>
    </row>
    <row r="230" spans="1:10" ht="15.75">
      <c r="A230" s="43">
        <v>228</v>
      </c>
      <c r="B230" s="45">
        <v>0.51041666666666696</v>
      </c>
      <c r="C230" s="68" t="s">
        <v>26</v>
      </c>
      <c r="D230" s="67" t="s">
        <v>25</v>
      </c>
      <c r="E230" s="67" t="s">
        <v>30</v>
      </c>
      <c r="F230" s="39">
        <f t="shared" si="3"/>
        <v>0.57986111111111138</v>
      </c>
      <c r="G230" s="49">
        <v>40</v>
      </c>
      <c r="H230" s="48">
        <v>6.9444444444444406E-2</v>
      </c>
      <c r="I230" s="42">
        <f>SCH!A337</f>
        <v>597</v>
      </c>
    </row>
    <row r="231" spans="1:10" ht="15.75">
      <c r="A231" s="43">
        <v>229</v>
      </c>
      <c r="B231" s="53">
        <v>0.49305555555555558</v>
      </c>
      <c r="C231" s="68" t="s">
        <v>26</v>
      </c>
      <c r="D231" s="68" t="s">
        <v>25</v>
      </c>
      <c r="E231" s="68" t="s">
        <v>27</v>
      </c>
      <c r="F231" s="39">
        <f t="shared" si="3"/>
        <v>0.54861111111111116</v>
      </c>
      <c r="G231" s="62">
        <v>33.700000000000003</v>
      </c>
      <c r="H231" s="48">
        <v>5.5555555555555552E-2</v>
      </c>
      <c r="I231" s="42">
        <f>SCH!A341</f>
        <v>0</v>
      </c>
    </row>
    <row r="232" spans="1:10" ht="15.75">
      <c r="A232" s="43">
        <v>230</v>
      </c>
      <c r="B232" s="45">
        <v>0.51388888888888895</v>
      </c>
      <c r="C232" s="68" t="s">
        <v>28</v>
      </c>
      <c r="D232" s="68" t="s">
        <v>31</v>
      </c>
      <c r="E232" s="68" t="s">
        <v>30</v>
      </c>
      <c r="F232" s="39">
        <f t="shared" si="3"/>
        <v>0.5625</v>
      </c>
      <c r="G232" s="62">
        <v>27.7</v>
      </c>
      <c r="H232" s="48">
        <v>4.8611111111111098E-2</v>
      </c>
      <c r="I232" s="42">
        <f>SCH!A342</f>
        <v>36</v>
      </c>
      <c r="J232" s="31" t="s">
        <v>29</v>
      </c>
    </row>
    <row r="233" spans="1:10" ht="15.75">
      <c r="A233" s="43">
        <v>231</v>
      </c>
      <c r="B233" s="45">
        <v>0.52083333333333304</v>
      </c>
      <c r="C233" s="67" t="s">
        <v>28</v>
      </c>
      <c r="D233" s="67" t="s">
        <v>25</v>
      </c>
      <c r="E233" s="68" t="s">
        <v>27</v>
      </c>
      <c r="F233" s="39">
        <f t="shared" si="3"/>
        <v>0.55555555555555525</v>
      </c>
      <c r="G233" s="49">
        <v>20.7</v>
      </c>
      <c r="H233" s="48">
        <v>3.4722222222222203E-2</v>
      </c>
      <c r="I233" s="42">
        <f>SCH!A349</f>
        <v>76</v>
      </c>
      <c r="J233" s="31" t="s">
        <v>29</v>
      </c>
    </row>
    <row r="234" spans="1:10" ht="15.75">
      <c r="A234" s="43">
        <v>232</v>
      </c>
      <c r="B234" s="45">
        <v>0.50694444444444442</v>
      </c>
      <c r="C234" s="68" t="s">
        <v>26</v>
      </c>
      <c r="D234" s="68" t="s">
        <v>44</v>
      </c>
      <c r="E234" s="68" t="s">
        <v>30</v>
      </c>
      <c r="F234" s="39">
        <f t="shared" si="3"/>
        <v>0.57638888888888884</v>
      </c>
      <c r="G234" s="62">
        <v>40</v>
      </c>
      <c r="H234" s="48">
        <v>6.9444444444444406E-2</v>
      </c>
      <c r="I234" s="42">
        <f>SCH!A351</f>
        <v>0</v>
      </c>
    </row>
    <row r="235" spans="1:10" ht="15.75">
      <c r="A235" s="43">
        <v>233</v>
      </c>
      <c r="B235" s="53">
        <v>0.52777777777777801</v>
      </c>
      <c r="C235" s="68" t="s">
        <v>28</v>
      </c>
      <c r="D235" s="68" t="s">
        <v>25</v>
      </c>
      <c r="E235" s="68" t="s">
        <v>27</v>
      </c>
      <c r="F235" s="39">
        <f t="shared" si="3"/>
        <v>0.56250000000000022</v>
      </c>
      <c r="G235" s="49">
        <v>20.7</v>
      </c>
      <c r="H235" s="48">
        <v>3.4722222222222203E-2</v>
      </c>
      <c r="I235" s="42">
        <f>SCH!A354</f>
        <v>648</v>
      </c>
      <c r="J235" s="31" t="s">
        <v>29</v>
      </c>
    </row>
    <row r="236" spans="1:10" ht="15.75">
      <c r="A236" s="43">
        <v>234</v>
      </c>
      <c r="B236" s="53">
        <v>0.531250000000003</v>
      </c>
      <c r="C236" s="68" t="s">
        <v>26</v>
      </c>
      <c r="D236" s="68" t="s">
        <v>25</v>
      </c>
      <c r="E236" s="68" t="s">
        <v>27</v>
      </c>
      <c r="F236" s="39">
        <f t="shared" si="3"/>
        <v>0.58680555555555858</v>
      </c>
      <c r="G236" s="49">
        <v>33.700000000000003</v>
      </c>
      <c r="H236" s="48">
        <v>5.5555555555555601E-2</v>
      </c>
      <c r="I236" s="42">
        <f>SCH!A359</f>
        <v>0</v>
      </c>
    </row>
    <row r="237" spans="1:10" ht="15.75">
      <c r="A237" s="43">
        <v>235</v>
      </c>
      <c r="B237" s="45">
        <v>0.53472222222222199</v>
      </c>
      <c r="C237" s="67" t="s">
        <v>28</v>
      </c>
      <c r="D237" s="67" t="s">
        <v>31</v>
      </c>
      <c r="E237" s="67" t="s">
        <v>30</v>
      </c>
      <c r="F237" s="39">
        <f t="shared" si="3"/>
        <v>0.58333333333333304</v>
      </c>
      <c r="G237" s="44">
        <v>27.7</v>
      </c>
      <c r="H237" s="41">
        <v>4.8611111111111098E-2</v>
      </c>
      <c r="I237" s="42">
        <f>SCH!A361</f>
        <v>0</v>
      </c>
      <c r="J237" s="31" t="s">
        <v>29</v>
      </c>
    </row>
    <row r="238" spans="1:10" ht="15.75">
      <c r="A238" s="43">
        <v>236</v>
      </c>
      <c r="B238" s="45">
        <v>0.54166666666666696</v>
      </c>
      <c r="C238" s="68" t="s">
        <v>28</v>
      </c>
      <c r="D238" s="68" t="s">
        <v>25</v>
      </c>
      <c r="E238" s="68" t="s">
        <v>27</v>
      </c>
      <c r="F238" s="39">
        <f t="shared" si="3"/>
        <v>0.57638888888888917</v>
      </c>
      <c r="G238" s="49">
        <v>20.7</v>
      </c>
      <c r="H238" s="48">
        <v>3.4722222222222203E-2</v>
      </c>
      <c r="I238" s="42">
        <f>SCH!A368</f>
        <v>511</v>
      </c>
      <c r="J238" s="31" t="s">
        <v>29</v>
      </c>
    </row>
    <row r="239" spans="1:10" ht="15.75">
      <c r="A239" s="43">
        <v>237</v>
      </c>
      <c r="B239" s="53">
        <v>0.54166666666666663</v>
      </c>
      <c r="C239" s="68" t="s">
        <v>26</v>
      </c>
      <c r="D239" s="68" t="s">
        <v>25</v>
      </c>
      <c r="E239" s="68" t="s">
        <v>30</v>
      </c>
      <c r="F239" s="39">
        <f t="shared" si="3"/>
        <v>0.61805555555555558</v>
      </c>
      <c r="G239" s="62">
        <v>40</v>
      </c>
      <c r="H239" s="48">
        <v>7.6388888888888895E-2</v>
      </c>
      <c r="I239" s="42">
        <f>SCH!A372</f>
        <v>91</v>
      </c>
    </row>
    <row r="240" spans="1:10" ht="15.75">
      <c r="A240" s="43">
        <v>238</v>
      </c>
      <c r="B240" s="45">
        <v>0.55208333333333304</v>
      </c>
      <c r="C240" s="67" t="s">
        <v>28</v>
      </c>
      <c r="D240" s="67" t="s">
        <v>25</v>
      </c>
      <c r="E240" s="68" t="s">
        <v>27</v>
      </c>
      <c r="F240" s="39">
        <f t="shared" si="3"/>
        <v>0.58680555555555525</v>
      </c>
      <c r="G240" s="49">
        <v>20.7</v>
      </c>
      <c r="H240" s="48">
        <v>3.4722222222222203E-2</v>
      </c>
      <c r="I240" s="42">
        <f>SCH!A380</f>
        <v>528</v>
      </c>
      <c r="J240" s="31" t="s">
        <v>29</v>
      </c>
    </row>
    <row r="241" spans="1:10" ht="15.75">
      <c r="A241" s="43">
        <v>239</v>
      </c>
      <c r="B241" s="45">
        <v>0.55208333333333703</v>
      </c>
      <c r="C241" s="67" t="s">
        <v>26</v>
      </c>
      <c r="D241" s="67" t="s">
        <v>25</v>
      </c>
      <c r="E241" s="67" t="s">
        <v>27</v>
      </c>
      <c r="F241" s="39">
        <f t="shared" si="3"/>
        <v>0.60763888888889261</v>
      </c>
      <c r="G241" s="63">
        <v>33.700000000000003</v>
      </c>
      <c r="H241" s="41">
        <v>5.5555555555555601E-2</v>
      </c>
      <c r="I241" s="42">
        <f>SCH!A383</f>
        <v>578</v>
      </c>
    </row>
    <row r="242" spans="1:10" ht="15.75">
      <c r="A242" s="43">
        <v>240</v>
      </c>
      <c r="B242" s="45">
        <v>0.5625</v>
      </c>
      <c r="C242" s="68" t="s">
        <v>28</v>
      </c>
      <c r="D242" s="68" t="s">
        <v>31</v>
      </c>
      <c r="E242" s="68" t="s">
        <v>30</v>
      </c>
      <c r="F242" s="39">
        <f t="shared" si="3"/>
        <v>0.61111111111111105</v>
      </c>
      <c r="G242" s="62">
        <v>27.7</v>
      </c>
      <c r="H242" s="48">
        <v>4.8611111111111098E-2</v>
      </c>
      <c r="I242" s="42">
        <f>SCH!A390</f>
        <v>513</v>
      </c>
      <c r="J242" s="31" t="s">
        <v>29</v>
      </c>
    </row>
    <row r="243" spans="1:10" ht="15.75">
      <c r="A243" s="43">
        <v>241</v>
      </c>
      <c r="B243" s="45">
        <v>0.562500000000004</v>
      </c>
      <c r="C243" s="68" t="s">
        <v>26</v>
      </c>
      <c r="D243" s="68" t="s">
        <v>25</v>
      </c>
      <c r="E243" s="68" t="s">
        <v>30</v>
      </c>
      <c r="F243" s="39">
        <f t="shared" si="3"/>
        <v>0.63194444444444842</v>
      </c>
      <c r="G243" s="47">
        <v>40</v>
      </c>
      <c r="H243" s="48">
        <v>6.9444444444444406E-2</v>
      </c>
      <c r="I243" s="42">
        <f>SCH!A392</f>
        <v>525</v>
      </c>
    </row>
    <row r="244" spans="1:10" ht="15.75">
      <c r="A244" s="43">
        <v>242</v>
      </c>
      <c r="B244" s="45">
        <v>0.57291666666666696</v>
      </c>
      <c r="C244" s="68" t="s">
        <v>28</v>
      </c>
      <c r="D244" s="68" t="s">
        <v>25</v>
      </c>
      <c r="E244" s="68" t="s">
        <v>27</v>
      </c>
      <c r="F244" s="39">
        <f t="shared" si="3"/>
        <v>0.60763888888888917</v>
      </c>
      <c r="G244" s="47">
        <v>20.7</v>
      </c>
      <c r="H244" s="48">
        <v>3.4722222222222203E-2</v>
      </c>
      <c r="I244" s="42">
        <f>SCH!A400</f>
        <v>551</v>
      </c>
      <c r="J244" s="31" t="s">
        <v>29</v>
      </c>
    </row>
    <row r="245" spans="1:10" ht="15.75">
      <c r="A245" s="43">
        <v>243</v>
      </c>
      <c r="B245" s="39">
        <v>0.57291666666667096</v>
      </c>
      <c r="C245" s="67" t="s">
        <v>26</v>
      </c>
      <c r="D245" s="67" t="s">
        <v>25</v>
      </c>
      <c r="E245" s="67" t="s">
        <v>30</v>
      </c>
      <c r="F245" s="39">
        <f t="shared" si="3"/>
        <v>0.64236111111111538</v>
      </c>
      <c r="G245" s="44">
        <v>40</v>
      </c>
      <c r="H245" s="41">
        <v>6.9444444444444406E-2</v>
      </c>
      <c r="I245" s="42">
        <f>SCH!A402</f>
        <v>558</v>
      </c>
    </row>
    <row r="246" spans="1:10" ht="15.75">
      <c r="A246" s="50">
        <v>244</v>
      </c>
      <c r="B246" s="45">
        <v>0.57986111111111105</v>
      </c>
      <c r="C246" s="67" t="s">
        <v>28</v>
      </c>
      <c r="D246" s="67" t="s">
        <v>31</v>
      </c>
      <c r="E246" s="67" t="s">
        <v>30</v>
      </c>
      <c r="F246" s="39">
        <f t="shared" si="3"/>
        <v>0.6284722222222221</v>
      </c>
      <c r="G246" s="49">
        <v>27.7</v>
      </c>
      <c r="H246" s="48">
        <v>4.8611111111111098E-2</v>
      </c>
      <c r="I246" s="42">
        <f>SCH!A405</f>
        <v>83</v>
      </c>
      <c r="J246" s="31" t="s">
        <v>29</v>
      </c>
    </row>
    <row r="247" spans="1:10" ht="15.75">
      <c r="A247" s="43">
        <v>245</v>
      </c>
      <c r="B247" s="45">
        <v>0.58333333333333304</v>
      </c>
      <c r="C247" s="68" t="s">
        <v>28</v>
      </c>
      <c r="D247" s="68" t="s">
        <v>25</v>
      </c>
      <c r="E247" s="68" t="s">
        <v>27</v>
      </c>
      <c r="F247" s="39">
        <f t="shared" si="3"/>
        <v>0.61805555555555525</v>
      </c>
      <c r="G247" s="49">
        <v>20.7</v>
      </c>
      <c r="H247" s="48">
        <v>3.4722222222222203E-2</v>
      </c>
      <c r="I247" s="42" t="e">
        <f>SCH!#REF!</f>
        <v>#REF!</v>
      </c>
    </row>
    <row r="248" spans="1:10" ht="15.75">
      <c r="A248" s="43">
        <v>246</v>
      </c>
      <c r="B248" s="45">
        <v>0.58333333333333803</v>
      </c>
      <c r="C248" s="68" t="s">
        <v>26</v>
      </c>
      <c r="D248" s="68" t="s">
        <v>25</v>
      </c>
      <c r="E248" s="68" t="s">
        <v>30</v>
      </c>
      <c r="F248" s="39">
        <f t="shared" si="3"/>
        <v>0.65277777777778245</v>
      </c>
      <c r="G248" s="62">
        <v>40</v>
      </c>
      <c r="H248" s="48">
        <v>6.9444444444444406E-2</v>
      </c>
      <c r="I248" s="42" t="e">
        <f>SCH!#REF!</f>
        <v>#REF!</v>
      </c>
    </row>
    <row r="249" spans="1:10" ht="15.75">
      <c r="A249" s="43">
        <v>247</v>
      </c>
      <c r="B249" s="53">
        <v>0.59375</v>
      </c>
      <c r="C249" s="68" t="s">
        <v>28</v>
      </c>
      <c r="D249" s="68" t="s">
        <v>25</v>
      </c>
      <c r="E249" s="68" t="s">
        <v>27</v>
      </c>
      <c r="F249" s="39">
        <f t="shared" si="3"/>
        <v>0.62847222222222221</v>
      </c>
      <c r="G249" s="49">
        <v>20.7</v>
      </c>
      <c r="H249" s="48">
        <v>3.4722222222222203E-2</v>
      </c>
      <c r="I249" s="42">
        <f>SCH!A411</f>
        <v>498</v>
      </c>
      <c r="J249" s="31" t="s">
        <v>29</v>
      </c>
    </row>
    <row r="250" spans="1:10" ht="15.75">
      <c r="A250" s="50">
        <v>248</v>
      </c>
      <c r="B250" s="45">
        <v>0.593750000000005</v>
      </c>
      <c r="C250" s="67" t="s">
        <v>26</v>
      </c>
      <c r="D250" s="67" t="s">
        <v>25</v>
      </c>
      <c r="E250" s="67" t="s">
        <v>27</v>
      </c>
      <c r="F250" s="39">
        <f t="shared" si="3"/>
        <v>0.64930555555556058</v>
      </c>
      <c r="G250" s="63">
        <v>33.700000000000003</v>
      </c>
      <c r="H250" s="48">
        <v>5.5555555555555601E-2</v>
      </c>
      <c r="I250" s="42">
        <f>SCH!A413</f>
        <v>0</v>
      </c>
    </row>
    <row r="251" spans="1:10" ht="15.75">
      <c r="A251" s="43">
        <v>249</v>
      </c>
      <c r="B251" s="45">
        <v>0.60069444444444398</v>
      </c>
      <c r="C251" s="67" t="s">
        <v>28</v>
      </c>
      <c r="D251" s="67" t="s">
        <v>31</v>
      </c>
      <c r="E251" s="67" t="s">
        <v>30</v>
      </c>
      <c r="F251" s="39">
        <f t="shared" si="3"/>
        <v>0.64930555555555503</v>
      </c>
      <c r="G251" s="63">
        <v>27.7</v>
      </c>
      <c r="H251" s="41">
        <v>4.8611111111111098E-2</v>
      </c>
      <c r="I251" s="42" t="e">
        <f>SCH!#REF!</f>
        <v>#REF!</v>
      </c>
      <c r="J251" s="31" t="s">
        <v>29</v>
      </c>
    </row>
    <row r="252" spans="1:10" ht="15.75">
      <c r="A252" s="43">
        <v>250</v>
      </c>
      <c r="B252" s="53">
        <v>0.60763888888888895</v>
      </c>
      <c r="C252" s="68" t="s">
        <v>28</v>
      </c>
      <c r="D252" s="68" t="s">
        <v>25</v>
      </c>
      <c r="E252" s="68" t="s">
        <v>27</v>
      </c>
      <c r="F252" s="39">
        <f t="shared" si="3"/>
        <v>0.64236111111111116</v>
      </c>
      <c r="G252" s="49">
        <v>20.7</v>
      </c>
      <c r="H252" s="48">
        <v>3.4722222222222203E-2</v>
      </c>
      <c r="I252" s="42">
        <f>SCH!A418</f>
        <v>663</v>
      </c>
      <c r="J252" s="31" t="s">
        <v>29</v>
      </c>
    </row>
    <row r="253" spans="1:10" ht="15.75">
      <c r="A253" s="43">
        <v>251</v>
      </c>
      <c r="B253" s="53">
        <v>0.60416666666667196</v>
      </c>
      <c r="C253" s="68" t="s">
        <v>26</v>
      </c>
      <c r="D253" s="68" t="s">
        <v>25</v>
      </c>
      <c r="E253" s="68" t="s">
        <v>30</v>
      </c>
      <c r="F253" s="39">
        <f t="shared" si="3"/>
        <v>0.67361111111111638</v>
      </c>
      <c r="G253" s="62">
        <v>40</v>
      </c>
      <c r="H253" s="48">
        <v>6.9444444444444406E-2</v>
      </c>
      <c r="I253" s="42" t="e">
        <f>SCH!#REF!</f>
        <v>#REF!</v>
      </c>
    </row>
    <row r="254" spans="1:10" ht="15.75">
      <c r="A254" s="43">
        <v>252</v>
      </c>
      <c r="B254" s="53">
        <v>0.60416666666666696</v>
      </c>
      <c r="C254" s="68" t="s">
        <v>28</v>
      </c>
      <c r="D254" s="68" t="s">
        <v>108</v>
      </c>
      <c r="E254" s="68" t="s">
        <v>40</v>
      </c>
      <c r="F254" s="39">
        <f t="shared" si="3"/>
        <v>0.6805555555555558</v>
      </c>
      <c r="G254" s="71">
        <v>43</v>
      </c>
      <c r="H254" s="48">
        <v>7.6388888888888895E-2</v>
      </c>
      <c r="I254" s="42" t="e">
        <f>SCH!#REF!</f>
        <v>#REF!</v>
      </c>
    </row>
    <row r="255" spans="1:10" ht="15.75">
      <c r="A255" s="43">
        <v>253</v>
      </c>
      <c r="B255" s="53">
        <v>0.61458333333333304</v>
      </c>
      <c r="C255" s="68" t="s">
        <v>28</v>
      </c>
      <c r="D255" s="68" t="s">
        <v>25</v>
      </c>
      <c r="E255" s="68" t="s">
        <v>27</v>
      </c>
      <c r="F255" s="39">
        <f t="shared" si="3"/>
        <v>0.64930555555555525</v>
      </c>
      <c r="G255" s="49">
        <v>20.7</v>
      </c>
      <c r="H255" s="48">
        <v>3.4722222222222203E-2</v>
      </c>
      <c r="I255" s="42">
        <f>SCH!A424</f>
        <v>17</v>
      </c>
      <c r="J255" s="31" t="s">
        <v>29</v>
      </c>
    </row>
    <row r="256" spans="1:10" ht="15.75">
      <c r="A256" s="43">
        <v>254</v>
      </c>
      <c r="B256" s="45">
        <v>0.62152777777777779</v>
      </c>
      <c r="C256" s="67" t="s">
        <v>26</v>
      </c>
      <c r="D256" s="67" t="s">
        <v>25</v>
      </c>
      <c r="E256" s="67" t="s">
        <v>35</v>
      </c>
      <c r="F256" s="39">
        <f t="shared" si="3"/>
        <v>0.70833333333333337</v>
      </c>
      <c r="G256" s="72">
        <v>42</v>
      </c>
      <c r="H256" s="41">
        <v>8.6805555555555566E-2</v>
      </c>
      <c r="I256" s="42">
        <f>SCH!A428</f>
        <v>659</v>
      </c>
    </row>
    <row r="257" spans="1:10" ht="15.75">
      <c r="A257" s="43">
        <v>255</v>
      </c>
      <c r="B257" s="45">
        <v>0.62152777777777801</v>
      </c>
      <c r="C257" s="68" t="s">
        <v>28</v>
      </c>
      <c r="D257" s="68" t="s">
        <v>31</v>
      </c>
      <c r="E257" s="68" t="s">
        <v>30</v>
      </c>
      <c r="F257" s="39">
        <f t="shared" si="3"/>
        <v>0.67013888888888906</v>
      </c>
      <c r="G257" s="49">
        <v>27.7</v>
      </c>
      <c r="H257" s="48">
        <v>4.8611111111111098E-2</v>
      </c>
      <c r="I257" s="42">
        <f>SCH!A431</f>
        <v>0</v>
      </c>
      <c r="J257" s="31" t="s">
        <v>29</v>
      </c>
    </row>
    <row r="258" spans="1:10" ht="15.75">
      <c r="A258" s="43">
        <v>256</v>
      </c>
      <c r="B258" s="45">
        <v>0.625000000000006</v>
      </c>
      <c r="C258" s="68" t="s">
        <v>26</v>
      </c>
      <c r="D258" s="68" t="s">
        <v>25</v>
      </c>
      <c r="E258" s="68" t="s">
        <v>27</v>
      </c>
      <c r="F258" s="39">
        <f t="shared" si="3"/>
        <v>0.69444444444445041</v>
      </c>
      <c r="G258" s="62">
        <v>33.700000000000003</v>
      </c>
      <c r="H258" s="48">
        <v>6.9444444444444406E-2</v>
      </c>
      <c r="I258" s="42">
        <f>SCH!A434</f>
        <v>454</v>
      </c>
    </row>
    <row r="259" spans="1:10" ht="15.75">
      <c r="A259" s="43">
        <v>257</v>
      </c>
      <c r="B259" s="53">
        <v>0.62847222222222199</v>
      </c>
      <c r="C259" s="68" t="s">
        <v>28</v>
      </c>
      <c r="D259" s="68" t="s">
        <v>25</v>
      </c>
      <c r="E259" s="68" t="s">
        <v>27</v>
      </c>
      <c r="F259" s="39">
        <f t="shared" ref="F259:F322" si="4">B259+H259</f>
        <v>0.6631944444444442</v>
      </c>
      <c r="G259" s="49">
        <v>20.7</v>
      </c>
      <c r="H259" s="48">
        <v>3.4722222222222203E-2</v>
      </c>
      <c r="I259" s="42">
        <f>SCH!A435</f>
        <v>280</v>
      </c>
      <c r="J259" s="31" t="s">
        <v>29</v>
      </c>
    </row>
    <row r="260" spans="1:10" ht="15.75">
      <c r="A260" s="50">
        <v>258</v>
      </c>
      <c r="B260" s="45">
        <v>0.63541666666666663</v>
      </c>
      <c r="C260" s="67" t="s">
        <v>26</v>
      </c>
      <c r="D260" s="67" t="s">
        <v>44</v>
      </c>
      <c r="E260" s="67" t="s">
        <v>37</v>
      </c>
      <c r="F260" s="39">
        <f t="shared" si="4"/>
        <v>0.69444444444444442</v>
      </c>
      <c r="G260" s="44">
        <v>33.700000000000003</v>
      </c>
      <c r="H260" s="48">
        <v>5.9027777777777783E-2</v>
      </c>
      <c r="I260" s="42" t="e">
        <f>SCH!#REF!</f>
        <v>#REF!</v>
      </c>
    </row>
    <row r="261" spans="1:10" ht="15.75">
      <c r="A261" s="43">
        <v>259</v>
      </c>
      <c r="B261" s="53">
        <v>0.63541666666666696</v>
      </c>
      <c r="C261" s="68" t="s">
        <v>28</v>
      </c>
      <c r="D261" s="68" t="s">
        <v>41</v>
      </c>
      <c r="E261" s="68" t="s">
        <v>42</v>
      </c>
      <c r="F261" s="39">
        <f t="shared" si="4"/>
        <v>0.69791666666666696</v>
      </c>
      <c r="G261" s="62">
        <v>35</v>
      </c>
      <c r="H261" s="48">
        <v>6.25E-2</v>
      </c>
      <c r="I261" s="42" t="e">
        <f>SCH!#REF!</f>
        <v>#REF!</v>
      </c>
      <c r="J261" s="31" t="s">
        <v>29</v>
      </c>
    </row>
    <row r="262" spans="1:10" ht="15.75">
      <c r="A262" s="43">
        <v>260</v>
      </c>
      <c r="B262" s="53">
        <v>0.63888888888888895</v>
      </c>
      <c r="C262" s="68" t="s">
        <v>28</v>
      </c>
      <c r="D262" s="68" t="s">
        <v>25</v>
      </c>
      <c r="E262" s="68" t="s">
        <v>27</v>
      </c>
      <c r="F262" s="39">
        <f t="shared" si="4"/>
        <v>0.67361111111111116</v>
      </c>
      <c r="G262" s="49">
        <v>20.7</v>
      </c>
      <c r="H262" s="48">
        <v>3.4722222222222203E-2</v>
      </c>
      <c r="I262" s="42" t="e">
        <f>SCH!#REF!</f>
        <v>#REF!</v>
      </c>
      <c r="J262" s="31" t="s">
        <v>29</v>
      </c>
    </row>
    <row r="263" spans="1:10" ht="15.75">
      <c r="A263" s="50">
        <v>261</v>
      </c>
      <c r="B263" s="45">
        <v>0.64236111111111105</v>
      </c>
      <c r="C263" s="67" t="s">
        <v>28</v>
      </c>
      <c r="D263" s="67" t="s">
        <v>45</v>
      </c>
      <c r="E263" s="67" t="s">
        <v>46</v>
      </c>
      <c r="F263" s="39">
        <f t="shared" si="4"/>
        <v>0.69791666666666663</v>
      </c>
      <c r="G263" s="62">
        <v>29.5</v>
      </c>
      <c r="H263" s="48">
        <v>5.5555555555555601E-2</v>
      </c>
      <c r="I263" s="42">
        <f>SCH!A442</f>
        <v>348</v>
      </c>
      <c r="J263" s="31" t="s">
        <v>29</v>
      </c>
    </row>
    <row r="264" spans="1:10" ht="15.75">
      <c r="A264" s="43">
        <v>262</v>
      </c>
      <c r="B264" s="45">
        <v>0.64583333333333304</v>
      </c>
      <c r="C264" s="68" t="s">
        <v>28</v>
      </c>
      <c r="D264" s="68" t="s">
        <v>31</v>
      </c>
      <c r="E264" s="68" t="s">
        <v>30</v>
      </c>
      <c r="F264" s="39">
        <f t="shared" si="4"/>
        <v>0.69444444444444409</v>
      </c>
      <c r="G264" s="62">
        <v>27.7</v>
      </c>
      <c r="H264" s="48">
        <v>4.8611111111111098E-2</v>
      </c>
      <c r="I264" s="42">
        <f>SCH!A444</f>
        <v>470</v>
      </c>
      <c r="J264" s="31" t="s">
        <v>29</v>
      </c>
    </row>
    <row r="265" spans="1:10" ht="15.75">
      <c r="A265" s="43">
        <v>263</v>
      </c>
      <c r="B265" s="53">
        <v>0.61458333333333337</v>
      </c>
      <c r="C265" s="68" t="s">
        <v>26</v>
      </c>
      <c r="D265" s="68" t="s">
        <v>25</v>
      </c>
      <c r="E265" s="68" t="s">
        <v>27</v>
      </c>
      <c r="F265" s="39">
        <f t="shared" si="4"/>
        <v>0.67013888888888895</v>
      </c>
      <c r="G265" s="62">
        <v>33.700000000000003</v>
      </c>
      <c r="H265" s="48">
        <v>5.5555555555555601E-2</v>
      </c>
      <c r="I265" s="42">
        <f>SCH!A448</f>
        <v>34</v>
      </c>
    </row>
    <row r="266" spans="1:10" ht="15.75">
      <c r="A266" s="43">
        <v>264</v>
      </c>
      <c r="B266" s="53">
        <v>0.65277777777777801</v>
      </c>
      <c r="C266" s="68" t="s">
        <v>28</v>
      </c>
      <c r="D266" s="68" t="s">
        <v>25</v>
      </c>
      <c r="E266" s="68" t="s">
        <v>27</v>
      </c>
      <c r="F266" s="39">
        <f t="shared" si="4"/>
        <v>0.68750000000000022</v>
      </c>
      <c r="G266" s="49">
        <v>20.7</v>
      </c>
      <c r="H266" s="48">
        <v>3.4722222222222203E-2</v>
      </c>
      <c r="I266" s="42">
        <f>SCH!A452</f>
        <v>452</v>
      </c>
      <c r="J266" s="31" t="s">
        <v>29</v>
      </c>
    </row>
    <row r="267" spans="1:10" ht="15.75">
      <c r="A267" s="43">
        <v>265</v>
      </c>
      <c r="B267" s="45">
        <v>0.64236111111111105</v>
      </c>
      <c r="C267" s="67" t="s">
        <v>26</v>
      </c>
      <c r="D267" s="67" t="s">
        <v>25</v>
      </c>
      <c r="E267" s="67" t="s">
        <v>27</v>
      </c>
      <c r="F267" s="39">
        <f t="shared" si="4"/>
        <v>0.70138888888888884</v>
      </c>
      <c r="G267" s="63">
        <v>33.700000000000003</v>
      </c>
      <c r="H267" s="41">
        <v>5.9027777777777783E-2</v>
      </c>
      <c r="I267" s="42">
        <f>SCH!A453</f>
        <v>103</v>
      </c>
    </row>
    <row r="268" spans="1:10" ht="15.75">
      <c r="A268" s="43">
        <v>266</v>
      </c>
      <c r="B268" s="45">
        <v>0.66319444444444398</v>
      </c>
      <c r="C268" s="68" t="s">
        <v>28</v>
      </c>
      <c r="D268" s="68" t="s">
        <v>25</v>
      </c>
      <c r="E268" s="68" t="s">
        <v>27</v>
      </c>
      <c r="F268" s="39">
        <f t="shared" si="4"/>
        <v>0.69791666666666619</v>
      </c>
      <c r="G268" s="49">
        <v>20.7</v>
      </c>
      <c r="H268" s="48">
        <v>3.4722222222222203E-2</v>
      </c>
      <c r="I268" s="42">
        <f>SCH!A460</f>
        <v>639</v>
      </c>
      <c r="J268" s="31" t="s">
        <v>29</v>
      </c>
    </row>
    <row r="269" spans="1:10" ht="15.75">
      <c r="A269" s="43">
        <v>267</v>
      </c>
      <c r="B269" s="45">
        <v>0.66666666666666696</v>
      </c>
      <c r="C269" s="68" t="s">
        <v>28</v>
      </c>
      <c r="D269" s="68" t="s">
        <v>31</v>
      </c>
      <c r="E269" s="68" t="s">
        <v>30</v>
      </c>
      <c r="F269" s="39">
        <f t="shared" si="4"/>
        <v>0.71527777777777801</v>
      </c>
      <c r="G269" s="49">
        <v>27.7</v>
      </c>
      <c r="H269" s="48">
        <v>4.8611111111111098E-2</v>
      </c>
      <c r="I269" s="42">
        <f>SCH!A463</f>
        <v>0</v>
      </c>
      <c r="J269" s="31" t="s">
        <v>29</v>
      </c>
    </row>
    <row r="270" spans="1:10" ht="15.75">
      <c r="A270" s="43">
        <v>268</v>
      </c>
      <c r="B270" s="53">
        <v>0.67013888888888895</v>
      </c>
      <c r="C270" s="68" t="s">
        <v>26</v>
      </c>
      <c r="D270" s="68" t="s">
        <v>61</v>
      </c>
      <c r="E270" s="68" t="s">
        <v>30</v>
      </c>
      <c r="F270" s="39">
        <f t="shared" si="4"/>
        <v>0.73958333333333337</v>
      </c>
      <c r="G270" s="62">
        <v>42.7</v>
      </c>
      <c r="H270" s="48">
        <v>6.9444444444444406E-2</v>
      </c>
      <c r="I270" s="42">
        <f>SCH!A467</f>
        <v>666</v>
      </c>
    </row>
    <row r="271" spans="1:10" ht="15.75">
      <c r="A271" s="43">
        <v>269</v>
      </c>
      <c r="B271" s="45">
        <v>0.67361111111111105</v>
      </c>
      <c r="C271" s="67" t="s">
        <v>28</v>
      </c>
      <c r="D271" s="67" t="s">
        <v>25</v>
      </c>
      <c r="E271" s="67" t="s">
        <v>27</v>
      </c>
      <c r="F271" s="39">
        <f t="shared" si="4"/>
        <v>0.70833333333333326</v>
      </c>
      <c r="G271" s="44">
        <v>20.7</v>
      </c>
      <c r="H271" s="41">
        <v>3.4722222222222203E-2</v>
      </c>
      <c r="I271" s="42">
        <f>SCH!A470</f>
        <v>460</v>
      </c>
      <c r="J271" s="31" t="s">
        <v>29</v>
      </c>
    </row>
    <row r="272" spans="1:10" ht="15.75">
      <c r="A272" s="43">
        <v>270</v>
      </c>
      <c r="B272" s="54">
        <v>0.60763888888888895</v>
      </c>
      <c r="C272" s="68" t="s">
        <v>26</v>
      </c>
      <c r="D272" s="68" t="s">
        <v>25</v>
      </c>
      <c r="E272" s="68" t="s">
        <v>27</v>
      </c>
      <c r="F272" s="39">
        <f t="shared" si="4"/>
        <v>0.65972222222222232</v>
      </c>
      <c r="G272" s="49">
        <v>33.700000000000003</v>
      </c>
      <c r="H272" s="48">
        <v>5.2083333333333336E-2</v>
      </c>
      <c r="I272" s="42">
        <f>SCH!A420</f>
        <v>660</v>
      </c>
    </row>
    <row r="273" spans="1:10" ht="15.75">
      <c r="A273" s="43">
        <v>271</v>
      </c>
      <c r="B273" s="53">
        <v>0.55555555555555558</v>
      </c>
      <c r="C273" s="68" t="s">
        <v>26</v>
      </c>
      <c r="D273" s="68" t="s">
        <v>25</v>
      </c>
      <c r="E273" s="68" t="s">
        <v>30</v>
      </c>
      <c r="F273" s="39">
        <f t="shared" si="4"/>
        <v>0.625</v>
      </c>
      <c r="G273" s="62">
        <v>40</v>
      </c>
      <c r="H273" s="48">
        <v>6.9444444444444434E-2</v>
      </c>
      <c r="I273" s="42" t="e">
        <f>SCH!#REF!</f>
        <v>#REF!</v>
      </c>
    </row>
    <row r="274" spans="1:10" ht="15.75">
      <c r="A274" s="43">
        <v>272</v>
      </c>
      <c r="B274" s="45">
        <v>0.68402777777777801</v>
      </c>
      <c r="C274" s="67" t="s">
        <v>28</v>
      </c>
      <c r="D274" s="67" t="s">
        <v>25</v>
      </c>
      <c r="E274" s="67" t="s">
        <v>27</v>
      </c>
      <c r="F274" s="39">
        <f t="shared" si="4"/>
        <v>0.71875000000000022</v>
      </c>
      <c r="G274" s="49">
        <v>20.7</v>
      </c>
      <c r="H274" s="48">
        <v>3.4722222222222203E-2</v>
      </c>
      <c r="I274" s="42" t="e">
        <f>SCH!#REF!</f>
        <v>#REF!</v>
      </c>
      <c r="J274" s="31" t="s">
        <v>29</v>
      </c>
    </row>
    <row r="275" spans="1:10" ht="15.75">
      <c r="A275" s="43">
        <v>273</v>
      </c>
      <c r="B275" s="45">
        <v>0.6875</v>
      </c>
      <c r="C275" s="68" t="s">
        <v>28</v>
      </c>
      <c r="D275" s="68" t="s">
        <v>31</v>
      </c>
      <c r="E275" s="68" t="s">
        <v>30</v>
      </c>
      <c r="F275" s="39">
        <f t="shared" si="4"/>
        <v>0.73611111111111105</v>
      </c>
      <c r="G275" s="62">
        <v>27.7</v>
      </c>
      <c r="H275" s="48">
        <v>4.8611111111111098E-2</v>
      </c>
      <c r="I275" s="42" t="e">
        <f>SCH!#REF!</f>
        <v>#REF!</v>
      </c>
      <c r="J275" s="31" t="s">
        <v>29</v>
      </c>
    </row>
    <row r="276" spans="1:10" ht="15.75">
      <c r="A276" s="43">
        <v>274</v>
      </c>
      <c r="B276" s="54">
        <v>0.69097222222222199</v>
      </c>
      <c r="C276" s="68" t="s">
        <v>26</v>
      </c>
      <c r="D276" s="68" t="s">
        <v>25</v>
      </c>
      <c r="E276" s="68" t="s">
        <v>30</v>
      </c>
      <c r="F276" s="39">
        <f t="shared" si="4"/>
        <v>0.76041666666666641</v>
      </c>
      <c r="G276" s="62">
        <v>40</v>
      </c>
      <c r="H276" s="48">
        <v>6.9444444444444406E-2</v>
      </c>
      <c r="I276" s="42" t="e">
        <f>SCH!#REF!</f>
        <v>#REF!</v>
      </c>
    </row>
    <row r="277" spans="1:10" ht="15.75">
      <c r="A277" s="43">
        <v>275</v>
      </c>
      <c r="B277" s="53">
        <v>0.59722222222222221</v>
      </c>
      <c r="C277" s="68" t="s">
        <v>26</v>
      </c>
      <c r="D277" s="68" t="s">
        <v>25</v>
      </c>
      <c r="E277" s="68" t="s">
        <v>27</v>
      </c>
      <c r="F277" s="39">
        <f t="shared" si="4"/>
        <v>0.65625</v>
      </c>
      <c r="G277" s="49">
        <v>33.700000000000003</v>
      </c>
      <c r="H277" s="48">
        <v>5.9027777777777783E-2</v>
      </c>
      <c r="I277" s="42" t="e">
        <f>SCH!#REF!</f>
        <v>#REF!</v>
      </c>
    </row>
    <row r="278" spans="1:10" ht="15.75">
      <c r="A278" s="50">
        <v>276</v>
      </c>
      <c r="B278" s="45">
        <v>0.69444444444444398</v>
      </c>
      <c r="C278" s="67" t="s">
        <v>28</v>
      </c>
      <c r="D278" s="67" t="s">
        <v>25</v>
      </c>
      <c r="E278" s="67" t="s">
        <v>27</v>
      </c>
      <c r="F278" s="39">
        <f t="shared" si="4"/>
        <v>0.72916666666666619</v>
      </c>
      <c r="G278" s="49">
        <v>20.7</v>
      </c>
      <c r="H278" s="48">
        <v>3.4722222222222203E-2</v>
      </c>
      <c r="I278" s="42" t="e">
        <f>SCH!#REF!</f>
        <v>#REF!</v>
      </c>
      <c r="J278" s="31" t="s">
        <v>29</v>
      </c>
    </row>
    <row r="279" spans="1:10" ht="15.75">
      <c r="A279" s="43">
        <v>277</v>
      </c>
      <c r="B279" s="45">
        <v>0.70138888888888895</v>
      </c>
      <c r="C279" s="68" t="s">
        <v>28</v>
      </c>
      <c r="D279" s="68" t="s">
        <v>25</v>
      </c>
      <c r="E279" s="68" t="s">
        <v>27</v>
      </c>
      <c r="F279" s="39">
        <f t="shared" si="4"/>
        <v>0.73611111111111116</v>
      </c>
      <c r="G279" s="49">
        <v>20.7</v>
      </c>
      <c r="H279" s="48">
        <v>3.4722222222222203E-2</v>
      </c>
      <c r="I279" s="42" t="e">
        <f>SCH!#REF!</f>
        <v>#REF!</v>
      </c>
      <c r="J279" s="31" t="s">
        <v>29</v>
      </c>
    </row>
    <row r="280" spans="1:10" ht="15.75">
      <c r="A280" s="43">
        <v>278</v>
      </c>
      <c r="B280" s="66">
        <v>0.70138888888888895</v>
      </c>
      <c r="C280" s="68" t="s">
        <v>26</v>
      </c>
      <c r="D280" s="68" t="s">
        <v>25</v>
      </c>
      <c r="E280" s="68" t="s">
        <v>30</v>
      </c>
      <c r="F280" s="39">
        <f t="shared" si="4"/>
        <v>0.77083333333333337</v>
      </c>
      <c r="G280" s="62">
        <v>40</v>
      </c>
      <c r="H280" s="48">
        <v>6.9444444444444434E-2</v>
      </c>
      <c r="I280" s="42" t="e">
        <f>SCH!#REF!</f>
        <v>#REF!</v>
      </c>
    </row>
    <row r="281" spans="1:10" ht="15.75">
      <c r="A281" s="43">
        <v>279</v>
      </c>
      <c r="B281" s="54">
        <v>0.70833333333333304</v>
      </c>
      <c r="C281" s="68" t="s">
        <v>28</v>
      </c>
      <c r="D281" s="68" t="s">
        <v>31</v>
      </c>
      <c r="E281" s="68" t="s">
        <v>30</v>
      </c>
      <c r="F281" s="39">
        <f t="shared" si="4"/>
        <v>0.75694444444444409</v>
      </c>
      <c r="G281" s="49">
        <v>27.7</v>
      </c>
      <c r="H281" s="48">
        <v>4.8611111111111098E-2</v>
      </c>
      <c r="I281" s="42" t="e">
        <f>SCH!#REF!</f>
        <v>#REF!</v>
      </c>
      <c r="J281" s="31" t="s">
        <v>29</v>
      </c>
    </row>
    <row r="282" spans="1:10" ht="15.75">
      <c r="A282" s="43">
        <v>280</v>
      </c>
      <c r="B282" s="45">
        <v>0.78472222222222221</v>
      </c>
      <c r="C282" s="67" t="s">
        <v>26</v>
      </c>
      <c r="D282" s="67" t="s">
        <v>25</v>
      </c>
      <c r="E282" s="67" t="s">
        <v>30</v>
      </c>
      <c r="F282" s="39">
        <f t="shared" si="4"/>
        <v>0.85416666666666663</v>
      </c>
      <c r="G282" s="63">
        <v>40</v>
      </c>
      <c r="H282" s="41">
        <v>6.9444444444444406E-2</v>
      </c>
      <c r="I282" s="42" t="e">
        <f>SCH!#REF!</f>
        <v>#REF!</v>
      </c>
    </row>
    <row r="283" spans="1:10" ht="15.75">
      <c r="A283" s="43">
        <v>281</v>
      </c>
      <c r="B283" s="53">
        <v>0.71180555555555602</v>
      </c>
      <c r="C283" s="68" t="s">
        <v>28</v>
      </c>
      <c r="D283" s="68" t="s">
        <v>25</v>
      </c>
      <c r="E283" s="68" t="s">
        <v>27</v>
      </c>
      <c r="F283" s="39">
        <f t="shared" si="4"/>
        <v>0.74652777777777823</v>
      </c>
      <c r="G283" s="49">
        <v>20.7</v>
      </c>
      <c r="H283" s="48">
        <v>3.4722222222222203E-2</v>
      </c>
      <c r="I283" s="42" t="e">
        <f>SCH!#REF!</f>
        <v>#REF!</v>
      </c>
      <c r="J283" s="31" t="s">
        <v>29</v>
      </c>
    </row>
    <row r="284" spans="1:10" ht="15.75">
      <c r="A284" s="43">
        <v>282</v>
      </c>
      <c r="B284" s="54">
        <v>0.72222222222222221</v>
      </c>
      <c r="C284" s="68" t="s">
        <v>26</v>
      </c>
      <c r="D284" s="68" t="s">
        <v>25</v>
      </c>
      <c r="E284" s="68" t="s">
        <v>30</v>
      </c>
      <c r="F284" s="39">
        <f t="shared" si="4"/>
        <v>0.79166666666666663</v>
      </c>
      <c r="G284" s="49">
        <v>40</v>
      </c>
      <c r="H284" s="48">
        <v>6.9444444444444434E-2</v>
      </c>
      <c r="I284" s="42" t="e">
        <f>SCH!#REF!</f>
        <v>#REF!</v>
      </c>
    </row>
    <row r="285" spans="1:10" ht="15.75">
      <c r="A285" s="43">
        <v>283</v>
      </c>
      <c r="B285" s="54">
        <v>0.72222222222222199</v>
      </c>
      <c r="C285" s="68" t="s">
        <v>28</v>
      </c>
      <c r="D285" s="68" t="s">
        <v>25</v>
      </c>
      <c r="E285" s="68" t="s">
        <v>27</v>
      </c>
      <c r="F285" s="39">
        <f t="shared" si="4"/>
        <v>0.7569444444444442</v>
      </c>
      <c r="G285" s="49">
        <v>20.7</v>
      </c>
      <c r="H285" s="48">
        <v>3.4722222222222203E-2</v>
      </c>
      <c r="I285" s="42" t="e">
        <f>SCH!#REF!</f>
        <v>#REF!</v>
      </c>
      <c r="J285" s="31" t="s">
        <v>29</v>
      </c>
    </row>
    <row r="286" spans="1:10" ht="15.75">
      <c r="A286" s="43">
        <v>284</v>
      </c>
      <c r="B286" s="53">
        <v>0.70833333333333337</v>
      </c>
      <c r="C286" s="68" t="s">
        <v>26</v>
      </c>
      <c r="D286" s="68" t="s">
        <v>25</v>
      </c>
      <c r="E286" s="68" t="s">
        <v>27</v>
      </c>
      <c r="F286" s="39">
        <f t="shared" si="4"/>
        <v>0.76388888888888895</v>
      </c>
      <c r="G286" s="49">
        <v>33.700000000000003</v>
      </c>
      <c r="H286" s="48">
        <v>5.5555555555555552E-2</v>
      </c>
      <c r="I286" s="42" t="e">
        <f>SCH!#REF!</f>
        <v>#REF!</v>
      </c>
    </row>
    <row r="287" spans="1:10" ht="15.75">
      <c r="A287" s="43">
        <v>285</v>
      </c>
      <c r="B287" s="45">
        <v>0.72916666666666696</v>
      </c>
      <c r="C287" s="67" t="s">
        <v>28</v>
      </c>
      <c r="D287" s="67" t="s">
        <v>31</v>
      </c>
      <c r="E287" s="67" t="s">
        <v>30</v>
      </c>
      <c r="F287" s="39">
        <f t="shared" si="4"/>
        <v>0.77777777777777801</v>
      </c>
      <c r="G287" s="44">
        <v>27.7</v>
      </c>
      <c r="H287" s="41">
        <v>4.8611111111111098E-2</v>
      </c>
      <c r="I287" s="42" t="e">
        <f>SCH!#REF!</f>
        <v>#REF!</v>
      </c>
      <c r="J287" s="31" t="s">
        <v>29</v>
      </c>
    </row>
    <row r="288" spans="1:10" ht="15.75">
      <c r="A288" s="43">
        <v>286</v>
      </c>
      <c r="B288" s="66">
        <v>0.73263888888888895</v>
      </c>
      <c r="C288" s="67" t="s">
        <v>26</v>
      </c>
      <c r="D288" s="67" t="s">
        <v>25</v>
      </c>
      <c r="E288" s="67" t="s">
        <v>30</v>
      </c>
      <c r="F288" s="39">
        <f t="shared" si="4"/>
        <v>0.80208333333333337</v>
      </c>
      <c r="G288" s="63">
        <v>40</v>
      </c>
      <c r="H288" s="41">
        <v>6.9444444444444406E-2</v>
      </c>
      <c r="I288" s="42" t="e">
        <f>SCH!#REF!</f>
        <v>#REF!</v>
      </c>
    </row>
    <row r="289" spans="1:10" ht="15.75">
      <c r="A289" s="43">
        <v>287</v>
      </c>
      <c r="B289" s="66">
        <v>0.73611111111111105</v>
      </c>
      <c r="C289" s="68" t="s">
        <v>28</v>
      </c>
      <c r="D289" s="68" t="s">
        <v>25</v>
      </c>
      <c r="E289" s="68" t="s">
        <v>27</v>
      </c>
      <c r="F289" s="39">
        <f t="shared" si="4"/>
        <v>0.77083333333333326</v>
      </c>
      <c r="G289" s="49">
        <v>20.7</v>
      </c>
      <c r="H289" s="48">
        <v>3.4722222222222203E-2</v>
      </c>
      <c r="I289" s="42" t="e">
        <f>SCH!#REF!</f>
        <v>#REF!</v>
      </c>
      <c r="J289" s="31" t="s">
        <v>29</v>
      </c>
    </row>
    <row r="290" spans="1:10" ht="15.75">
      <c r="A290" s="43">
        <v>288</v>
      </c>
      <c r="B290" s="45">
        <v>0.73611111111111105</v>
      </c>
      <c r="C290" s="68" t="s">
        <v>26</v>
      </c>
      <c r="D290" s="67" t="s">
        <v>25</v>
      </c>
      <c r="E290" s="67" t="s">
        <v>27</v>
      </c>
      <c r="F290" s="39">
        <f t="shared" si="4"/>
        <v>0.79861111111111105</v>
      </c>
      <c r="G290" s="62">
        <v>33.700000000000003</v>
      </c>
      <c r="H290" s="48">
        <v>6.25E-2</v>
      </c>
      <c r="I290" s="42" t="e">
        <f>SCH!#REF!</f>
        <v>#REF!</v>
      </c>
    </row>
    <row r="291" spans="1:10" ht="15.75">
      <c r="A291" s="43">
        <v>289</v>
      </c>
      <c r="B291" s="45">
        <v>0.74305555555555602</v>
      </c>
      <c r="C291" s="68" t="s">
        <v>28</v>
      </c>
      <c r="D291" s="68" t="s">
        <v>25</v>
      </c>
      <c r="E291" s="68" t="s">
        <v>27</v>
      </c>
      <c r="F291" s="39">
        <f t="shared" si="4"/>
        <v>0.77777777777777823</v>
      </c>
      <c r="G291" s="49">
        <v>20.7</v>
      </c>
      <c r="H291" s="48">
        <v>3.4722222222222203E-2</v>
      </c>
      <c r="I291" s="42" t="e">
        <f>SCH!#REF!</f>
        <v>#REF!</v>
      </c>
      <c r="J291" s="31" t="s">
        <v>29</v>
      </c>
    </row>
    <row r="292" spans="1:10" ht="15.75">
      <c r="A292" s="43">
        <v>290</v>
      </c>
      <c r="B292" s="66">
        <v>0.67708333333333337</v>
      </c>
      <c r="C292" s="68" t="s">
        <v>26</v>
      </c>
      <c r="D292" s="68" t="s">
        <v>25</v>
      </c>
      <c r="E292" s="68" t="s">
        <v>27</v>
      </c>
      <c r="F292" s="39">
        <f t="shared" si="4"/>
        <v>0.73263888888888895</v>
      </c>
      <c r="G292" s="49">
        <v>33.700000000000003</v>
      </c>
      <c r="H292" s="48">
        <v>5.5555555555555552E-2</v>
      </c>
      <c r="I292" s="42" t="e">
        <f>SCH!#REF!</f>
        <v>#REF!</v>
      </c>
    </row>
    <row r="293" spans="1:10" ht="15.75">
      <c r="A293" s="43">
        <v>291</v>
      </c>
      <c r="B293" s="66">
        <v>0.75</v>
      </c>
      <c r="C293" s="67" t="s">
        <v>28</v>
      </c>
      <c r="D293" s="67" t="s">
        <v>31</v>
      </c>
      <c r="E293" s="67" t="s">
        <v>30</v>
      </c>
      <c r="F293" s="39">
        <f t="shared" si="4"/>
        <v>0.79861111111111105</v>
      </c>
      <c r="G293" s="63">
        <v>27.7</v>
      </c>
      <c r="H293" s="48">
        <v>4.8611111111111098E-2</v>
      </c>
      <c r="I293" s="42" t="e">
        <f>SCH!#REF!</f>
        <v>#REF!</v>
      </c>
      <c r="J293" s="31" t="s">
        <v>29</v>
      </c>
    </row>
    <row r="294" spans="1:10" ht="15.75">
      <c r="A294" s="43">
        <v>292</v>
      </c>
      <c r="B294" s="45">
        <v>0.75</v>
      </c>
      <c r="C294" s="68" t="s">
        <v>26</v>
      </c>
      <c r="D294" s="68" t="s">
        <v>25</v>
      </c>
      <c r="E294" s="68" t="s">
        <v>30</v>
      </c>
      <c r="F294" s="39">
        <f t="shared" si="4"/>
        <v>0.81944444444444442</v>
      </c>
      <c r="G294" s="62">
        <v>40</v>
      </c>
      <c r="H294" s="48">
        <v>6.9444444444444406E-2</v>
      </c>
      <c r="I294" s="42" t="e">
        <f>SCH!#REF!</f>
        <v>#REF!</v>
      </c>
    </row>
    <row r="295" spans="1:10" ht="15.75">
      <c r="A295" s="43">
        <v>293</v>
      </c>
      <c r="B295" s="53">
        <v>0.75694444444444398</v>
      </c>
      <c r="C295" s="68" t="s">
        <v>28</v>
      </c>
      <c r="D295" s="68" t="s">
        <v>25</v>
      </c>
      <c r="E295" s="68" t="s">
        <v>27</v>
      </c>
      <c r="F295" s="39">
        <f t="shared" si="4"/>
        <v>0.79166666666666619</v>
      </c>
      <c r="G295" s="49">
        <v>20.7</v>
      </c>
      <c r="H295" s="48">
        <v>3.4722222222222203E-2</v>
      </c>
      <c r="I295" s="42" t="e">
        <f>SCH!#REF!</f>
        <v>#REF!</v>
      </c>
      <c r="J295" s="31" t="s">
        <v>29</v>
      </c>
    </row>
    <row r="296" spans="1:10" ht="15.75">
      <c r="A296" s="43">
        <v>294</v>
      </c>
      <c r="B296" s="56">
        <v>0.75347222222222221</v>
      </c>
      <c r="C296" s="68" t="s">
        <v>26</v>
      </c>
      <c r="D296" s="68" t="s">
        <v>25</v>
      </c>
      <c r="E296" s="68" t="s">
        <v>27</v>
      </c>
      <c r="F296" s="39">
        <f t="shared" si="4"/>
        <v>0.80902777777777779</v>
      </c>
      <c r="G296" s="62">
        <v>33.700000000000003</v>
      </c>
      <c r="H296" s="48">
        <v>5.5555555555555601E-2</v>
      </c>
      <c r="I296" s="42" t="e">
        <f>SCH!#REF!</f>
        <v>#REF!</v>
      </c>
    </row>
    <row r="297" spans="1:10" ht="15.75">
      <c r="A297" s="43">
        <v>295</v>
      </c>
      <c r="B297" s="56">
        <v>0.76736111111111105</v>
      </c>
      <c r="C297" s="68" t="s">
        <v>28</v>
      </c>
      <c r="D297" s="68" t="s">
        <v>31</v>
      </c>
      <c r="E297" s="68" t="s">
        <v>30</v>
      </c>
      <c r="F297" s="39">
        <f t="shared" si="4"/>
        <v>0.8159722222222221</v>
      </c>
      <c r="G297" s="49">
        <v>27.7</v>
      </c>
      <c r="H297" s="48">
        <v>4.8611111111111098E-2</v>
      </c>
      <c r="I297" s="42" t="e">
        <f>SCH!#REF!</f>
        <v>#REF!</v>
      </c>
      <c r="J297" s="31" t="s">
        <v>29</v>
      </c>
    </row>
    <row r="298" spans="1:10" ht="15.75">
      <c r="A298" s="43">
        <v>296</v>
      </c>
      <c r="B298" s="56">
        <v>0.77430555555555602</v>
      </c>
      <c r="C298" s="68" t="s">
        <v>28</v>
      </c>
      <c r="D298" s="68" t="s">
        <v>25</v>
      </c>
      <c r="E298" s="68" t="s">
        <v>27</v>
      </c>
      <c r="F298" s="39">
        <f t="shared" si="4"/>
        <v>0.80902777777777823</v>
      </c>
      <c r="G298" s="49">
        <v>20.7</v>
      </c>
      <c r="H298" s="48">
        <v>3.4722222222222203E-2</v>
      </c>
      <c r="I298" s="42" t="e">
        <f>SCH!#REF!</f>
        <v>#REF!</v>
      </c>
      <c r="J298" s="31" t="s">
        <v>29</v>
      </c>
    </row>
    <row r="299" spans="1:10" ht="15.75">
      <c r="A299" s="43">
        <v>297</v>
      </c>
      <c r="B299" s="39">
        <v>0.77083333333333304</v>
      </c>
      <c r="C299" s="67" t="s">
        <v>26</v>
      </c>
      <c r="D299" s="67" t="s">
        <v>25</v>
      </c>
      <c r="E299" s="67" t="s">
        <v>27</v>
      </c>
      <c r="F299" s="39">
        <f t="shared" si="4"/>
        <v>0.82638888888888862</v>
      </c>
      <c r="G299" s="44">
        <v>33.700000000000003</v>
      </c>
      <c r="H299" s="41">
        <v>5.5555555555555601E-2</v>
      </c>
      <c r="I299" s="42" t="e">
        <f>SCH!#REF!</f>
        <v>#REF!</v>
      </c>
    </row>
    <row r="300" spans="1:10" ht="15.75">
      <c r="A300" s="43">
        <v>298</v>
      </c>
      <c r="B300" s="45">
        <v>0.78472222222222199</v>
      </c>
      <c r="C300" s="68" t="s">
        <v>28</v>
      </c>
      <c r="D300" s="68" t="s">
        <v>25</v>
      </c>
      <c r="E300" s="68" t="s">
        <v>27</v>
      </c>
      <c r="F300" s="39">
        <f t="shared" si="4"/>
        <v>0.8194444444444442</v>
      </c>
      <c r="G300" s="49">
        <v>20.7</v>
      </c>
      <c r="H300" s="48">
        <v>3.4722222222222203E-2</v>
      </c>
      <c r="I300" s="42" t="e">
        <f>SCH!#REF!</f>
        <v>#REF!</v>
      </c>
      <c r="J300" s="31" t="s">
        <v>29</v>
      </c>
    </row>
    <row r="301" spans="1:10" ht="15.75">
      <c r="A301" s="50">
        <v>299</v>
      </c>
      <c r="B301" s="45">
        <v>0.79166666666666696</v>
      </c>
      <c r="C301" s="67" t="s">
        <v>28</v>
      </c>
      <c r="D301" s="67" t="s">
        <v>31</v>
      </c>
      <c r="E301" s="67" t="s">
        <v>30</v>
      </c>
      <c r="F301" s="39">
        <f t="shared" si="4"/>
        <v>0.84027777777777801</v>
      </c>
      <c r="G301" s="63">
        <v>27.7</v>
      </c>
      <c r="H301" s="48">
        <v>4.8611111111111098E-2</v>
      </c>
      <c r="I301" s="42" t="e">
        <f>SCH!#REF!</f>
        <v>#REF!</v>
      </c>
      <c r="J301" s="31" t="s">
        <v>29</v>
      </c>
    </row>
    <row r="302" spans="1:10" ht="15.75">
      <c r="A302" s="50">
        <v>300</v>
      </c>
      <c r="B302" s="52">
        <v>0.78819444444444398</v>
      </c>
      <c r="C302" s="67" t="s">
        <v>26</v>
      </c>
      <c r="D302" s="67" t="s">
        <v>25</v>
      </c>
      <c r="E302" s="67" t="s">
        <v>30</v>
      </c>
      <c r="F302" s="39">
        <f t="shared" si="4"/>
        <v>0.86111111111111072</v>
      </c>
      <c r="G302" s="47">
        <v>40</v>
      </c>
      <c r="H302" s="48">
        <v>7.2916666666666699E-2</v>
      </c>
      <c r="I302" s="42" t="e">
        <f>SCH!#REF!</f>
        <v>#REF!</v>
      </c>
    </row>
    <row r="303" spans="1:10" ht="15.75">
      <c r="A303" s="43">
        <v>301</v>
      </c>
      <c r="B303" s="56">
        <v>0.79861111111111105</v>
      </c>
      <c r="C303" s="68" t="s">
        <v>28</v>
      </c>
      <c r="D303" s="68" t="s">
        <v>25</v>
      </c>
      <c r="E303" s="68" t="s">
        <v>27</v>
      </c>
      <c r="F303" s="39">
        <f t="shared" si="4"/>
        <v>0.83333333333333326</v>
      </c>
      <c r="G303" s="47">
        <v>20.7</v>
      </c>
      <c r="H303" s="48">
        <v>3.4722222222222203E-2</v>
      </c>
      <c r="I303" s="42" t="e">
        <f>SCH!#REF!</f>
        <v>#REF!</v>
      </c>
      <c r="J303" s="31" t="s">
        <v>29</v>
      </c>
    </row>
    <row r="304" spans="1:10" ht="15.75">
      <c r="A304" s="43">
        <v>302</v>
      </c>
      <c r="B304" s="53">
        <v>0.80555555555555602</v>
      </c>
      <c r="C304" s="68" t="s">
        <v>26</v>
      </c>
      <c r="D304" s="68" t="s">
        <v>25</v>
      </c>
      <c r="E304" s="68" t="s">
        <v>27</v>
      </c>
      <c r="F304" s="39">
        <f t="shared" si="4"/>
        <v>0.8611111111111116</v>
      </c>
      <c r="G304" s="62">
        <v>33.700000000000003</v>
      </c>
      <c r="H304" s="48">
        <v>5.5555555555555601E-2</v>
      </c>
      <c r="I304" s="42" t="e">
        <f>SCH!#REF!</f>
        <v>#REF!</v>
      </c>
    </row>
    <row r="305" spans="1:10" ht="15.75">
      <c r="A305" s="50">
        <v>303</v>
      </c>
      <c r="B305" s="45">
        <v>0.8125</v>
      </c>
      <c r="C305" s="67" t="s">
        <v>28</v>
      </c>
      <c r="D305" s="67" t="s">
        <v>25</v>
      </c>
      <c r="E305" s="67" t="s">
        <v>27</v>
      </c>
      <c r="F305" s="39">
        <f t="shared" si="4"/>
        <v>0.84722222222222221</v>
      </c>
      <c r="G305" s="49">
        <v>20.7</v>
      </c>
      <c r="H305" s="48">
        <v>3.4722222222222203E-2</v>
      </c>
      <c r="I305" s="42" t="e">
        <f>SCH!#REF!</f>
        <v>#REF!</v>
      </c>
      <c r="J305" s="31" t="s">
        <v>29</v>
      </c>
    </row>
    <row r="306" spans="1:10" ht="15.75">
      <c r="A306" s="43">
        <v>304</v>
      </c>
      <c r="B306" s="52">
        <v>0.82638888888888895</v>
      </c>
      <c r="C306" s="68" t="s">
        <v>26</v>
      </c>
      <c r="D306" s="68" t="s">
        <v>25</v>
      </c>
      <c r="E306" s="68" t="s">
        <v>27</v>
      </c>
      <c r="F306" s="39">
        <f t="shared" si="4"/>
        <v>0.88194444444444453</v>
      </c>
      <c r="G306" s="49">
        <v>33.700000000000003</v>
      </c>
      <c r="H306" s="41">
        <v>5.5555555555555601E-2</v>
      </c>
      <c r="I306" s="42" t="e">
        <f>SCH!#REF!</f>
        <v>#REF!</v>
      </c>
    </row>
    <row r="307" spans="1:10" ht="15.75">
      <c r="A307" s="43">
        <v>305</v>
      </c>
      <c r="B307" s="52">
        <v>0.82638888888888895</v>
      </c>
      <c r="C307" s="68" t="s">
        <v>28</v>
      </c>
      <c r="D307" s="68" t="s">
        <v>25</v>
      </c>
      <c r="E307" s="68" t="s">
        <v>27</v>
      </c>
      <c r="F307" s="39">
        <f t="shared" si="4"/>
        <v>0.86111111111111116</v>
      </c>
      <c r="G307" s="49">
        <v>20.7</v>
      </c>
      <c r="H307" s="48">
        <v>3.4722222222222203E-2</v>
      </c>
      <c r="I307" s="42" t="e">
        <f>SCH!#REF!</f>
        <v>#REF!</v>
      </c>
      <c r="J307" s="31" t="s">
        <v>29</v>
      </c>
    </row>
    <row r="308" spans="1:10" ht="15.75">
      <c r="A308" s="43">
        <v>306</v>
      </c>
      <c r="B308" s="45">
        <v>0.6875</v>
      </c>
      <c r="C308" s="68" t="s">
        <v>26</v>
      </c>
      <c r="D308" s="68" t="s">
        <v>25</v>
      </c>
      <c r="E308" s="68" t="s">
        <v>28</v>
      </c>
      <c r="F308" s="39">
        <f t="shared" si="4"/>
        <v>0.70486111111111116</v>
      </c>
      <c r="G308" s="49">
        <v>13</v>
      </c>
      <c r="H308" s="48">
        <v>1.7361111111111112E-2</v>
      </c>
      <c r="I308" s="42" t="e">
        <f>SCH!#REF!</f>
        <v>#REF!</v>
      </c>
      <c r="J308" t="s">
        <v>106</v>
      </c>
    </row>
    <row r="309" spans="1:10" ht="15.75">
      <c r="A309" s="43">
        <v>307</v>
      </c>
      <c r="B309" s="53">
        <v>0.84027777777777801</v>
      </c>
      <c r="C309" s="68" t="s">
        <v>28</v>
      </c>
      <c r="D309" s="68" t="s">
        <v>25</v>
      </c>
      <c r="E309" s="68" t="s">
        <v>27</v>
      </c>
      <c r="F309" s="39">
        <f t="shared" si="4"/>
        <v>0.87500000000000022</v>
      </c>
      <c r="G309" s="49">
        <v>20.7</v>
      </c>
      <c r="H309" s="48">
        <v>3.4722222222222203E-2</v>
      </c>
      <c r="I309" s="42" t="e">
        <f>SCH!#REF!</f>
        <v>#REF!</v>
      </c>
      <c r="J309" s="31" t="s">
        <v>29</v>
      </c>
    </row>
    <row r="310" spans="1:10" ht="15.75">
      <c r="A310" s="50">
        <v>308</v>
      </c>
      <c r="B310" s="45">
        <v>0.85416666666666696</v>
      </c>
      <c r="C310" s="67" t="s">
        <v>28</v>
      </c>
      <c r="D310" s="67" t="s">
        <v>25</v>
      </c>
      <c r="E310" s="67" t="s">
        <v>27</v>
      </c>
      <c r="F310" s="39">
        <f t="shared" si="4"/>
        <v>0.88888888888888917</v>
      </c>
      <c r="G310" s="49">
        <v>20.7</v>
      </c>
      <c r="H310" s="48">
        <v>3.4722222222222203E-2</v>
      </c>
      <c r="I310" s="42" t="e">
        <f>SCH!#REF!</f>
        <v>#REF!</v>
      </c>
      <c r="J310" s="31" t="s">
        <v>29</v>
      </c>
    </row>
    <row r="311" spans="1:10" ht="15.75">
      <c r="A311" s="43">
        <v>309</v>
      </c>
      <c r="B311" s="53">
        <v>0.8125</v>
      </c>
      <c r="C311" s="68" t="s">
        <v>26</v>
      </c>
      <c r="D311" s="68" t="s">
        <v>25</v>
      </c>
      <c r="E311" s="68" t="s">
        <v>27</v>
      </c>
      <c r="F311" s="39">
        <f t="shared" si="4"/>
        <v>0.86805555555555558</v>
      </c>
      <c r="G311" s="49">
        <v>33.700000000000003</v>
      </c>
      <c r="H311" s="48">
        <v>5.5555555555555601E-2</v>
      </c>
      <c r="I311" s="42" t="e">
        <f>SCH!#REF!</f>
        <v>#REF!</v>
      </c>
    </row>
    <row r="312" spans="1:10" ht="15.75">
      <c r="A312" s="43">
        <v>310</v>
      </c>
      <c r="B312" s="53">
        <v>0.68402777777777779</v>
      </c>
      <c r="C312" s="68" t="s">
        <v>26</v>
      </c>
      <c r="D312" s="68" t="s">
        <v>25</v>
      </c>
      <c r="E312" s="68" t="s">
        <v>27</v>
      </c>
      <c r="F312" s="39">
        <f t="shared" si="4"/>
        <v>0.74652777777777779</v>
      </c>
      <c r="G312" s="62">
        <v>33.700000000000003</v>
      </c>
      <c r="H312" s="48">
        <v>6.25E-2</v>
      </c>
      <c r="I312" s="42" t="e">
        <f>SCH!#REF!</f>
        <v>#REF!</v>
      </c>
    </row>
    <row r="313" spans="1:10" ht="15.75">
      <c r="A313" s="43">
        <v>311</v>
      </c>
      <c r="B313" s="45">
        <v>0.8125</v>
      </c>
      <c r="C313" s="67" t="s">
        <v>28</v>
      </c>
      <c r="D313" s="67" t="s">
        <v>25</v>
      </c>
      <c r="E313" s="67" t="s">
        <v>27</v>
      </c>
      <c r="F313" s="39">
        <f t="shared" si="4"/>
        <v>0.84722222222222221</v>
      </c>
      <c r="G313" s="44">
        <v>20</v>
      </c>
      <c r="H313" s="48">
        <v>3.4722222222222224E-2</v>
      </c>
      <c r="I313" s="42" t="e">
        <f>SCH!#REF!</f>
        <v>#REF!</v>
      </c>
      <c r="J313"/>
    </row>
    <row r="314" spans="1:10" ht="15.75">
      <c r="A314" s="43">
        <v>312</v>
      </c>
      <c r="B314" s="73">
        <v>0.20138888888888901</v>
      </c>
      <c r="C314" s="57" t="s">
        <v>27</v>
      </c>
      <c r="D314" s="59" t="s">
        <v>25</v>
      </c>
      <c r="E314" s="58" t="s">
        <v>28</v>
      </c>
      <c r="F314" s="39">
        <f t="shared" si="4"/>
        <v>0.2291666666666668</v>
      </c>
      <c r="G314" s="49">
        <v>20.7</v>
      </c>
      <c r="H314" s="48">
        <v>2.7777777777777801E-2</v>
      </c>
      <c r="I314" s="42">
        <f>SCH!A15</f>
        <v>317</v>
      </c>
      <c r="J314" s="31" t="s">
        <v>29</v>
      </c>
    </row>
    <row r="315" spans="1:10" ht="15.75">
      <c r="A315" s="36">
        <v>313</v>
      </c>
      <c r="B315" s="74">
        <v>0.211805555555556</v>
      </c>
      <c r="C315" s="46" t="s">
        <v>27</v>
      </c>
      <c r="D315" s="46" t="s">
        <v>47</v>
      </c>
      <c r="E315" s="46" t="s">
        <v>32</v>
      </c>
      <c r="F315" s="39">
        <f t="shared" si="4"/>
        <v>0.25347222222222271</v>
      </c>
      <c r="G315" s="47">
        <v>32</v>
      </c>
      <c r="H315" s="48">
        <v>4.1666666666666699E-2</v>
      </c>
      <c r="I315" s="42">
        <f>SCH!A20</f>
        <v>0</v>
      </c>
    </row>
    <row r="316" spans="1:10" ht="15.75">
      <c r="A316" s="43">
        <v>314</v>
      </c>
      <c r="B316" s="74">
        <v>0.22222222222222199</v>
      </c>
      <c r="C316" s="60" t="s">
        <v>27</v>
      </c>
      <c r="D316" s="57" t="s">
        <v>25</v>
      </c>
      <c r="E316" s="60" t="s">
        <v>28</v>
      </c>
      <c r="F316" s="39">
        <f t="shared" si="4"/>
        <v>0.24999999999999978</v>
      </c>
      <c r="G316" s="49">
        <v>20.7</v>
      </c>
      <c r="H316" s="48">
        <v>2.7777777777777801E-2</v>
      </c>
      <c r="I316" s="42">
        <f>SCH!A29</f>
        <v>6</v>
      </c>
      <c r="J316" s="31" t="s">
        <v>29</v>
      </c>
    </row>
    <row r="317" spans="1:10" ht="15.75">
      <c r="A317" s="43">
        <v>315</v>
      </c>
      <c r="B317" s="73">
        <v>0.73958333333333337</v>
      </c>
      <c r="C317" s="57" t="s">
        <v>27</v>
      </c>
      <c r="D317" s="57" t="s">
        <v>25</v>
      </c>
      <c r="E317" s="57" t="s">
        <v>26</v>
      </c>
      <c r="F317" s="39">
        <f t="shared" si="4"/>
        <v>0.79513888888888895</v>
      </c>
      <c r="G317" s="49">
        <v>33.700000000000003</v>
      </c>
      <c r="H317" s="48">
        <v>5.5555555555555552E-2</v>
      </c>
      <c r="I317" s="42">
        <f>SCH!A33</f>
        <v>389</v>
      </c>
    </row>
    <row r="318" spans="1:10" ht="15.75">
      <c r="A318" s="43">
        <v>316</v>
      </c>
      <c r="B318" s="73">
        <v>0.4375</v>
      </c>
      <c r="C318" s="57" t="s">
        <v>27</v>
      </c>
      <c r="D318" s="57" t="s">
        <v>25</v>
      </c>
      <c r="E318" s="57" t="s">
        <v>26</v>
      </c>
      <c r="F318" s="39">
        <f t="shared" si="4"/>
        <v>0.48958333333333331</v>
      </c>
      <c r="G318" s="49">
        <v>33.700000000000003</v>
      </c>
      <c r="H318" s="48">
        <v>5.2083333333333336E-2</v>
      </c>
      <c r="I318" s="42">
        <f>SCH!A45</f>
        <v>7</v>
      </c>
    </row>
    <row r="319" spans="1:10" ht="15.75">
      <c r="A319" s="43">
        <v>317</v>
      </c>
      <c r="B319" s="74">
        <v>0.25347222222222199</v>
      </c>
      <c r="C319" s="46" t="s">
        <v>27</v>
      </c>
      <c r="D319" s="57" t="s">
        <v>25</v>
      </c>
      <c r="E319" s="46" t="s">
        <v>26</v>
      </c>
      <c r="F319" s="39">
        <f t="shared" si="4"/>
        <v>0.3055555555555553</v>
      </c>
      <c r="G319" s="47">
        <v>33.700000000000003</v>
      </c>
      <c r="H319" s="48">
        <v>5.2083333333333336E-2</v>
      </c>
      <c r="I319" s="42">
        <f>SCH!A57</f>
        <v>479</v>
      </c>
    </row>
    <row r="320" spans="1:10" ht="15.75">
      <c r="A320" s="43">
        <v>318</v>
      </c>
      <c r="B320" s="74">
        <v>0.25694444444444398</v>
      </c>
      <c r="C320" s="57" t="s">
        <v>30</v>
      </c>
      <c r="D320" s="57" t="s">
        <v>25</v>
      </c>
      <c r="E320" s="57" t="s">
        <v>28</v>
      </c>
      <c r="F320" s="39">
        <f t="shared" si="4"/>
        <v>0.29861111111111066</v>
      </c>
      <c r="G320" s="49">
        <v>27.7</v>
      </c>
      <c r="H320" s="48">
        <v>4.1666666666666699E-2</v>
      </c>
      <c r="I320" s="42">
        <f>SCH!A62</f>
        <v>140</v>
      </c>
      <c r="J320" s="31" t="s">
        <v>29</v>
      </c>
    </row>
    <row r="321" spans="1:10" ht="15.75">
      <c r="A321" s="43">
        <v>319</v>
      </c>
      <c r="B321" s="73">
        <v>0.26736111111111099</v>
      </c>
      <c r="C321" s="58" t="s">
        <v>27</v>
      </c>
      <c r="D321" s="58" t="s">
        <v>25</v>
      </c>
      <c r="E321" s="58" t="s">
        <v>28</v>
      </c>
      <c r="F321" s="39">
        <f t="shared" si="4"/>
        <v>0.29861111111111099</v>
      </c>
      <c r="G321" s="44">
        <v>20.7</v>
      </c>
      <c r="H321" s="41">
        <v>3.125E-2</v>
      </c>
      <c r="I321" s="42">
        <f>SCH!A73</f>
        <v>485</v>
      </c>
      <c r="J321" s="31" t="s">
        <v>29</v>
      </c>
    </row>
    <row r="322" spans="1:10" ht="15.75">
      <c r="A322" s="43">
        <v>320</v>
      </c>
      <c r="B322" s="74">
        <v>0.34722222222222227</v>
      </c>
      <c r="C322" s="64" t="s">
        <v>27</v>
      </c>
      <c r="D322" s="64" t="s">
        <v>25</v>
      </c>
      <c r="E322" s="64" t="s">
        <v>28</v>
      </c>
      <c r="F322" s="39">
        <f t="shared" si="4"/>
        <v>0.37847222222222227</v>
      </c>
      <c r="G322" s="62">
        <v>20.7</v>
      </c>
      <c r="H322" s="48">
        <v>3.125E-2</v>
      </c>
      <c r="I322" s="42">
        <f>SCH!A85</f>
        <v>58</v>
      </c>
    </row>
    <row r="323" spans="1:10" ht="15.75">
      <c r="A323" s="43">
        <v>321</v>
      </c>
      <c r="B323" s="74">
        <v>0.27777777777777801</v>
      </c>
      <c r="C323" s="60" t="s">
        <v>30</v>
      </c>
      <c r="D323" s="60" t="s">
        <v>31</v>
      </c>
      <c r="E323" s="60" t="s">
        <v>28</v>
      </c>
      <c r="F323" s="39">
        <f t="shared" ref="F323:F386" si="5">B323+H323</f>
        <v>0.32638888888888912</v>
      </c>
      <c r="G323" s="49">
        <v>27.7</v>
      </c>
      <c r="H323" s="48">
        <v>4.8611111111111098E-2</v>
      </c>
      <c r="I323" s="42">
        <f>SCH!A86</f>
        <v>248</v>
      </c>
      <c r="J323" s="31" t="s">
        <v>29</v>
      </c>
    </row>
    <row r="324" spans="1:10" ht="15.75">
      <c r="A324" s="50">
        <v>322</v>
      </c>
      <c r="B324" s="73">
        <v>0.28472222222222199</v>
      </c>
      <c r="C324" s="58" t="s">
        <v>27</v>
      </c>
      <c r="D324" s="58" t="s">
        <v>25</v>
      </c>
      <c r="E324" s="58" t="s">
        <v>26</v>
      </c>
      <c r="F324" s="39">
        <f t="shared" si="5"/>
        <v>0.34027777777777757</v>
      </c>
      <c r="G324" s="44">
        <v>33.700000000000003</v>
      </c>
      <c r="H324" s="48">
        <v>5.5555555555555601E-2</v>
      </c>
      <c r="I324" s="42">
        <f>SCH!A95</f>
        <v>202</v>
      </c>
    </row>
    <row r="325" spans="1:10" ht="15.75">
      <c r="A325" s="50">
        <v>323</v>
      </c>
      <c r="B325" s="73">
        <v>0.28472222222222199</v>
      </c>
      <c r="C325" s="38" t="s">
        <v>27</v>
      </c>
      <c r="D325" s="75" t="s">
        <v>25</v>
      </c>
      <c r="E325" s="38" t="s">
        <v>28</v>
      </c>
      <c r="F325" s="39">
        <f t="shared" si="5"/>
        <v>0.3194444444444442</v>
      </c>
      <c r="G325" s="47">
        <v>20.7</v>
      </c>
      <c r="H325" s="48">
        <v>3.4722222222222203E-2</v>
      </c>
      <c r="I325" s="42">
        <f>SCH!A96</f>
        <v>397</v>
      </c>
      <c r="J325" s="31" t="s">
        <v>29</v>
      </c>
    </row>
    <row r="326" spans="1:10" ht="15.75">
      <c r="A326" s="50">
        <v>324</v>
      </c>
      <c r="B326" s="73">
        <v>0.29166666666666702</v>
      </c>
      <c r="C326" s="64" t="s">
        <v>30</v>
      </c>
      <c r="D326" s="64" t="s">
        <v>31</v>
      </c>
      <c r="E326" s="64" t="s">
        <v>28</v>
      </c>
      <c r="F326" s="39">
        <f t="shared" si="5"/>
        <v>0.34027777777777812</v>
      </c>
      <c r="G326" s="62">
        <v>27.7</v>
      </c>
      <c r="H326" s="48">
        <v>4.8611111111111098E-2</v>
      </c>
      <c r="I326" s="42">
        <f>SCH!A104</f>
        <v>297</v>
      </c>
      <c r="J326" s="31" t="s">
        <v>29</v>
      </c>
    </row>
    <row r="327" spans="1:10" ht="15.75">
      <c r="A327" s="43">
        <v>325</v>
      </c>
      <c r="B327" s="73">
        <v>0.29861111111111099</v>
      </c>
      <c r="C327" s="57" t="s">
        <v>27</v>
      </c>
      <c r="D327" s="57" t="s">
        <v>25</v>
      </c>
      <c r="E327" s="57" t="s">
        <v>26</v>
      </c>
      <c r="F327" s="39">
        <f t="shared" si="5"/>
        <v>0.35416666666666657</v>
      </c>
      <c r="G327" s="49">
        <v>33.700000000000003</v>
      </c>
      <c r="H327" s="48">
        <v>5.5555555555555601E-2</v>
      </c>
      <c r="I327" s="42" t="e">
        <f>SCH!#REF!</f>
        <v>#REF!</v>
      </c>
    </row>
    <row r="328" spans="1:10" ht="15.75">
      <c r="A328" s="43">
        <v>326</v>
      </c>
      <c r="B328" s="73">
        <v>0.29861111111111099</v>
      </c>
      <c r="C328" s="64" t="s">
        <v>27</v>
      </c>
      <c r="D328" s="61" t="s">
        <v>25</v>
      </c>
      <c r="E328" s="61" t="s">
        <v>28</v>
      </c>
      <c r="F328" s="39">
        <f t="shared" si="5"/>
        <v>0.3333333333333332</v>
      </c>
      <c r="G328" s="49">
        <v>20.7</v>
      </c>
      <c r="H328" s="48">
        <v>3.4722222222222203E-2</v>
      </c>
      <c r="I328" s="42" t="e">
        <f>SCH!#REF!</f>
        <v>#REF!</v>
      </c>
      <c r="J328" s="31" t="s">
        <v>29</v>
      </c>
    </row>
    <row r="329" spans="1:10" ht="15.75">
      <c r="A329" s="43">
        <v>327</v>
      </c>
      <c r="B329" s="76">
        <v>0.30555555555555602</v>
      </c>
      <c r="C329" s="61" t="s">
        <v>30</v>
      </c>
      <c r="D329" s="61" t="s">
        <v>25</v>
      </c>
      <c r="E329" s="61" t="s">
        <v>26</v>
      </c>
      <c r="F329" s="39">
        <f t="shared" si="5"/>
        <v>0.38888888888888934</v>
      </c>
      <c r="G329" s="63">
        <v>40</v>
      </c>
      <c r="H329" s="41">
        <v>8.3333333333333301E-2</v>
      </c>
      <c r="I329" s="42">
        <f>SCH!A111</f>
        <v>453</v>
      </c>
    </row>
    <row r="330" spans="1:10" ht="15.75">
      <c r="A330" s="43">
        <v>328</v>
      </c>
      <c r="B330" s="73">
        <v>0.77083333333333337</v>
      </c>
      <c r="C330" s="46" t="s">
        <v>27</v>
      </c>
      <c r="D330" s="65" t="s">
        <v>25</v>
      </c>
      <c r="E330" s="46" t="s">
        <v>28</v>
      </c>
      <c r="F330" s="39">
        <f t="shared" si="5"/>
        <v>0.80555555555555558</v>
      </c>
      <c r="G330" s="47">
        <v>20</v>
      </c>
      <c r="H330" s="48">
        <v>3.4722222222222224E-2</v>
      </c>
      <c r="I330" s="42">
        <f>SCH!A112</f>
        <v>304</v>
      </c>
    </row>
    <row r="331" spans="1:10" ht="15.75">
      <c r="A331" s="43">
        <v>329</v>
      </c>
      <c r="B331" s="73">
        <v>0.30555555555555602</v>
      </c>
      <c r="C331" s="60" t="s">
        <v>30</v>
      </c>
      <c r="D331" s="60" t="s">
        <v>31</v>
      </c>
      <c r="E331" s="60" t="s">
        <v>28</v>
      </c>
      <c r="F331" s="39">
        <f t="shared" si="5"/>
        <v>0.35416666666666713</v>
      </c>
      <c r="G331" s="49">
        <v>27.7</v>
      </c>
      <c r="H331" s="48">
        <v>4.8611111111111098E-2</v>
      </c>
      <c r="I331" s="42">
        <f>SCH!A113</f>
        <v>494</v>
      </c>
      <c r="J331" s="31" t="s">
        <v>29</v>
      </c>
    </row>
    <row r="332" spans="1:10" ht="15.75">
      <c r="A332" s="43">
        <v>330</v>
      </c>
      <c r="B332" s="74">
        <v>0.3125</v>
      </c>
      <c r="C332" s="68" t="s">
        <v>27</v>
      </c>
      <c r="D332" s="68" t="s">
        <v>25</v>
      </c>
      <c r="E332" s="68" t="s">
        <v>28</v>
      </c>
      <c r="F332" s="39">
        <f t="shared" si="5"/>
        <v>0.34722222222222221</v>
      </c>
      <c r="G332" s="49">
        <v>20.7</v>
      </c>
      <c r="H332" s="48">
        <v>3.4722222222222203E-2</v>
      </c>
      <c r="I332" s="42">
        <f>SCH!A118</f>
        <v>151</v>
      </c>
      <c r="J332" s="31" t="s">
        <v>29</v>
      </c>
    </row>
    <row r="333" spans="1:10" ht="15.75">
      <c r="A333" s="43">
        <v>331</v>
      </c>
      <c r="B333" s="74">
        <v>0.32291666666666669</v>
      </c>
      <c r="C333" s="60" t="s">
        <v>27</v>
      </c>
      <c r="D333" s="60" t="s">
        <v>25</v>
      </c>
      <c r="E333" s="60" t="s">
        <v>26</v>
      </c>
      <c r="F333" s="39">
        <f t="shared" si="5"/>
        <v>0.37847222222222221</v>
      </c>
      <c r="G333" s="62">
        <v>33.700000000000003</v>
      </c>
      <c r="H333" s="48">
        <v>5.5555555555555552E-2</v>
      </c>
      <c r="I333" s="42">
        <f>SCH!A121</f>
        <v>407</v>
      </c>
    </row>
    <row r="334" spans="1:10" ht="15.75">
      <c r="A334" s="43">
        <v>332</v>
      </c>
      <c r="B334" s="74">
        <v>0.63194444444444442</v>
      </c>
      <c r="C334" s="64" t="s">
        <v>27</v>
      </c>
      <c r="D334" s="64" t="s">
        <v>25</v>
      </c>
      <c r="E334" s="64" t="s">
        <v>26</v>
      </c>
      <c r="F334" s="39">
        <f t="shared" si="5"/>
        <v>0.6875</v>
      </c>
      <c r="G334" s="49">
        <v>33.700000000000003</v>
      </c>
      <c r="H334" s="48">
        <v>5.5555555555555601E-2</v>
      </c>
      <c r="I334" s="42">
        <f>SCH!A129</f>
        <v>411</v>
      </c>
    </row>
    <row r="335" spans="1:10" ht="15.75">
      <c r="A335" s="43">
        <v>333</v>
      </c>
      <c r="B335" s="74">
        <v>0.32638888888888901</v>
      </c>
      <c r="C335" s="57" t="s">
        <v>30</v>
      </c>
      <c r="D335" s="57" t="s">
        <v>25</v>
      </c>
      <c r="E335" s="57" t="s">
        <v>26</v>
      </c>
      <c r="F335" s="39">
        <f t="shared" si="5"/>
        <v>0.4027777777777779</v>
      </c>
      <c r="G335" s="49">
        <v>40</v>
      </c>
      <c r="H335" s="48">
        <v>7.6388888888888895E-2</v>
      </c>
      <c r="I335" s="42">
        <f>SCH!A138</f>
        <v>536</v>
      </c>
    </row>
    <row r="336" spans="1:10" ht="15.75">
      <c r="A336" s="43">
        <v>334</v>
      </c>
      <c r="B336" s="73">
        <v>0.72916666666666663</v>
      </c>
      <c r="C336" s="150" t="s">
        <v>30</v>
      </c>
      <c r="D336" s="150" t="s">
        <v>127</v>
      </c>
      <c r="E336" s="150" t="s">
        <v>24</v>
      </c>
      <c r="F336" s="39">
        <f t="shared" si="5"/>
        <v>0.80208333333333326</v>
      </c>
      <c r="G336" s="63">
        <v>43.5</v>
      </c>
      <c r="H336" s="41">
        <v>7.2916666666666671E-2</v>
      </c>
      <c r="I336" s="42">
        <f>SCH!A139</f>
        <v>579</v>
      </c>
      <c r="J336"/>
    </row>
    <row r="337" spans="1:10" ht="15.75">
      <c r="A337" s="43">
        <v>335</v>
      </c>
      <c r="B337" s="73">
        <v>0.32638888888888901</v>
      </c>
      <c r="C337" s="58" t="s">
        <v>27</v>
      </c>
      <c r="D337" s="58" t="s">
        <v>25</v>
      </c>
      <c r="E337" s="58" t="s">
        <v>28</v>
      </c>
      <c r="F337" s="39">
        <f t="shared" si="5"/>
        <v>0.36111111111111122</v>
      </c>
      <c r="G337" s="44">
        <v>20.7</v>
      </c>
      <c r="H337" s="41">
        <v>3.4722222222222203E-2</v>
      </c>
      <c r="I337" s="42">
        <f>SCH!A140</f>
        <v>0</v>
      </c>
      <c r="J337" s="31" t="s">
        <v>29</v>
      </c>
    </row>
    <row r="338" spans="1:10" ht="15.75">
      <c r="A338" s="43">
        <v>336</v>
      </c>
      <c r="B338" s="73">
        <v>0.34027777777777773</v>
      </c>
      <c r="C338" s="64" t="s">
        <v>30</v>
      </c>
      <c r="D338" s="64" t="s">
        <v>25</v>
      </c>
      <c r="E338" s="64" t="s">
        <v>26</v>
      </c>
      <c r="F338" s="39">
        <f t="shared" si="5"/>
        <v>0.41666666666666663</v>
      </c>
      <c r="G338" s="62">
        <v>40</v>
      </c>
      <c r="H338" s="48">
        <v>7.6388888888888895E-2</v>
      </c>
      <c r="I338" s="42">
        <f>SCH!A175</f>
        <v>365</v>
      </c>
    </row>
    <row r="339" spans="1:10" ht="15.75">
      <c r="A339" s="43">
        <v>337</v>
      </c>
      <c r="B339" s="74">
        <v>0.55902777777777779</v>
      </c>
      <c r="C339" s="64" t="s">
        <v>27</v>
      </c>
      <c r="D339" s="64" t="s">
        <v>25</v>
      </c>
      <c r="E339" s="64" t="s">
        <v>26</v>
      </c>
      <c r="F339" s="39">
        <f t="shared" si="5"/>
        <v>0.61111111111111116</v>
      </c>
      <c r="G339" s="49">
        <v>33.700000000000003</v>
      </c>
      <c r="H339" s="48">
        <v>5.2083333333333336E-2</v>
      </c>
      <c r="I339" s="42">
        <f>SCH!A126</f>
        <v>157</v>
      </c>
    </row>
    <row r="340" spans="1:10" ht="15.75">
      <c r="A340" s="43">
        <v>338</v>
      </c>
      <c r="B340" s="73">
        <v>0.33333333333333298</v>
      </c>
      <c r="C340" s="64" t="s">
        <v>30</v>
      </c>
      <c r="D340" s="64" t="s">
        <v>31</v>
      </c>
      <c r="E340" s="64" t="s">
        <v>28</v>
      </c>
      <c r="F340" s="39">
        <f t="shared" si="5"/>
        <v>0.38194444444444409</v>
      </c>
      <c r="G340" s="62">
        <v>27.7</v>
      </c>
      <c r="H340" s="48">
        <v>4.8611111111111098E-2</v>
      </c>
      <c r="I340" s="42">
        <f>SCH!A150</f>
        <v>163</v>
      </c>
      <c r="J340" s="31" t="s">
        <v>29</v>
      </c>
    </row>
    <row r="341" spans="1:10" ht="15.75">
      <c r="A341" s="50">
        <v>339</v>
      </c>
      <c r="B341" s="73">
        <v>0.4201388888888889</v>
      </c>
      <c r="C341" s="67" t="s">
        <v>27</v>
      </c>
      <c r="D341" s="67" t="s">
        <v>25</v>
      </c>
      <c r="E341" s="67" t="s">
        <v>26</v>
      </c>
      <c r="F341" s="39">
        <f t="shared" si="5"/>
        <v>0.47569444444444442</v>
      </c>
      <c r="G341" s="62">
        <v>33.700000000000003</v>
      </c>
      <c r="H341" s="48">
        <v>5.5555555555555552E-2</v>
      </c>
      <c r="I341" s="42">
        <f>SCH!A155</f>
        <v>574</v>
      </c>
    </row>
    <row r="342" spans="1:10" ht="15.75">
      <c r="A342" s="43">
        <v>340</v>
      </c>
      <c r="B342" s="73">
        <v>0.34027777777777801</v>
      </c>
      <c r="C342" s="68" t="s">
        <v>27</v>
      </c>
      <c r="D342" s="68" t="s">
        <v>25</v>
      </c>
      <c r="E342" s="68" t="s">
        <v>26</v>
      </c>
      <c r="F342" s="39">
        <f t="shared" si="5"/>
        <v>0.39583333333333359</v>
      </c>
      <c r="G342" s="49">
        <v>33.700000000000003</v>
      </c>
      <c r="H342" s="48">
        <v>5.5555555555555601E-2</v>
      </c>
      <c r="I342" s="42">
        <f>SCH!A160</f>
        <v>224</v>
      </c>
    </row>
    <row r="343" spans="1:10" ht="15.75">
      <c r="A343" s="50">
        <v>341</v>
      </c>
      <c r="B343" s="73">
        <v>0.34027777777777801</v>
      </c>
      <c r="C343" s="61" t="s">
        <v>30</v>
      </c>
      <c r="D343" s="61" t="s">
        <v>31</v>
      </c>
      <c r="E343" s="61" t="s">
        <v>28</v>
      </c>
      <c r="F343" s="39">
        <f t="shared" si="5"/>
        <v>0.3819444444444447</v>
      </c>
      <c r="G343" s="49">
        <v>27.7</v>
      </c>
      <c r="H343" s="48">
        <v>4.1666666666666699E-2</v>
      </c>
      <c r="I343" s="42">
        <f>SCH!A161</f>
        <v>414</v>
      </c>
      <c r="J343" s="31" t="s">
        <v>29</v>
      </c>
    </row>
    <row r="344" spans="1:10" ht="15.75">
      <c r="A344" s="43">
        <v>342</v>
      </c>
      <c r="B344" s="74">
        <v>0.34027777777777801</v>
      </c>
      <c r="C344" s="64" t="s">
        <v>27</v>
      </c>
      <c r="D344" s="64" t="s">
        <v>25</v>
      </c>
      <c r="E344" s="64" t="s">
        <v>28</v>
      </c>
      <c r="F344" s="39">
        <f t="shared" si="5"/>
        <v>0.37500000000000022</v>
      </c>
      <c r="G344" s="49">
        <v>20.7</v>
      </c>
      <c r="H344" s="48">
        <v>3.4722222222222203E-2</v>
      </c>
      <c r="I344" s="42">
        <f>SCH!A162</f>
        <v>537</v>
      </c>
      <c r="J344" s="31" t="s">
        <v>29</v>
      </c>
    </row>
    <row r="345" spans="1:10" ht="15.75">
      <c r="A345" s="50">
        <v>343</v>
      </c>
      <c r="B345" s="73">
        <v>0.34375</v>
      </c>
      <c r="C345" s="61" t="s">
        <v>30</v>
      </c>
      <c r="D345" s="61" t="s">
        <v>25</v>
      </c>
      <c r="E345" s="61" t="s">
        <v>26</v>
      </c>
      <c r="F345" s="39">
        <f t="shared" si="5"/>
        <v>0.40972222222222221</v>
      </c>
      <c r="G345" s="63">
        <v>40</v>
      </c>
      <c r="H345" s="48">
        <v>6.5972222222222224E-2</v>
      </c>
      <c r="I345" s="42">
        <f>SCH!A170</f>
        <v>0</v>
      </c>
    </row>
    <row r="346" spans="1:10" ht="15.75">
      <c r="A346" s="43">
        <v>344</v>
      </c>
      <c r="B346" s="73">
        <v>0.625</v>
      </c>
      <c r="C346" s="61" t="s">
        <v>27</v>
      </c>
      <c r="D346" s="61" t="s">
        <v>25</v>
      </c>
      <c r="E346" s="61" t="s">
        <v>26</v>
      </c>
      <c r="F346" s="39">
        <f t="shared" si="5"/>
        <v>0.68055555555555558</v>
      </c>
      <c r="G346" s="63">
        <v>33.700000000000003</v>
      </c>
      <c r="H346" s="41">
        <v>5.5555555555555601E-2</v>
      </c>
      <c r="I346" s="42">
        <f>SCH!A171</f>
        <v>0</v>
      </c>
    </row>
    <row r="347" spans="1:10" ht="15.75">
      <c r="A347" s="43">
        <v>345</v>
      </c>
      <c r="B347" s="73">
        <v>0.54513888888888895</v>
      </c>
      <c r="C347" s="64" t="s">
        <v>27</v>
      </c>
      <c r="D347" s="64" t="s">
        <v>25</v>
      </c>
      <c r="E347" s="64" t="s">
        <v>28</v>
      </c>
      <c r="F347" s="39">
        <f t="shared" si="5"/>
        <v>0.57638888888888895</v>
      </c>
      <c r="G347" s="44">
        <v>20.7</v>
      </c>
      <c r="H347" s="41">
        <v>3.125E-2</v>
      </c>
      <c r="I347" s="42">
        <f>SCH!A176</f>
        <v>237</v>
      </c>
    </row>
    <row r="348" spans="1:10" ht="15.75">
      <c r="A348" s="50">
        <v>346</v>
      </c>
      <c r="B348" s="73">
        <v>0.34722222222222199</v>
      </c>
      <c r="C348" s="68" t="s">
        <v>27</v>
      </c>
      <c r="D348" s="68" t="s">
        <v>25</v>
      </c>
      <c r="E348" s="68" t="s">
        <v>28</v>
      </c>
      <c r="F348" s="39">
        <f t="shared" si="5"/>
        <v>0.3819444444444442</v>
      </c>
      <c r="G348" s="49">
        <v>20.7</v>
      </c>
      <c r="H348" s="48">
        <v>3.4722222222222203E-2</v>
      </c>
      <c r="I348" s="42">
        <f>SCH!A177</f>
        <v>379</v>
      </c>
      <c r="J348" s="31" t="s">
        <v>29</v>
      </c>
    </row>
    <row r="349" spans="1:10" ht="15.75">
      <c r="A349" s="43">
        <v>347</v>
      </c>
      <c r="B349" s="73">
        <v>0.52083333333333337</v>
      </c>
      <c r="C349" s="60" t="s">
        <v>30</v>
      </c>
      <c r="D349" s="60" t="s">
        <v>25</v>
      </c>
      <c r="E349" s="60" t="s">
        <v>26</v>
      </c>
      <c r="F349" s="39">
        <f t="shared" si="5"/>
        <v>0.59027777777777779</v>
      </c>
      <c r="G349" s="63">
        <v>40</v>
      </c>
      <c r="H349" s="41">
        <v>6.9444444444444434E-2</v>
      </c>
      <c r="I349" s="42">
        <f>SCH!A182</f>
        <v>384</v>
      </c>
    </row>
    <row r="350" spans="1:10" ht="15.75">
      <c r="A350" s="43">
        <v>348</v>
      </c>
      <c r="B350" s="45">
        <v>0.35416666666666669</v>
      </c>
      <c r="C350" s="60" t="s">
        <v>30</v>
      </c>
      <c r="D350" s="60" t="s">
        <v>25</v>
      </c>
      <c r="E350" s="60" t="s">
        <v>26</v>
      </c>
      <c r="F350" s="39">
        <f t="shared" si="5"/>
        <v>0.43055555555555558</v>
      </c>
      <c r="G350" s="49">
        <v>40</v>
      </c>
      <c r="H350" s="48">
        <v>7.6388888888888895E-2</v>
      </c>
      <c r="I350" s="42">
        <f>SCH!A185</f>
        <v>539</v>
      </c>
    </row>
    <row r="351" spans="1:10" ht="15.75">
      <c r="A351" s="43">
        <v>349</v>
      </c>
      <c r="B351" s="74">
        <v>0.40972222222222227</v>
      </c>
      <c r="C351" s="64" t="s">
        <v>27</v>
      </c>
      <c r="D351" s="64" t="s">
        <v>25</v>
      </c>
      <c r="E351" s="64" t="s">
        <v>26</v>
      </c>
      <c r="F351" s="39">
        <f t="shared" si="5"/>
        <v>0.46527777777777785</v>
      </c>
      <c r="G351" s="49">
        <v>33.700000000000003</v>
      </c>
      <c r="H351" s="48">
        <v>5.5555555555555601E-2</v>
      </c>
      <c r="I351" s="42">
        <f>SCH!A191</f>
        <v>227</v>
      </c>
    </row>
    <row r="352" spans="1:10" ht="15.75">
      <c r="A352" s="43">
        <v>350</v>
      </c>
      <c r="B352" s="73">
        <v>0.36111111111111099</v>
      </c>
      <c r="C352" s="57" t="s">
        <v>27</v>
      </c>
      <c r="D352" s="57" t="s">
        <v>25</v>
      </c>
      <c r="E352" s="57" t="s">
        <v>28</v>
      </c>
      <c r="F352" s="39">
        <f t="shared" si="5"/>
        <v>0.3958333333333332</v>
      </c>
      <c r="G352" s="49">
        <v>20.7</v>
      </c>
      <c r="H352" s="48">
        <v>3.4722222222222203E-2</v>
      </c>
      <c r="I352" s="42">
        <f>SCH!A192</f>
        <v>421</v>
      </c>
      <c r="J352" s="31" t="s">
        <v>29</v>
      </c>
    </row>
    <row r="353" spans="1:10" ht="15.75">
      <c r="A353" s="50">
        <v>351</v>
      </c>
      <c r="B353" s="73">
        <v>0.35069444444444442</v>
      </c>
      <c r="C353" s="58" t="s">
        <v>30</v>
      </c>
      <c r="D353" s="58" t="s">
        <v>25</v>
      </c>
      <c r="E353" s="58" t="s">
        <v>26</v>
      </c>
      <c r="F353" s="39">
        <f t="shared" si="5"/>
        <v>0.42013888888888884</v>
      </c>
      <c r="G353" s="62">
        <v>40</v>
      </c>
      <c r="H353" s="48">
        <v>6.9444444444444434E-2</v>
      </c>
      <c r="I353" s="42">
        <f>SCH!A178</f>
        <v>529</v>
      </c>
    </row>
    <row r="354" spans="1:10" ht="15.75">
      <c r="A354" s="43">
        <v>352</v>
      </c>
      <c r="B354" s="73">
        <v>0.36805555555555602</v>
      </c>
      <c r="C354" s="57" t="s">
        <v>30</v>
      </c>
      <c r="D354" s="57" t="s">
        <v>31</v>
      </c>
      <c r="E354" s="57" t="s">
        <v>28</v>
      </c>
      <c r="F354" s="39">
        <f t="shared" si="5"/>
        <v>0.41666666666666713</v>
      </c>
      <c r="G354" s="49">
        <v>27.7</v>
      </c>
      <c r="H354" s="48">
        <v>4.8611111111111098E-2</v>
      </c>
      <c r="I354" s="42">
        <f>SCH!A199</f>
        <v>198</v>
      </c>
      <c r="J354" s="31" t="s">
        <v>29</v>
      </c>
    </row>
    <row r="355" spans="1:10" ht="15.75">
      <c r="A355" s="43">
        <v>353</v>
      </c>
      <c r="B355" s="73">
        <v>0.36805555555555602</v>
      </c>
      <c r="C355" s="64" t="s">
        <v>27</v>
      </c>
      <c r="D355" s="64" t="s">
        <v>25</v>
      </c>
      <c r="E355" s="64" t="s">
        <v>28</v>
      </c>
      <c r="F355" s="39">
        <f t="shared" si="5"/>
        <v>0.40277777777777823</v>
      </c>
      <c r="G355" s="49">
        <v>20.7</v>
      </c>
      <c r="H355" s="48">
        <v>3.4722222222222203E-2</v>
      </c>
      <c r="I355" s="42">
        <f>SCH!A200</f>
        <v>385</v>
      </c>
      <c r="J355" s="31" t="s">
        <v>29</v>
      </c>
    </row>
    <row r="356" spans="1:10" ht="15.75">
      <c r="A356" s="43">
        <v>354</v>
      </c>
      <c r="B356" s="74">
        <v>0.375</v>
      </c>
      <c r="C356" s="68" t="s">
        <v>27</v>
      </c>
      <c r="D356" s="68" t="s">
        <v>25</v>
      </c>
      <c r="E356" s="68" t="s">
        <v>26</v>
      </c>
      <c r="F356" s="39">
        <f t="shared" si="5"/>
        <v>0.43055555555555558</v>
      </c>
      <c r="G356" s="62">
        <v>33.700000000000003</v>
      </c>
      <c r="H356" s="48">
        <v>5.5555555555555601E-2</v>
      </c>
      <c r="I356" s="42">
        <f>SCH!A206</f>
        <v>336</v>
      </c>
    </row>
    <row r="357" spans="1:10" ht="15.75">
      <c r="A357" s="43">
        <v>355</v>
      </c>
      <c r="B357" s="74">
        <v>0.375</v>
      </c>
      <c r="C357" s="60" t="s">
        <v>27</v>
      </c>
      <c r="D357" s="60" t="s">
        <v>25</v>
      </c>
      <c r="E357" s="60" t="s">
        <v>28</v>
      </c>
      <c r="F357" s="39">
        <f t="shared" si="5"/>
        <v>0.40972222222222221</v>
      </c>
      <c r="G357" s="49">
        <v>20.7</v>
      </c>
      <c r="H357" s="48">
        <v>3.4722222222222203E-2</v>
      </c>
      <c r="I357" s="42">
        <f>SCH!A207</f>
        <v>191</v>
      </c>
      <c r="J357" s="31" t="s">
        <v>29</v>
      </c>
    </row>
    <row r="358" spans="1:10" ht="15.75">
      <c r="A358" s="50">
        <v>356</v>
      </c>
      <c r="B358" s="73">
        <v>0.37847222222222199</v>
      </c>
      <c r="C358" s="59" t="s">
        <v>30</v>
      </c>
      <c r="D358" s="59" t="s">
        <v>31</v>
      </c>
      <c r="E358" s="59" t="s">
        <v>28</v>
      </c>
      <c r="F358" s="39">
        <f t="shared" si="5"/>
        <v>0.42708333333333309</v>
      </c>
      <c r="G358" s="49">
        <v>27.7</v>
      </c>
      <c r="H358" s="48">
        <v>4.8611111111111098E-2</v>
      </c>
      <c r="I358" s="42">
        <f>SCH!A211</f>
        <v>0</v>
      </c>
      <c r="J358" s="31" t="s">
        <v>29</v>
      </c>
    </row>
    <row r="359" spans="1:10" ht="15.75">
      <c r="A359" s="43">
        <v>357</v>
      </c>
      <c r="B359" s="73">
        <v>0.38194444444444398</v>
      </c>
      <c r="C359" s="64" t="s">
        <v>30</v>
      </c>
      <c r="D359" s="61" t="s">
        <v>25</v>
      </c>
      <c r="E359" s="64" t="s">
        <v>26</v>
      </c>
      <c r="F359" s="39">
        <f t="shared" si="5"/>
        <v>0.4513888888888884</v>
      </c>
      <c r="G359" s="62">
        <v>40</v>
      </c>
      <c r="H359" s="48">
        <v>6.9444444444444406E-2</v>
      </c>
      <c r="I359" s="42">
        <f>SCH!A214</f>
        <v>673</v>
      </c>
    </row>
    <row r="360" spans="1:10" ht="15.75">
      <c r="A360" s="43">
        <v>358</v>
      </c>
      <c r="B360" s="73">
        <v>0.38194444444444398</v>
      </c>
      <c r="C360" s="67" t="s">
        <v>27</v>
      </c>
      <c r="D360" s="67" t="s">
        <v>25</v>
      </c>
      <c r="E360" s="67" t="s">
        <v>28</v>
      </c>
      <c r="F360" s="39">
        <f t="shared" si="5"/>
        <v>0.41666666666666619</v>
      </c>
      <c r="G360" s="44">
        <v>20.7</v>
      </c>
      <c r="H360" s="41">
        <v>3.4722222222222203E-2</v>
      </c>
      <c r="I360" s="42">
        <f>SCH!A215</f>
        <v>194</v>
      </c>
      <c r="J360" s="31" t="s">
        <v>29</v>
      </c>
    </row>
    <row r="361" spans="1:10" ht="15.75">
      <c r="A361" s="43">
        <v>359</v>
      </c>
      <c r="B361" s="73">
        <v>0.38888888888888901</v>
      </c>
      <c r="C361" s="59" t="s">
        <v>34</v>
      </c>
      <c r="D361" s="59" t="s">
        <v>33</v>
      </c>
      <c r="E361" s="59" t="s">
        <v>28</v>
      </c>
      <c r="F361" s="39">
        <f t="shared" si="5"/>
        <v>0.44444444444444459</v>
      </c>
      <c r="G361" s="44">
        <v>33</v>
      </c>
      <c r="H361" s="41">
        <v>5.5555555555555601E-2</v>
      </c>
      <c r="I361" s="42" t="e">
        <f>SCH!#REF!</f>
        <v>#REF!</v>
      </c>
      <c r="J361" s="31" t="s">
        <v>29</v>
      </c>
    </row>
    <row r="362" spans="1:10" ht="15.75">
      <c r="A362" s="43">
        <v>360</v>
      </c>
      <c r="B362" s="73">
        <v>0.38888888888888901</v>
      </c>
      <c r="C362" s="68" t="s">
        <v>27</v>
      </c>
      <c r="D362" s="68" t="s">
        <v>25</v>
      </c>
      <c r="E362" s="68" t="s">
        <v>28</v>
      </c>
      <c r="F362" s="39">
        <f t="shared" si="5"/>
        <v>0.42361111111111122</v>
      </c>
      <c r="G362" s="49">
        <v>20.7</v>
      </c>
      <c r="H362" s="48">
        <v>3.4722222222222203E-2</v>
      </c>
      <c r="I362" s="42" t="e">
        <f>SCH!#REF!</f>
        <v>#REF!</v>
      </c>
      <c r="J362" s="31" t="s">
        <v>29</v>
      </c>
    </row>
    <row r="363" spans="1:10" ht="15.75">
      <c r="A363" s="50">
        <v>361</v>
      </c>
      <c r="B363" s="73">
        <v>0.39236111111111099</v>
      </c>
      <c r="C363" s="38" t="s">
        <v>30</v>
      </c>
      <c r="D363" s="38" t="s">
        <v>31</v>
      </c>
      <c r="E363" s="38" t="s">
        <v>28</v>
      </c>
      <c r="F363" s="39">
        <f t="shared" si="5"/>
        <v>0.4409722222222221</v>
      </c>
      <c r="G363" s="40">
        <v>27.7</v>
      </c>
      <c r="H363" s="48">
        <v>4.8611111111111098E-2</v>
      </c>
      <c r="I363" s="42" t="e">
        <f>SCH!#REF!</f>
        <v>#REF!</v>
      </c>
      <c r="J363" s="31" t="s">
        <v>29</v>
      </c>
    </row>
    <row r="364" spans="1:10" ht="15.75">
      <c r="A364" s="43">
        <v>362</v>
      </c>
      <c r="B364" s="73">
        <v>0.3888888888888889</v>
      </c>
      <c r="C364" s="57" t="s">
        <v>30</v>
      </c>
      <c r="D364" s="57" t="s">
        <v>25</v>
      </c>
      <c r="E364" s="57" t="s">
        <v>26</v>
      </c>
      <c r="F364" s="39">
        <f t="shared" si="5"/>
        <v>0.45833333333333331</v>
      </c>
      <c r="G364" s="49">
        <v>40</v>
      </c>
      <c r="H364" s="48">
        <v>6.9444444444444406E-2</v>
      </c>
      <c r="I364" s="42">
        <f>SCH!A221</f>
        <v>611</v>
      </c>
    </row>
    <row r="365" spans="1:10" ht="15.75">
      <c r="A365" s="50">
        <v>363</v>
      </c>
      <c r="B365" s="73">
        <v>0.39583333333333298</v>
      </c>
      <c r="C365" s="61" t="s">
        <v>39</v>
      </c>
      <c r="D365" s="61" t="s">
        <v>38</v>
      </c>
      <c r="E365" s="61" t="s">
        <v>28</v>
      </c>
      <c r="F365" s="39">
        <f t="shared" si="5"/>
        <v>0.45486111111111077</v>
      </c>
      <c r="G365" s="62">
        <v>38</v>
      </c>
      <c r="H365" s="48">
        <v>5.9027777777777797E-2</v>
      </c>
      <c r="I365" s="42">
        <f>SCH!A222</f>
        <v>614</v>
      </c>
      <c r="J365" s="31" t="s">
        <v>29</v>
      </c>
    </row>
    <row r="366" spans="1:10" ht="15.75">
      <c r="A366" s="50">
        <v>364</v>
      </c>
      <c r="B366" s="73">
        <v>0.39930555555555602</v>
      </c>
      <c r="C366" s="67" t="s">
        <v>27</v>
      </c>
      <c r="D366" s="67" t="s">
        <v>25</v>
      </c>
      <c r="E366" s="67" t="s">
        <v>28</v>
      </c>
      <c r="F366" s="39">
        <f t="shared" si="5"/>
        <v>0.43750000000000044</v>
      </c>
      <c r="G366" s="49">
        <v>20.7</v>
      </c>
      <c r="H366" s="48">
        <v>3.8194444444444399E-2</v>
      </c>
      <c r="I366" s="42">
        <f>SCH!A225</f>
        <v>399</v>
      </c>
      <c r="J366" s="31" t="s">
        <v>29</v>
      </c>
    </row>
    <row r="367" spans="1:10" ht="15.75">
      <c r="A367" s="43">
        <v>365</v>
      </c>
      <c r="B367" s="73">
        <v>0.41319444444444398</v>
      </c>
      <c r="C367" s="68" t="s">
        <v>27</v>
      </c>
      <c r="D367" s="68" t="s">
        <v>25</v>
      </c>
      <c r="E367" s="68" t="s">
        <v>26</v>
      </c>
      <c r="F367" s="39">
        <f t="shared" si="5"/>
        <v>0.46180555555555508</v>
      </c>
      <c r="G367" s="49">
        <v>33.700000000000003</v>
      </c>
      <c r="H367" s="48">
        <v>4.8611111111111098E-2</v>
      </c>
      <c r="I367" s="42">
        <f>SCH!A238</f>
        <v>160</v>
      </c>
    </row>
    <row r="368" spans="1:10" ht="15.75">
      <c r="A368" s="43">
        <v>366</v>
      </c>
      <c r="B368" s="74">
        <v>0.41319444444444398</v>
      </c>
      <c r="C368" s="68" t="s">
        <v>42</v>
      </c>
      <c r="D368" s="68" t="s">
        <v>41</v>
      </c>
      <c r="E368" s="68" t="s">
        <v>28</v>
      </c>
      <c r="F368" s="39">
        <f t="shared" si="5"/>
        <v>0.47569444444444398</v>
      </c>
      <c r="G368" s="62">
        <v>35</v>
      </c>
      <c r="H368" s="48">
        <v>6.25E-2</v>
      </c>
      <c r="I368" s="42">
        <f>SCH!A239</f>
        <v>349</v>
      </c>
      <c r="J368" s="31" t="s">
        <v>29</v>
      </c>
    </row>
    <row r="369" spans="1:10" ht="15.75">
      <c r="A369" s="43">
        <v>367</v>
      </c>
      <c r="B369" s="73">
        <v>0.41319444444444398</v>
      </c>
      <c r="C369" s="68" t="s">
        <v>30</v>
      </c>
      <c r="D369" s="68" t="s">
        <v>43</v>
      </c>
      <c r="E369" s="68" t="s">
        <v>28</v>
      </c>
      <c r="F369" s="39">
        <f t="shared" si="5"/>
        <v>0.46874999999999956</v>
      </c>
      <c r="G369" s="71">
        <v>29.5</v>
      </c>
      <c r="H369" s="48">
        <v>5.5555555555555601E-2</v>
      </c>
      <c r="I369" s="42">
        <f>SCH!A240</f>
        <v>156</v>
      </c>
      <c r="J369" s="31" t="s">
        <v>29</v>
      </c>
    </row>
    <row r="370" spans="1:10" ht="15.75">
      <c r="A370" s="43">
        <v>368</v>
      </c>
      <c r="B370" s="73">
        <v>0.41319444444444398</v>
      </c>
      <c r="C370" s="67" t="s">
        <v>27</v>
      </c>
      <c r="D370" s="67" t="s">
        <v>25</v>
      </c>
      <c r="E370" s="67" t="s">
        <v>28</v>
      </c>
      <c r="F370" s="39">
        <f t="shared" si="5"/>
        <v>0.4513888888888884</v>
      </c>
      <c r="G370" s="44">
        <v>20.7</v>
      </c>
      <c r="H370" s="41">
        <v>3.8194444444444399E-2</v>
      </c>
      <c r="I370" s="42">
        <f>SCH!A241</f>
        <v>345</v>
      </c>
      <c r="J370" s="31" t="s">
        <v>29</v>
      </c>
    </row>
    <row r="371" spans="1:10" ht="15.75">
      <c r="A371" s="43">
        <v>369</v>
      </c>
      <c r="B371" s="73">
        <v>0.41666666666666702</v>
      </c>
      <c r="C371" s="59" t="s">
        <v>35</v>
      </c>
      <c r="D371" s="59" t="s">
        <v>25</v>
      </c>
      <c r="E371" s="59" t="s">
        <v>26</v>
      </c>
      <c r="F371" s="39">
        <f t="shared" si="5"/>
        <v>0.50000000000000033</v>
      </c>
      <c r="G371" s="44">
        <v>42</v>
      </c>
      <c r="H371" s="41">
        <v>8.3333333333333301E-2</v>
      </c>
      <c r="I371" s="42">
        <f>SCH!A246</f>
        <v>37</v>
      </c>
    </row>
    <row r="372" spans="1:10" ht="15.75">
      <c r="A372" s="43">
        <v>370</v>
      </c>
      <c r="B372" s="73">
        <v>0.70138888888888895</v>
      </c>
      <c r="C372" s="57" t="s">
        <v>37</v>
      </c>
      <c r="D372" s="57" t="s">
        <v>36</v>
      </c>
      <c r="E372" s="57" t="s">
        <v>26</v>
      </c>
      <c r="F372" s="39">
        <f t="shared" si="5"/>
        <v>0.78472222222222232</v>
      </c>
      <c r="G372" s="49">
        <v>43</v>
      </c>
      <c r="H372" s="48">
        <v>8.3333333333333329E-2</v>
      </c>
      <c r="I372" s="42" t="e">
        <f>SCH!#REF!</f>
        <v>#REF!</v>
      </c>
    </row>
    <row r="373" spans="1:10" ht="15.75">
      <c r="A373" s="50">
        <v>371</v>
      </c>
      <c r="B373" s="73">
        <v>0.49305555555555558</v>
      </c>
      <c r="C373" s="67" t="s">
        <v>27</v>
      </c>
      <c r="D373" s="67" t="s">
        <v>25</v>
      </c>
      <c r="E373" s="67" t="s">
        <v>26</v>
      </c>
      <c r="F373" s="39">
        <f t="shared" si="5"/>
        <v>0.54861111111111116</v>
      </c>
      <c r="G373" s="62">
        <v>33.700000000000003</v>
      </c>
      <c r="H373" s="48">
        <v>5.5555555555555552E-2</v>
      </c>
      <c r="I373" s="42">
        <f>SCH!A248</f>
        <v>377</v>
      </c>
    </row>
    <row r="374" spans="1:10" ht="15.75">
      <c r="A374" s="43">
        <v>372</v>
      </c>
      <c r="B374" s="73">
        <v>0.42013888888888901</v>
      </c>
      <c r="C374" s="68" t="s">
        <v>27</v>
      </c>
      <c r="D374" s="68" t="s">
        <v>25</v>
      </c>
      <c r="E374" s="68" t="s">
        <v>28</v>
      </c>
      <c r="F374" s="39">
        <f t="shared" si="5"/>
        <v>0.45833333333333343</v>
      </c>
      <c r="G374" s="49">
        <v>20.7</v>
      </c>
      <c r="H374" s="48">
        <v>3.8194444444444399E-2</v>
      </c>
      <c r="I374" s="42">
        <f>SCH!A249</f>
        <v>258</v>
      </c>
      <c r="J374" s="31" t="s">
        <v>29</v>
      </c>
    </row>
    <row r="375" spans="1:10" ht="15.75">
      <c r="A375" s="43">
        <v>373</v>
      </c>
      <c r="B375" s="74">
        <v>0.40972222222222199</v>
      </c>
      <c r="C375" s="46" t="s">
        <v>30</v>
      </c>
      <c r="D375" s="46" t="s">
        <v>25</v>
      </c>
      <c r="E375" s="46" t="s">
        <v>26</v>
      </c>
      <c r="F375" s="39">
        <f t="shared" si="5"/>
        <v>0.47916666666666641</v>
      </c>
      <c r="G375" s="47">
        <v>40</v>
      </c>
      <c r="H375" s="48">
        <v>6.9444444444444406E-2</v>
      </c>
      <c r="I375" s="42">
        <f>SCH!A235</f>
        <v>0</v>
      </c>
    </row>
    <row r="376" spans="1:10" ht="15.75">
      <c r="A376" s="43">
        <v>374</v>
      </c>
      <c r="B376" s="74">
        <v>0.42361111111111099</v>
      </c>
      <c r="C376" s="68" t="s">
        <v>30</v>
      </c>
      <c r="D376" s="68" t="s">
        <v>25</v>
      </c>
      <c r="E376" s="68" t="s">
        <v>26</v>
      </c>
      <c r="F376" s="39">
        <f t="shared" si="5"/>
        <v>0.48611111111111099</v>
      </c>
      <c r="G376" s="62">
        <v>40</v>
      </c>
      <c r="H376" s="48">
        <v>6.25E-2</v>
      </c>
      <c r="I376" s="42">
        <f>SCH!A252</f>
        <v>0</v>
      </c>
    </row>
    <row r="377" spans="1:10" ht="15.75">
      <c r="A377" s="43">
        <v>375</v>
      </c>
      <c r="B377" s="73">
        <v>0.42361111111111099</v>
      </c>
      <c r="C377" s="67" t="s">
        <v>27</v>
      </c>
      <c r="D377" s="67" t="s">
        <v>25</v>
      </c>
      <c r="E377" s="67" t="s">
        <v>28</v>
      </c>
      <c r="F377" s="39">
        <f t="shared" si="5"/>
        <v>0.4583333333333332</v>
      </c>
      <c r="G377" s="44">
        <v>20.7</v>
      </c>
      <c r="H377" s="48">
        <v>3.4722222222222203E-2</v>
      </c>
      <c r="I377" s="42">
        <f>SCH!A253</f>
        <v>0</v>
      </c>
      <c r="J377" s="31" t="s">
        <v>29</v>
      </c>
    </row>
    <row r="378" spans="1:10" ht="15.75">
      <c r="A378" s="43">
        <v>376</v>
      </c>
      <c r="B378" s="73">
        <v>0.42708333333333298</v>
      </c>
      <c r="C378" s="67" t="s">
        <v>27</v>
      </c>
      <c r="D378" s="67" t="s">
        <v>25</v>
      </c>
      <c r="E378" s="67" t="s">
        <v>26</v>
      </c>
      <c r="F378" s="39">
        <f t="shared" si="5"/>
        <v>0.4791666666666663</v>
      </c>
      <c r="G378" s="44">
        <v>33.700000000000003</v>
      </c>
      <c r="H378" s="41">
        <v>5.2083333333333301E-2</v>
      </c>
      <c r="I378" s="42">
        <f>SCH!A257</f>
        <v>243</v>
      </c>
    </row>
    <row r="379" spans="1:10" ht="15.75">
      <c r="A379" s="43">
        <v>377</v>
      </c>
      <c r="B379" s="73">
        <v>0.40972222222222227</v>
      </c>
      <c r="C379" s="67" t="s">
        <v>37</v>
      </c>
      <c r="D379" s="67" t="s">
        <v>25</v>
      </c>
      <c r="E379" s="67" t="s">
        <v>26</v>
      </c>
      <c r="F379" s="39">
        <f t="shared" si="5"/>
        <v>0.46875000000000006</v>
      </c>
      <c r="G379" s="44">
        <v>33.700000000000003</v>
      </c>
      <c r="H379" s="41">
        <v>5.9027777777777797E-2</v>
      </c>
      <c r="I379" s="42">
        <f>SCH!A259</f>
        <v>642</v>
      </c>
    </row>
    <row r="380" spans="1:10" ht="15.75">
      <c r="A380" s="43">
        <v>378</v>
      </c>
      <c r="B380" s="73">
        <v>0.43055555555555602</v>
      </c>
      <c r="C380" s="67" t="s">
        <v>27</v>
      </c>
      <c r="D380" s="67" t="s">
        <v>25</v>
      </c>
      <c r="E380" s="67" t="s">
        <v>28</v>
      </c>
      <c r="F380" s="39">
        <f t="shared" si="5"/>
        <v>0.46527777777777823</v>
      </c>
      <c r="G380" s="44">
        <v>20.7</v>
      </c>
      <c r="H380" s="41">
        <v>3.4722222222222203E-2</v>
      </c>
      <c r="I380" s="42">
        <f>SCH!A260</f>
        <v>0</v>
      </c>
      <c r="J380" s="31" t="s">
        <v>29</v>
      </c>
    </row>
    <row r="381" spans="1:10" ht="15.75">
      <c r="A381" s="43">
        <v>379</v>
      </c>
      <c r="B381" s="73">
        <v>0.625</v>
      </c>
      <c r="C381" s="68" t="s">
        <v>30</v>
      </c>
      <c r="D381" s="68" t="s">
        <v>25</v>
      </c>
      <c r="E381" s="68" t="s">
        <v>26</v>
      </c>
      <c r="F381" s="39">
        <f t="shared" si="5"/>
        <v>0.70138888888888884</v>
      </c>
      <c r="G381" s="49">
        <v>40</v>
      </c>
      <c r="H381" s="48">
        <v>7.6388888888888895E-2</v>
      </c>
      <c r="I381" s="42">
        <f>SCH!A263</f>
        <v>586</v>
      </c>
    </row>
    <row r="382" spans="1:10" ht="15.75">
      <c r="A382" s="43">
        <v>380</v>
      </c>
      <c r="B382" s="74">
        <v>0.4375</v>
      </c>
      <c r="C382" s="68" t="s">
        <v>30</v>
      </c>
      <c r="D382" s="68" t="s">
        <v>25</v>
      </c>
      <c r="E382" s="68" t="s">
        <v>26</v>
      </c>
      <c r="F382" s="39">
        <f t="shared" si="5"/>
        <v>0.50694444444444442</v>
      </c>
      <c r="G382" s="62">
        <v>40</v>
      </c>
      <c r="H382" s="48">
        <v>6.9444444444444406E-2</v>
      </c>
      <c r="I382" s="42">
        <f>SCH!A268</f>
        <v>591</v>
      </c>
    </row>
    <row r="383" spans="1:10" ht="15.75">
      <c r="A383" s="50">
        <v>381</v>
      </c>
      <c r="B383" s="73">
        <v>0.48958333333333331</v>
      </c>
      <c r="C383" s="67" t="s">
        <v>27</v>
      </c>
      <c r="D383" s="67" t="s">
        <v>25</v>
      </c>
      <c r="E383" s="67" t="s">
        <v>26</v>
      </c>
      <c r="F383" s="39">
        <f t="shared" si="5"/>
        <v>0.53819444444444442</v>
      </c>
      <c r="G383" s="62">
        <v>33.700000000000003</v>
      </c>
      <c r="H383" s="48">
        <v>4.8611111111111112E-2</v>
      </c>
      <c r="I383" s="42">
        <f>SCH!A282</f>
        <v>492</v>
      </c>
    </row>
    <row r="384" spans="1:10" ht="15.75">
      <c r="A384" s="43">
        <v>382</v>
      </c>
      <c r="B384" s="73">
        <v>0.44097222222222199</v>
      </c>
      <c r="C384" s="68" t="s">
        <v>30</v>
      </c>
      <c r="D384" s="67" t="s">
        <v>31</v>
      </c>
      <c r="E384" s="67" t="s">
        <v>28</v>
      </c>
      <c r="F384" s="39">
        <f t="shared" si="5"/>
        <v>0.48958333333333309</v>
      </c>
      <c r="G384" s="44">
        <v>27.7</v>
      </c>
      <c r="H384" s="41">
        <v>4.8611111111111098E-2</v>
      </c>
      <c r="I384" s="42">
        <f>SCH!A270</f>
        <v>592</v>
      </c>
      <c r="J384" s="31" t="s">
        <v>29</v>
      </c>
    </row>
    <row r="385" spans="1:10" ht="15.75">
      <c r="A385" s="43">
        <v>383</v>
      </c>
      <c r="B385" s="73">
        <v>0.45833333333333331</v>
      </c>
      <c r="C385" s="68" t="s">
        <v>40</v>
      </c>
      <c r="D385" s="68" t="s">
        <v>25</v>
      </c>
      <c r="E385" s="68" t="s">
        <v>28</v>
      </c>
      <c r="F385" s="39">
        <f t="shared" si="5"/>
        <v>0.53472222222222221</v>
      </c>
      <c r="G385" s="62">
        <v>43</v>
      </c>
      <c r="H385" s="48">
        <v>7.6388888888888895E-2</v>
      </c>
      <c r="I385" s="42">
        <f>SCH!A290</f>
        <v>432</v>
      </c>
    </row>
    <row r="386" spans="1:10" ht="15.75">
      <c r="A386" s="50">
        <v>384</v>
      </c>
      <c r="B386" s="73">
        <v>0.43055555555555558</v>
      </c>
      <c r="C386" s="67" t="s">
        <v>27</v>
      </c>
      <c r="D386" s="67" t="s">
        <v>25</v>
      </c>
      <c r="E386" s="67" t="s">
        <v>26</v>
      </c>
      <c r="F386" s="39">
        <f t="shared" si="5"/>
        <v>0.48611111111111116</v>
      </c>
      <c r="G386" s="49">
        <v>33.700000000000003</v>
      </c>
      <c r="H386" s="48">
        <v>5.5555555555555552E-2</v>
      </c>
      <c r="I386" s="42">
        <f>SCH!A271</f>
        <v>608</v>
      </c>
    </row>
    <row r="387" spans="1:10" ht="15.75">
      <c r="A387" s="50">
        <v>385</v>
      </c>
      <c r="B387" s="73">
        <v>0.44444444444444398</v>
      </c>
      <c r="C387" s="67" t="s">
        <v>27</v>
      </c>
      <c r="D387" s="67" t="s">
        <v>25</v>
      </c>
      <c r="E387" s="67" t="s">
        <v>26</v>
      </c>
      <c r="F387" s="39">
        <f t="shared" ref="F387:F450" si="6">B387+H387</f>
        <v>0.49999999999999956</v>
      </c>
      <c r="G387" s="63">
        <v>33.700000000000003</v>
      </c>
      <c r="H387" s="41">
        <v>5.5555555555555601E-2</v>
      </c>
      <c r="I387" s="42">
        <f>SCH!A272</f>
        <v>643</v>
      </c>
    </row>
    <row r="388" spans="1:10" ht="15.75">
      <c r="A388" s="50">
        <v>386</v>
      </c>
      <c r="B388" s="73">
        <v>0.44444444444444442</v>
      </c>
      <c r="C388" s="67" t="s">
        <v>30</v>
      </c>
      <c r="D388" s="67" t="s">
        <v>25</v>
      </c>
      <c r="E388" s="67" t="s">
        <v>26</v>
      </c>
      <c r="F388" s="39">
        <f t="shared" si="6"/>
        <v>0.52083333333333326</v>
      </c>
      <c r="G388" s="49">
        <v>40</v>
      </c>
      <c r="H388" s="48">
        <v>7.6388888888888895E-2</v>
      </c>
      <c r="I388" s="42">
        <f>SCH!A273</f>
        <v>425</v>
      </c>
    </row>
    <row r="389" spans="1:10" ht="15.75">
      <c r="A389" s="50">
        <v>387</v>
      </c>
      <c r="B389" s="73">
        <v>0.72222222222222221</v>
      </c>
      <c r="C389" s="67" t="s">
        <v>27</v>
      </c>
      <c r="D389" s="67" t="s">
        <v>25</v>
      </c>
      <c r="E389" s="67" t="s">
        <v>26</v>
      </c>
      <c r="F389" s="39">
        <f t="shared" si="6"/>
        <v>0.77777777777777779</v>
      </c>
      <c r="G389" s="47">
        <v>33.700000000000003</v>
      </c>
      <c r="H389" s="48">
        <v>5.5555555555555552E-2</v>
      </c>
      <c r="I389" s="42">
        <f>SCH!A302</f>
        <v>619</v>
      </c>
    </row>
    <row r="390" spans="1:10" ht="15.75">
      <c r="A390" s="43">
        <v>388</v>
      </c>
      <c r="B390" s="74">
        <v>0.45138888888888901</v>
      </c>
      <c r="C390" s="68" t="s">
        <v>35</v>
      </c>
      <c r="D390" s="68" t="s">
        <v>25</v>
      </c>
      <c r="E390" s="68" t="s">
        <v>28</v>
      </c>
      <c r="F390" s="39">
        <f t="shared" si="6"/>
        <v>0.53472222222222232</v>
      </c>
      <c r="G390" s="71">
        <v>42</v>
      </c>
      <c r="H390" s="48">
        <v>8.3333333333333301E-2</v>
      </c>
      <c r="I390" s="42">
        <f>SCH!A283</f>
        <v>120</v>
      </c>
      <c r="J390" s="31" t="s">
        <v>29</v>
      </c>
    </row>
    <row r="391" spans="1:10" ht="15.75">
      <c r="A391" s="43">
        <v>389</v>
      </c>
      <c r="B391" s="74">
        <v>0.45138888888888901</v>
      </c>
      <c r="C391" s="68" t="s">
        <v>30</v>
      </c>
      <c r="D391" s="68" t="s">
        <v>25</v>
      </c>
      <c r="E391" s="68" t="s">
        <v>26</v>
      </c>
      <c r="F391" s="39">
        <f t="shared" si="6"/>
        <v>0.52083333333333337</v>
      </c>
      <c r="G391" s="62">
        <v>40</v>
      </c>
      <c r="H391" s="48">
        <v>6.9444444444444406E-2</v>
      </c>
      <c r="I391" s="42">
        <f>SCH!A284</f>
        <v>0</v>
      </c>
    </row>
    <row r="392" spans="1:10" ht="15.75">
      <c r="A392" s="50">
        <v>390</v>
      </c>
      <c r="B392" s="73">
        <v>0.63194444444444442</v>
      </c>
      <c r="C392" s="67" t="s">
        <v>30</v>
      </c>
      <c r="D392" s="67" t="s">
        <v>25</v>
      </c>
      <c r="E392" s="67" t="s">
        <v>26</v>
      </c>
      <c r="F392" s="39">
        <f t="shared" si="6"/>
        <v>0.70138888888888884</v>
      </c>
      <c r="G392" s="49">
        <v>40</v>
      </c>
      <c r="H392" s="48">
        <v>6.9444444444444434E-2</v>
      </c>
      <c r="I392" s="42">
        <f>SCH!A320</f>
        <v>570</v>
      </c>
    </row>
    <row r="393" spans="1:10" ht="15.75">
      <c r="A393" s="43">
        <v>391</v>
      </c>
      <c r="B393" s="73">
        <v>0.45138888888888901</v>
      </c>
      <c r="C393" s="68" t="s">
        <v>27</v>
      </c>
      <c r="D393" s="68" t="s">
        <v>25</v>
      </c>
      <c r="E393" s="68" t="s">
        <v>28</v>
      </c>
      <c r="F393" s="39">
        <f t="shared" si="6"/>
        <v>0.48611111111111122</v>
      </c>
      <c r="G393" s="49">
        <v>20.7</v>
      </c>
      <c r="H393" s="48">
        <v>3.4722222222222203E-2</v>
      </c>
      <c r="I393" s="42">
        <f>SCH!A285</f>
        <v>0</v>
      </c>
      <c r="J393" s="31" t="s">
        <v>29</v>
      </c>
    </row>
    <row r="394" spans="1:10" ht="15.75">
      <c r="A394" s="43">
        <v>392</v>
      </c>
      <c r="B394" s="74">
        <v>0.45833333333333298</v>
      </c>
      <c r="C394" s="68" t="s">
        <v>27</v>
      </c>
      <c r="D394" s="68" t="s">
        <v>25</v>
      </c>
      <c r="E394" s="68" t="s">
        <v>28</v>
      </c>
      <c r="F394" s="39">
        <f t="shared" si="6"/>
        <v>0.49305555555555519</v>
      </c>
      <c r="G394" s="49">
        <v>20.7</v>
      </c>
      <c r="H394" s="48">
        <v>3.4722222222222203E-2</v>
      </c>
      <c r="I394" s="42">
        <f>SCH!A291</f>
        <v>88</v>
      </c>
      <c r="J394" s="31" t="s">
        <v>29</v>
      </c>
    </row>
    <row r="395" spans="1:10" ht="15.75">
      <c r="A395" s="43">
        <v>393</v>
      </c>
      <c r="B395" s="73">
        <v>0.46180555555555602</v>
      </c>
      <c r="C395" s="67" t="s">
        <v>30</v>
      </c>
      <c r="D395" s="67" t="s">
        <v>31</v>
      </c>
      <c r="E395" s="68" t="s">
        <v>28</v>
      </c>
      <c r="F395" s="39">
        <f t="shared" si="6"/>
        <v>0.51041666666666707</v>
      </c>
      <c r="G395" s="62">
        <v>27.7</v>
      </c>
      <c r="H395" s="48">
        <v>4.8611111111111098E-2</v>
      </c>
      <c r="I395" s="42">
        <f>SCH!A296</f>
        <v>491</v>
      </c>
      <c r="J395" s="31" t="s">
        <v>29</v>
      </c>
    </row>
    <row r="396" spans="1:10" ht="15.75">
      <c r="A396" s="43">
        <v>394</v>
      </c>
      <c r="B396" s="73">
        <v>0.46527777777777801</v>
      </c>
      <c r="C396" s="68" t="s">
        <v>30</v>
      </c>
      <c r="D396" s="68" t="s">
        <v>25</v>
      </c>
      <c r="E396" s="68" t="s">
        <v>26</v>
      </c>
      <c r="F396" s="39">
        <f t="shared" si="6"/>
        <v>0.53472222222222243</v>
      </c>
      <c r="G396" s="62">
        <v>40</v>
      </c>
      <c r="H396" s="48">
        <v>6.9444444444444406E-2</v>
      </c>
      <c r="I396" s="42">
        <f>SCH!A298</f>
        <v>622</v>
      </c>
    </row>
    <row r="397" spans="1:10" ht="15.75">
      <c r="A397" s="43">
        <v>395</v>
      </c>
      <c r="B397" s="73">
        <v>0.46527777777777801</v>
      </c>
      <c r="C397" s="67" t="s">
        <v>27</v>
      </c>
      <c r="D397" s="67" t="s">
        <v>25</v>
      </c>
      <c r="E397" s="67" t="s">
        <v>26</v>
      </c>
      <c r="F397" s="39">
        <f t="shared" si="6"/>
        <v>0.52777777777777801</v>
      </c>
      <c r="G397" s="63">
        <v>33.700000000000003</v>
      </c>
      <c r="H397" s="41">
        <v>6.25E-2</v>
      </c>
      <c r="I397" s="42">
        <f>SCH!A299</f>
        <v>101</v>
      </c>
    </row>
    <row r="398" spans="1:10" ht="15.75">
      <c r="A398" s="43">
        <v>396</v>
      </c>
      <c r="B398" s="73">
        <v>0.46875</v>
      </c>
      <c r="C398" s="59" t="s">
        <v>27</v>
      </c>
      <c r="D398" s="67" t="s">
        <v>25</v>
      </c>
      <c r="E398" s="67" t="s">
        <v>28</v>
      </c>
      <c r="F398" s="39">
        <f t="shared" si="6"/>
        <v>0.50347222222222221</v>
      </c>
      <c r="G398" s="44">
        <v>20.7</v>
      </c>
      <c r="H398" s="41">
        <v>3.4722222222222203E-2</v>
      </c>
      <c r="I398" s="42">
        <f>SCH!A303</f>
        <v>620</v>
      </c>
      <c r="J398" s="31" t="s">
        <v>29</v>
      </c>
    </row>
    <row r="399" spans="1:10" ht="15.75">
      <c r="A399" s="43">
        <v>397</v>
      </c>
      <c r="B399" s="74">
        <v>0.47569444444444442</v>
      </c>
      <c r="C399" s="68" t="s">
        <v>30</v>
      </c>
      <c r="D399" s="67" t="s">
        <v>127</v>
      </c>
      <c r="E399" s="68" t="s">
        <v>24</v>
      </c>
      <c r="F399" s="39">
        <f t="shared" si="6"/>
        <v>0.55208333333333326</v>
      </c>
      <c r="G399" s="62">
        <v>43.5</v>
      </c>
      <c r="H399" s="48">
        <v>7.6388888888888895E-2</v>
      </c>
      <c r="I399" s="42">
        <f>SCH!A306</f>
        <v>420</v>
      </c>
    </row>
    <row r="400" spans="1:10" ht="15.75">
      <c r="A400" s="43">
        <v>398</v>
      </c>
      <c r="B400" s="73">
        <v>0.47222222222222199</v>
      </c>
      <c r="C400" s="67" t="s">
        <v>27</v>
      </c>
      <c r="D400" s="67" t="s">
        <v>25</v>
      </c>
      <c r="E400" s="67" t="s">
        <v>26</v>
      </c>
      <c r="F400" s="39">
        <f t="shared" si="6"/>
        <v>0.52777777777777757</v>
      </c>
      <c r="G400" s="44">
        <v>33.700000000000003</v>
      </c>
      <c r="H400" s="41">
        <v>5.5555555555555601E-2</v>
      </c>
      <c r="I400" s="42">
        <f>SCH!A307</f>
        <v>87</v>
      </c>
    </row>
    <row r="401" spans="1:10" ht="15.75">
      <c r="A401" s="43">
        <v>399</v>
      </c>
      <c r="B401" s="76">
        <v>0.47916666666666702</v>
      </c>
      <c r="C401" s="61" t="s">
        <v>30</v>
      </c>
      <c r="D401" s="68" t="s">
        <v>25</v>
      </c>
      <c r="E401" s="68" t="s">
        <v>26</v>
      </c>
      <c r="F401" s="39">
        <f t="shared" si="6"/>
        <v>0.54861111111111138</v>
      </c>
      <c r="G401" s="44">
        <v>40</v>
      </c>
      <c r="H401" s="41">
        <v>6.9444444444444406E-2</v>
      </c>
      <c r="I401" s="42">
        <f>SCH!A309</f>
        <v>0</v>
      </c>
    </row>
    <row r="402" spans="1:10" ht="15.75">
      <c r="A402" s="43">
        <v>400</v>
      </c>
      <c r="B402" s="73">
        <v>0.48611111111111099</v>
      </c>
      <c r="C402" s="64" t="s">
        <v>27</v>
      </c>
      <c r="D402" s="68" t="s">
        <v>25</v>
      </c>
      <c r="E402" s="68" t="s">
        <v>26</v>
      </c>
      <c r="F402" s="39">
        <f t="shared" si="6"/>
        <v>0.54166666666666663</v>
      </c>
      <c r="G402" s="49">
        <v>33.700000000000003</v>
      </c>
      <c r="H402" s="41">
        <v>5.5555555555555601E-2</v>
      </c>
      <c r="I402" s="42">
        <f>SCH!A319</f>
        <v>526</v>
      </c>
    </row>
    <row r="403" spans="1:10" ht="15.75">
      <c r="A403" s="43">
        <v>401</v>
      </c>
      <c r="B403" s="73">
        <v>0.48958333333333298</v>
      </c>
      <c r="C403" s="64" t="s">
        <v>30</v>
      </c>
      <c r="D403" s="68" t="s">
        <v>31</v>
      </c>
      <c r="E403" s="68" t="s">
        <v>28</v>
      </c>
      <c r="F403" s="39">
        <f t="shared" si="6"/>
        <v>0.53819444444444409</v>
      </c>
      <c r="G403" s="49">
        <v>27.7</v>
      </c>
      <c r="H403" s="48">
        <v>4.8611111111111098E-2</v>
      </c>
      <c r="I403" s="42">
        <f>SCH!A321</f>
        <v>583</v>
      </c>
      <c r="J403" s="31" t="s">
        <v>29</v>
      </c>
    </row>
    <row r="404" spans="1:10" ht="15.75">
      <c r="A404" s="43">
        <v>402</v>
      </c>
      <c r="B404" s="74">
        <v>0.48958333333333298</v>
      </c>
      <c r="C404" s="57" t="s">
        <v>27</v>
      </c>
      <c r="D404" s="68" t="s">
        <v>25</v>
      </c>
      <c r="E404" s="68" t="s">
        <v>28</v>
      </c>
      <c r="F404" s="39">
        <f t="shared" si="6"/>
        <v>0.52430555555555514</v>
      </c>
      <c r="G404" s="49">
        <v>20.7</v>
      </c>
      <c r="H404" s="48">
        <v>3.4722222222222203E-2</v>
      </c>
      <c r="I404" s="42">
        <f>SCH!A322</f>
        <v>461</v>
      </c>
      <c r="J404" s="31" t="s">
        <v>29</v>
      </c>
    </row>
    <row r="405" spans="1:10" ht="15.75">
      <c r="A405" s="43">
        <v>403</v>
      </c>
      <c r="B405" s="73">
        <v>0.47916666666666702</v>
      </c>
      <c r="C405" s="57" t="s">
        <v>30</v>
      </c>
      <c r="D405" s="68" t="s">
        <v>25</v>
      </c>
      <c r="E405" s="68" t="s">
        <v>26</v>
      </c>
      <c r="F405" s="39">
        <f t="shared" si="6"/>
        <v>0.54861111111111138</v>
      </c>
      <c r="G405" s="49">
        <v>40</v>
      </c>
      <c r="H405" s="48">
        <v>6.9444444444444406E-2</v>
      </c>
      <c r="I405" s="42">
        <f>SCH!A310</f>
        <v>621</v>
      </c>
      <c r="J405"/>
    </row>
    <row r="406" spans="1:10" ht="15.75">
      <c r="A406" s="43">
        <v>404</v>
      </c>
      <c r="B406" s="73">
        <v>0.50347222222222199</v>
      </c>
      <c r="C406" s="58" t="s">
        <v>27</v>
      </c>
      <c r="D406" s="67" t="s">
        <v>25</v>
      </c>
      <c r="E406" s="68" t="s">
        <v>28</v>
      </c>
      <c r="F406" s="39">
        <f t="shared" si="6"/>
        <v>0.5381944444444442</v>
      </c>
      <c r="G406" s="44">
        <v>20.7</v>
      </c>
      <c r="H406" s="41">
        <v>3.4722222222222203E-2</v>
      </c>
      <c r="I406" s="42">
        <f>SCH!A331</f>
        <v>627</v>
      </c>
      <c r="J406" s="31" t="s">
        <v>29</v>
      </c>
    </row>
    <row r="407" spans="1:10" ht="15.75">
      <c r="A407" s="50">
        <v>405</v>
      </c>
      <c r="B407" s="73">
        <v>0.51388888888888895</v>
      </c>
      <c r="C407" s="67" t="s">
        <v>30</v>
      </c>
      <c r="D407" s="67" t="s">
        <v>25</v>
      </c>
      <c r="E407" s="67" t="s">
        <v>26</v>
      </c>
      <c r="F407" s="39">
        <f t="shared" si="6"/>
        <v>0.58680555555555558</v>
      </c>
      <c r="G407" s="49">
        <v>40</v>
      </c>
      <c r="H407" s="48">
        <v>7.2916666666666671E-2</v>
      </c>
      <c r="I407" s="42">
        <f>SCH!A343</f>
        <v>634</v>
      </c>
    </row>
    <row r="408" spans="1:10" ht="15.75">
      <c r="A408" s="43">
        <v>406</v>
      </c>
      <c r="B408" s="74">
        <v>0.51041666666666696</v>
      </c>
      <c r="C408" s="68" t="s">
        <v>30</v>
      </c>
      <c r="D408" s="68" t="s">
        <v>31</v>
      </c>
      <c r="E408" s="68" t="s">
        <v>28</v>
      </c>
      <c r="F408" s="39">
        <f t="shared" si="6"/>
        <v>0.55902777777777801</v>
      </c>
      <c r="G408" s="49">
        <v>27.7</v>
      </c>
      <c r="H408" s="48">
        <v>4.8611111111111098E-2</v>
      </c>
      <c r="I408" s="42">
        <f>SCH!A338</f>
        <v>466</v>
      </c>
      <c r="J408" s="31" t="s">
        <v>29</v>
      </c>
    </row>
    <row r="409" spans="1:10" ht="15.75">
      <c r="A409" s="43">
        <v>407</v>
      </c>
      <c r="B409" s="74">
        <v>0.49305555555555602</v>
      </c>
      <c r="C409" s="60" t="s">
        <v>30</v>
      </c>
      <c r="D409" s="68" t="s">
        <v>25</v>
      </c>
      <c r="E409" s="68" t="s">
        <v>26</v>
      </c>
      <c r="F409" s="39">
        <f t="shared" si="6"/>
        <v>0.56250000000000044</v>
      </c>
      <c r="G409" s="62">
        <v>40</v>
      </c>
      <c r="H409" s="48">
        <v>6.9444444444444406E-2</v>
      </c>
      <c r="I409" s="42">
        <f>SCH!A326</f>
        <v>2</v>
      </c>
    </row>
    <row r="410" spans="1:10" ht="15.75">
      <c r="A410" s="50">
        <v>408</v>
      </c>
      <c r="B410" s="73">
        <v>0.51388888888888895</v>
      </c>
      <c r="C410" s="61" t="s">
        <v>27</v>
      </c>
      <c r="D410" s="67" t="s">
        <v>25</v>
      </c>
      <c r="E410" s="67" t="s">
        <v>28</v>
      </c>
      <c r="F410" s="39">
        <f t="shared" si="6"/>
        <v>0.54861111111111116</v>
      </c>
      <c r="G410" s="49">
        <v>20.7</v>
      </c>
      <c r="H410" s="48">
        <v>3.4722222222222203E-2</v>
      </c>
      <c r="I410" s="42">
        <f>SCH!A344</f>
        <v>638</v>
      </c>
      <c r="J410" s="31" t="s">
        <v>29</v>
      </c>
    </row>
    <row r="411" spans="1:10" ht="15.75">
      <c r="A411" s="43">
        <v>409</v>
      </c>
      <c r="B411" s="73">
        <v>0.52777777777777801</v>
      </c>
      <c r="C411" s="67" t="s">
        <v>27</v>
      </c>
      <c r="D411" s="67" t="s">
        <v>25</v>
      </c>
      <c r="E411" s="67" t="s">
        <v>28</v>
      </c>
      <c r="F411" s="39">
        <f t="shared" si="6"/>
        <v>0.56250000000000022</v>
      </c>
      <c r="G411" s="44">
        <v>20.7</v>
      </c>
      <c r="H411" s="41">
        <v>3.4722222222222203E-2</v>
      </c>
      <c r="I411" s="42">
        <f>SCH!A355</f>
        <v>646</v>
      </c>
      <c r="J411" s="31" t="s">
        <v>29</v>
      </c>
    </row>
    <row r="412" spans="1:10" ht="15.75">
      <c r="A412" s="50">
        <v>410</v>
      </c>
      <c r="B412" s="73">
        <v>0.54166666666666663</v>
      </c>
      <c r="C412" s="61" t="s">
        <v>27</v>
      </c>
      <c r="D412" s="67" t="s">
        <v>127</v>
      </c>
      <c r="E412" s="67" t="s">
        <v>24</v>
      </c>
      <c r="F412" s="39">
        <f t="shared" si="6"/>
        <v>0.60416666666666663</v>
      </c>
      <c r="G412" s="62">
        <v>37.200000000000003</v>
      </c>
      <c r="H412" s="48">
        <v>6.25E-2</v>
      </c>
      <c r="I412" s="42">
        <f>SCH!A362</f>
        <v>0</v>
      </c>
    </row>
    <row r="413" spans="1:10" ht="15.75">
      <c r="A413" s="43">
        <v>411</v>
      </c>
      <c r="B413" s="73">
        <v>0.53472222222222199</v>
      </c>
      <c r="C413" s="60" t="s">
        <v>30</v>
      </c>
      <c r="D413" s="68" t="s">
        <v>25</v>
      </c>
      <c r="E413" s="68" t="s">
        <v>26</v>
      </c>
      <c r="F413" s="39">
        <f t="shared" si="6"/>
        <v>0.60416666666666641</v>
      </c>
      <c r="G413" s="62">
        <v>40</v>
      </c>
      <c r="H413" s="48">
        <v>6.9444444444444406E-2</v>
      </c>
      <c r="I413" s="42">
        <f>SCH!A363</f>
        <v>0</v>
      </c>
    </row>
    <row r="414" spans="1:10" ht="15.75">
      <c r="A414" s="43">
        <v>412</v>
      </c>
      <c r="B414" s="74">
        <v>0.54166666666666696</v>
      </c>
      <c r="C414" s="68" t="s">
        <v>27</v>
      </c>
      <c r="D414" s="68" t="s">
        <v>25</v>
      </c>
      <c r="E414" s="68" t="s">
        <v>28</v>
      </c>
      <c r="F414" s="39">
        <f t="shared" si="6"/>
        <v>0.57638888888888917</v>
      </c>
      <c r="G414" s="49">
        <v>20.7</v>
      </c>
      <c r="H414" s="48">
        <v>3.4722222222222203E-2</v>
      </c>
      <c r="I414" s="42">
        <f>SCH!A369</f>
        <v>556</v>
      </c>
      <c r="J414" s="31" t="s">
        <v>29</v>
      </c>
    </row>
    <row r="415" spans="1:10" ht="15.75">
      <c r="A415" s="43">
        <v>413</v>
      </c>
      <c r="B415" s="73">
        <v>0.54861111111111105</v>
      </c>
      <c r="C415" s="68" t="s">
        <v>30</v>
      </c>
      <c r="D415" s="68" t="s">
        <v>31</v>
      </c>
      <c r="E415" s="68" t="s">
        <v>28</v>
      </c>
      <c r="F415" s="39">
        <f t="shared" si="6"/>
        <v>0.5972222222222221</v>
      </c>
      <c r="G415" s="49">
        <v>27.7</v>
      </c>
      <c r="H415" s="48">
        <v>4.8611111111111098E-2</v>
      </c>
      <c r="I415" s="42">
        <f>SCH!A377</f>
        <v>552</v>
      </c>
      <c r="J415" s="31" t="s">
        <v>29</v>
      </c>
    </row>
    <row r="416" spans="1:10" ht="15.75">
      <c r="A416" s="43">
        <v>414</v>
      </c>
      <c r="B416" s="74">
        <v>0.54861111111111105</v>
      </c>
      <c r="C416" s="68" t="s">
        <v>27</v>
      </c>
      <c r="D416" s="68" t="s">
        <v>25</v>
      </c>
      <c r="E416" s="68" t="s">
        <v>26</v>
      </c>
      <c r="F416" s="39">
        <f t="shared" si="6"/>
        <v>0.60416666666666663</v>
      </c>
      <c r="G416" s="49">
        <v>33.700000000000003</v>
      </c>
      <c r="H416" s="48">
        <v>5.5555555555555601E-2</v>
      </c>
      <c r="I416" s="42">
        <f>SCH!A378</f>
        <v>524</v>
      </c>
    </row>
    <row r="417" spans="1:10" ht="15.75">
      <c r="A417" s="50">
        <v>415</v>
      </c>
      <c r="B417" s="73">
        <v>0.55208333333333304</v>
      </c>
      <c r="C417" s="67" t="s">
        <v>27</v>
      </c>
      <c r="D417" s="67" t="s">
        <v>25</v>
      </c>
      <c r="E417" s="67" t="s">
        <v>28</v>
      </c>
      <c r="F417" s="39">
        <f t="shared" si="6"/>
        <v>0.58680555555555525</v>
      </c>
      <c r="G417" s="49">
        <v>20.7</v>
      </c>
      <c r="H417" s="48">
        <v>3.4722222222222203E-2</v>
      </c>
      <c r="I417" s="42">
        <f>SCH!A381</f>
        <v>573</v>
      </c>
      <c r="J417" s="31" t="s">
        <v>29</v>
      </c>
    </row>
    <row r="418" spans="1:10" ht="15.75">
      <c r="A418" s="43">
        <v>416</v>
      </c>
      <c r="B418" s="73">
        <v>0.55902777777777779</v>
      </c>
      <c r="C418" s="60" t="s">
        <v>30</v>
      </c>
      <c r="D418" s="68" t="s">
        <v>25</v>
      </c>
      <c r="E418" s="68" t="s">
        <v>26</v>
      </c>
      <c r="F418" s="39">
        <f t="shared" si="6"/>
        <v>0.62847222222222221</v>
      </c>
      <c r="G418" s="62">
        <v>40</v>
      </c>
      <c r="H418" s="48">
        <v>6.9444444444444406E-2</v>
      </c>
      <c r="I418" s="42">
        <f>SCH!A386</f>
        <v>502</v>
      </c>
    </row>
    <row r="419" spans="1:10" ht="15.75">
      <c r="A419" s="43">
        <v>417</v>
      </c>
      <c r="B419" s="73">
        <v>0.56597222222222199</v>
      </c>
      <c r="C419" s="67" t="s">
        <v>30</v>
      </c>
      <c r="D419" s="67" t="s">
        <v>25</v>
      </c>
      <c r="E419" s="67" t="s">
        <v>26</v>
      </c>
      <c r="F419" s="39">
        <f t="shared" si="6"/>
        <v>0.63888888888888873</v>
      </c>
      <c r="G419" s="63">
        <v>40</v>
      </c>
      <c r="H419" s="41">
        <v>7.2916666666666699E-2</v>
      </c>
      <c r="I419" s="42">
        <f>SCH!A391</f>
        <v>557</v>
      </c>
    </row>
    <row r="420" spans="1:10" ht="15.75">
      <c r="A420" s="43">
        <v>418</v>
      </c>
      <c r="B420" s="73">
        <v>0.56944444444444398</v>
      </c>
      <c r="C420" s="68" t="s">
        <v>30</v>
      </c>
      <c r="D420" s="68" t="s">
        <v>31</v>
      </c>
      <c r="E420" s="68" t="s">
        <v>28</v>
      </c>
      <c r="F420" s="39">
        <f t="shared" si="6"/>
        <v>0.61805555555555503</v>
      </c>
      <c r="G420" s="62">
        <v>27.7</v>
      </c>
      <c r="H420" s="48">
        <v>4.8611111111111098E-2</v>
      </c>
      <c r="I420" s="42">
        <f>SCH!A395</f>
        <v>0</v>
      </c>
      <c r="J420" s="31" t="s">
        <v>29</v>
      </c>
    </row>
    <row r="421" spans="1:10" ht="15.75">
      <c r="A421" s="43">
        <v>419</v>
      </c>
      <c r="B421" s="74">
        <v>0.56944444444444398</v>
      </c>
      <c r="C421" s="68" t="s">
        <v>27</v>
      </c>
      <c r="D421" s="68" t="s">
        <v>25</v>
      </c>
      <c r="E421" s="68" t="s">
        <v>28</v>
      </c>
      <c r="F421" s="39">
        <f t="shared" si="6"/>
        <v>0.60416666666666619</v>
      </c>
      <c r="G421" s="49">
        <v>20.7</v>
      </c>
      <c r="H421" s="48">
        <v>3.4722222222222203E-2</v>
      </c>
      <c r="I421" s="42">
        <f>SCH!A396</f>
        <v>14</v>
      </c>
      <c r="J421" s="31" t="s">
        <v>29</v>
      </c>
    </row>
    <row r="422" spans="1:10" ht="15.75">
      <c r="A422" s="43">
        <v>420</v>
      </c>
      <c r="B422" s="74">
        <v>0.52083333333333337</v>
      </c>
      <c r="C422" s="68" t="s">
        <v>27</v>
      </c>
      <c r="D422" s="68" t="s">
        <v>25</v>
      </c>
      <c r="E422" s="68" t="s">
        <v>26</v>
      </c>
      <c r="F422" s="39">
        <f t="shared" si="6"/>
        <v>0.57638888888888895</v>
      </c>
      <c r="G422" s="49">
        <v>33.700000000000003</v>
      </c>
      <c r="H422" s="48">
        <v>5.5555555555555601E-2</v>
      </c>
      <c r="I422" s="42">
        <f>SCH!A401</f>
        <v>512</v>
      </c>
    </row>
    <row r="423" spans="1:10" ht="15.75">
      <c r="A423" s="50">
        <v>421</v>
      </c>
      <c r="B423" s="73">
        <v>0.57638888888888895</v>
      </c>
      <c r="C423" s="67" t="s">
        <v>30</v>
      </c>
      <c r="D423" s="67" t="s">
        <v>25</v>
      </c>
      <c r="E423" s="67" t="s">
        <v>26</v>
      </c>
      <c r="F423" s="39">
        <f t="shared" si="6"/>
        <v>0.64583333333333337</v>
      </c>
      <c r="G423" s="63">
        <v>40</v>
      </c>
      <c r="H423" s="48">
        <v>6.9444444444444406E-2</v>
      </c>
      <c r="I423" s="42">
        <f>SCH!A403</f>
        <v>518</v>
      </c>
    </row>
    <row r="424" spans="1:10" ht="15.75">
      <c r="A424" s="43">
        <v>422</v>
      </c>
      <c r="B424" s="73">
        <v>0.58333333333333304</v>
      </c>
      <c r="C424" s="67" t="s">
        <v>27</v>
      </c>
      <c r="D424" s="67" t="s">
        <v>25</v>
      </c>
      <c r="E424" s="68" t="s">
        <v>28</v>
      </c>
      <c r="F424" s="39">
        <f t="shared" si="6"/>
        <v>0.61805555555555525</v>
      </c>
      <c r="G424" s="49">
        <v>20.7</v>
      </c>
      <c r="H424" s="48">
        <v>3.4722222222222203E-2</v>
      </c>
      <c r="I424" s="42" t="e">
        <f>SCH!#REF!</f>
        <v>#REF!</v>
      </c>
      <c r="J424" s="31" t="s">
        <v>29</v>
      </c>
    </row>
    <row r="425" spans="1:10" ht="15.75">
      <c r="A425" s="43">
        <v>423</v>
      </c>
      <c r="B425" s="73">
        <v>0.59027777777777801</v>
      </c>
      <c r="C425" s="67" t="s">
        <v>30</v>
      </c>
      <c r="D425" s="67" t="s">
        <v>31</v>
      </c>
      <c r="E425" s="67" t="s">
        <v>28</v>
      </c>
      <c r="F425" s="39">
        <f t="shared" si="6"/>
        <v>0.63888888888888906</v>
      </c>
      <c r="G425" s="44">
        <v>27.7</v>
      </c>
      <c r="H425" s="41">
        <v>4.8611111111111098E-2</v>
      </c>
      <c r="I425" s="42">
        <f>SCH!A406</f>
        <v>527</v>
      </c>
      <c r="J425" s="31" t="s">
        <v>29</v>
      </c>
    </row>
    <row r="426" spans="1:10" ht="15.75">
      <c r="A426" s="43">
        <v>424</v>
      </c>
      <c r="B426" s="73">
        <v>0.59375</v>
      </c>
      <c r="C426" s="68" t="s">
        <v>27</v>
      </c>
      <c r="D426" s="68" t="s">
        <v>25</v>
      </c>
      <c r="E426" s="68" t="s">
        <v>26</v>
      </c>
      <c r="F426" s="39">
        <f t="shared" si="6"/>
        <v>0.64930555555555558</v>
      </c>
      <c r="G426" s="62">
        <v>33.700000000000003</v>
      </c>
      <c r="H426" s="48">
        <v>5.5555555555555601E-2</v>
      </c>
      <c r="I426" s="42">
        <f>SCH!A412</f>
        <v>112</v>
      </c>
    </row>
    <row r="427" spans="1:10" ht="15.75">
      <c r="A427" s="50">
        <v>425</v>
      </c>
      <c r="B427" s="73">
        <v>0.59722222222222199</v>
      </c>
      <c r="C427" s="67" t="s">
        <v>27</v>
      </c>
      <c r="D427" s="67" t="s">
        <v>25</v>
      </c>
      <c r="E427" s="67" t="s">
        <v>26</v>
      </c>
      <c r="F427" s="39">
        <f t="shared" si="6"/>
        <v>0.66666666666666641</v>
      </c>
      <c r="G427" s="49">
        <v>33.700000000000003</v>
      </c>
      <c r="H427" s="48">
        <v>6.9444444444444434E-2</v>
      </c>
      <c r="I427" s="42">
        <f>SCH!A414</f>
        <v>0</v>
      </c>
    </row>
    <row r="428" spans="1:10" ht="15.75">
      <c r="A428" s="50">
        <v>426</v>
      </c>
      <c r="B428" s="73">
        <v>0.58333333333333337</v>
      </c>
      <c r="C428" s="67" t="s">
        <v>30</v>
      </c>
      <c r="D428" s="67" t="s">
        <v>132</v>
      </c>
      <c r="E428" s="67" t="s">
        <v>26</v>
      </c>
      <c r="F428" s="39">
        <f t="shared" si="6"/>
        <v>0.65277777777777779</v>
      </c>
      <c r="G428" s="62">
        <v>40</v>
      </c>
      <c r="H428" s="48">
        <v>6.9444444444444406E-2</v>
      </c>
      <c r="I428" s="42">
        <f>SCH!A415</f>
        <v>0</v>
      </c>
    </row>
    <row r="429" spans="1:10" ht="15.75">
      <c r="A429" s="43">
        <v>427</v>
      </c>
      <c r="B429" s="74">
        <v>0.61458333333333304</v>
      </c>
      <c r="C429" s="68" t="s">
        <v>27</v>
      </c>
      <c r="D429" s="68" t="s">
        <v>25</v>
      </c>
      <c r="E429" s="68" t="s">
        <v>26</v>
      </c>
      <c r="F429" s="39">
        <f t="shared" si="6"/>
        <v>0.67013888888888862</v>
      </c>
      <c r="G429" s="49">
        <v>33.700000000000003</v>
      </c>
      <c r="H429" s="48">
        <v>5.5555555555555601E-2</v>
      </c>
      <c r="I429" s="42">
        <f>SCH!A425</f>
        <v>651</v>
      </c>
    </row>
    <row r="430" spans="1:10" ht="15.75">
      <c r="A430" s="50">
        <v>428</v>
      </c>
      <c r="B430" s="73">
        <v>0.61458333333333304</v>
      </c>
      <c r="C430" s="67" t="s">
        <v>27</v>
      </c>
      <c r="D430" s="67" t="s">
        <v>25</v>
      </c>
      <c r="E430" s="67" t="s">
        <v>28</v>
      </c>
      <c r="F430" s="39">
        <f t="shared" si="6"/>
        <v>0.64930555555555525</v>
      </c>
      <c r="G430" s="40">
        <v>20.7</v>
      </c>
      <c r="H430" s="48">
        <v>3.4722222222222203E-2</v>
      </c>
      <c r="I430" s="42">
        <f>SCH!A426</f>
        <v>657</v>
      </c>
      <c r="J430" s="31" t="s">
        <v>29</v>
      </c>
    </row>
    <row r="431" spans="1:10" ht="15.75">
      <c r="A431" s="43">
        <v>429</v>
      </c>
      <c r="B431" s="73">
        <v>0.61805555555555602</v>
      </c>
      <c r="C431" s="68" t="s">
        <v>30</v>
      </c>
      <c r="D431" s="68" t="s">
        <v>25</v>
      </c>
      <c r="E431" s="67" t="s">
        <v>26</v>
      </c>
      <c r="F431" s="39">
        <f t="shared" si="6"/>
        <v>0.68750000000000044</v>
      </c>
      <c r="G431" s="63">
        <v>40</v>
      </c>
      <c r="H431" s="41">
        <v>6.9444444444444406E-2</v>
      </c>
      <c r="I431" s="42">
        <f>SCH!A429</f>
        <v>89</v>
      </c>
    </row>
    <row r="432" spans="1:10" ht="15.75">
      <c r="A432" s="43">
        <v>430</v>
      </c>
      <c r="B432" s="73">
        <v>0.61805555555555602</v>
      </c>
      <c r="C432" s="68" t="s">
        <v>30</v>
      </c>
      <c r="D432" s="68" t="s">
        <v>31</v>
      </c>
      <c r="E432" s="68" t="s">
        <v>28</v>
      </c>
      <c r="F432" s="39">
        <f t="shared" si="6"/>
        <v>0.66666666666666707</v>
      </c>
      <c r="G432" s="62">
        <v>27.7</v>
      </c>
      <c r="H432" s="41">
        <v>4.8611111111111098E-2</v>
      </c>
      <c r="I432" s="42">
        <f>SCH!A430</f>
        <v>0</v>
      </c>
      <c r="J432" s="31" t="s">
        <v>29</v>
      </c>
    </row>
    <row r="433" spans="1:10" ht="15.75">
      <c r="A433" s="50">
        <v>431</v>
      </c>
      <c r="B433" s="73">
        <v>0.625</v>
      </c>
      <c r="C433" s="67" t="s">
        <v>27</v>
      </c>
      <c r="D433" s="67" t="s">
        <v>25</v>
      </c>
      <c r="E433" s="67" t="s">
        <v>28</v>
      </c>
      <c r="F433" s="39">
        <f t="shared" si="6"/>
        <v>0.65972222222222221</v>
      </c>
      <c r="G433" s="49">
        <v>20.7</v>
      </c>
      <c r="H433" s="48">
        <v>3.4722222222222203E-2</v>
      </c>
      <c r="I433" s="42">
        <f>SCH!A432</f>
        <v>55</v>
      </c>
      <c r="J433" s="31" t="s">
        <v>29</v>
      </c>
    </row>
    <row r="434" spans="1:10" ht="15.75">
      <c r="A434" s="43">
        <v>432</v>
      </c>
      <c r="B434" s="73">
        <v>0.4861111111111111</v>
      </c>
      <c r="C434" s="68" t="s">
        <v>30</v>
      </c>
      <c r="D434" s="68" t="s">
        <v>25</v>
      </c>
      <c r="E434" s="68" t="s">
        <v>26</v>
      </c>
      <c r="F434" s="39">
        <f t="shared" si="6"/>
        <v>0.5625</v>
      </c>
      <c r="G434" s="62">
        <v>40</v>
      </c>
      <c r="H434" s="48">
        <v>7.6388888888888895E-2</v>
      </c>
      <c r="I434" s="42" t="e">
        <f>SCH!#REF!</f>
        <v>#REF!</v>
      </c>
    </row>
    <row r="435" spans="1:10" ht="15.75">
      <c r="A435" s="43">
        <v>433</v>
      </c>
      <c r="B435" s="74">
        <v>0.63541666666666696</v>
      </c>
      <c r="C435" s="68" t="s">
        <v>30</v>
      </c>
      <c r="D435" s="68" t="s">
        <v>31</v>
      </c>
      <c r="E435" s="68" t="s">
        <v>28</v>
      </c>
      <c r="F435" s="39">
        <f t="shared" si="6"/>
        <v>0.68402777777777801</v>
      </c>
      <c r="G435" s="49">
        <v>27.7</v>
      </c>
      <c r="H435" s="48">
        <v>4.8611111111111098E-2</v>
      </c>
      <c r="I435" s="42" t="e">
        <f>SCH!#REF!</f>
        <v>#REF!</v>
      </c>
      <c r="J435" s="31" t="s">
        <v>29</v>
      </c>
    </row>
    <row r="436" spans="1:10" ht="15.75">
      <c r="A436" s="43">
        <v>434</v>
      </c>
      <c r="B436" s="73">
        <v>0.63541666666666696</v>
      </c>
      <c r="C436" s="68" t="s">
        <v>27</v>
      </c>
      <c r="D436" s="68" t="s">
        <v>25</v>
      </c>
      <c r="E436" s="68" t="s">
        <v>28</v>
      </c>
      <c r="F436" s="39">
        <f t="shared" si="6"/>
        <v>0.67013888888888917</v>
      </c>
      <c r="G436" s="49">
        <v>20.7</v>
      </c>
      <c r="H436" s="48">
        <v>3.4722222222222203E-2</v>
      </c>
      <c r="I436" s="42" t="e">
        <f>SCH!#REF!</f>
        <v>#REF!</v>
      </c>
      <c r="J436" s="31" t="s">
        <v>29</v>
      </c>
    </row>
    <row r="437" spans="1:10" ht="15.75">
      <c r="A437" s="43">
        <v>435</v>
      </c>
      <c r="B437" s="74">
        <v>0.63888888888888895</v>
      </c>
      <c r="C437" s="68" t="s">
        <v>30</v>
      </c>
      <c r="D437" s="68" t="s">
        <v>25</v>
      </c>
      <c r="E437" s="68" t="s">
        <v>26</v>
      </c>
      <c r="F437" s="39">
        <f t="shared" si="6"/>
        <v>0.7152777777777779</v>
      </c>
      <c r="G437" s="47">
        <v>40</v>
      </c>
      <c r="H437" s="48">
        <v>7.6388888888888895E-2</v>
      </c>
      <c r="I437" s="42" t="e">
        <f>SCH!#REF!</f>
        <v>#REF!</v>
      </c>
    </row>
    <row r="438" spans="1:10" ht="15.75">
      <c r="A438" s="43">
        <v>436</v>
      </c>
      <c r="B438" s="74">
        <v>0.64930555555555602</v>
      </c>
      <c r="C438" s="68" t="s">
        <v>27</v>
      </c>
      <c r="D438" s="68" t="s">
        <v>25</v>
      </c>
      <c r="E438" s="68" t="s">
        <v>28</v>
      </c>
      <c r="F438" s="39">
        <f t="shared" si="6"/>
        <v>0.68402777777777823</v>
      </c>
      <c r="G438" s="49">
        <v>20.7</v>
      </c>
      <c r="H438" s="48">
        <v>3.4722222222222203E-2</v>
      </c>
      <c r="I438" s="42">
        <f>SCH!A449</f>
        <v>178</v>
      </c>
      <c r="J438" s="31" t="s">
        <v>29</v>
      </c>
    </row>
    <row r="439" spans="1:10" ht="15.75">
      <c r="A439" s="50">
        <v>437</v>
      </c>
      <c r="B439" s="73">
        <v>0.65625</v>
      </c>
      <c r="C439" s="67" t="s">
        <v>27</v>
      </c>
      <c r="D439" s="67" t="s">
        <v>25</v>
      </c>
      <c r="E439" s="67" t="s">
        <v>26</v>
      </c>
      <c r="F439" s="39">
        <f t="shared" si="6"/>
        <v>0.71180555555555558</v>
      </c>
      <c r="G439" s="44">
        <v>33.700000000000003</v>
      </c>
      <c r="H439" s="48">
        <v>5.5555555555555601E-2</v>
      </c>
      <c r="I439" s="42">
        <f>SCH!A455</f>
        <v>0</v>
      </c>
    </row>
    <row r="440" spans="1:10" ht="15.75">
      <c r="A440" s="43">
        <v>438</v>
      </c>
      <c r="B440" s="73">
        <v>0.65625</v>
      </c>
      <c r="C440" s="67" t="s">
        <v>30</v>
      </c>
      <c r="D440" s="67" t="s">
        <v>31</v>
      </c>
      <c r="E440" s="67" t="s">
        <v>28</v>
      </c>
      <c r="F440" s="39">
        <f t="shared" si="6"/>
        <v>0.70486111111111105</v>
      </c>
      <c r="G440" s="63">
        <v>27.7</v>
      </c>
      <c r="H440" s="41">
        <v>4.8611111111111098E-2</v>
      </c>
      <c r="I440" s="42">
        <f>SCH!A456</f>
        <v>23</v>
      </c>
      <c r="J440" s="31" t="s">
        <v>29</v>
      </c>
    </row>
    <row r="441" spans="1:10" ht="15.75">
      <c r="A441" s="50">
        <v>439</v>
      </c>
      <c r="B441" s="73">
        <v>0.65625</v>
      </c>
      <c r="C441" s="67" t="s">
        <v>27</v>
      </c>
      <c r="D441" s="67" t="s">
        <v>25</v>
      </c>
      <c r="E441" s="67" t="s">
        <v>28</v>
      </c>
      <c r="F441" s="39">
        <f t="shared" si="6"/>
        <v>0.69097222222222221</v>
      </c>
      <c r="G441" s="49">
        <v>20.7</v>
      </c>
      <c r="H441" s="48">
        <v>3.4722222222222203E-2</v>
      </c>
      <c r="I441" s="42">
        <f>SCH!A457</f>
        <v>201</v>
      </c>
      <c r="J441" s="31" t="s">
        <v>29</v>
      </c>
    </row>
    <row r="442" spans="1:10" ht="15.75">
      <c r="A442" s="43">
        <v>440</v>
      </c>
      <c r="B442" s="73">
        <v>0.65972222222222199</v>
      </c>
      <c r="C442" s="68" t="s">
        <v>30</v>
      </c>
      <c r="D442" s="68" t="s">
        <v>25</v>
      </c>
      <c r="E442" s="68" t="s">
        <v>26</v>
      </c>
      <c r="F442" s="39">
        <f t="shared" si="6"/>
        <v>0.73263888888888873</v>
      </c>
      <c r="G442" s="62">
        <v>40</v>
      </c>
      <c r="H442" s="48">
        <v>7.2916666666666699E-2</v>
      </c>
      <c r="I442" s="42">
        <f>SCH!A459</f>
        <v>635</v>
      </c>
    </row>
    <row r="443" spans="1:10" ht="15.75">
      <c r="A443" s="43">
        <v>441</v>
      </c>
      <c r="B443" s="73">
        <v>0.67013888888888895</v>
      </c>
      <c r="C443" s="68" t="s">
        <v>27</v>
      </c>
      <c r="D443" s="67" t="s">
        <v>25</v>
      </c>
      <c r="E443" s="67" t="s">
        <v>28</v>
      </c>
      <c r="F443" s="39">
        <f t="shared" si="6"/>
        <v>0.70486111111111116</v>
      </c>
      <c r="G443" s="49">
        <v>20.7</v>
      </c>
      <c r="H443" s="48">
        <v>3.4722222222222203E-2</v>
      </c>
      <c r="I443" s="42">
        <f>SCH!A468</f>
        <v>374</v>
      </c>
      <c r="J443" s="31" t="s">
        <v>29</v>
      </c>
    </row>
    <row r="444" spans="1:10" ht="15.75">
      <c r="A444" s="43">
        <v>442</v>
      </c>
      <c r="B444" s="73">
        <v>0.67708333333333304</v>
      </c>
      <c r="C444" s="68" t="s">
        <v>30</v>
      </c>
      <c r="D444" s="68" t="s">
        <v>31</v>
      </c>
      <c r="E444" s="68" t="s">
        <v>28</v>
      </c>
      <c r="F444" s="39">
        <f t="shared" si="6"/>
        <v>0.72569444444444409</v>
      </c>
      <c r="G444" s="49">
        <v>27.7</v>
      </c>
      <c r="H444" s="48">
        <v>4.8611111111111098E-2</v>
      </c>
      <c r="I444" s="42" t="e">
        <f>SCH!#REF!</f>
        <v>#REF!</v>
      </c>
      <c r="J444" s="31" t="s">
        <v>29</v>
      </c>
    </row>
    <row r="445" spans="1:10" ht="15.75">
      <c r="A445" s="43">
        <v>443</v>
      </c>
      <c r="B445" s="73">
        <v>0.68055555555555602</v>
      </c>
      <c r="C445" s="67" t="s">
        <v>30</v>
      </c>
      <c r="D445" s="67" t="s">
        <v>25</v>
      </c>
      <c r="E445" s="67" t="s">
        <v>26</v>
      </c>
      <c r="F445" s="39">
        <f t="shared" si="6"/>
        <v>0.75000000000000044</v>
      </c>
      <c r="G445" s="63">
        <v>40</v>
      </c>
      <c r="H445" s="41">
        <v>6.9444444444444406E-2</v>
      </c>
      <c r="I445" s="42" t="e">
        <f>SCH!#REF!</f>
        <v>#REF!</v>
      </c>
    </row>
    <row r="446" spans="1:10" ht="15.75">
      <c r="A446" s="43">
        <v>444</v>
      </c>
      <c r="B446" s="73">
        <v>0.68055555555555602</v>
      </c>
      <c r="C446" s="68" t="s">
        <v>27</v>
      </c>
      <c r="D446" s="68" t="s">
        <v>25</v>
      </c>
      <c r="E446" s="68" t="s">
        <v>28</v>
      </c>
      <c r="F446" s="39">
        <f t="shared" si="6"/>
        <v>0.71527777777777823</v>
      </c>
      <c r="G446" s="49">
        <v>20.7</v>
      </c>
      <c r="H446" s="48">
        <v>3.4722222222222203E-2</v>
      </c>
      <c r="I446" s="42" t="e">
        <f>SCH!#REF!</f>
        <v>#REF!</v>
      </c>
      <c r="J446" s="31" t="s">
        <v>29</v>
      </c>
    </row>
    <row r="447" spans="1:10" ht="15.75">
      <c r="A447" s="50">
        <v>445</v>
      </c>
      <c r="B447" s="73">
        <v>0.69444444444444398</v>
      </c>
      <c r="C447" s="67" t="s">
        <v>27</v>
      </c>
      <c r="D447" s="67" t="s">
        <v>25</v>
      </c>
      <c r="E447" s="67" t="s">
        <v>28</v>
      </c>
      <c r="F447" s="39">
        <f t="shared" si="6"/>
        <v>0.72916666666666619</v>
      </c>
      <c r="G447" s="49">
        <v>20.7</v>
      </c>
      <c r="H447" s="48">
        <v>3.4722222222222203E-2</v>
      </c>
      <c r="I447" s="42" t="e">
        <f>SCH!#REF!</f>
        <v>#REF!</v>
      </c>
      <c r="J447" s="31" t="s">
        <v>29</v>
      </c>
    </row>
    <row r="448" spans="1:10" ht="15.75">
      <c r="A448" s="50">
        <v>446</v>
      </c>
      <c r="B448" s="73">
        <v>0.70138888888888895</v>
      </c>
      <c r="C448" s="67" t="s">
        <v>30</v>
      </c>
      <c r="D448" s="67" t="s">
        <v>25</v>
      </c>
      <c r="E448" s="67" t="s">
        <v>26</v>
      </c>
      <c r="F448" s="39">
        <f t="shared" si="6"/>
        <v>0.77083333333333337</v>
      </c>
      <c r="G448" s="62">
        <v>40</v>
      </c>
      <c r="H448" s="48">
        <v>6.9444444444444406E-2</v>
      </c>
      <c r="I448" s="42" t="e">
        <f>SCH!#REF!</f>
        <v>#REF!</v>
      </c>
    </row>
    <row r="449" spans="1:10" ht="15.75">
      <c r="A449" s="43">
        <v>447</v>
      </c>
      <c r="B449" s="73">
        <v>0.70138888888888895</v>
      </c>
      <c r="C449" s="68" t="s">
        <v>30</v>
      </c>
      <c r="D449" s="68" t="s">
        <v>31</v>
      </c>
      <c r="E449" s="68" t="s">
        <v>28</v>
      </c>
      <c r="F449" s="39">
        <f t="shared" si="6"/>
        <v>0.75</v>
      </c>
      <c r="G449" s="62">
        <v>27.7</v>
      </c>
      <c r="H449" s="48">
        <v>4.8611111111111098E-2</v>
      </c>
      <c r="I449" s="42" t="e">
        <f>SCH!#REF!</f>
        <v>#REF!</v>
      </c>
      <c r="J449" s="31" t="s">
        <v>29</v>
      </c>
    </row>
    <row r="450" spans="1:10" ht="15.75">
      <c r="A450" s="50">
        <v>448</v>
      </c>
      <c r="B450" s="73">
        <v>0.63888888888888895</v>
      </c>
      <c r="C450" s="67" t="s">
        <v>27</v>
      </c>
      <c r="D450" s="67" t="s">
        <v>138</v>
      </c>
      <c r="E450" s="67" t="s">
        <v>26</v>
      </c>
      <c r="F450" s="39">
        <f t="shared" si="6"/>
        <v>0.70138888888888895</v>
      </c>
      <c r="G450" s="62">
        <v>35.700000000000003</v>
      </c>
      <c r="H450" s="48">
        <v>6.25E-2</v>
      </c>
      <c r="I450" s="42">
        <f>SCH!A445</f>
        <v>81</v>
      </c>
    </row>
    <row r="451" spans="1:10" ht="15.75">
      <c r="A451" s="43">
        <v>449</v>
      </c>
      <c r="B451" s="73">
        <v>0.70486111111111105</v>
      </c>
      <c r="C451" s="68" t="s">
        <v>42</v>
      </c>
      <c r="D451" s="68" t="s">
        <v>41</v>
      </c>
      <c r="E451" s="68" t="s">
        <v>28</v>
      </c>
      <c r="F451" s="39">
        <f t="shared" ref="F451:F514" si="7">B451+H451</f>
        <v>0.76736111111111105</v>
      </c>
      <c r="G451" s="62">
        <v>35</v>
      </c>
      <c r="H451" s="48">
        <v>6.25E-2</v>
      </c>
      <c r="I451" s="42" t="e">
        <f>SCH!#REF!</f>
        <v>#REF!</v>
      </c>
      <c r="J451" s="31" t="s">
        <v>29</v>
      </c>
    </row>
    <row r="452" spans="1:10" ht="15.75">
      <c r="A452" s="43">
        <v>450</v>
      </c>
      <c r="B452" s="73">
        <v>0.70486111111111105</v>
      </c>
      <c r="C452" s="68" t="s">
        <v>46</v>
      </c>
      <c r="D452" s="67" t="s">
        <v>45</v>
      </c>
      <c r="E452" s="67" t="s">
        <v>28</v>
      </c>
      <c r="F452" s="39">
        <f t="shared" si="7"/>
        <v>0.76041666666666663</v>
      </c>
      <c r="G452" s="62">
        <v>29.5</v>
      </c>
      <c r="H452" s="48">
        <v>5.5555555555555601E-2</v>
      </c>
      <c r="I452" s="42" t="e">
        <f>SCH!#REF!</f>
        <v>#REF!</v>
      </c>
      <c r="J452" s="31" t="s">
        <v>29</v>
      </c>
    </row>
    <row r="453" spans="1:10" ht="15.75">
      <c r="A453" s="43">
        <v>451</v>
      </c>
      <c r="B453" s="73">
        <v>0.70486111111111105</v>
      </c>
      <c r="C453" s="67" t="s">
        <v>27</v>
      </c>
      <c r="D453" s="67" t="s">
        <v>25</v>
      </c>
      <c r="E453" s="67" t="s">
        <v>28</v>
      </c>
      <c r="F453" s="39">
        <f t="shared" si="7"/>
        <v>0.73958333333333326</v>
      </c>
      <c r="G453" s="44">
        <v>20.7</v>
      </c>
      <c r="H453" s="41">
        <v>3.4722222222222203E-2</v>
      </c>
      <c r="I453" s="42" t="e">
        <f>SCH!#REF!</f>
        <v>#REF!</v>
      </c>
      <c r="J453" s="31" t="s">
        <v>29</v>
      </c>
    </row>
    <row r="454" spans="1:10" ht="15.75">
      <c r="A454" s="43">
        <v>452</v>
      </c>
      <c r="B454" s="73">
        <v>0.6875</v>
      </c>
      <c r="C454" s="67" t="s">
        <v>40</v>
      </c>
      <c r="D454" s="67" t="s">
        <v>48</v>
      </c>
      <c r="E454" s="67" t="s">
        <v>26</v>
      </c>
      <c r="F454" s="39">
        <f t="shared" si="7"/>
        <v>0.78472222222222221</v>
      </c>
      <c r="G454" s="72">
        <v>56</v>
      </c>
      <c r="H454" s="41">
        <v>9.7222222222222196E-2</v>
      </c>
      <c r="I454" s="42" t="e">
        <f>SCH!#REF!</f>
        <v>#REF!</v>
      </c>
    </row>
    <row r="455" spans="1:10" ht="15.75">
      <c r="A455" s="43">
        <v>453</v>
      </c>
      <c r="B455" s="73">
        <v>0.71527777777777801</v>
      </c>
      <c r="C455" s="68" t="s">
        <v>35</v>
      </c>
      <c r="D455" s="68" t="s">
        <v>25</v>
      </c>
      <c r="E455" s="68" t="s">
        <v>26</v>
      </c>
      <c r="F455" s="39">
        <f t="shared" si="7"/>
        <v>0.8055555555555558</v>
      </c>
      <c r="G455" s="71">
        <v>42</v>
      </c>
      <c r="H455" s="48">
        <v>9.0277777777777804E-2</v>
      </c>
      <c r="I455" s="42" t="e">
        <f>SCH!#REF!</f>
        <v>#REF!</v>
      </c>
    </row>
    <row r="456" spans="1:10" ht="15.75">
      <c r="A456" s="43">
        <v>454</v>
      </c>
      <c r="B456" s="74">
        <v>0.70833333333333304</v>
      </c>
      <c r="C456" s="68" t="s">
        <v>27</v>
      </c>
      <c r="D456" s="68" t="s">
        <v>25</v>
      </c>
      <c r="E456" s="68" t="s">
        <v>26</v>
      </c>
      <c r="F456" s="39">
        <f t="shared" si="7"/>
        <v>0.76388888888888862</v>
      </c>
      <c r="G456" s="49">
        <v>33.700000000000003</v>
      </c>
      <c r="H456" s="48">
        <v>5.5555555555555601E-2</v>
      </c>
      <c r="I456" s="42" t="e">
        <f>SCH!#REF!</f>
        <v>#REF!</v>
      </c>
    </row>
    <row r="457" spans="1:10" ht="15.75">
      <c r="A457" s="43">
        <v>455</v>
      </c>
      <c r="B457" s="74">
        <v>0.72222222222222199</v>
      </c>
      <c r="C457" s="68" t="s">
        <v>30</v>
      </c>
      <c r="D457" s="68" t="s">
        <v>25</v>
      </c>
      <c r="E457" s="68" t="s">
        <v>26</v>
      </c>
      <c r="F457" s="39">
        <f t="shared" si="7"/>
        <v>0.79166666666666641</v>
      </c>
      <c r="G457" s="62">
        <v>40</v>
      </c>
      <c r="H457" s="48">
        <v>6.9444444444444406E-2</v>
      </c>
      <c r="I457" s="42" t="e">
        <f>SCH!#REF!</f>
        <v>#REF!</v>
      </c>
    </row>
    <row r="458" spans="1:10" ht="15.75">
      <c r="A458" s="50">
        <v>456</v>
      </c>
      <c r="B458" s="73">
        <v>0.72222222222222199</v>
      </c>
      <c r="C458" s="67" t="s">
        <v>30</v>
      </c>
      <c r="D458" s="67" t="s">
        <v>31</v>
      </c>
      <c r="E458" s="67" t="s">
        <v>28</v>
      </c>
      <c r="F458" s="39">
        <f t="shared" si="7"/>
        <v>0.77083333333333304</v>
      </c>
      <c r="G458" s="44">
        <v>27.7</v>
      </c>
      <c r="H458" s="48">
        <v>4.8611111111111098E-2</v>
      </c>
      <c r="I458" s="42" t="e">
        <f>SCH!#REF!</f>
        <v>#REF!</v>
      </c>
      <c r="J458" s="31" t="s">
        <v>29</v>
      </c>
    </row>
    <row r="459" spans="1:10" ht="15.75">
      <c r="A459" s="43">
        <v>457</v>
      </c>
      <c r="B459" s="73">
        <v>0.5</v>
      </c>
      <c r="C459" s="68" t="s">
        <v>27</v>
      </c>
      <c r="D459" s="68" t="s">
        <v>25</v>
      </c>
      <c r="E459" s="68" t="s">
        <v>26</v>
      </c>
      <c r="F459" s="39">
        <f t="shared" si="7"/>
        <v>0.55555555555555558</v>
      </c>
      <c r="G459" s="49">
        <v>33.700000000000003</v>
      </c>
      <c r="H459" s="48">
        <v>5.5555555555555552E-2</v>
      </c>
      <c r="I459" s="42" t="e">
        <f>SCH!#REF!</f>
        <v>#REF!</v>
      </c>
    </row>
    <row r="460" spans="1:10" ht="15.75">
      <c r="A460" s="43">
        <v>458</v>
      </c>
      <c r="B460" s="74">
        <v>0.72569444444444398</v>
      </c>
      <c r="C460" s="68" t="s">
        <v>27</v>
      </c>
      <c r="D460" s="68" t="s">
        <v>25</v>
      </c>
      <c r="E460" s="68" t="s">
        <v>28</v>
      </c>
      <c r="F460" s="39">
        <f t="shared" si="7"/>
        <v>0.76041666666666619</v>
      </c>
      <c r="G460" s="49">
        <v>20.7</v>
      </c>
      <c r="H460" s="48">
        <v>3.4722222222222203E-2</v>
      </c>
      <c r="I460" s="42" t="e">
        <f>SCH!#REF!</f>
        <v>#REF!</v>
      </c>
      <c r="J460" s="31" t="s">
        <v>29</v>
      </c>
    </row>
    <row r="461" spans="1:10" ht="15.75">
      <c r="A461" s="43">
        <v>459</v>
      </c>
      <c r="B461" s="74">
        <v>0.73611111111111105</v>
      </c>
      <c r="C461" s="68" t="s">
        <v>27</v>
      </c>
      <c r="D461" s="68" t="s">
        <v>25</v>
      </c>
      <c r="E461" s="68" t="s">
        <v>28</v>
      </c>
      <c r="F461" s="39">
        <f t="shared" si="7"/>
        <v>0.77083333333333326</v>
      </c>
      <c r="G461" s="49">
        <v>20.7</v>
      </c>
      <c r="H461" s="48">
        <v>3.4722222222222203E-2</v>
      </c>
      <c r="I461" s="42" t="e">
        <f>SCH!#REF!</f>
        <v>#REF!</v>
      </c>
      <c r="J461" s="31" t="s">
        <v>29</v>
      </c>
    </row>
    <row r="462" spans="1:10" ht="15.75">
      <c r="A462" s="43">
        <v>460</v>
      </c>
      <c r="B462" s="73">
        <v>0.55555555555555558</v>
      </c>
      <c r="C462" s="68" t="s">
        <v>27</v>
      </c>
      <c r="D462" s="68" t="s">
        <v>25</v>
      </c>
      <c r="E462" s="68" t="s">
        <v>26</v>
      </c>
      <c r="F462" s="39">
        <f t="shared" si="7"/>
        <v>0.61111111111111116</v>
      </c>
      <c r="G462" s="62">
        <v>33.700000000000003</v>
      </c>
      <c r="H462" s="48">
        <v>5.5555555555555601E-2</v>
      </c>
      <c r="I462" s="42" t="e">
        <f>SCH!#REF!</f>
        <v>#REF!</v>
      </c>
    </row>
    <row r="463" spans="1:10" ht="15.75">
      <c r="A463" s="43">
        <v>461</v>
      </c>
      <c r="B463" s="74">
        <v>0.74305555555555602</v>
      </c>
      <c r="C463" s="68" t="s">
        <v>27</v>
      </c>
      <c r="D463" s="68" t="s">
        <v>25</v>
      </c>
      <c r="E463" s="68" t="s">
        <v>26</v>
      </c>
      <c r="F463" s="39">
        <f t="shared" si="7"/>
        <v>0.80555555555555602</v>
      </c>
      <c r="G463" s="62">
        <v>33.700000000000003</v>
      </c>
      <c r="H463" s="48">
        <v>6.25E-2</v>
      </c>
      <c r="I463" s="42" t="e">
        <f>SCH!#REF!</f>
        <v>#REF!</v>
      </c>
    </row>
    <row r="464" spans="1:10" ht="15.75">
      <c r="A464" s="50">
        <v>462</v>
      </c>
      <c r="B464" s="73">
        <v>0.74305555555555602</v>
      </c>
      <c r="C464" s="67" t="s">
        <v>30</v>
      </c>
      <c r="D464" s="67" t="s">
        <v>31</v>
      </c>
      <c r="E464" s="67" t="s">
        <v>28</v>
      </c>
      <c r="F464" s="39">
        <f t="shared" si="7"/>
        <v>0.79166666666666707</v>
      </c>
      <c r="G464" s="62">
        <v>27.7</v>
      </c>
      <c r="H464" s="48">
        <v>4.8611111111111098E-2</v>
      </c>
      <c r="I464" s="42" t="e">
        <f>SCH!#REF!</f>
        <v>#REF!</v>
      </c>
      <c r="J464" s="31" t="s">
        <v>29</v>
      </c>
    </row>
    <row r="465" spans="1:10" ht="15.75">
      <c r="A465" s="43">
        <v>463</v>
      </c>
      <c r="B465" s="73">
        <v>0.74305555555555602</v>
      </c>
      <c r="C465" s="68" t="s">
        <v>27</v>
      </c>
      <c r="D465" s="68" t="s">
        <v>25</v>
      </c>
      <c r="E465" s="68" t="s">
        <v>28</v>
      </c>
      <c r="F465" s="39">
        <f t="shared" si="7"/>
        <v>0.77777777777777823</v>
      </c>
      <c r="G465" s="49">
        <v>20.7</v>
      </c>
      <c r="H465" s="48">
        <v>3.4722222222222203E-2</v>
      </c>
      <c r="I465" s="42" t="e">
        <f>SCH!#REF!</f>
        <v>#REF!</v>
      </c>
      <c r="J465" s="31" t="s">
        <v>29</v>
      </c>
    </row>
    <row r="466" spans="1:10" ht="15.75">
      <c r="A466" s="43">
        <v>464</v>
      </c>
      <c r="B466" s="73">
        <v>0.74652777777777779</v>
      </c>
      <c r="C466" s="68" t="s">
        <v>30</v>
      </c>
      <c r="D466" s="68" t="s">
        <v>25</v>
      </c>
      <c r="E466" s="68" t="s">
        <v>26</v>
      </c>
      <c r="F466" s="39">
        <f t="shared" si="7"/>
        <v>0.81944444444444453</v>
      </c>
      <c r="G466" s="49">
        <v>40</v>
      </c>
      <c r="H466" s="48">
        <v>7.2916666666666699E-2</v>
      </c>
      <c r="I466" s="42" t="e">
        <f>SCH!#REF!</f>
        <v>#REF!</v>
      </c>
    </row>
    <row r="467" spans="1:10" ht="15.75">
      <c r="A467" s="43">
        <v>465</v>
      </c>
      <c r="B467" s="73">
        <v>0.75347222222222199</v>
      </c>
      <c r="C467" s="67" t="s">
        <v>27</v>
      </c>
      <c r="D467" s="67" t="s">
        <v>25</v>
      </c>
      <c r="E467" s="67" t="s">
        <v>28</v>
      </c>
      <c r="F467" s="39">
        <f t="shared" si="7"/>
        <v>0.7881944444444442</v>
      </c>
      <c r="G467" s="44">
        <v>20.7</v>
      </c>
      <c r="H467" s="41">
        <v>3.4722222222222203E-2</v>
      </c>
      <c r="I467" s="42" t="e">
        <f>SCH!#REF!</f>
        <v>#REF!</v>
      </c>
      <c r="J467" s="31" t="s">
        <v>29</v>
      </c>
    </row>
    <row r="468" spans="1:10" ht="15.75">
      <c r="A468" s="43">
        <v>466</v>
      </c>
      <c r="B468" s="73">
        <v>0.73611111111111116</v>
      </c>
      <c r="C468" s="67" t="s">
        <v>27</v>
      </c>
      <c r="D468" s="67" t="s">
        <v>25</v>
      </c>
      <c r="E468" s="67" t="s">
        <v>26</v>
      </c>
      <c r="F468" s="39">
        <f t="shared" si="7"/>
        <v>0.79166666666666674</v>
      </c>
      <c r="G468" s="63">
        <v>33.700000000000003</v>
      </c>
      <c r="H468" s="41">
        <v>5.5555555555555552E-2</v>
      </c>
      <c r="I468" s="42" t="e">
        <f>SCH!#REF!</f>
        <v>#REF!</v>
      </c>
    </row>
    <row r="469" spans="1:10" ht="15.75">
      <c r="A469" s="43">
        <v>467</v>
      </c>
      <c r="B469" s="73">
        <v>0.66666666666666663</v>
      </c>
      <c r="C469" s="67" t="s">
        <v>27</v>
      </c>
      <c r="D469" s="67" t="s">
        <v>25</v>
      </c>
      <c r="E469" s="67" t="s">
        <v>26</v>
      </c>
      <c r="F469" s="39">
        <f t="shared" si="7"/>
        <v>0.72222222222222221</v>
      </c>
      <c r="G469" s="63">
        <v>33.700000000000003</v>
      </c>
      <c r="H469" s="41">
        <v>5.5555555555555552E-2</v>
      </c>
      <c r="I469" s="42" t="e">
        <f>SCH!#REF!</f>
        <v>#REF!</v>
      </c>
    </row>
    <row r="470" spans="1:10" ht="15.75">
      <c r="A470" s="43">
        <v>468</v>
      </c>
      <c r="B470" s="73">
        <v>0.76388888888888895</v>
      </c>
      <c r="C470" s="67" t="s">
        <v>30</v>
      </c>
      <c r="D470" s="67" t="s">
        <v>31</v>
      </c>
      <c r="E470" s="67" t="s">
        <v>28</v>
      </c>
      <c r="F470" s="39">
        <f t="shared" si="7"/>
        <v>0.8125</v>
      </c>
      <c r="G470" s="44">
        <v>27.7</v>
      </c>
      <c r="H470" s="41">
        <v>4.8611111111111098E-2</v>
      </c>
      <c r="I470" s="42" t="e">
        <f>SCH!#REF!</f>
        <v>#REF!</v>
      </c>
      <c r="J470" s="31" t="s">
        <v>29</v>
      </c>
    </row>
    <row r="471" spans="1:10" ht="15.75">
      <c r="A471" s="43">
        <v>469</v>
      </c>
      <c r="B471" s="73">
        <v>0.76388888888888895</v>
      </c>
      <c r="C471" s="68" t="s">
        <v>27</v>
      </c>
      <c r="D471" s="68" t="s">
        <v>25</v>
      </c>
      <c r="E471" s="68" t="s">
        <v>28</v>
      </c>
      <c r="F471" s="39">
        <f t="shared" si="7"/>
        <v>0.79861111111111116</v>
      </c>
      <c r="G471" s="49">
        <v>20.7</v>
      </c>
      <c r="H471" s="48">
        <v>3.4722222222222203E-2</v>
      </c>
      <c r="I471" s="42" t="e">
        <f>SCH!#REF!</f>
        <v>#REF!</v>
      </c>
      <c r="J471" s="31" t="s">
        <v>29</v>
      </c>
    </row>
    <row r="472" spans="1:10" ht="15.75">
      <c r="A472" s="43">
        <v>470</v>
      </c>
      <c r="B472" s="74">
        <v>0.52777777777777779</v>
      </c>
      <c r="C472" s="68" t="s">
        <v>27</v>
      </c>
      <c r="D472" s="68" t="s">
        <v>25</v>
      </c>
      <c r="E472" s="68" t="s">
        <v>26</v>
      </c>
      <c r="F472" s="39">
        <f t="shared" si="7"/>
        <v>0.58333333333333337</v>
      </c>
      <c r="G472" s="49">
        <v>33.700000000000003</v>
      </c>
      <c r="H472" s="48">
        <v>5.5555555555555552E-2</v>
      </c>
      <c r="I472" s="42" t="e">
        <f>SCH!#REF!</f>
        <v>#REF!</v>
      </c>
    </row>
    <row r="473" spans="1:10" ht="15.75">
      <c r="A473" s="43">
        <v>471</v>
      </c>
      <c r="B473" s="74">
        <v>0.77777777777777801</v>
      </c>
      <c r="C473" s="68" t="s">
        <v>27</v>
      </c>
      <c r="D473" s="68" t="s">
        <v>25</v>
      </c>
      <c r="E473" s="68" t="s">
        <v>28</v>
      </c>
      <c r="F473" s="39">
        <f t="shared" si="7"/>
        <v>0.81250000000000022</v>
      </c>
      <c r="G473" s="49">
        <v>20.7</v>
      </c>
      <c r="H473" s="48">
        <v>3.4722222222222203E-2</v>
      </c>
      <c r="I473" s="42" t="e">
        <f>SCH!#REF!</f>
        <v>#REF!</v>
      </c>
      <c r="J473" s="31" t="s">
        <v>29</v>
      </c>
    </row>
    <row r="474" spans="1:10" ht="15.75">
      <c r="A474" s="43">
        <v>472</v>
      </c>
      <c r="B474" s="73">
        <v>0.76736111111111105</v>
      </c>
      <c r="C474" s="68" t="s">
        <v>30</v>
      </c>
      <c r="D474" s="68" t="s">
        <v>25</v>
      </c>
      <c r="E474" s="68" t="s">
        <v>26</v>
      </c>
      <c r="F474" s="39">
        <f t="shared" si="7"/>
        <v>0.84027777777777779</v>
      </c>
      <c r="G474" s="62">
        <v>40</v>
      </c>
      <c r="H474" s="48">
        <v>7.2916666666666699E-2</v>
      </c>
      <c r="I474" s="42" t="e">
        <f>SCH!#REF!</f>
        <v>#REF!</v>
      </c>
    </row>
    <row r="475" spans="1:10" ht="15.75">
      <c r="A475" s="43">
        <v>473</v>
      </c>
      <c r="B475" s="73">
        <v>0.78472222222222199</v>
      </c>
      <c r="C475" s="67" t="s">
        <v>27</v>
      </c>
      <c r="D475" s="67" t="s">
        <v>25</v>
      </c>
      <c r="E475" s="67" t="s">
        <v>26</v>
      </c>
      <c r="F475" s="39">
        <f t="shared" si="7"/>
        <v>0.84722222222222199</v>
      </c>
      <c r="G475" s="63">
        <v>33.700000000000003</v>
      </c>
      <c r="H475" s="41">
        <v>6.25E-2</v>
      </c>
      <c r="I475" s="42" t="e">
        <f>SCH!#REF!</f>
        <v>#REF!</v>
      </c>
    </row>
    <row r="476" spans="1:10" ht="15.75">
      <c r="A476" s="50">
        <v>474</v>
      </c>
      <c r="B476" s="73">
        <v>0.78472222222222199</v>
      </c>
      <c r="C476" s="67" t="s">
        <v>30</v>
      </c>
      <c r="D476" s="67" t="s">
        <v>31</v>
      </c>
      <c r="E476" s="67" t="s">
        <v>28</v>
      </c>
      <c r="F476" s="39">
        <f t="shared" si="7"/>
        <v>0.83333333333333304</v>
      </c>
      <c r="G476" s="49">
        <v>27.7</v>
      </c>
      <c r="H476" s="48">
        <v>4.8611111111111098E-2</v>
      </c>
      <c r="I476" s="42" t="e">
        <f>SCH!#REF!</f>
        <v>#REF!</v>
      </c>
      <c r="J476" s="31" t="s">
        <v>29</v>
      </c>
    </row>
    <row r="477" spans="1:10" ht="15.75">
      <c r="A477" s="43">
        <v>475</v>
      </c>
      <c r="B477" s="73">
        <v>0.78472222222222199</v>
      </c>
      <c r="C477" s="68" t="s">
        <v>27</v>
      </c>
      <c r="D477" s="68" t="s">
        <v>25</v>
      </c>
      <c r="E477" s="68" t="s">
        <v>28</v>
      </c>
      <c r="F477" s="39">
        <f t="shared" si="7"/>
        <v>0.8194444444444442</v>
      </c>
      <c r="G477" s="49">
        <v>20.7</v>
      </c>
      <c r="H477" s="48">
        <v>3.4722222222222203E-2</v>
      </c>
      <c r="I477" s="42" t="e">
        <f>SCH!#REF!</f>
        <v>#REF!</v>
      </c>
      <c r="J477" s="31" t="s">
        <v>29</v>
      </c>
    </row>
    <row r="478" spans="1:10" ht="15.75">
      <c r="A478" s="43">
        <v>476</v>
      </c>
      <c r="B478" s="74">
        <v>0.66319444444444442</v>
      </c>
      <c r="C478" s="68" t="s">
        <v>27</v>
      </c>
      <c r="D478" s="68" t="s">
        <v>25</v>
      </c>
      <c r="E478" s="68" t="s">
        <v>26</v>
      </c>
      <c r="F478" s="39">
        <f t="shared" si="7"/>
        <v>0.72222222222222221</v>
      </c>
      <c r="G478" s="49">
        <v>33.700000000000003</v>
      </c>
      <c r="H478" s="48">
        <v>5.9027777777777783E-2</v>
      </c>
      <c r="I478" s="42" t="e">
        <f>SCH!#REF!</f>
        <v>#REF!</v>
      </c>
    </row>
    <row r="479" spans="1:10" ht="15.75">
      <c r="A479" s="43">
        <v>477</v>
      </c>
      <c r="B479" s="73">
        <v>0.79861111111111105</v>
      </c>
      <c r="C479" s="67" t="s">
        <v>27</v>
      </c>
      <c r="D479" s="67" t="s">
        <v>25</v>
      </c>
      <c r="E479" s="67" t="s">
        <v>28</v>
      </c>
      <c r="F479" s="39">
        <f t="shared" si="7"/>
        <v>0.83333333333333326</v>
      </c>
      <c r="G479" s="44">
        <v>20.7</v>
      </c>
      <c r="H479" s="41">
        <v>3.4722222222222203E-2</v>
      </c>
      <c r="I479" s="42" t="e">
        <f>SCH!#REF!</f>
        <v>#REF!</v>
      </c>
      <c r="J479" s="31" t="s">
        <v>29</v>
      </c>
    </row>
    <row r="480" spans="1:10" ht="15.75">
      <c r="A480" s="50">
        <v>478</v>
      </c>
      <c r="B480" s="73">
        <v>0.80902777777777801</v>
      </c>
      <c r="C480" s="67" t="s">
        <v>30</v>
      </c>
      <c r="D480" s="67" t="s">
        <v>25</v>
      </c>
      <c r="E480" s="67" t="s">
        <v>26</v>
      </c>
      <c r="F480" s="39">
        <f t="shared" si="7"/>
        <v>0.87847222222222243</v>
      </c>
      <c r="G480" s="62">
        <v>40</v>
      </c>
      <c r="H480" s="48">
        <v>6.9444444444444406E-2</v>
      </c>
      <c r="I480" s="42" t="e">
        <f>SCH!#REF!</f>
        <v>#REF!</v>
      </c>
    </row>
    <row r="481" spans="1:10" ht="15.75">
      <c r="A481" s="43">
        <v>479</v>
      </c>
      <c r="B481" s="73">
        <v>0.80555555555555602</v>
      </c>
      <c r="C481" s="68" t="s">
        <v>27</v>
      </c>
      <c r="D481" s="68" t="s">
        <v>25</v>
      </c>
      <c r="E481" s="68" t="s">
        <v>26</v>
      </c>
      <c r="F481" s="39">
        <f t="shared" si="7"/>
        <v>0.86805555555555602</v>
      </c>
      <c r="G481" s="49">
        <v>33.700000000000003</v>
      </c>
      <c r="H481" s="48">
        <v>6.25E-2</v>
      </c>
      <c r="I481" s="42" t="e">
        <f>SCH!#REF!</f>
        <v>#REF!</v>
      </c>
    </row>
    <row r="482" spans="1:10" ht="15.75">
      <c r="A482" s="43">
        <v>480</v>
      </c>
      <c r="B482" s="73">
        <v>0.80555555555555602</v>
      </c>
      <c r="C482" s="68" t="s">
        <v>30</v>
      </c>
      <c r="D482" s="68" t="s">
        <v>31</v>
      </c>
      <c r="E482" s="68" t="s">
        <v>28</v>
      </c>
      <c r="F482" s="39">
        <f t="shared" si="7"/>
        <v>0.85416666666666707</v>
      </c>
      <c r="G482" s="62">
        <v>27.7</v>
      </c>
      <c r="H482" s="48">
        <v>4.8611111111111098E-2</v>
      </c>
      <c r="I482" s="42" t="e">
        <f>SCH!#REF!</f>
        <v>#REF!</v>
      </c>
      <c r="J482" s="31" t="s">
        <v>29</v>
      </c>
    </row>
    <row r="483" spans="1:10" ht="15.75">
      <c r="A483" s="136">
        <v>481</v>
      </c>
      <c r="B483" s="73">
        <v>0.91666666666666696</v>
      </c>
      <c r="C483" s="68" t="s">
        <v>27</v>
      </c>
      <c r="D483" s="68" t="s">
        <v>25</v>
      </c>
      <c r="E483" s="68" t="s">
        <v>26</v>
      </c>
      <c r="F483" s="39">
        <f t="shared" si="7"/>
        <v>0.96527777777777801</v>
      </c>
      <c r="G483" s="62">
        <v>33.700000000000003</v>
      </c>
      <c r="H483" s="48">
        <v>4.8611111111111098E-2</v>
      </c>
      <c r="I483" s="42" t="e">
        <f>SCH!#REF!</f>
        <v>#REF!</v>
      </c>
      <c r="J483"/>
    </row>
    <row r="484" spans="1:10" ht="15.75">
      <c r="A484" s="43">
        <v>482</v>
      </c>
      <c r="B484" s="74">
        <v>0.81597222222222199</v>
      </c>
      <c r="C484" s="68" t="s">
        <v>27</v>
      </c>
      <c r="D484" s="68" t="s">
        <v>25</v>
      </c>
      <c r="E484" s="68" t="s">
        <v>28</v>
      </c>
      <c r="F484" s="39">
        <f t="shared" si="7"/>
        <v>0.8506944444444442</v>
      </c>
      <c r="G484" s="49">
        <v>20.7</v>
      </c>
      <c r="H484" s="48">
        <v>3.4722222222222203E-2</v>
      </c>
      <c r="I484" s="42" t="e">
        <f>SCH!#REF!</f>
        <v>#REF!</v>
      </c>
      <c r="J484" s="31" t="s">
        <v>29</v>
      </c>
    </row>
    <row r="485" spans="1:10" ht="15.75">
      <c r="A485" s="43">
        <v>483</v>
      </c>
      <c r="B485" s="73">
        <v>0.82291666666666696</v>
      </c>
      <c r="C485" s="67" t="s">
        <v>30</v>
      </c>
      <c r="D485" s="67" t="s">
        <v>31</v>
      </c>
      <c r="E485" s="67" t="s">
        <v>28</v>
      </c>
      <c r="F485" s="39">
        <f t="shared" si="7"/>
        <v>0.87152777777777801</v>
      </c>
      <c r="G485" s="44">
        <v>27.7</v>
      </c>
      <c r="H485" s="41">
        <v>4.8611111111111098E-2</v>
      </c>
      <c r="I485" s="42" t="e">
        <f>SCH!#REF!</f>
        <v>#REF!</v>
      </c>
      <c r="J485" s="31" t="s">
        <v>29</v>
      </c>
    </row>
    <row r="486" spans="1:10" ht="15.75">
      <c r="A486" s="43">
        <v>484</v>
      </c>
      <c r="B486" s="73">
        <v>0.79861111111111116</v>
      </c>
      <c r="C486" s="68" t="s">
        <v>30</v>
      </c>
      <c r="D486" s="67" t="s">
        <v>127</v>
      </c>
      <c r="E486" s="67" t="s">
        <v>24</v>
      </c>
      <c r="F486" s="39">
        <f t="shared" si="7"/>
        <v>0.88194444444444453</v>
      </c>
      <c r="G486" s="62">
        <v>43.5</v>
      </c>
      <c r="H486" s="48">
        <v>8.3333333333333329E-2</v>
      </c>
      <c r="I486" s="42" t="e">
        <f>SCH!#REF!</f>
        <v>#REF!</v>
      </c>
    </row>
    <row r="487" spans="1:10" ht="15.75">
      <c r="A487" s="43">
        <v>485</v>
      </c>
      <c r="B487" s="73">
        <v>0.81597222222222221</v>
      </c>
      <c r="C487" s="68" t="s">
        <v>27</v>
      </c>
      <c r="D487" s="68" t="s">
        <v>25</v>
      </c>
      <c r="E487" s="68" t="s">
        <v>26</v>
      </c>
      <c r="F487" s="39">
        <f t="shared" si="7"/>
        <v>0.87152777777777779</v>
      </c>
      <c r="G487" s="49">
        <v>33.700000000000003</v>
      </c>
      <c r="H487" s="48">
        <v>5.5555555555555601E-2</v>
      </c>
      <c r="I487" s="42" t="e">
        <f>SCH!#REF!</f>
        <v>#REF!</v>
      </c>
    </row>
    <row r="488" spans="1:10" ht="15.75">
      <c r="A488" s="43">
        <v>486</v>
      </c>
      <c r="B488" s="74">
        <v>0.82638888888888895</v>
      </c>
      <c r="C488" s="68" t="s">
        <v>27</v>
      </c>
      <c r="D488" s="68" t="s">
        <v>25</v>
      </c>
      <c r="E488" s="68" t="s">
        <v>28</v>
      </c>
      <c r="F488" s="39">
        <f t="shared" si="7"/>
        <v>0.86111111111111116</v>
      </c>
      <c r="G488" s="49">
        <v>20.7</v>
      </c>
      <c r="H488" s="48">
        <v>3.4722222222222203E-2</v>
      </c>
      <c r="I488" s="42" t="e">
        <f>SCH!#REF!</f>
        <v>#REF!</v>
      </c>
      <c r="J488" s="31" t="s">
        <v>29</v>
      </c>
    </row>
    <row r="489" spans="1:10" ht="15.75">
      <c r="A489" s="43">
        <v>487</v>
      </c>
      <c r="B489" s="73">
        <v>0.83333333333333304</v>
      </c>
      <c r="C489" s="68" t="s">
        <v>27</v>
      </c>
      <c r="D489" s="67" t="s">
        <v>25</v>
      </c>
      <c r="E489" s="67" t="s">
        <v>26</v>
      </c>
      <c r="F489" s="39">
        <f t="shared" si="7"/>
        <v>0.88888888888888862</v>
      </c>
      <c r="G489" s="62">
        <v>33.700000000000003</v>
      </c>
      <c r="H489" s="48">
        <v>5.5555555555555601E-2</v>
      </c>
      <c r="I489" s="42" t="e">
        <f>SCH!#REF!</f>
        <v>#REF!</v>
      </c>
    </row>
    <row r="490" spans="1:10" ht="15.75">
      <c r="A490" s="43">
        <v>488</v>
      </c>
      <c r="B490" s="73">
        <v>0.84027777777777801</v>
      </c>
      <c r="C490" s="67" t="s">
        <v>27</v>
      </c>
      <c r="D490" s="67" t="s">
        <v>25</v>
      </c>
      <c r="E490" s="68" t="s">
        <v>28</v>
      </c>
      <c r="F490" s="39">
        <f t="shared" si="7"/>
        <v>1.8958333333333379</v>
      </c>
      <c r="G490" s="40">
        <v>20.7</v>
      </c>
      <c r="H490" s="41">
        <v>1.05555555555556</v>
      </c>
      <c r="I490" s="42" t="e">
        <f>SCH!#REF!</f>
        <v>#REF!</v>
      </c>
      <c r="J490" s="31" t="s">
        <v>29</v>
      </c>
    </row>
    <row r="491" spans="1:10" ht="15.75">
      <c r="A491" s="43">
        <v>489</v>
      </c>
      <c r="B491" s="73">
        <v>0.86111111111111116</v>
      </c>
      <c r="C491" s="68" t="s">
        <v>30</v>
      </c>
      <c r="D491" s="68" t="s">
        <v>25</v>
      </c>
      <c r="E491" s="68" t="s">
        <v>26</v>
      </c>
      <c r="F491" s="39">
        <f t="shared" si="7"/>
        <v>0.93055555555555558</v>
      </c>
      <c r="G491" s="62">
        <v>40</v>
      </c>
      <c r="H491" s="48">
        <v>6.9444444444444406E-2</v>
      </c>
      <c r="I491" s="42" t="e">
        <f>SCH!#REF!</f>
        <v>#REF!</v>
      </c>
    </row>
    <row r="492" spans="1:10" ht="15.75">
      <c r="A492" s="43">
        <v>490</v>
      </c>
      <c r="B492" s="73">
        <v>0.85416666666666696</v>
      </c>
      <c r="C492" s="68" t="s">
        <v>27</v>
      </c>
      <c r="D492" s="68" t="s">
        <v>25</v>
      </c>
      <c r="E492" s="68" t="s">
        <v>28</v>
      </c>
      <c r="F492" s="39">
        <f t="shared" si="7"/>
        <v>3.9097222222222268</v>
      </c>
      <c r="G492" s="49">
        <v>20.7</v>
      </c>
      <c r="H492" s="48">
        <v>3.0555555555555598</v>
      </c>
      <c r="I492" s="42" t="e">
        <f>SCH!#REF!</f>
        <v>#REF!</v>
      </c>
      <c r="J492" s="31" t="s">
        <v>29</v>
      </c>
    </row>
    <row r="493" spans="1:10" ht="15.75">
      <c r="A493" s="43">
        <v>491</v>
      </c>
      <c r="B493" s="73">
        <v>0.43402777777777801</v>
      </c>
      <c r="C493" s="67" t="s">
        <v>30</v>
      </c>
      <c r="D493" s="67" t="s">
        <v>25</v>
      </c>
      <c r="E493" s="67" t="s">
        <v>26</v>
      </c>
      <c r="F493" s="39">
        <f t="shared" si="7"/>
        <v>0.50347222222222243</v>
      </c>
      <c r="G493" s="40">
        <v>40</v>
      </c>
      <c r="H493" s="41">
        <v>6.9444444444444406E-2</v>
      </c>
      <c r="I493" s="42">
        <f>SCH!A264</f>
        <v>589</v>
      </c>
    </row>
    <row r="494" spans="1:10" ht="15.75">
      <c r="A494" s="43">
        <v>492</v>
      </c>
      <c r="B494" s="74">
        <v>0.86805555555555602</v>
      </c>
      <c r="C494" s="68" t="s">
        <v>27</v>
      </c>
      <c r="D494" s="68" t="s">
        <v>25</v>
      </c>
      <c r="E494" s="68" t="s">
        <v>26</v>
      </c>
      <c r="F494" s="39">
        <f t="shared" si="7"/>
        <v>0.9236111111111116</v>
      </c>
      <c r="G494" s="49">
        <v>33.700000000000003</v>
      </c>
      <c r="H494" s="48">
        <v>5.5555555555555601E-2</v>
      </c>
      <c r="I494" s="42" t="e">
        <f>SCH!#REF!</f>
        <v>#REF!</v>
      </c>
    </row>
    <row r="495" spans="1:10" ht="15.75">
      <c r="A495" s="43">
        <v>493</v>
      </c>
      <c r="B495" s="74">
        <v>0.86805555555555602</v>
      </c>
      <c r="C495" s="68" t="s">
        <v>27</v>
      </c>
      <c r="D495" s="68" t="s">
        <v>25</v>
      </c>
      <c r="E495" s="68" t="s">
        <v>28</v>
      </c>
      <c r="F495" s="39">
        <f t="shared" si="7"/>
        <v>0.90277777777777823</v>
      </c>
      <c r="G495" s="49">
        <v>20.7</v>
      </c>
      <c r="H495" s="48">
        <v>3.4722222222222203E-2</v>
      </c>
      <c r="I495" s="42" t="e">
        <f>SCH!#REF!</f>
        <v>#REF!</v>
      </c>
      <c r="J495" s="31" t="s">
        <v>29</v>
      </c>
    </row>
    <row r="496" spans="1:10" ht="15.75">
      <c r="A496" s="43">
        <v>494</v>
      </c>
      <c r="B496" s="74">
        <v>0.88888888888888895</v>
      </c>
      <c r="C496" s="68" t="s">
        <v>27</v>
      </c>
      <c r="D496" s="68" t="s">
        <v>25</v>
      </c>
      <c r="E496" s="68" t="s">
        <v>26</v>
      </c>
      <c r="F496" s="39">
        <f t="shared" si="7"/>
        <v>0.94444444444444453</v>
      </c>
      <c r="G496" s="62">
        <v>33.700000000000003</v>
      </c>
      <c r="H496" s="48">
        <v>5.5555555555555601E-2</v>
      </c>
      <c r="I496" s="42" t="e">
        <f>SCH!#REF!</f>
        <v>#REF!</v>
      </c>
    </row>
    <row r="497" spans="1:10" ht="15.75">
      <c r="A497" s="43">
        <v>495</v>
      </c>
      <c r="B497" s="73">
        <v>0.88194444444444398</v>
      </c>
      <c r="C497" s="67" t="s">
        <v>27</v>
      </c>
      <c r="D497" s="67" t="s">
        <v>25</v>
      </c>
      <c r="E497" s="67" t="s">
        <v>28</v>
      </c>
      <c r="F497" s="39">
        <f t="shared" si="7"/>
        <v>0.91666666666666619</v>
      </c>
      <c r="G497" s="44">
        <v>20.7</v>
      </c>
      <c r="H497" s="41">
        <v>3.4722222222222203E-2</v>
      </c>
      <c r="I497" s="42" t="e">
        <f>SCH!#REF!</f>
        <v>#REF!</v>
      </c>
      <c r="J497" s="31" t="s">
        <v>29</v>
      </c>
    </row>
    <row r="498" spans="1:10" ht="15.75">
      <c r="A498" s="43">
        <v>496</v>
      </c>
      <c r="B498" s="74">
        <v>0.78472222222222221</v>
      </c>
      <c r="C498" s="68" t="s">
        <v>30</v>
      </c>
      <c r="D498" s="68" t="s">
        <v>127</v>
      </c>
      <c r="E498" s="68" t="s">
        <v>24</v>
      </c>
      <c r="F498" s="39">
        <f t="shared" si="7"/>
        <v>0.86805555555555558</v>
      </c>
      <c r="G498" s="49">
        <v>43.5</v>
      </c>
      <c r="H498" s="48">
        <v>8.3333333333333329E-2</v>
      </c>
      <c r="I498" s="42" t="e">
        <f>SCH!#REF!</f>
        <v>#REF!</v>
      </c>
    </row>
    <row r="499" spans="1:10" ht="15.75">
      <c r="A499" s="43">
        <v>497</v>
      </c>
      <c r="B499" s="73">
        <v>0.90972222222222199</v>
      </c>
      <c r="C499" s="68" t="s">
        <v>30</v>
      </c>
      <c r="D499" s="68" t="s">
        <v>25</v>
      </c>
      <c r="E499" s="68" t="s">
        <v>26</v>
      </c>
      <c r="F499" s="39">
        <f t="shared" si="7"/>
        <v>0.97916666666666641</v>
      </c>
      <c r="G499" s="49">
        <v>40</v>
      </c>
      <c r="H499" s="48">
        <v>6.9444444444444406E-2</v>
      </c>
      <c r="I499" s="42" t="e">
        <f>SCH!#REF!</f>
        <v>#REF!</v>
      </c>
      <c r="J499"/>
    </row>
    <row r="500" spans="1:10" ht="15.75">
      <c r="A500" s="50">
        <v>498</v>
      </c>
      <c r="B500" s="73">
        <v>0.875</v>
      </c>
      <c r="C500" s="67" t="s">
        <v>27</v>
      </c>
      <c r="D500" s="67" t="s">
        <v>25</v>
      </c>
      <c r="E500" s="67" t="s">
        <v>26</v>
      </c>
      <c r="F500" s="39">
        <f t="shared" si="7"/>
        <v>0.92708333333333326</v>
      </c>
      <c r="G500" s="49">
        <v>33.700000000000003</v>
      </c>
      <c r="H500" s="48">
        <v>5.2083333333333301E-2</v>
      </c>
      <c r="I500" s="42" t="e">
        <f>SCH!#REF!</f>
        <v>#REF!</v>
      </c>
    </row>
    <row r="501" spans="1:10" ht="15.75">
      <c r="A501" s="43">
        <v>499</v>
      </c>
      <c r="B501" s="73">
        <v>0.75347222222222221</v>
      </c>
      <c r="C501" s="67" t="s">
        <v>27</v>
      </c>
      <c r="D501" s="67" t="s">
        <v>127</v>
      </c>
      <c r="E501" s="67" t="s">
        <v>24</v>
      </c>
      <c r="F501" s="39">
        <f t="shared" si="7"/>
        <v>0.81597222222222221</v>
      </c>
      <c r="G501" s="44">
        <v>37.200000000000003</v>
      </c>
      <c r="H501" s="41">
        <v>6.25E-2</v>
      </c>
      <c r="I501" s="42" t="e">
        <f>SCH!#REF!</f>
        <v>#REF!</v>
      </c>
      <c r="J501"/>
    </row>
    <row r="502" spans="1:10" ht="15.75">
      <c r="A502" s="43">
        <v>500</v>
      </c>
      <c r="B502" s="73">
        <v>0.71180555555555547</v>
      </c>
      <c r="C502" s="68" t="s">
        <v>28</v>
      </c>
      <c r="D502" s="68" t="s">
        <v>25</v>
      </c>
      <c r="E502" s="68" t="s">
        <v>24</v>
      </c>
      <c r="F502" s="39">
        <f t="shared" si="7"/>
        <v>0.72916666666666663</v>
      </c>
      <c r="G502" s="62">
        <v>12</v>
      </c>
      <c r="H502" s="48">
        <v>1.7361111111111112E-2</v>
      </c>
      <c r="I502" s="42" t="e">
        <f>SCH!#REF!</f>
        <v>#REF!</v>
      </c>
      <c r="J502" t="s">
        <v>106</v>
      </c>
    </row>
    <row r="503" spans="1:10" ht="15.75">
      <c r="A503" s="43">
        <v>501</v>
      </c>
      <c r="B503" s="51">
        <v>0.22222222222222199</v>
      </c>
      <c r="C503" s="38" t="s">
        <v>26</v>
      </c>
      <c r="D503" s="38" t="s">
        <v>49</v>
      </c>
      <c r="E503" s="46" t="s">
        <v>50</v>
      </c>
      <c r="F503" s="39">
        <f t="shared" si="7"/>
        <v>0.24999999999999978</v>
      </c>
      <c r="G503" s="47">
        <v>17</v>
      </c>
      <c r="H503" s="48">
        <v>2.7777777777777801E-2</v>
      </c>
      <c r="I503" s="42">
        <f>SCH!A30</f>
        <v>132</v>
      </c>
    </row>
    <row r="504" spans="1:10" ht="15.75">
      <c r="A504" s="43">
        <v>502</v>
      </c>
      <c r="B504" s="45">
        <v>0.22916666666666666</v>
      </c>
      <c r="C504" s="46" t="s">
        <v>24</v>
      </c>
      <c r="D504" s="46" t="s">
        <v>128</v>
      </c>
      <c r="E504" s="46" t="s">
        <v>50</v>
      </c>
      <c r="F504" s="39">
        <f t="shared" si="7"/>
        <v>0.2638888888888889</v>
      </c>
      <c r="G504" s="47">
        <v>20.5</v>
      </c>
      <c r="H504" s="48">
        <v>3.4722222222222224E-2</v>
      </c>
      <c r="I504" s="42">
        <f>SCH!A48</f>
        <v>206</v>
      </c>
    </row>
    <row r="505" spans="1:10" ht="15.75">
      <c r="A505" s="43">
        <v>503</v>
      </c>
      <c r="B505" s="45">
        <v>0.25694444444444398</v>
      </c>
      <c r="C505" s="38" t="s">
        <v>26</v>
      </c>
      <c r="D505" s="38" t="s">
        <v>49</v>
      </c>
      <c r="E505" s="38" t="s">
        <v>50</v>
      </c>
      <c r="F505" s="39">
        <f t="shared" si="7"/>
        <v>0.28472222222222177</v>
      </c>
      <c r="G505" s="40">
        <v>17</v>
      </c>
      <c r="H505" s="41">
        <v>2.7777777777777801E-2</v>
      </c>
      <c r="I505" s="42">
        <f>SCH!A63</f>
        <v>333</v>
      </c>
    </row>
    <row r="506" spans="1:10" ht="15.75">
      <c r="A506" s="43">
        <v>504</v>
      </c>
      <c r="B506" s="45">
        <v>0.27777777777777801</v>
      </c>
      <c r="C506" s="46" t="s">
        <v>26</v>
      </c>
      <c r="D506" s="46" t="s">
        <v>49</v>
      </c>
      <c r="E506" s="46" t="s">
        <v>50</v>
      </c>
      <c r="F506" s="39">
        <f t="shared" si="7"/>
        <v>0.3055555555555558</v>
      </c>
      <c r="G506" s="47">
        <v>17</v>
      </c>
      <c r="H506" s="48">
        <v>2.7777777777777801E-2</v>
      </c>
      <c r="I506" s="42">
        <f>SCH!A87</f>
        <v>437</v>
      </c>
    </row>
    <row r="507" spans="1:10" ht="15.75">
      <c r="A507" s="43">
        <v>505</v>
      </c>
      <c r="B507" s="53">
        <v>0.29166666666666702</v>
      </c>
      <c r="C507" s="46" t="s">
        <v>26</v>
      </c>
      <c r="D507" s="46" t="s">
        <v>49</v>
      </c>
      <c r="E507" s="46" t="s">
        <v>50</v>
      </c>
      <c r="F507" s="39">
        <f t="shared" si="7"/>
        <v>0.31944444444444481</v>
      </c>
      <c r="G507" s="47">
        <v>17</v>
      </c>
      <c r="H507" s="48">
        <v>2.7777777777777801E-2</v>
      </c>
      <c r="I507" s="42">
        <f>SCH!A105</f>
        <v>487</v>
      </c>
    </row>
    <row r="508" spans="1:10" ht="15.75">
      <c r="A508" s="43">
        <v>506</v>
      </c>
      <c r="B508" s="51">
        <v>0.30555555555555552</v>
      </c>
      <c r="C508" s="38" t="s">
        <v>26</v>
      </c>
      <c r="D508" s="38" t="s">
        <v>49</v>
      </c>
      <c r="E508" s="38" t="s">
        <v>50</v>
      </c>
      <c r="F508" s="39">
        <f t="shared" si="7"/>
        <v>0.34027777777777773</v>
      </c>
      <c r="G508" s="40">
        <v>17</v>
      </c>
      <c r="H508" s="41">
        <v>3.4722222222222224E-2</v>
      </c>
      <c r="I508" s="42">
        <f>SCH!A119</f>
        <v>340</v>
      </c>
    </row>
    <row r="509" spans="1:10" ht="15.75">
      <c r="A509" s="43">
        <v>507</v>
      </c>
      <c r="B509" s="45">
        <v>0.32638888888888901</v>
      </c>
      <c r="C509" s="46" t="s">
        <v>26</v>
      </c>
      <c r="D509" s="46" t="s">
        <v>49</v>
      </c>
      <c r="E509" s="46" t="s">
        <v>50</v>
      </c>
      <c r="F509" s="39">
        <f t="shared" si="7"/>
        <v>0.3541666666666668</v>
      </c>
      <c r="G509" s="47">
        <v>17</v>
      </c>
      <c r="H509" s="48">
        <v>2.7777777777777801E-2</v>
      </c>
      <c r="I509" s="42">
        <f>SCH!A141</f>
        <v>161</v>
      </c>
    </row>
    <row r="510" spans="1:10" ht="15.75">
      <c r="A510" s="50">
        <v>508</v>
      </c>
      <c r="B510" s="52">
        <v>0.34027777777777801</v>
      </c>
      <c r="C510" s="38" t="s">
        <v>26</v>
      </c>
      <c r="D510" s="38" t="s">
        <v>49</v>
      </c>
      <c r="E510" s="38" t="s">
        <v>50</v>
      </c>
      <c r="F510" s="39">
        <f t="shared" si="7"/>
        <v>0.3680555555555558</v>
      </c>
      <c r="G510" s="47">
        <v>17</v>
      </c>
      <c r="H510" s="48">
        <v>2.7777777777777801E-2</v>
      </c>
      <c r="I510" s="42">
        <f>SCH!A163</f>
        <v>575</v>
      </c>
    </row>
    <row r="511" spans="1:10" ht="15.75">
      <c r="A511" s="43">
        <v>509</v>
      </c>
      <c r="B511" s="39">
        <v>0.35416666666666702</v>
      </c>
      <c r="C511" s="38" t="s">
        <v>24</v>
      </c>
      <c r="D511" s="38" t="s">
        <v>49</v>
      </c>
      <c r="E511" s="38" t="s">
        <v>50</v>
      </c>
      <c r="F511" s="39">
        <f t="shared" si="7"/>
        <v>0.38888888888888923</v>
      </c>
      <c r="G511" s="40">
        <v>17</v>
      </c>
      <c r="H511" s="41">
        <v>3.4722222222222224E-2</v>
      </c>
      <c r="I511" s="42">
        <f>SCH!A186</f>
        <v>554</v>
      </c>
    </row>
    <row r="512" spans="1:10" ht="15.75">
      <c r="A512" s="43">
        <v>510</v>
      </c>
      <c r="B512" s="52">
        <v>0.43055555555555602</v>
      </c>
      <c r="C512" s="46" t="s">
        <v>26</v>
      </c>
      <c r="D512" s="46" t="s">
        <v>50</v>
      </c>
      <c r="E512" s="46" t="s">
        <v>51</v>
      </c>
      <c r="F512" s="39">
        <f t="shared" si="7"/>
        <v>0.47222222222222271</v>
      </c>
      <c r="G512" s="47">
        <v>22</v>
      </c>
      <c r="H512" s="48">
        <v>4.1666666666666699E-2</v>
      </c>
      <c r="I512" s="42">
        <f>SCH!A197</f>
        <v>138</v>
      </c>
    </row>
    <row r="513" spans="1:9" ht="15.75">
      <c r="A513" s="50">
        <v>511</v>
      </c>
      <c r="B513" s="45">
        <v>0.375</v>
      </c>
      <c r="C513" s="38" t="s">
        <v>26</v>
      </c>
      <c r="D513" s="38" t="s">
        <v>49</v>
      </c>
      <c r="E513" s="38" t="s">
        <v>50</v>
      </c>
      <c r="F513" s="39">
        <f t="shared" si="7"/>
        <v>0.40277777777777779</v>
      </c>
      <c r="G513" s="47">
        <v>17</v>
      </c>
      <c r="H513" s="48">
        <v>2.7777777777777801E-2</v>
      </c>
      <c r="I513" s="42">
        <f>SCH!A208</f>
        <v>457</v>
      </c>
    </row>
    <row r="514" spans="1:9" ht="15.75">
      <c r="A514" s="43">
        <v>512</v>
      </c>
      <c r="B514" s="51">
        <v>0.40972222222222199</v>
      </c>
      <c r="C514" s="38" t="s">
        <v>26</v>
      </c>
      <c r="D514" s="38" t="s">
        <v>49</v>
      </c>
      <c r="E514" s="38" t="s">
        <v>50</v>
      </c>
      <c r="F514" s="39">
        <f t="shared" si="7"/>
        <v>0.43749999999999978</v>
      </c>
      <c r="G514" s="40">
        <v>17</v>
      </c>
      <c r="H514" s="41">
        <v>2.7777777777777801E-2</v>
      </c>
      <c r="I514" s="42">
        <f>SCH!A236</f>
        <v>0</v>
      </c>
    </row>
    <row r="515" spans="1:9" ht="15.75">
      <c r="A515" s="43">
        <v>513</v>
      </c>
      <c r="B515" s="53">
        <v>0.39583333333333298</v>
      </c>
      <c r="C515" s="46" t="s">
        <v>26</v>
      </c>
      <c r="D515" s="46" t="s">
        <v>49</v>
      </c>
      <c r="E515" s="46" t="s">
        <v>50</v>
      </c>
      <c r="F515" s="39">
        <f t="shared" ref="F515:F578" si="8">B515+H515</f>
        <v>0.42361111111111077</v>
      </c>
      <c r="G515" s="47">
        <v>17</v>
      </c>
      <c r="H515" s="48">
        <v>2.7777777777777801E-2</v>
      </c>
      <c r="I515" s="42">
        <f>SCH!A223</f>
        <v>612</v>
      </c>
    </row>
    <row r="516" spans="1:9" ht="15.75">
      <c r="A516" s="43">
        <v>514</v>
      </c>
      <c r="B516" s="45">
        <v>0.41666666666666702</v>
      </c>
      <c r="C516" s="46" t="s">
        <v>26</v>
      </c>
      <c r="D516" s="38" t="s">
        <v>49</v>
      </c>
      <c r="E516" s="38" t="s">
        <v>50</v>
      </c>
      <c r="F516" s="39">
        <f t="shared" si="8"/>
        <v>0.44444444444444481</v>
      </c>
      <c r="G516" s="47">
        <v>17</v>
      </c>
      <c r="H516" s="48">
        <v>2.7777777777777801E-2</v>
      </c>
      <c r="I516" s="42">
        <f>SCH!A247</f>
        <v>170</v>
      </c>
    </row>
    <row r="517" spans="1:9" ht="15.75">
      <c r="A517" s="43">
        <v>515</v>
      </c>
      <c r="B517" s="52">
        <v>0.2638888888888889</v>
      </c>
      <c r="C517" s="46" t="s">
        <v>24</v>
      </c>
      <c r="D517" s="46" t="s">
        <v>128</v>
      </c>
      <c r="E517" s="46" t="s">
        <v>50</v>
      </c>
      <c r="F517" s="39">
        <f t="shared" si="8"/>
        <v>0.2986111111111111</v>
      </c>
      <c r="G517" s="47">
        <v>20.5</v>
      </c>
      <c r="H517" s="48">
        <v>3.4722222222222224E-2</v>
      </c>
      <c r="I517" s="42">
        <f>SCH!A269</f>
        <v>0</v>
      </c>
    </row>
    <row r="518" spans="1:9" ht="15.75">
      <c r="A518" s="43">
        <v>516</v>
      </c>
      <c r="B518" s="54">
        <v>0.44791666666666669</v>
      </c>
      <c r="C518" s="46" t="s">
        <v>26</v>
      </c>
      <c r="D518" s="46" t="s">
        <v>49</v>
      </c>
      <c r="E518" s="46" t="s">
        <v>50</v>
      </c>
      <c r="F518" s="39">
        <f t="shared" si="8"/>
        <v>0.47916666666666669</v>
      </c>
      <c r="G518" s="47">
        <v>17</v>
      </c>
      <c r="H518" s="48">
        <v>3.125E-2</v>
      </c>
      <c r="I518" s="42">
        <f>SCH!A288</f>
        <v>599</v>
      </c>
    </row>
    <row r="519" spans="1:9" ht="15.75">
      <c r="A519" s="43">
        <v>517</v>
      </c>
      <c r="B519" s="56">
        <v>0.42708333333333331</v>
      </c>
      <c r="C519" s="46" t="s">
        <v>26</v>
      </c>
      <c r="D519" s="46" t="s">
        <v>49</v>
      </c>
      <c r="E519" s="46" t="s">
        <v>50</v>
      </c>
      <c r="F519" s="39">
        <f t="shared" si="8"/>
        <v>0.4548611111111111</v>
      </c>
      <c r="G519" s="47">
        <v>17</v>
      </c>
      <c r="H519" s="48">
        <v>2.7777777777777801E-2</v>
      </c>
      <c r="I519" s="42">
        <f>SCH!A254</f>
        <v>617</v>
      </c>
    </row>
    <row r="520" spans="1:9" ht="15.75">
      <c r="A520" s="77">
        <v>518</v>
      </c>
      <c r="B520" s="45">
        <v>0.47916666666666702</v>
      </c>
      <c r="C520" s="38" t="s">
        <v>26</v>
      </c>
      <c r="D520" s="38" t="s">
        <v>49</v>
      </c>
      <c r="E520" s="38" t="s">
        <v>50</v>
      </c>
      <c r="F520" s="39">
        <f t="shared" si="8"/>
        <v>0.50694444444444486</v>
      </c>
      <c r="G520" s="40">
        <v>17</v>
      </c>
      <c r="H520" s="41">
        <v>2.7777777777777801E-2</v>
      </c>
      <c r="I520" s="42">
        <f>SCH!A311</f>
        <v>351</v>
      </c>
    </row>
    <row r="521" spans="1:9" ht="15.75">
      <c r="A521" s="43">
        <v>519</v>
      </c>
      <c r="B521" s="55">
        <v>0.49652777777777773</v>
      </c>
      <c r="C521" s="38" t="s">
        <v>26</v>
      </c>
      <c r="D521" s="38" t="s">
        <v>49</v>
      </c>
      <c r="E521" s="38" t="s">
        <v>50</v>
      </c>
      <c r="F521" s="39">
        <f t="shared" si="8"/>
        <v>0.52430555555555547</v>
      </c>
      <c r="G521" s="40">
        <v>17</v>
      </c>
      <c r="H521" s="41">
        <v>2.7777777777777776E-2</v>
      </c>
      <c r="I521" s="42">
        <f>SCH!A323</f>
        <v>540</v>
      </c>
    </row>
    <row r="522" spans="1:9" ht="15.75">
      <c r="A522" s="43">
        <v>520</v>
      </c>
      <c r="B522" s="52">
        <v>0.51388888888888895</v>
      </c>
      <c r="C522" s="46" t="s">
        <v>26</v>
      </c>
      <c r="D522" s="46" t="s">
        <v>49</v>
      </c>
      <c r="E522" s="46" t="s">
        <v>50</v>
      </c>
      <c r="F522" s="39">
        <f t="shared" si="8"/>
        <v>0.54166666666666674</v>
      </c>
      <c r="G522" s="47">
        <v>17</v>
      </c>
      <c r="H522" s="48">
        <v>2.7777777777777776E-2</v>
      </c>
      <c r="I522" s="42">
        <f>SCH!A332</f>
        <v>631</v>
      </c>
    </row>
    <row r="523" spans="1:9" ht="15.75">
      <c r="A523" s="43">
        <v>521</v>
      </c>
      <c r="B523" s="66">
        <v>0.51388888888888895</v>
      </c>
      <c r="C523" s="46" t="s">
        <v>26</v>
      </c>
      <c r="D523" s="46" t="s">
        <v>49</v>
      </c>
      <c r="E523" s="46" t="s">
        <v>50</v>
      </c>
      <c r="F523" s="39">
        <f t="shared" si="8"/>
        <v>0.54166666666666674</v>
      </c>
      <c r="G523" s="47">
        <v>17</v>
      </c>
      <c r="H523" s="48">
        <v>2.7777777777777801E-2</v>
      </c>
      <c r="I523" s="42">
        <f>SCH!A333</f>
        <v>0</v>
      </c>
    </row>
    <row r="524" spans="1:9" ht="15.75">
      <c r="A524" s="43">
        <v>522</v>
      </c>
      <c r="B524" s="53">
        <v>0.52083333333333304</v>
      </c>
      <c r="C524" s="46" t="s">
        <v>26</v>
      </c>
      <c r="D524" s="46" t="s">
        <v>49</v>
      </c>
      <c r="E524" s="46" t="s">
        <v>50</v>
      </c>
      <c r="F524" s="39">
        <f t="shared" si="8"/>
        <v>0.54861111111111083</v>
      </c>
      <c r="G524" s="47">
        <v>17</v>
      </c>
      <c r="H524" s="48">
        <v>2.7777777777777801E-2</v>
      </c>
      <c r="I524" s="42">
        <f>SCH!A350</f>
        <v>0</v>
      </c>
    </row>
    <row r="525" spans="1:9" ht="15.75">
      <c r="A525" s="50">
        <v>523</v>
      </c>
      <c r="B525" s="52">
        <v>0.53472222222222199</v>
      </c>
      <c r="C525" s="38" t="s">
        <v>26</v>
      </c>
      <c r="D525" s="38" t="s">
        <v>49</v>
      </c>
      <c r="E525" s="38" t="s">
        <v>50</v>
      </c>
      <c r="F525" s="39">
        <f t="shared" si="8"/>
        <v>0.56249999999999978</v>
      </c>
      <c r="G525" s="47">
        <v>17</v>
      </c>
      <c r="H525" s="48">
        <v>2.7777777777777801E-2</v>
      </c>
      <c r="I525" s="42">
        <f>SCH!A364</f>
        <v>0</v>
      </c>
    </row>
    <row r="526" spans="1:9" ht="15.75">
      <c r="A526" s="43">
        <v>524</v>
      </c>
      <c r="B526" s="45">
        <v>0.54513888888888895</v>
      </c>
      <c r="C526" s="46" t="s">
        <v>26</v>
      </c>
      <c r="D526" s="38" t="s">
        <v>49</v>
      </c>
      <c r="E526" s="38" t="s">
        <v>50</v>
      </c>
      <c r="F526" s="39">
        <f t="shared" si="8"/>
        <v>0.57291666666666674</v>
      </c>
      <c r="G526" s="47">
        <v>17</v>
      </c>
      <c r="H526" s="48">
        <v>2.7777777777777801E-2</v>
      </c>
      <c r="I526" s="42">
        <f>SCH!A374</f>
        <v>0</v>
      </c>
    </row>
    <row r="527" spans="1:9" ht="15.75">
      <c r="A527" s="43">
        <v>525</v>
      </c>
      <c r="B527" s="51">
        <v>0.46527777777777801</v>
      </c>
      <c r="C527" s="46" t="s">
        <v>26</v>
      </c>
      <c r="D527" s="46" t="s">
        <v>49</v>
      </c>
      <c r="E527" s="46" t="s">
        <v>50</v>
      </c>
      <c r="F527" s="39">
        <f t="shared" si="8"/>
        <v>0.4930555555555558</v>
      </c>
      <c r="G527" s="47">
        <v>17</v>
      </c>
      <c r="H527" s="48">
        <v>2.7777777777777801E-2</v>
      </c>
      <c r="I527" s="42">
        <f>SCH!A300</f>
        <v>0</v>
      </c>
    </row>
    <row r="528" spans="1:9" ht="15.75">
      <c r="A528" s="43">
        <v>526</v>
      </c>
      <c r="B528" s="66">
        <v>0.58333333333333304</v>
      </c>
      <c r="C528" s="46" t="s">
        <v>26</v>
      </c>
      <c r="D528" s="46" t="s">
        <v>49</v>
      </c>
      <c r="E528" s="46" t="s">
        <v>50</v>
      </c>
      <c r="F528" s="39">
        <f t="shared" si="8"/>
        <v>0.61111111111111083</v>
      </c>
      <c r="G528" s="47">
        <v>17</v>
      </c>
      <c r="H528" s="48">
        <v>2.7777777777777801E-2</v>
      </c>
      <c r="I528" s="42" t="e">
        <f>SCH!#REF!</f>
        <v>#REF!</v>
      </c>
    </row>
    <row r="529" spans="1:10" ht="15.75">
      <c r="A529" s="43">
        <v>527</v>
      </c>
      <c r="B529" s="52">
        <v>0.60416666666666696</v>
      </c>
      <c r="C529" s="46" t="s">
        <v>24</v>
      </c>
      <c r="D529" s="46" t="s">
        <v>49</v>
      </c>
      <c r="E529" s="46" t="s">
        <v>50</v>
      </c>
      <c r="F529" s="39">
        <f t="shared" si="8"/>
        <v>0.63194444444444475</v>
      </c>
      <c r="G529" s="47">
        <v>17</v>
      </c>
      <c r="H529" s="48">
        <v>2.7777777777777801E-2</v>
      </c>
      <c r="I529" s="42" t="e">
        <f>SCH!#REF!</f>
        <v>#REF!</v>
      </c>
    </row>
    <row r="530" spans="1:10" ht="15.75">
      <c r="A530" s="43">
        <v>528</v>
      </c>
      <c r="B530" s="56">
        <v>0.61458333333333304</v>
      </c>
      <c r="C530" s="46" t="s">
        <v>26</v>
      </c>
      <c r="D530" s="46" t="s">
        <v>49</v>
      </c>
      <c r="E530" s="46" t="s">
        <v>50</v>
      </c>
      <c r="F530" s="39">
        <f t="shared" si="8"/>
        <v>0.64236111111111083</v>
      </c>
      <c r="G530" s="47">
        <v>17</v>
      </c>
      <c r="H530" s="48">
        <v>2.7777777777777801E-2</v>
      </c>
      <c r="I530" s="42">
        <f>SCH!A427</f>
        <v>653</v>
      </c>
      <c r="J530"/>
    </row>
    <row r="531" spans="1:10" ht="15.75">
      <c r="A531" s="43">
        <v>529</v>
      </c>
      <c r="B531" s="66">
        <v>0.70833333333333337</v>
      </c>
      <c r="C531" s="46" t="s">
        <v>26</v>
      </c>
      <c r="D531" s="46" t="s">
        <v>49</v>
      </c>
      <c r="E531" s="46" t="s">
        <v>50</v>
      </c>
      <c r="F531" s="39">
        <f t="shared" si="8"/>
        <v>0.73611111111111116</v>
      </c>
      <c r="G531" s="47">
        <v>17</v>
      </c>
      <c r="H531" s="48">
        <v>2.7777777777777776E-2</v>
      </c>
      <c r="I531" s="42">
        <f>SCH!A437</f>
        <v>108</v>
      </c>
      <c r="J531"/>
    </row>
    <row r="532" spans="1:10" ht="15.75">
      <c r="A532" s="43">
        <v>530</v>
      </c>
      <c r="B532" s="45">
        <v>0.59722222222222221</v>
      </c>
      <c r="C532" s="38" t="s">
        <v>26</v>
      </c>
      <c r="D532" s="38" t="s">
        <v>49</v>
      </c>
      <c r="E532" s="38" t="s">
        <v>50</v>
      </c>
      <c r="F532" s="39">
        <f t="shared" si="8"/>
        <v>0.625</v>
      </c>
      <c r="G532" s="40">
        <v>17</v>
      </c>
      <c r="H532" s="41">
        <v>2.7777777777777801E-2</v>
      </c>
      <c r="I532" s="42">
        <f>SCH!A407</f>
        <v>571</v>
      </c>
      <c r="J532"/>
    </row>
    <row r="533" spans="1:10" ht="15.75">
      <c r="A533" s="43">
        <v>531</v>
      </c>
      <c r="B533" s="45">
        <v>0.65277777777777779</v>
      </c>
      <c r="C533" s="38" t="s">
        <v>24</v>
      </c>
      <c r="D533" s="38" t="s">
        <v>49</v>
      </c>
      <c r="E533" s="38" t="s">
        <v>50</v>
      </c>
      <c r="F533" s="39">
        <f t="shared" si="8"/>
        <v>0.68055555555555558</v>
      </c>
      <c r="G533" s="40">
        <v>17</v>
      </c>
      <c r="H533" s="41">
        <v>2.7777777777777801E-2</v>
      </c>
      <c r="I533" s="42">
        <f>SCH!A458</f>
        <v>381</v>
      </c>
    </row>
    <row r="534" spans="1:10" ht="15.75">
      <c r="A534" s="43">
        <v>532</v>
      </c>
      <c r="B534" s="66">
        <v>0.59375</v>
      </c>
      <c r="C534" s="46" t="s">
        <v>26</v>
      </c>
      <c r="D534" s="46" t="s">
        <v>49</v>
      </c>
      <c r="E534" s="46" t="s">
        <v>50</v>
      </c>
      <c r="F534" s="39">
        <f t="shared" si="8"/>
        <v>0.625</v>
      </c>
      <c r="G534" s="47">
        <v>17</v>
      </c>
      <c r="H534" s="48">
        <v>3.125E-2</v>
      </c>
      <c r="I534" s="42" t="e">
        <f>SCH!#REF!</f>
        <v>#REF!</v>
      </c>
      <c r="J534"/>
    </row>
    <row r="535" spans="1:10" ht="15.75">
      <c r="A535" s="43">
        <v>533</v>
      </c>
      <c r="B535" s="45">
        <v>0.64583333333333337</v>
      </c>
      <c r="C535" s="46" t="s">
        <v>26</v>
      </c>
      <c r="D535" s="46" t="s">
        <v>49</v>
      </c>
      <c r="E535" s="46" t="s">
        <v>50</v>
      </c>
      <c r="F535" s="39">
        <f t="shared" si="8"/>
        <v>0.67361111111111116</v>
      </c>
      <c r="G535" s="47">
        <v>17</v>
      </c>
      <c r="H535" s="48">
        <v>2.7777777777777801E-2</v>
      </c>
      <c r="I535" s="42">
        <f>SCH!A440</f>
        <v>16</v>
      </c>
      <c r="J535"/>
    </row>
    <row r="536" spans="1:10" ht="15.75">
      <c r="A536" s="43">
        <v>534</v>
      </c>
      <c r="B536" s="56">
        <v>0.65972222222222221</v>
      </c>
      <c r="C536" s="46" t="s">
        <v>26</v>
      </c>
      <c r="D536" s="46" t="s">
        <v>49</v>
      </c>
      <c r="E536" s="46" t="s">
        <v>50</v>
      </c>
      <c r="F536" s="39">
        <f t="shared" si="8"/>
        <v>0.6875</v>
      </c>
      <c r="G536" s="47">
        <v>17</v>
      </c>
      <c r="H536" s="48">
        <v>2.7777777777777801E-2</v>
      </c>
      <c r="I536" s="42" t="e">
        <f>SCH!#REF!</f>
        <v>#REF!</v>
      </c>
    </row>
    <row r="537" spans="1:10" ht="15.75">
      <c r="A537" s="43">
        <v>535</v>
      </c>
      <c r="B537" s="53">
        <v>0.69791666666666696</v>
      </c>
      <c r="C537" s="46" t="s">
        <v>26</v>
      </c>
      <c r="D537" s="46" t="s">
        <v>49</v>
      </c>
      <c r="E537" s="46" t="s">
        <v>50</v>
      </c>
      <c r="F537" s="39">
        <f t="shared" si="8"/>
        <v>0.72569444444444475</v>
      </c>
      <c r="G537" s="47">
        <v>17</v>
      </c>
      <c r="H537" s="48">
        <v>2.7777777777777801E-2</v>
      </c>
      <c r="I537" s="42" t="e">
        <f>SCH!#REF!</f>
        <v>#REF!</v>
      </c>
      <c r="J537"/>
    </row>
    <row r="538" spans="1:10" ht="15.75">
      <c r="A538" s="43">
        <v>536</v>
      </c>
      <c r="B538" s="69">
        <v>0.72916666666666663</v>
      </c>
      <c r="C538" s="46" t="s">
        <v>26</v>
      </c>
      <c r="D538" s="46" t="s">
        <v>49</v>
      </c>
      <c r="E538" s="46" t="s">
        <v>50</v>
      </c>
      <c r="F538" s="39">
        <f t="shared" si="8"/>
        <v>0.75694444444444442</v>
      </c>
      <c r="G538" s="47">
        <v>17</v>
      </c>
      <c r="H538" s="48">
        <v>2.7777777777777801E-2</v>
      </c>
      <c r="I538" s="42" t="e">
        <f>SCH!#REF!</f>
        <v>#REF!</v>
      </c>
    </row>
    <row r="539" spans="1:10" ht="15.75">
      <c r="A539" s="43">
        <v>537</v>
      </c>
      <c r="B539" s="66">
        <v>0.67708333333333337</v>
      </c>
      <c r="C539" s="38" t="s">
        <v>26</v>
      </c>
      <c r="D539" s="38" t="s">
        <v>49</v>
      </c>
      <c r="E539" s="46" t="s">
        <v>50</v>
      </c>
      <c r="F539" s="39">
        <f t="shared" si="8"/>
        <v>0.70486111111111116</v>
      </c>
      <c r="G539" s="40">
        <v>17</v>
      </c>
      <c r="H539" s="41">
        <v>2.7777777777777801E-2</v>
      </c>
      <c r="I539" s="42">
        <f>SCH!A274</f>
        <v>636</v>
      </c>
      <c r="J539"/>
    </row>
    <row r="540" spans="1:10" ht="15.75">
      <c r="A540" s="43">
        <v>538</v>
      </c>
      <c r="B540" s="53">
        <v>0.76736111111111105</v>
      </c>
      <c r="C540" s="46" t="s">
        <v>26</v>
      </c>
      <c r="D540" s="46" t="s">
        <v>49</v>
      </c>
      <c r="E540" s="46" t="s">
        <v>50</v>
      </c>
      <c r="F540" s="39">
        <f t="shared" si="8"/>
        <v>0.79513888888888884</v>
      </c>
      <c r="G540" s="47">
        <v>17</v>
      </c>
      <c r="H540" s="48">
        <v>2.7777777777777801E-2</v>
      </c>
      <c r="I540" s="42" t="e">
        <f>SCH!#REF!</f>
        <v>#REF!</v>
      </c>
    </row>
    <row r="541" spans="1:10" ht="15.75">
      <c r="A541" s="43">
        <v>539</v>
      </c>
      <c r="B541" s="53">
        <v>0.67013888888888884</v>
      </c>
      <c r="C541" s="46" t="s">
        <v>26</v>
      </c>
      <c r="D541" s="46" t="s">
        <v>49</v>
      </c>
      <c r="E541" s="46" t="s">
        <v>50</v>
      </c>
      <c r="F541" s="39">
        <f t="shared" si="8"/>
        <v>0.69791666666666663</v>
      </c>
      <c r="G541" s="47">
        <v>17</v>
      </c>
      <c r="H541" s="48">
        <v>2.7777777777777801E-2</v>
      </c>
      <c r="I541" s="42" t="e">
        <f>SCH!#REF!</f>
        <v>#REF!</v>
      </c>
      <c r="J541"/>
    </row>
    <row r="542" spans="1:10" ht="15.75">
      <c r="A542" s="43">
        <v>540</v>
      </c>
      <c r="B542" s="56">
        <v>0.8125</v>
      </c>
      <c r="C542" s="46" t="s">
        <v>26</v>
      </c>
      <c r="D542" s="46" t="s">
        <v>49</v>
      </c>
      <c r="E542" s="46" t="s">
        <v>50</v>
      </c>
      <c r="F542" s="39">
        <f t="shared" si="8"/>
        <v>0.84027777777777779</v>
      </c>
      <c r="G542" s="47">
        <v>17</v>
      </c>
      <c r="H542" s="48">
        <v>2.7777777777777801E-2</v>
      </c>
      <c r="I542" s="42" t="e">
        <f>SCH!#REF!</f>
        <v>#REF!</v>
      </c>
    </row>
    <row r="543" spans="1:10" ht="15.75">
      <c r="A543" s="50">
        <v>541</v>
      </c>
      <c r="B543" s="52">
        <v>0.79861111111111116</v>
      </c>
      <c r="C543" s="38" t="s">
        <v>26</v>
      </c>
      <c r="D543" s="38" t="s">
        <v>49</v>
      </c>
      <c r="E543" s="38" t="s">
        <v>50</v>
      </c>
      <c r="F543" s="39">
        <f t="shared" si="8"/>
        <v>0.82638888888888895</v>
      </c>
      <c r="G543" s="40">
        <v>17</v>
      </c>
      <c r="H543" s="48">
        <v>2.7777777777777801E-2</v>
      </c>
      <c r="I543" s="42" t="e">
        <f>SCH!#REF!</f>
        <v>#REF!</v>
      </c>
      <c r="J543"/>
    </row>
    <row r="544" spans="1:10" ht="15.75">
      <c r="A544" s="43">
        <v>542</v>
      </c>
      <c r="B544" s="51">
        <v>0.25694444444444398</v>
      </c>
      <c r="C544" s="46" t="s">
        <v>50</v>
      </c>
      <c r="D544" s="46" t="s">
        <v>49</v>
      </c>
      <c r="E544" s="46" t="s">
        <v>26</v>
      </c>
      <c r="F544" s="39">
        <f t="shared" si="8"/>
        <v>0.28472222222222177</v>
      </c>
      <c r="G544" s="47">
        <v>17</v>
      </c>
      <c r="H544" s="48">
        <v>2.7777777777777801E-2</v>
      </c>
      <c r="I544" s="42">
        <f>SCH!A64</f>
        <v>211</v>
      </c>
    </row>
    <row r="545" spans="1:10" ht="15.75">
      <c r="A545" s="43">
        <v>543</v>
      </c>
      <c r="B545" s="45">
        <v>0.27083333333333331</v>
      </c>
      <c r="C545" s="46" t="s">
        <v>50</v>
      </c>
      <c r="D545" s="46" t="s">
        <v>49</v>
      </c>
      <c r="E545" s="46" t="s">
        <v>26</v>
      </c>
      <c r="F545" s="39">
        <f t="shared" si="8"/>
        <v>0.2986111111111111</v>
      </c>
      <c r="G545" s="49">
        <v>17</v>
      </c>
      <c r="H545" s="48">
        <v>2.7777777777777801E-2</v>
      </c>
      <c r="I545" s="42">
        <f>SCH!A88</f>
        <v>286</v>
      </c>
    </row>
    <row r="546" spans="1:10" ht="15.75">
      <c r="A546" s="43">
        <v>544</v>
      </c>
      <c r="B546" s="45">
        <v>0.29166666666666702</v>
      </c>
      <c r="C546" s="46" t="s">
        <v>50</v>
      </c>
      <c r="D546" s="46" t="s">
        <v>49</v>
      </c>
      <c r="E546" s="46" t="s">
        <v>26</v>
      </c>
      <c r="F546" s="39">
        <f t="shared" si="8"/>
        <v>0.31944444444444481</v>
      </c>
      <c r="G546" s="47">
        <v>17</v>
      </c>
      <c r="H546" s="48">
        <v>2.7777777777777801E-2</v>
      </c>
      <c r="I546" s="42">
        <f>SCH!A106</f>
        <v>119</v>
      </c>
    </row>
    <row r="547" spans="1:10" ht="15.75">
      <c r="A547" s="43">
        <v>545</v>
      </c>
      <c r="B547" s="53">
        <v>0.30208333333333298</v>
      </c>
      <c r="C547" s="46" t="s">
        <v>50</v>
      </c>
      <c r="D547" s="46" t="s">
        <v>49</v>
      </c>
      <c r="E547" s="46" t="s">
        <v>26</v>
      </c>
      <c r="F547" s="39">
        <f t="shared" si="8"/>
        <v>0.32986111111111077</v>
      </c>
      <c r="G547" s="49">
        <v>17</v>
      </c>
      <c r="H547" s="48">
        <v>2.7777777777777801E-2</v>
      </c>
      <c r="I547" s="42" t="e">
        <f>SCH!#REF!</f>
        <v>#REF!</v>
      </c>
    </row>
    <row r="548" spans="1:10" ht="15.75">
      <c r="A548" s="43">
        <v>546</v>
      </c>
      <c r="B548" s="45">
        <v>0.31597222222222199</v>
      </c>
      <c r="C548" s="46" t="s">
        <v>50</v>
      </c>
      <c r="D548" s="46" t="s">
        <v>49</v>
      </c>
      <c r="E548" s="46" t="s">
        <v>26</v>
      </c>
      <c r="F548" s="39">
        <f t="shared" si="8"/>
        <v>0.34374999999999978</v>
      </c>
      <c r="G548" s="47">
        <v>17</v>
      </c>
      <c r="H548" s="48">
        <v>2.7777777777777801E-2</v>
      </c>
      <c r="I548" s="42">
        <f>SCH!A122</f>
        <v>73</v>
      </c>
    </row>
    <row r="549" spans="1:10" ht="15.75">
      <c r="A549" s="43">
        <v>547</v>
      </c>
      <c r="B549" s="51">
        <v>0.32638888888888901</v>
      </c>
      <c r="C549" s="46" t="s">
        <v>50</v>
      </c>
      <c r="D549" s="46" t="s">
        <v>49</v>
      </c>
      <c r="E549" s="46" t="s">
        <v>26</v>
      </c>
      <c r="F549" s="39">
        <f t="shared" si="8"/>
        <v>0.3541666666666668</v>
      </c>
      <c r="G549" s="49">
        <v>17</v>
      </c>
      <c r="H549" s="48">
        <v>2.7777777777777801E-2</v>
      </c>
      <c r="I549" s="42">
        <f>SCH!A142</f>
        <v>362</v>
      </c>
    </row>
    <row r="550" spans="1:10" ht="15.75">
      <c r="A550" s="43">
        <v>548</v>
      </c>
      <c r="B550" s="53">
        <v>0.34027777777777801</v>
      </c>
      <c r="C550" s="46" t="s">
        <v>50</v>
      </c>
      <c r="D550" s="46" t="s">
        <v>49</v>
      </c>
      <c r="E550" s="46" t="s">
        <v>26</v>
      </c>
      <c r="F550" s="39">
        <f t="shared" si="8"/>
        <v>0.3680555555555558</v>
      </c>
      <c r="G550" s="47">
        <v>17</v>
      </c>
      <c r="H550" s="48">
        <v>2.7777777777777801E-2</v>
      </c>
      <c r="I550" s="42">
        <f>SCH!A164</f>
        <v>0</v>
      </c>
    </row>
    <row r="551" spans="1:10" ht="15.75">
      <c r="A551" s="77">
        <v>549</v>
      </c>
      <c r="B551" s="52">
        <v>0.51388888888888895</v>
      </c>
      <c r="C551" s="38" t="s">
        <v>50</v>
      </c>
      <c r="D551" s="38" t="s">
        <v>49</v>
      </c>
      <c r="E551" s="38" t="s">
        <v>26</v>
      </c>
      <c r="F551" s="39">
        <f t="shared" si="8"/>
        <v>0.54166666666666674</v>
      </c>
      <c r="G551" s="44">
        <v>17</v>
      </c>
      <c r="H551" s="41">
        <v>2.7777777777777801E-2</v>
      </c>
      <c r="I551" s="42">
        <f>SCH!A345</f>
        <v>603</v>
      </c>
    </row>
    <row r="552" spans="1:10" ht="15.75">
      <c r="A552" s="43">
        <v>550</v>
      </c>
      <c r="B552" s="39">
        <v>0.36111111111111099</v>
      </c>
      <c r="C552" s="38" t="s">
        <v>50</v>
      </c>
      <c r="D552" s="38" t="s">
        <v>49</v>
      </c>
      <c r="E552" s="38" t="s">
        <v>26</v>
      </c>
      <c r="F552" s="39">
        <f t="shared" si="8"/>
        <v>0.38888888888888878</v>
      </c>
      <c r="G552" s="40">
        <v>17</v>
      </c>
      <c r="H552" s="41">
        <v>2.7777777777777801E-2</v>
      </c>
      <c r="I552" s="42">
        <f>SCH!A193</f>
        <v>534</v>
      </c>
    </row>
    <row r="553" spans="1:10" ht="15.75">
      <c r="A553" s="43">
        <v>551</v>
      </c>
      <c r="B553" s="55">
        <v>0.375</v>
      </c>
      <c r="C553" s="38" t="s">
        <v>50</v>
      </c>
      <c r="D553" s="38" t="s">
        <v>49</v>
      </c>
      <c r="E553" s="38" t="s">
        <v>26</v>
      </c>
      <c r="F553" s="39">
        <f t="shared" si="8"/>
        <v>0.40277777777777779</v>
      </c>
      <c r="G553" s="44">
        <v>17</v>
      </c>
      <c r="H553" s="41">
        <v>2.7777777777777801E-2</v>
      </c>
      <c r="I553" s="42">
        <f>SCH!A209</f>
        <v>86</v>
      </c>
    </row>
    <row r="554" spans="1:10" ht="15.75">
      <c r="A554" s="43">
        <v>552</v>
      </c>
      <c r="B554" s="45">
        <v>0.39583333333333331</v>
      </c>
      <c r="C554" s="46" t="s">
        <v>50</v>
      </c>
      <c r="D554" s="46" t="s">
        <v>49</v>
      </c>
      <c r="E554" s="46" t="s">
        <v>26</v>
      </c>
      <c r="F554" s="39">
        <f t="shared" si="8"/>
        <v>0.4236111111111111</v>
      </c>
      <c r="G554" s="47">
        <v>17</v>
      </c>
      <c r="H554" s="48">
        <v>2.7777777777777776E-2</v>
      </c>
      <c r="I554" s="42">
        <f>SCH!A216</f>
        <v>371</v>
      </c>
    </row>
    <row r="555" spans="1:10" ht="15.75">
      <c r="A555" s="50">
        <v>553</v>
      </c>
      <c r="B555" s="51">
        <v>0.83333333333333337</v>
      </c>
      <c r="C555" s="38" t="s">
        <v>50</v>
      </c>
      <c r="D555" s="38" t="s">
        <v>49</v>
      </c>
      <c r="E555" s="38" t="s">
        <v>26</v>
      </c>
      <c r="F555" s="39">
        <f t="shared" si="8"/>
        <v>0.86111111111111116</v>
      </c>
      <c r="G555" s="49">
        <v>17</v>
      </c>
      <c r="H555" s="48">
        <v>2.7777777777777801E-2</v>
      </c>
      <c r="I555" s="42" t="e">
        <f>SCH!#REF!</f>
        <v>#REF!</v>
      </c>
      <c r="J555"/>
    </row>
    <row r="556" spans="1:10" ht="15.75">
      <c r="A556" s="43">
        <v>554</v>
      </c>
      <c r="B556" s="45">
        <v>0.70486111111111116</v>
      </c>
      <c r="C556" s="38" t="s">
        <v>50</v>
      </c>
      <c r="D556" s="38" t="s">
        <v>131</v>
      </c>
      <c r="E556" s="46" t="s">
        <v>24</v>
      </c>
      <c r="F556" s="39">
        <f t="shared" si="8"/>
        <v>0.73958333333333337</v>
      </c>
      <c r="G556" s="40">
        <v>20.5</v>
      </c>
      <c r="H556" s="41">
        <v>3.4722222222222224E-2</v>
      </c>
      <c r="I556" s="42" t="e">
        <f>SCH!#REF!</f>
        <v>#REF!</v>
      </c>
      <c r="J556"/>
    </row>
    <row r="557" spans="1:10" ht="15.75">
      <c r="A557" s="43">
        <v>555</v>
      </c>
      <c r="B557" s="45">
        <v>0.47916666666666702</v>
      </c>
      <c r="C557" s="46" t="s">
        <v>50</v>
      </c>
      <c r="D557" s="46" t="s">
        <v>49</v>
      </c>
      <c r="E557" s="46" t="s">
        <v>26</v>
      </c>
      <c r="F557" s="39">
        <f t="shared" si="8"/>
        <v>0.50694444444444486</v>
      </c>
      <c r="G557" s="49">
        <v>17</v>
      </c>
      <c r="H557" s="48">
        <v>2.7777777777777801E-2</v>
      </c>
      <c r="I557" s="42">
        <f>SCH!A312</f>
        <v>517</v>
      </c>
    </row>
    <row r="558" spans="1:10" ht="15.75">
      <c r="A558" s="43">
        <v>556</v>
      </c>
      <c r="B558" s="52">
        <v>0.40972222222222199</v>
      </c>
      <c r="C558" s="46" t="s">
        <v>50</v>
      </c>
      <c r="D558" s="46" t="s">
        <v>49</v>
      </c>
      <c r="E558" s="46" t="s">
        <v>26</v>
      </c>
      <c r="F558" s="39">
        <f t="shared" si="8"/>
        <v>0.43749999999999978</v>
      </c>
      <c r="G558" s="47">
        <v>17</v>
      </c>
      <c r="H558" s="48">
        <v>2.7777777777777801E-2</v>
      </c>
      <c r="I558" s="42">
        <f>SCH!A237</f>
        <v>31</v>
      </c>
    </row>
    <row r="559" spans="1:10" ht="15.75">
      <c r="A559" s="77">
        <v>557</v>
      </c>
      <c r="B559" s="54">
        <v>0.43055555555555602</v>
      </c>
      <c r="C559" s="46" t="s">
        <v>50</v>
      </c>
      <c r="D559" s="46" t="s">
        <v>49</v>
      </c>
      <c r="E559" s="46" t="s">
        <v>26</v>
      </c>
      <c r="F559" s="39">
        <f t="shared" si="8"/>
        <v>0.45833333333333381</v>
      </c>
      <c r="G559" s="49">
        <v>17</v>
      </c>
      <c r="H559" s="48">
        <v>2.7777777777777801E-2</v>
      </c>
      <c r="I559" s="42">
        <f>SCH!A261</f>
        <v>0</v>
      </c>
    </row>
    <row r="560" spans="1:10" ht="15.75">
      <c r="A560" s="43">
        <v>558</v>
      </c>
      <c r="B560" s="56">
        <v>0.44444444444444398</v>
      </c>
      <c r="C560" s="46" t="s">
        <v>50</v>
      </c>
      <c r="D560" s="46" t="s">
        <v>49</v>
      </c>
      <c r="E560" s="46" t="s">
        <v>26</v>
      </c>
      <c r="F560" s="39">
        <f t="shared" si="8"/>
        <v>0.47222222222222177</v>
      </c>
      <c r="G560" s="47">
        <v>17</v>
      </c>
      <c r="H560" s="48">
        <v>2.7777777777777801E-2</v>
      </c>
      <c r="I560" s="42">
        <f>SCH!A275</f>
        <v>640</v>
      </c>
    </row>
    <row r="561" spans="1:10" ht="15.75">
      <c r="A561" s="50">
        <v>559</v>
      </c>
      <c r="B561" s="45">
        <v>0.4513888888888889</v>
      </c>
      <c r="C561" s="38" t="s">
        <v>50</v>
      </c>
      <c r="D561" s="38" t="s">
        <v>49</v>
      </c>
      <c r="E561" s="38" t="s">
        <v>26</v>
      </c>
      <c r="F561" s="39">
        <f t="shared" si="8"/>
        <v>0.47916666666666669</v>
      </c>
      <c r="G561" s="44">
        <v>17</v>
      </c>
      <c r="H561" s="48">
        <v>2.7777777777777801E-2</v>
      </c>
      <c r="I561" s="42">
        <f>SCH!A289</f>
        <v>596</v>
      </c>
    </row>
    <row r="562" spans="1:10" ht="15.75">
      <c r="A562" s="50">
        <v>560</v>
      </c>
      <c r="B562" s="52">
        <v>0.47222222222222199</v>
      </c>
      <c r="C562" s="46" t="s">
        <v>50</v>
      </c>
      <c r="D562" s="46" t="s">
        <v>49</v>
      </c>
      <c r="E562" s="46" t="s">
        <v>26</v>
      </c>
      <c r="F562" s="39">
        <f t="shared" si="8"/>
        <v>0.49999999999999978</v>
      </c>
      <c r="G562" s="47">
        <v>17</v>
      </c>
      <c r="H562" s="48">
        <v>2.7777777777777801E-2</v>
      </c>
      <c r="I562" s="42">
        <f>SCH!A308</f>
        <v>0</v>
      </c>
    </row>
    <row r="563" spans="1:10" ht="15.75">
      <c r="A563" s="43">
        <v>561</v>
      </c>
      <c r="B563" s="52">
        <v>0.46180555555555558</v>
      </c>
      <c r="C563" s="38" t="s">
        <v>50</v>
      </c>
      <c r="D563" s="38" t="s">
        <v>49</v>
      </c>
      <c r="E563" s="38" t="s">
        <v>26</v>
      </c>
      <c r="F563" s="39">
        <f t="shared" si="8"/>
        <v>0.48958333333333337</v>
      </c>
      <c r="G563" s="44">
        <v>17</v>
      </c>
      <c r="H563" s="41">
        <v>2.7777777777777776E-2</v>
      </c>
      <c r="I563" s="42">
        <f>SCH!A292</f>
        <v>0</v>
      </c>
    </row>
    <row r="564" spans="1:10" ht="15.75">
      <c r="A564" s="43">
        <v>562</v>
      </c>
      <c r="B564" s="54">
        <v>0.4861111111111111</v>
      </c>
      <c r="C564" s="46" t="s">
        <v>50</v>
      </c>
      <c r="D564" s="46" t="s">
        <v>49</v>
      </c>
      <c r="E564" s="46" t="s">
        <v>26</v>
      </c>
      <c r="F564" s="39">
        <f t="shared" si="8"/>
        <v>0.51388888888888895</v>
      </c>
      <c r="G564" s="47">
        <v>17</v>
      </c>
      <c r="H564" s="48">
        <v>2.7777777777777801E-2</v>
      </c>
      <c r="I564" s="42">
        <f>SCH!A324</f>
        <v>582</v>
      </c>
    </row>
    <row r="565" spans="1:10" ht="15.75">
      <c r="A565" s="43">
        <v>563</v>
      </c>
      <c r="B565" s="53">
        <v>0.53125</v>
      </c>
      <c r="C565" s="46" t="s">
        <v>50</v>
      </c>
      <c r="D565" s="46" t="s">
        <v>131</v>
      </c>
      <c r="E565" s="46" t="s">
        <v>24</v>
      </c>
      <c r="F565" s="39">
        <f t="shared" si="8"/>
        <v>0.56944444444444442</v>
      </c>
      <c r="G565" s="49">
        <v>20.5</v>
      </c>
      <c r="H565" s="48">
        <v>3.8194444444444441E-2</v>
      </c>
      <c r="I565" s="42">
        <f>SCH!A353</f>
        <v>645</v>
      </c>
    </row>
    <row r="566" spans="1:10" ht="15.75">
      <c r="A566" s="43">
        <v>564</v>
      </c>
      <c r="B566" s="52">
        <v>0.54861111111111105</v>
      </c>
      <c r="C566" s="46" t="s">
        <v>50</v>
      </c>
      <c r="D566" s="46" t="s">
        <v>49</v>
      </c>
      <c r="E566" s="46" t="s">
        <v>24</v>
      </c>
      <c r="F566" s="39">
        <f t="shared" si="8"/>
        <v>0.57638888888888884</v>
      </c>
      <c r="G566" s="47">
        <v>17</v>
      </c>
      <c r="H566" s="48">
        <v>2.7777777777777801E-2</v>
      </c>
      <c r="I566" s="42">
        <f>SCH!A365</f>
        <v>3</v>
      </c>
    </row>
    <row r="567" spans="1:10" ht="15.75">
      <c r="A567" s="43">
        <v>565</v>
      </c>
      <c r="B567" s="45">
        <v>0.54861111111111105</v>
      </c>
      <c r="C567" s="46" t="s">
        <v>50</v>
      </c>
      <c r="D567" s="46" t="s">
        <v>131</v>
      </c>
      <c r="E567" s="46" t="s">
        <v>24</v>
      </c>
      <c r="F567" s="39">
        <f t="shared" si="8"/>
        <v>0.58333333333333326</v>
      </c>
      <c r="G567" s="44">
        <v>20.5</v>
      </c>
      <c r="H567" s="48">
        <v>3.4722222222222224E-2</v>
      </c>
      <c r="I567" s="42">
        <f>SCH!A370</f>
        <v>180</v>
      </c>
    </row>
    <row r="568" spans="1:10" ht="15.75">
      <c r="A568" s="50">
        <v>566</v>
      </c>
      <c r="B568" s="51">
        <v>0.55555555555555602</v>
      </c>
      <c r="C568" s="38" t="s">
        <v>50</v>
      </c>
      <c r="D568" s="38" t="s">
        <v>49</v>
      </c>
      <c r="E568" s="38" t="s">
        <v>24</v>
      </c>
      <c r="F568" s="39">
        <f t="shared" si="8"/>
        <v>0.58333333333333381</v>
      </c>
      <c r="G568" s="47">
        <v>17</v>
      </c>
      <c r="H568" s="48">
        <v>2.7777777777777801E-2</v>
      </c>
      <c r="I568" s="42">
        <f>SCH!A387</f>
        <v>543</v>
      </c>
    </row>
    <row r="569" spans="1:10" ht="15.75">
      <c r="A569" s="43">
        <v>567</v>
      </c>
      <c r="B569" s="66">
        <v>0.56944444444444398</v>
      </c>
      <c r="C569" s="46" t="s">
        <v>50</v>
      </c>
      <c r="D569" s="46" t="s">
        <v>49</v>
      </c>
      <c r="E569" s="46" t="s">
        <v>26</v>
      </c>
      <c r="F569" s="39">
        <f t="shared" si="8"/>
        <v>0.59722222222222177</v>
      </c>
      <c r="G569" s="49">
        <v>17</v>
      </c>
      <c r="H569" s="48">
        <v>2.7777777777777801E-2</v>
      </c>
      <c r="I569" s="42">
        <f>SCH!A397</f>
        <v>503</v>
      </c>
    </row>
    <row r="570" spans="1:10" ht="15.75">
      <c r="A570" s="43">
        <v>568</v>
      </c>
      <c r="B570" s="52">
        <v>0.57986111111111105</v>
      </c>
      <c r="C570" s="38" t="s">
        <v>50</v>
      </c>
      <c r="D570" s="38" t="s">
        <v>49</v>
      </c>
      <c r="E570" s="38" t="s">
        <v>26</v>
      </c>
      <c r="F570" s="39">
        <f t="shared" si="8"/>
        <v>0.60763888888888884</v>
      </c>
      <c r="G570" s="40">
        <v>17</v>
      </c>
      <c r="H570" s="41">
        <v>2.7777777777777801E-2</v>
      </c>
      <c r="I570" s="42" t="e">
        <f>SCH!#REF!</f>
        <v>#REF!</v>
      </c>
      <c r="J570"/>
    </row>
    <row r="571" spans="1:10" ht="15.75">
      <c r="A571" s="43">
        <v>569</v>
      </c>
      <c r="B571" s="52">
        <v>0.63194444444444442</v>
      </c>
      <c r="C571" s="46" t="s">
        <v>50</v>
      </c>
      <c r="D571" s="46" t="s">
        <v>131</v>
      </c>
      <c r="E571" s="46" t="s">
        <v>24</v>
      </c>
      <c r="F571" s="39">
        <f t="shared" si="8"/>
        <v>0.66666666666666663</v>
      </c>
      <c r="G571" s="49">
        <v>20.5</v>
      </c>
      <c r="H571" s="48">
        <v>3.4722222222222224E-2</v>
      </c>
      <c r="I571" s="42">
        <f>SCH!A433</f>
        <v>265</v>
      </c>
      <c r="J571"/>
    </row>
    <row r="572" spans="1:10" ht="15.75">
      <c r="A572" s="43">
        <v>570</v>
      </c>
      <c r="B572" s="66">
        <v>0.61805555555555558</v>
      </c>
      <c r="C572" s="46" t="s">
        <v>50</v>
      </c>
      <c r="D572" s="46" t="s">
        <v>49</v>
      </c>
      <c r="E572" s="46" t="s">
        <v>26</v>
      </c>
      <c r="F572" s="39">
        <f t="shared" si="8"/>
        <v>0.65277777777777779</v>
      </c>
      <c r="G572" s="47">
        <v>17</v>
      </c>
      <c r="H572" s="48">
        <v>3.4722222222222203E-2</v>
      </c>
      <c r="I572" s="42">
        <f>SCH!A438</f>
        <v>0</v>
      </c>
    </row>
    <row r="573" spans="1:10" ht="15.75">
      <c r="A573" s="43">
        <v>571</v>
      </c>
      <c r="B573" s="53">
        <v>0.63888888888888895</v>
      </c>
      <c r="C573" s="46" t="s">
        <v>50</v>
      </c>
      <c r="D573" s="46" t="s">
        <v>49</v>
      </c>
      <c r="E573" s="46" t="s">
        <v>26</v>
      </c>
      <c r="F573" s="39">
        <f t="shared" si="8"/>
        <v>0.66666666666666674</v>
      </c>
      <c r="G573" s="49">
        <v>17</v>
      </c>
      <c r="H573" s="48">
        <v>2.7777777777777801E-2</v>
      </c>
      <c r="I573" s="42">
        <f>SCH!A441</f>
        <v>147</v>
      </c>
    </row>
    <row r="574" spans="1:10" ht="15.75">
      <c r="A574" s="43">
        <v>572</v>
      </c>
      <c r="B574" s="45">
        <v>0.74305555555555547</v>
      </c>
      <c r="C574" s="38" t="s">
        <v>50</v>
      </c>
      <c r="D574" s="38" t="s">
        <v>49</v>
      </c>
      <c r="E574" s="38" t="s">
        <v>24</v>
      </c>
      <c r="F574" s="39">
        <f t="shared" si="8"/>
        <v>0.77083333333333326</v>
      </c>
      <c r="G574" s="40">
        <v>17</v>
      </c>
      <c r="H574" s="41">
        <v>2.7777777777777801E-2</v>
      </c>
      <c r="I574" s="42" t="e">
        <f>SCH!#REF!</f>
        <v>#REF!</v>
      </c>
    </row>
    <row r="575" spans="1:10" ht="15.75">
      <c r="A575" s="43">
        <v>573</v>
      </c>
      <c r="B575" s="45">
        <v>0.66319444444444398</v>
      </c>
      <c r="C575" s="46" t="s">
        <v>50</v>
      </c>
      <c r="D575" s="46" t="s">
        <v>49</v>
      </c>
      <c r="E575" s="46" t="s">
        <v>26</v>
      </c>
      <c r="F575" s="39">
        <f t="shared" si="8"/>
        <v>0.69097222222222177</v>
      </c>
      <c r="G575" s="49">
        <v>17</v>
      </c>
      <c r="H575" s="48">
        <v>2.7777777777777801E-2</v>
      </c>
      <c r="I575" s="42">
        <f>SCH!A461</f>
        <v>263</v>
      </c>
      <c r="J575"/>
    </row>
    <row r="576" spans="1:10" ht="15.75">
      <c r="A576" s="43">
        <v>574</v>
      </c>
      <c r="B576" s="53">
        <v>0.68055555555555547</v>
      </c>
      <c r="C576" s="46" t="s">
        <v>50</v>
      </c>
      <c r="D576" s="46" t="s">
        <v>49</v>
      </c>
      <c r="E576" s="46" t="s">
        <v>26</v>
      </c>
      <c r="F576" s="39">
        <f t="shared" si="8"/>
        <v>0.70833333333333326</v>
      </c>
      <c r="G576" s="47">
        <v>17</v>
      </c>
      <c r="H576" s="48">
        <v>2.7777777777777801E-2</v>
      </c>
      <c r="I576" s="42">
        <f>SCH!A469</f>
        <v>229</v>
      </c>
      <c r="J576"/>
    </row>
    <row r="577" spans="1:10" ht="15.75">
      <c r="A577" s="43">
        <v>575</v>
      </c>
      <c r="B577" s="54">
        <v>0.71180555555555547</v>
      </c>
      <c r="C577" s="46" t="s">
        <v>50</v>
      </c>
      <c r="D577" s="46" t="s">
        <v>49</v>
      </c>
      <c r="E577" s="46" t="s">
        <v>24</v>
      </c>
      <c r="F577" s="39">
        <f t="shared" si="8"/>
        <v>0.73958333333333326</v>
      </c>
      <c r="G577" s="49">
        <v>17</v>
      </c>
      <c r="H577" s="48">
        <v>2.7777777777777801E-2</v>
      </c>
      <c r="I577" s="42" t="e">
        <f>SCH!#REF!</f>
        <v>#REF!</v>
      </c>
    </row>
    <row r="578" spans="1:10" ht="15.75">
      <c r="A578" s="43">
        <v>576</v>
      </c>
      <c r="B578" s="53">
        <v>0.63194444444444442</v>
      </c>
      <c r="C578" s="46" t="s">
        <v>50</v>
      </c>
      <c r="D578" s="46" t="s">
        <v>49</v>
      </c>
      <c r="E578" s="46" t="s">
        <v>24</v>
      </c>
      <c r="F578" s="39">
        <f t="shared" si="8"/>
        <v>0.65972222222222221</v>
      </c>
      <c r="G578" s="47">
        <v>17</v>
      </c>
      <c r="H578" s="48">
        <v>2.7777777777777801E-2</v>
      </c>
      <c r="I578" s="42">
        <f>SCH!A446</f>
        <v>0</v>
      </c>
      <c r="J578"/>
    </row>
    <row r="579" spans="1:10" ht="15.75">
      <c r="A579" s="43">
        <v>577</v>
      </c>
      <c r="B579" s="56">
        <v>0.5</v>
      </c>
      <c r="C579" s="46" t="s">
        <v>50</v>
      </c>
      <c r="D579" s="46" t="s">
        <v>131</v>
      </c>
      <c r="E579" s="46" t="s">
        <v>24</v>
      </c>
      <c r="F579" s="39">
        <f t="shared" ref="F579:F642" si="9">B579+H579</f>
        <v>0.54166666666666663</v>
      </c>
      <c r="G579" s="49">
        <v>20.5</v>
      </c>
      <c r="H579" s="48">
        <v>4.1666666666666664E-2</v>
      </c>
      <c r="I579" s="42">
        <f>SCH!A328</f>
        <v>629</v>
      </c>
    </row>
    <row r="580" spans="1:10" ht="15.75">
      <c r="A580" s="50">
        <v>578</v>
      </c>
      <c r="B580" s="45">
        <v>0.73263888888888895</v>
      </c>
      <c r="C580" s="38" t="s">
        <v>50</v>
      </c>
      <c r="D580" s="38" t="s">
        <v>49</v>
      </c>
      <c r="E580" s="38" t="s">
        <v>26</v>
      </c>
      <c r="F580" s="39">
        <f t="shared" si="9"/>
        <v>0.76041666666666674</v>
      </c>
      <c r="G580" s="47">
        <v>17</v>
      </c>
      <c r="H580" s="48">
        <v>2.7777777777777801E-2</v>
      </c>
      <c r="I580" s="42" t="e">
        <f>SCH!#REF!</f>
        <v>#REF!</v>
      </c>
      <c r="J580"/>
    </row>
    <row r="581" spans="1:10" ht="15.75">
      <c r="A581" s="43">
        <v>579</v>
      </c>
      <c r="B581" s="51">
        <v>0.76388888888888884</v>
      </c>
      <c r="C581" s="46" t="s">
        <v>50</v>
      </c>
      <c r="D581" s="46" t="s">
        <v>49</v>
      </c>
      <c r="E581" s="46" t="s">
        <v>24</v>
      </c>
      <c r="F581" s="39">
        <f t="shared" si="9"/>
        <v>0.79166666666666663</v>
      </c>
      <c r="G581" s="49">
        <v>17</v>
      </c>
      <c r="H581" s="48">
        <v>2.7777777777777801E-2</v>
      </c>
      <c r="I581" s="42" t="e">
        <f>SCH!#REF!</f>
        <v>#REF!</v>
      </c>
    </row>
    <row r="582" spans="1:10" ht="15.75">
      <c r="A582" s="43">
        <v>580</v>
      </c>
      <c r="B582" s="66">
        <v>0.80208333333333304</v>
      </c>
      <c r="C582" s="46" t="s">
        <v>50</v>
      </c>
      <c r="D582" s="46" t="s">
        <v>49</v>
      </c>
      <c r="E582" s="46" t="s">
        <v>24</v>
      </c>
      <c r="F582" s="39">
        <f t="shared" si="9"/>
        <v>0.82986111111111083</v>
      </c>
      <c r="G582" s="47">
        <v>17</v>
      </c>
      <c r="H582" s="48">
        <v>2.7777777777777801E-2</v>
      </c>
      <c r="I582" s="42" t="e">
        <f>SCH!#REF!</f>
        <v>#REF!</v>
      </c>
    </row>
    <row r="583" spans="1:10" ht="15.75">
      <c r="A583" s="43">
        <v>581</v>
      </c>
      <c r="B583" s="53">
        <v>0.69444444444444453</v>
      </c>
      <c r="C583" s="46" t="s">
        <v>50</v>
      </c>
      <c r="D583" s="46" t="s">
        <v>131</v>
      </c>
      <c r="E583" s="46" t="s">
        <v>24</v>
      </c>
      <c r="F583" s="39">
        <f t="shared" si="9"/>
        <v>0.72916666666666674</v>
      </c>
      <c r="G583" s="49">
        <v>20.5</v>
      </c>
      <c r="H583" s="48">
        <v>3.4722222222222224E-2</v>
      </c>
      <c r="I583" s="42">
        <f>SCH!A471</f>
        <v>92</v>
      </c>
      <c r="J583"/>
    </row>
    <row r="584" spans="1:10" ht="15.75">
      <c r="A584" s="43">
        <v>582</v>
      </c>
      <c r="B584" s="45">
        <v>0.84722222222222199</v>
      </c>
      <c r="C584" s="38" t="s">
        <v>50</v>
      </c>
      <c r="D584" s="38" t="s">
        <v>49</v>
      </c>
      <c r="E584" s="38" t="s">
        <v>26</v>
      </c>
      <c r="F584" s="39">
        <f t="shared" si="9"/>
        <v>0.87499999999999978</v>
      </c>
      <c r="G584" s="40">
        <v>17</v>
      </c>
      <c r="H584" s="41">
        <v>2.7777777777777801E-2</v>
      </c>
      <c r="I584" s="42" t="e">
        <f>SCH!#REF!</f>
        <v>#REF!</v>
      </c>
    </row>
    <row r="585" spans="1:10" ht="15.75">
      <c r="A585" s="43">
        <v>583</v>
      </c>
      <c r="B585" s="51">
        <v>0.67361111111111105</v>
      </c>
      <c r="C585" s="38" t="s">
        <v>26</v>
      </c>
      <c r="D585" s="38" t="s">
        <v>52</v>
      </c>
      <c r="E585" s="46" t="s">
        <v>27</v>
      </c>
      <c r="F585" s="39">
        <f t="shared" si="9"/>
        <v>0.73611111111111105</v>
      </c>
      <c r="G585" s="47">
        <v>39</v>
      </c>
      <c r="H585" s="48">
        <v>6.25E-2</v>
      </c>
      <c r="I585" s="42" t="e">
        <f>SCH!#REF!</f>
        <v>#REF!</v>
      </c>
    </row>
    <row r="586" spans="1:10" ht="15.75">
      <c r="A586" s="43">
        <v>584</v>
      </c>
      <c r="B586" s="51">
        <v>0.29513888888888901</v>
      </c>
      <c r="C586" s="38" t="s">
        <v>27</v>
      </c>
      <c r="D586" s="38" t="s">
        <v>53</v>
      </c>
      <c r="E586" s="38" t="s">
        <v>26</v>
      </c>
      <c r="F586" s="39">
        <f t="shared" si="9"/>
        <v>0.36111111111111122</v>
      </c>
      <c r="G586" s="40">
        <v>38.5</v>
      </c>
      <c r="H586" s="41">
        <v>6.5972222222222196E-2</v>
      </c>
      <c r="I586" s="42">
        <f>SCH!A108</f>
        <v>0</v>
      </c>
    </row>
    <row r="587" spans="1:10" ht="15.75">
      <c r="A587" s="43">
        <v>585</v>
      </c>
      <c r="B587" s="69">
        <v>0.22916666666666666</v>
      </c>
      <c r="C587" s="46" t="s">
        <v>24</v>
      </c>
      <c r="D587" s="46" t="s">
        <v>54</v>
      </c>
      <c r="E587" s="46" t="s">
        <v>30</v>
      </c>
      <c r="F587" s="39">
        <f t="shared" si="9"/>
        <v>0.33333333333333365</v>
      </c>
      <c r="G587" s="47">
        <v>58</v>
      </c>
      <c r="H587" s="48">
        <v>0.104166666666667</v>
      </c>
      <c r="I587" s="42">
        <f>SCH!A42</f>
        <v>114</v>
      </c>
    </row>
    <row r="588" spans="1:10" ht="15.75">
      <c r="A588" s="50">
        <v>586</v>
      </c>
      <c r="B588" s="45">
        <v>0.39236111111111099</v>
      </c>
      <c r="C588" s="59" t="s">
        <v>26</v>
      </c>
      <c r="D588" s="59" t="s">
        <v>55</v>
      </c>
      <c r="E588" s="59" t="s">
        <v>28</v>
      </c>
      <c r="F588" s="39">
        <f t="shared" si="9"/>
        <v>0.44444444444444431</v>
      </c>
      <c r="G588" s="49">
        <v>30</v>
      </c>
      <c r="H588" s="48">
        <v>5.2083333333333301E-2</v>
      </c>
      <c r="I588" s="42" t="e">
        <f>SCH!#REF!</f>
        <v>#REF!</v>
      </c>
    </row>
    <row r="589" spans="1:10" ht="15.75">
      <c r="A589" s="43">
        <v>587</v>
      </c>
      <c r="B589" s="45">
        <v>0.51041666666666696</v>
      </c>
      <c r="C589" s="60" t="s">
        <v>26</v>
      </c>
      <c r="D589" s="57" t="s">
        <v>55</v>
      </c>
      <c r="E589" s="57" t="s">
        <v>28</v>
      </c>
      <c r="F589" s="39">
        <f t="shared" si="9"/>
        <v>0.56250000000000022</v>
      </c>
      <c r="G589" s="49">
        <v>30</v>
      </c>
      <c r="H589" s="48">
        <v>5.2083333333333301E-2</v>
      </c>
      <c r="I589" s="42">
        <f>SCH!A339</f>
        <v>111</v>
      </c>
    </row>
    <row r="590" spans="1:10" ht="15.75">
      <c r="A590" s="50">
        <v>588</v>
      </c>
      <c r="B590" s="45">
        <v>0.64236111111111105</v>
      </c>
      <c r="C590" s="59" t="s">
        <v>26</v>
      </c>
      <c r="D590" s="59" t="s">
        <v>55</v>
      </c>
      <c r="E590" s="59" t="s">
        <v>28</v>
      </c>
      <c r="F590" s="39">
        <f t="shared" si="9"/>
        <v>0.69444444444444431</v>
      </c>
      <c r="G590" s="49">
        <v>30</v>
      </c>
      <c r="H590" s="48">
        <v>5.2083333333333301E-2</v>
      </c>
      <c r="I590" s="42">
        <f>SCH!A443</f>
        <v>654</v>
      </c>
    </row>
    <row r="591" spans="1:10" ht="15.75">
      <c r="A591" s="43">
        <v>589</v>
      </c>
      <c r="B591" s="51">
        <v>0.45138888888888901</v>
      </c>
      <c r="C591" s="46" t="s">
        <v>28</v>
      </c>
      <c r="D591" s="46" t="s">
        <v>56</v>
      </c>
      <c r="E591" s="46" t="s">
        <v>26</v>
      </c>
      <c r="F591" s="39">
        <f t="shared" si="9"/>
        <v>0.50347222222222232</v>
      </c>
      <c r="G591" s="47">
        <v>30</v>
      </c>
      <c r="H591" s="48">
        <v>5.2083333333333301E-2</v>
      </c>
      <c r="I591" s="42">
        <f>SCH!A286</f>
        <v>598</v>
      </c>
    </row>
    <row r="592" spans="1:10" ht="15.75">
      <c r="A592" s="43">
        <v>590</v>
      </c>
      <c r="B592" s="53">
        <v>0.58333333333333304</v>
      </c>
      <c r="C592" s="46" t="s">
        <v>28</v>
      </c>
      <c r="D592" s="46" t="s">
        <v>56</v>
      </c>
      <c r="E592" s="57" t="s">
        <v>26</v>
      </c>
      <c r="F592" s="39">
        <f t="shared" si="9"/>
        <v>0.6354166666666663</v>
      </c>
      <c r="G592" s="49">
        <v>30</v>
      </c>
      <c r="H592" s="48">
        <v>5.2083333333333301E-2</v>
      </c>
      <c r="I592" s="42" t="e">
        <f>SCH!#REF!</f>
        <v>#REF!</v>
      </c>
    </row>
    <row r="593" spans="1:9" ht="15.75">
      <c r="A593" s="43">
        <v>591</v>
      </c>
      <c r="B593" s="53">
        <v>0.70138888888888895</v>
      </c>
      <c r="C593" s="46" t="s">
        <v>28</v>
      </c>
      <c r="D593" s="46" t="s">
        <v>56</v>
      </c>
      <c r="E593" s="60" t="s">
        <v>24</v>
      </c>
      <c r="F593" s="39">
        <f t="shared" si="9"/>
        <v>0.75347222222222221</v>
      </c>
      <c r="G593" s="47">
        <v>30</v>
      </c>
      <c r="H593" s="48">
        <v>5.2083333333333301E-2</v>
      </c>
      <c r="I593" s="42" t="e">
        <f>SCH!#REF!</f>
        <v>#REF!</v>
      </c>
    </row>
    <row r="594" spans="1:9" ht="15.75">
      <c r="A594" s="43">
        <v>592</v>
      </c>
      <c r="B594" s="69">
        <v>0.3263888888888889</v>
      </c>
      <c r="C594" s="46" t="s">
        <v>24</v>
      </c>
      <c r="D594" s="78" t="s">
        <v>57</v>
      </c>
      <c r="E594" s="46" t="s">
        <v>27</v>
      </c>
      <c r="F594" s="39">
        <f t="shared" si="9"/>
        <v>0.41666666666666669</v>
      </c>
      <c r="G594" s="47">
        <v>51</v>
      </c>
      <c r="H594" s="48">
        <v>9.0277777777777776E-2</v>
      </c>
      <c r="I594" s="42">
        <f>SCH!A130</f>
        <v>78</v>
      </c>
    </row>
    <row r="595" spans="1:9" ht="31.5">
      <c r="A595" s="43">
        <v>593</v>
      </c>
      <c r="B595" s="69">
        <v>0.71527777777777801</v>
      </c>
      <c r="C595" s="46" t="s">
        <v>27</v>
      </c>
      <c r="D595" s="46" t="s">
        <v>58</v>
      </c>
      <c r="E595" s="46" t="s">
        <v>26</v>
      </c>
      <c r="F595" s="39">
        <f t="shared" si="9"/>
        <v>0.79861111111111127</v>
      </c>
      <c r="G595" s="47">
        <v>51</v>
      </c>
      <c r="H595" s="48">
        <v>8.3333333333333301E-2</v>
      </c>
      <c r="I595" s="42" t="e">
        <f>SCH!#REF!</f>
        <v>#REF!</v>
      </c>
    </row>
    <row r="596" spans="1:9" ht="15.75">
      <c r="A596" s="43">
        <v>594</v>
      </c>
      <c r="B596" s="51">
        <v>0.24652777777777801</v>
      </c>
      <c r="C596" s="38" t="s">
        <v>59</v>
      </c>
      <c r="D596" s="38" t="s">
        <v>60</v>
      </c>
      <c r="E596" s="38" t="s">
        <v>27</v>
      </c>
      <c r="F596" s="39">
        <f t="shared" si="9"/>
        <v>0.30902777777777801</v>
      </c>
      <c r="G596" s="40">
        <v>37</v>
      </c>
      <c r="H596" s="41">
        <v>6.25E-2</v>
      </c>
      <c r="I596" s="42">
        <f>SCH!A50</f>
        <v>68</v>
      </c>
    </row>
    <row r="597" spans="1:9" ht="15.75">
      <c r="A597" s="43">
        <v>595</v>
      </c>
      <c r="B597" s="45">
        <v>0.33680555555555602</v>
      </c>
      <c r="C597" s="46" t="s">
        <v>59</v>
      </c>
      <c r="D597" s="46" t="s">
        <v>110</v>
      </c>
      <c r="E597" s="57" t="s">
        <v>30</v>
      </c>
      <c r="F597" s="39">
        <f t="shared" si="9"/>
        <v>0.41319444444444492</v>
      </c>
      <c r="G597" s="49">
        <v>41</v>
      </c>
      <c r="H597" s="48">
        <v>7.6388888888888895E-2</v>
      </c>
      <c r="I597" s="42">
        <f>SCH!A156</f>
        <v>96</v>
      </c>
    </row>
    <row r="598" spans="1:9" ht="15.75">
      <c r="A598" s="43">
        <v>596</v>
      </c>
      <c r="B598" s="53">
        <v>0.39930555555555602</v>
      </c>
      <c r="C598" s="46" t="s">
        <v>59</v>
      </c>
      <c r="D598" s="46" t="s">
        <v>60</v>
      </c>
      <c r="E598" s="57" t="s">
        <v>30</v>
      </c>
      <c r="F598" s="39">
        <f t="shared" si="9"/>
        <v>0.47916666666666713</v>
      </c>
      <c r="G598" s="49">
        <v>44</v>
      </c>
      <c r="H598" s="48">
        <v>7.9861111111111105E-2</v>
      </c>
      <c r="I598" s="42">
        <f>SCH!A226</f>
        <v>93</v>
      </c>
    </row>
    <row r="599" spans="1:9" ht="15.75">
      <c r="A599" s="50">
        <v>597</v>
      </c>
      <c r="B599" s="45">
        <v>0.66319444444444442</v>
      </c>
      <c r="C599" s="38" t="s">
        <v>59</v>
      </c>
      <c r="D599" s="38" t="s">
        <v>60</v>
      </c>
      <c r="E599" s="59" t="s">
        <v>27</v>
      </c>
      <c r="F599" s="39">
        <f t="shared" si="9"/>
        <v>0.72916666666666663</v>
      </c>
      <c r="G599" s="44">
        <v>37</v>
      </c>
      <c r="H599" s="48">
        <v>6.5972222222222224E-2</v>
      </c>
      <c r="I599" s="42">
        <f>SCH!A464</f>
        <v>20</v>
      </c>
    </row>
    <row r="600" spans="1:9" ht="15.75">
      <c r="A600" s="43">
        <v>598</v>
      </c>
      <c r="B600" s="51">
        <v>0.22916666666666699</v>
      </c>
      <c r="C600" s="46" t="s">
        <v>24</v>
      </c>
      <c r="D600" s="46" t="s">
        <v>60</v>
      </c>
      <c r="E600" s="46" t="s">
        <v>59</v>
      </c>
      <c r="F600" s="39">
        <f t="shared" si="9"/>
        <v>0.2395833333333337</v>
      </c>
      <c r="G600" s="47">
        <v>6</v>
      </c>
      <c r="H600" s="48">
        <v>1.0416666666666701E-2</v>
      </c>
      <c r="I600" s="42">
        <f>SCH!A38</f>
        <v>239</v>
      </c>
    </row>
    <row r="601" spans="1:9" ht="15.75">
      <c r="A601" s="43">
        <v>599</v>
      </c>
      <c r="B601" s="53">
        <v>0.31597222222222199</v>
      </c>
      <c r="C601" s="57" t="s">
        <v>27</v>
      </c>
      <c r="D601" s="57" t="s">
        <v>60</v>
      </c>
      <c r="E601" s="46" t="s">
        <v>59</v>
      </c>
      <c r="F601" s="39">
        <f t="shared" si="9"/>
        <v>0.37847222222222199</v>
      </c>
      <c r="G601" s="49">
        <v>37</v>
      </c>
      <c r="H601" s="48">
        <v>6.25E-2</v>
      </c>
      <c r="I601" s="42">
        <f>SCH!A123</f>
        <v>0</v>
      </c>
    </row>
    <row r="602" spans="1:9" ht="15.75">
      <c r="A602" s="43">
        <v>600</v>
      </c>
      <c r="B602" s="45">
        <v>0.32638888888888901</v>
      </c>
      <c r="C602" s="58" t="s">
        <v>24</v>
      </c>
      <c r="D602" s="59" t="s">
        <v>60</v>
      </c>
      <c r="E602" s="38" t="s">
        <v>59</v>
      </c>
      <c r="F602" s="39">
        <f t="shared" si="9"/>
        <v>0.33680555555555569</v>
      </c>
      <c r="G602" s="40">
        <v>6</v>
      </c>
      <c r="H602" s="41">
        <v>1.0416666666666701E-2</v>
      </c>
      <c r="I602" s="42">
        <f>SCH!A143</f>
        <v>220</v>
      </c>
    </row>
    <row r="603" spans="1:9" ht="15.75">
      <c r="A603" s="50">
        <v>601</v>
      </c>
      <c r="B603" s="45">
        <v>0.59027777777777801</v>
      </c>
      <c r="C603" s="58" t="s">
        <v>27</v>
      </c>
      <c r="D603" s="59" t="s">
        <v>60</v>
      </c>
      <c r="E603" s="38" t="s">
        <v>59</v>
      </c>
      <c r="F603" s="39">
        <f t="shared" si="9"/>
        <v>0.65625000000000022</v>
      </c>
      <c r="G603" s="47">
        <v>37</v>
      </c>
      <c r="H603" s="48">
        <v>6.5972222222222224E-2</v>
      </c>
      <c r="I603" s="42">
        <f>SCH!A408</f>
        <v>628</v>
      </c>
    </row>
    <row r="604" spans="1:9" ht="15.75">
      <c r="A604" s="43">
        <v>602</v>
      </c>
      <c r="B604" s="51">
        <v>0.28819444444444448</v>
      </c>
      <c r="C604" s="46" t="s">
        <v>24</v>
      </c>
      <c r="D604" s="46" t="s">
        <v>146</v>
      </c>
      <c r="E604" s="46" t="s">
        <v>27</v>
      </c>
      <c r="F604" s="39">
        <f t="shared" si="9"/>
        <v>0.35416666666666669</v>
      </c>
      <c r="G604" s="47">
        <v>38</v>
      </c>
      <c r="H604" s="48">
        <v>6.5972222222222224E-2</v>
      </c>
      <c r="I604" s="42">
        <f>SCH!A97</f>
        <v>0</v>
      </c>
    </row>
    <row r="605" spans="1:9" ht="15.75">
      <c r="A605" s="43">
        <v>603</v>
      </c>
      <c r="B605" s="53">
        <v>0.37847222222222227</v>
      </c>
      <c r="C605" s="57" t="s">
        <v>26</v>
      </c>
      <c r="D605" s="57" t="s">
        <v>25</v>
      </c>
      <c r="E605" s="57" t="s">
        <v>27</v>
      </c>
      <c r="F605" s="39">
        <f t="shared" si="9"/>
        <v>0.44444444444444448</v>
      </c>
      <c r="G605" s="49">
        <v>33.700000000000003</v>
      </c>
      <c r="H605" s="48">
        <v>6.5972222222222224E-2</v>
      </c>
      <c r="I605" s="42">
        <f>SCH!A202</f>
        <v>565</v>
      </c>
    </row>
    <row r="606" spans="1:9" ht="15.75">
      <c r="A606" s="43">
        <v>604</v>
      </c>
      <c r="B606" s="45">
        <v>0.44444444444444398</v>
      </c>
      <c r="C606" s="58" t="s">
        <v>26</v>
      </c>
      <c r="D606" s="58" t="s">
        <v>61</v>
      </c>
      <c r="E606" s="58" t="s">
        <v>27</v>
      </c>
      <c r="F606" s="39">
        <f t="shared" si="9"/>
        <v>0.50694444444444398</v>
      </c>
      <c r="G606" s="49">
        <v>35.700000000000003</v>
      </c>
      <c r="H606" s="41">
        <v>6.25E-2</v>
      </c>
      <c r="I606" s="42">
        <f>SCH!A276</f>
        <v>0</v>
      </c>
    </row>
    <row r="607" spans="1:9" ht="15.75">
      <c r="A607" s="43">
        <v>605</v>
      </c>
      <c r="B607" s="45">
        <v>0.64583333333333337</v>
      </c>
      <c r="C607" s="57" t="s">
        <v>26</v>
      </c>
      <c r="D607" s="57" t="s">
        <v>25</v>
      </c>
      <c r="E607" s="57" t="s">
        <v>28</v>
      </c>
      <c r="F607" s="39">
        <f t="shared" si="9"/>
        <v>0.66319444444444453</v>
      </c>
      <c r="G607" s="49">
        <v>13</v>
      </c>
      <c r="H607" s="48">
        <v>1.7361111111111112E-2</v>
      </c>
      <c r="I607" s="42">
        <f>SCH!A465</f>
        <v>633</v>
      </c>
    </row>
    <row r="608" spans="1:9" ht="15.75">
      <c r="A608" s="43">
        <v>606</v>
      </c>
      <c r="B608" s="53">
        <v>0.67361111111111105</v>
      </c>
      <c r="C608" s="60" t="s">
        <v>26</v>
      </c>
      <c r="D608" s="60" t="s">
        <v>61</v>
      </c>
      <c r="E608" s="60" t="s">
        <v>27</v>
      </c>
      <c r="F608" s="39">
        <f t="shared" si="9"/>
        <v>0.74305555555555547</v>
      </c>
      <c r="G608" s="49">
        <v>35.700000000000003</v>
      </c>
      <c r="H608" s="48">
        <v>6.9444444444444406E-2</v>
      </c>
      <c r="I608" s="42" t="e">
        <f>SCH!#REF!</f>
        <v>#REF!</v>
      </c>
    </row>
    <row r="609" spans="1:9" ht="15.75">
      <c r="A609" s="43">
        <v>607</v>
      </c>
      <c r="B609" s="69">
        <v>0.36111111111111099</v>
      </c>
      <c r="C609" s="46" t="s">
        <v>27</v>
      </c>
      <c r="D609" s="46" t="s">
        <v>61</v>
      </c>
      <c r="E609" s="46" t="s">
        <v>26</v>
      </c>
      <c r="F609" s="39">
        <f t="shared" si="9"/>
        <v>0.42361111111111099</v>
      </c>
      <c r="G609" s="47">
        <v>35.700000000000003</v>
      </c>
      <c r="H609" s="48">
        <v>6.25E-2</v>
      </c>
      <c r="I609" s="42">
        <f>SCH!A194</f>
        <v>581</v>
      </c>
    </row>
    <row r="610" spans="1:9" ht="15.75">
      <c r="A610" s="43">
        <v>608</v>
      </c>
      <c r="B610" s="53">
        <v>0.42361111111111099</v>
      </c>
      <c r="C610" s="57" t="s">
        <v>27</v>
      </c>
      <c r="D610" s="57" t="s">
        <v>25</v>
      </c>
      <c r="E610" s="57" t="s">
        <v>26</v>
      </c>
      <c r="F610" s="39">
        <f t="shared" si="9"/>
        <v>0.48611111111111099</v>
      </c>
      <c r="G610" s="49">
        <v>33.700000000000003</v>
      </c>
      <c r="H610" s="48">
        <v>6.25E-2</v>
      </c>
      <c r="I610" s="42">
        <f>SCH!A255</f>
        <v>618</v>
      </c>
    </row>
    <row r="611" spans="1:9" ht="15.75">
      <c r="A611" s="50">
        <v>609</v>
      </c>
      <c r="B611" s="45">
        <v>0.51388888888888895</v>
      </c>
      <c r="C611" s="58" t="s">
        <v>27</v>
      </c>
      <c r="D611" s="58" t="s">
        <v>61</v>
      </c>
      <c r="E611" s="58" t="s">
        <v>26</v>
      </c>
      <c r="F611" s="39">
        <f t="shared" si="9"/>
        <v>0.57638888888888895</v>
      </c>
      <c r="G611" s="47">
        <v>35.700000000000003</v>
      </c>
      <c r="H611" s="48">
        <v>6.25E-2</v>
      </c>
      <c r="I611" s="42">
        <f>SCH!A334</f>
        <v>46</v>
      </c>
    </row>
    <row r="612" spans="1:9" ht="15.75">
      <c r="A612" s="50">
        <v>610</v>
      </c>
      <c r="B612" s="45">
        <v>0.67708333333333337</v>
      </c>
      <c r="C612" s="59" t="s">
        <v>28</v>
      </c>
      <c r="D612" s="59" t="s">
        <v>61</v>
      </c>
      <c r="E612" s="59" t="s">
        <v>24</v>
      </c>
      <c r="F612" s="39">
        <f t="shared" si="9"/>
        <v>0.69444444444444453</v>
      </c>
      <c r="G612" s="49">
        <v>13</v>
      </c>
      <c r="H612" s="48">
        <v>1.7361111111111112E-2</v>
      </c>
      <c r="I612" s="42" t="e">
        <f>SCH!#REF!</f>
        <v>#REF!</v>
      </c>
    </row>
    <row r="613" spans="1:9" ht="15.75">
      <c r="A613" s="43">
        <v>611</v>
      </c>
      <c r="B613" s="51">
        <v>0.25</v>
      </c>
      <c r="C613" s="46" t="s">
        <v>24</v>
      </c>
      <c r="D613" s="46" t="s">
        <v>62</v>
      </c>
      <c r="E613" s="46" t="s">
        <v>63</v>
      </c>
      <c r="F613" s="39">
        <f t="shared" si="9"/>
        <v>0.2638888888888889</v>
      </c>
      <c r="G613" s="47">
        <v>8</v>
      </c>
      <c r="H613" s="48">
        <v>1.3888888888888888E-2</v>
      </c>
      <c r="I613" s="42">
        <f>SCH!A55</f>
        <v>435</v>
      </c>
    </row>
    <row r="614" spans="1:9" ht="15.75">
      <c r="A614" s="43">
        <v>612</v>
      </c>
      <c r="B614" s="45">
        <v>0.33333333333333298</v>
      </c>
      <c r="C614" s="57" t="s">
        <v>27</v>
      </c>
      <c r="D614" s="46" t="s">
        <v>62</v>
      </c>
      <c r="E614" s="46" t="s">
        <v>63</v>
      </c>
      <c r="F614" s="39">
        <f t="shared" si="9"/>
        <v>0.3854166666666663</v>
      </c>
      <c r="G614" s="49">
        <v>31</v>
      </c>
      <c r="H614" s="48">
        <v>5.2083333333333336E-2</v>
      </c>
      <c r="I614" s="42">
        <f>SCH!A151</f>
        <v>354</v>
      </c>
    </row>
    <row r="615" spans="1:9" ht="15.75">
      <c r="A615" s="43">
        <v>613</v>
      </c>
      <c r="B615" s="53">
        <v>0.64930555555555602</v>
      </c>
      <c r="C615" s="60" t="s">
        <v>30</v>
      </c>
      <c r="D615" s="46" t="s">
        <v>62</v>
      </c>
      <c r="E615" s="46" t="s">
        <v>63</v>
      </c>
      <c r="F615" s="39">
        <f t="shared" si="9"/>
        <v>0.71875000000000044</v>
      </c>
      <c r="G615" s="62">
        <v>38</v>
      </c>
      <c r="H615" s="48">
        <v>6.9444444444444406E-2</v>
      </c>
      <c r="I615" s="42">
        <f>SCH!A450</f>
        <v>383</v>
      </c>
    </row>
    <row r="616" spans="1:9" ht="15.75">
      <c r="A616" s="43">
        <v>614</v>
      </c>
      <c r="B616" s="51">
        <v>0.27083333333333298</v>
      </c>
      <c r="C616" s="46" t="s">
        <v>63</v>
      </c>
      <c r="D616" s="46" t="s">
        <v>62</v>
      </c>
      <c r="E616" s="46" t="s">
        <v>27</v>
      </c>
      <c r="F616" s="39">
        <f t="shared" si="9"/>
        <v>0.32638888888888856</v>
      </c>
      <c r="G616" s="47">
        <v>31</v>
      </c>
      <c r="H616" s="48">
        <v>5.5555555555555601E-2</v>
      </c>
      <c r="I616" s="42">
        <f>SCH!A76</f>
        <v>0</v>
      </c>
    </row>
    <row r="617" spans="1:9" ht="15.75">
      <c r="A617" s="43">
        <v>615</v>
      </c>
      <c r="B617" s="53">
        <v>0.39236111111111099</v>
      </c>
      <c r="C617" s="46" t="s">
        <v>63</v>
      </c>
      <c r="D617" s="46" t="s">
        <v>62</v>
      </c>
      <c r="E617" s="57" t="s">
        <v>30</v>
      </c>
      <c r="F617" s="39">
        <f t="shared" si="9"/>
        <v>0.4583333333333332</v>
      </c>
      <c r="G617" s="49">
        <v>38</v>
      </c>
      <c r="H617" s="48">
        <v>6.5972222222222196E-2</v>
      </c>
      <c r="I617" s="42" t="e">
        <f>SCH!#REF!</f>
        <v>#REF!</v>
      </c>
    </row>
    <row r="618" spans="1:9" ht="15.75">
      <c r="A618" s="50">
        <v>616</v>
      </c>
      <c r="B618" s="45">
        <v>0.71875</v>
      </c>
      <c r="C618" s="38" t="s">
        <v>63</v>
      </c>
      <c r="D618" s="38" t="s">
        <v>62</v>
      </c>
      <c r="E618" s="59" t="s">
        <v>30</v>
      </c>
      <c r="F618" s="39">
        <f t="shared" si="9"/>
        <v>0.78819444444444442</v>
      </c>
      <c r="G618" s="47">
        <v>38</v>
      </c>
      <c r="H618" s="48">
        <v>6.9444444444444406E-2</v>
      </c>
      <c r="I618" s="42" t="e">
        <f>SCH!#REF!</f>
        <v>#REF!</v>
      </c>
    </row>
    <row r="619" spans="1:9" ht="15.75">
      <c r="A619" s="43">
        <v>617</v>
      </c>
      <c r="B619" s="51">
        <v>0.32291666666666702</v>
      </c>
      <c r="C619" s="38" t="s">
        <v>24</v>
      </c>
      <c r="D619" s="38" t="s">
        <v>60</v>
      </c>
      <c r="E619" s="38" t="s">
        <v>64</v>
      </c>
      <c r="F619" s="39">
        <f t="shared" si="9"/>
        <v>0.3333333333333337</v>
      </c>
      <c r="G619" s="40">
        <v>7</v>
      </c>
      <c r="H619" s="41">
        <v>1.0416666666666701E-2</v>
      </c>
      <c r="I619" s="42">
        <f>SCH!A131</f>
        <v>0</v>
      </c>
    </row>
    <row r="620" spans="1:9" ht="15.75">
      <c r="A620" s="43">
        <v>618</v>
      </c>
      <c r="B620" s="51">
        <v>0.34027777777777801</v>
      </c>
      <c r="C620" s="46" t="s">
        <v>64</v>
      </c>
      <c r="D620" s="46" t="s">
        <v>65</v>
      </c>
      <c r="E620" s="46" t="s">
        <v>30</v>
      </c>
      <c r="F620" s="39">
        <f t="shared" si="9"/>
        <v>0.42361111111111133</v>
      </c>
      <c r="G620" s="47">
        <v>45</v>
      </c>
      <c r="H620" s="48">
        <v>8.3333333333333301E-2</v>
      </c>
      <c r="I620" s="42">
        <f>SCH!A165</f>
        <v>145</v>
      </c>
    </row>
    <row r="621" spans="1:9" ht="15.75">
      <c r="A621" s="43">
        <v>619</v>
      </c>
      <c r="B621" s="69">
        <v>0.22222222222222221</v>
      </c>
      <c r="C621" s="46" t="s">
        <v>24</v>
      </c>
      <c r="D621" s="78" t="s">
        <v>66</v>
      </c>
      <c r="E621" s="46" t="s">
        <v>67</v>
      </c>
      <c r="F621" s="39">
        <f t="shared" si="9"/>
        <v>0.23958333333333331</v>
      </c>
      <c r="G621" s="47">
        <v>9</v>
      </c>
      <c r="H621" s="48">
        <v>1.7361111111111101E-2</v>
      </c>
      <c r="I621" s="42">
        <f>SCH!A31</f>
        <v>322</v>
      </c>
    </row>
    <row r="622" spans="1:9" ht="15.75">
      <c r="A622" s="43">
        <v>620</v>
      </c>
      <c r="B622" s="69">
        <v>0.24652777777777779</v>
      </c>
      <c r="C622" s="46" t="s">
        <v>67</v>
      </c>
      <c r="D622" s="78" t="s">
        <v>113</v>
      </c>
      <c r="E622" s="46" t="s">
        <v>30</v>
      </c>
      <c r="F622" s="39">
        <f t="shared" si="9"/>
        <v>0.3263888888888889</v>
      </c>
      <c r="G622" s="47">
        <v>48</v>
      </c>
      <c r="H622" s="48">
        <v>7.9861111111111105E-2</v>
      </c>
      <c r="I622" s="42">
        <f>SCH!A51</f>
        <v>0</v>
      </c>
    </row>
    <row r="623" spans="1:9" ht="15.75">
      <c r="A623" s="43">
        <v>621</v>
      </c>
      <c r="B623" s="51">
        <v>0.24305555555555555</v>
      </c>
      <c r="C623" s="46" t="s">
        <v>24</v>
      </c>
      <c r="D623" s="38" t="s">
        <v>135</v>
      </c>
      <c r="E623" s="46" t="s">
        <v>30</v>
      </c>
      <c r="F623" s="39">
        <f t="shared" si="9"/>
        <v>0.3298611111111111</v>
      </c>
      <c r="G623" s="47">
        <v>48.5</v>
      </c>
      <c r="H623" s="41">
        <v>8.6805555555555566E-2</v>
      </c>
      <c r="I623" s="42">
        <f>SCH!A49</f>
        <v>398</v>
      </c>
    </row>
    <row r="624" spans="1:9" ht="15.75">
      <c r="A624" s="43">
        <v>622</v>
      </c>
      <c r="B624" s="69">
        <v>0.67361111111111116</v>
      </c>
      <c r="C624" s="46" t="s">
        <v>30</v>
      </c>
      <c r="D624" s="46" t="s">
        <v>68</v>
      </c>
      <c r="E624" s="46" t="s">
        <v>26</v>
      </c>
      <c r="F624" s="39">
        <f t="shared" si="9"/>
        <v>0.76388888888888895</v>
      </c>
      <c r="G624" s="47">
        <v>48.5</v>
      </c>
      <c r="H624" s="48">
        <v>9.0277777777777776E-2</v>
      </c>
      <c r="I624" s="42" t="e">
        <f>SCH!#REF!</f>
        <v>#REF!</v>
      </c>
    </row>
    <row r="625" spans="1:9" ht="15.75">
      <c r="A625" s="43">
        <v>623</v>
      </c>
      <c r="B625" s="51">
        <v>0.21527777777777801</v>
      </c>
      <c r="C625" s="46" t="s">
        <v>24</v>
      </c>
      <c r="D625" s="46" t="s">
        <v>69</v>
      </c>
      <c r="E625" s="46" t="s">
        <v>27</v>
      </c>
      <c r="F625" s="39">
        <f t="shared" si="9"/>
        <v>0.31250000000000022</v>
      </c>
      <c r="G625" s="47">
        <v>57</v>
      </c>
      <c r="H625" s="48">
        <v>9.7222222222222196E-2</v>
      </c>
      <c r="I625" s="42">
        <f>SCH!A23</f>
        <v>424</v>
      </c>
    </row>
    <row r="626" spans="1:9" ht="15.75">
      <c r="A626" s="43">
        <v>624</v>
      </c>
      <c r="B626" s="51">
        <v>0.71527777777777801</v>
      </c>
      <c r="C626" s="46" t="s">
        <v>27</v>
      </c>
      <c r="D626" s="46" t="s">
        <v>70</v>
      </c>
      <c r="E626" s="46" t="s">
        <v>24</v>
      </c>
      <c r="F626" s="39">
        <f t="shared" si="9"/>
        <v>0.81250000000000022</v>
      </c>
      <c r="G626" s="47">
        <v>57</v>
      </c>
      <c r="H626" s="48">
        <v>9.7222222222222196E-2</v>
      </c>
      <c r="I626" s="42" t="e">
        <f>SCH!#REF!</f>
        <v>#REF!</v>
      </c>
    </row>
    <row r="627" spans="1:9" ht="15.75">
      <c r="A627" s="43">
        <v>625</v>
      </c>
      <c r="B627" s="51">
        <v>0.34375</v>
      </c>
      <c r="C627" s="46" t="s">
        <v>26</v>
      </c>
      <c r="D627" s="46" t="s">
        <v>71</v>
      </c>
      <c r="E627" s="46" t="s">
        <v>72</v>
      </c>
      <c r="F627" s="39">
        <f t="shared" si="9"/>
        <v>0.39930555555555558</v>
      </c>
      <c r="G627" s="47">
        <v>32</v>
      </c>
      <c r="H627" s="48">
        <v>5.5555555555555601E-2</v>
      </c>
      <c r="I627" s="42">
        <f>SCH!A172</f>
        <v>0</v>
      </c>
    </row>
    <row r="628" spans="1:9" ht="15.75">
      <c r="A628" s="50">
        <v>626</v>
      </c>
      <c r="B628" s="45">
        <v>0.48263888888888901</v>
      </c>
      <c r="C628" s="59" t="s">
        <v>26</v>
      </c>
      <c r="D628" s="38" t="s">
        <v>71</v>
      </c>
      <c r="E628" s="38" t="s">
        <v>72</v>
      </c>
      <c r="F628" s="39">
        <f t="shared" si="9"/>
        <v>0.54513888888888906</v>
      </c>
      <c r="G628" s="44">
        <v>32</v>
      </c>
      <c r="H628" s="48">
        <v>6.25E-2</v>
      </c>
      <c r="I628" s="42">
        <f>SCH!A315</f>
        <v>563</v>
      </c>
    </row>
    <row r="629" spans="1:9" ht="15.75">
      <c r="A629" s="43">
        <v>627</v>
      </c>
      <c r="B629" s="53">
        <v>0.60069444444444398</v>
      </c>
      <c r="C629" s="60" t="s">
        <v>49</v>
      </c>
      <c r="D629" s="46" t="s">
        <v>73</v>
      </c>
      <c r="E629" s="46" t="s">
        <v>72</v>
      </c>
      <c r="F629" s="39">
        <f t="shared" si="9"/>
        <v>0.64236111111111072</v>
      </c>
      <c r="G629" s="49">
        <v>25</v>
      </c>
      <c r="H629" s="48">
        <v>4.1666666666666699E-2</v>
      </c>
      <c r="I629" s="42" t="e">
        <f>SCH!#REF!</f>
        <v>#REF!</v>
      </c>
    </row>
    <row r="630" spans="1:9" ht="15.75">
      <c r="A630" s="43">
        <v>628</v>
      </c>
      <c r="B630" s="45">
        <v>0.6875</v>
      </c>
      <c r="C630" s="58" t="s">
        <v>26</v>
      </c>
      <c r="D630" s="38" t="s">
        <v>73</v>
      </c>
      <c r="E630" s="38" t="s">
        <v>72</v>
      </c>
      <c r="F630" s="39">
        <f t="shared" si="9"/>
        <v>0.74305555555555558</v>
      </c>
      <c r="G630" s="44">
        <v>32</v>
      </c>
      <c r="H630" s="41">
        <v>5.5555555555555601E-2</v>
      </c>
      <c r="I630" s="42" t="e">
        <f>SCH!#REF!</f>
        <v>#REF!</v>
      </c>
    </row>
    <row r="631" spans="1:9" ht="15.75">
      <c r="A631" s="43">
        <v>629</v>
      </c>
      <c r="B631" s="51">
        <v>0.40625</v>
      </c>
      <c r="C631" s="38" t="s">
        <v>72</v>
      </c>
      <c r="D631" s="38" t="s">
        <v>74</v>
      </c>
      <c r="E631" s="38" t="s">
        <v>26</v>
      </c>
      <c r="F631" s="39">
        <f t="shared" si="9"/>
        <v>0.46180555555555558</v>
      </c>
      <c r="G631" s="40">
        <v>32</v>
      </c>
      <c r="H631" s="41">
        <v>5.5555555555555601E-2</v>
      </c>
      <c r="I631" s="42">
        <f>SCH!A231</f>
        <v>604</v>
      </c>
    </row>
    <row r="632" spans="1:9" ht="15.75">
      <c r="A632" s="43">
        <v>630</v>
      </c>
      <c r="B632" s="53">
        <v>0.55208333333333304</v>
      </c>
      <c r="C632" s="46" t="s">
        <v>72</v>
      </c>
      <c r="D632" s="46" t="s">
        <v>73</v>
      </c>
      <c r="E632" s="57" t="s">
        <v>49</v>
      </c>
      <c r="F632" s="39">
        <f t="shared" si="9"/>
        <v>0.59374999999999978</v>
      </c>
      <c r="G632" s="49">
        <v>25</v>
      </c>
      <c r="H632" s="48">
        <v>4.1666666666666699E-2</v>
      </c>
      <c r="I632" s="42">
        <f>SCH!A382</f>
        <v>535</v>
      </c>
    </row>
    <row r="633" spans="1:9" ht="15.75">
      <c r="A633" s="43">
        <v>631</v>
      </c>
      <c r="B633" s="45">
        <v>0.64930555555555602</v>
      </c>
      <c r="C633" s="46" t="s">
        <v>72</v>
      </c>
      <c r="D633" s="46" t="s">
        <v>73</v>
      </c>
      <c r="E633" s="57" t="s">
        <v>24</v>
      </c>
      <c r="F633" s="39">
        <f t="shared" si="9"/>
        <v>0.7048611111111116</v>
      </c>
      <c r="G633" s="47">
        <v>32</v>
      </c>
      <c r="H633" s="48">
        <v>5.5555555555555601E-2</v>
      </c>
      <c r="I633" s="42">
        <f>SCH!A451</f>
        <v>252</v>
      </c>
    </row>
    <row r="634" spans="1:9" ht="15.75">
      <c r="A634" s="43">
        <v>632</v>
      </c>
      <c r="B634" s="45">
        <v>0.75</v>
      </c>
      <c r="C634" s="46" t="s">
        <v>72</v>
      </c>
      <c r="D634" s="46" t="s">
        <v>74</v>
      </c>
      <c r="E634" s="57" t="s">
        <v>26</v>
      </c>
      <c r="F634" s="39">
        <f t="shared" si="9"/>
        <v>0.80555555555555558</v>
      </c>
      <c r="G634" s="49">
        <v>32</v>
      </c>
      <c r="H634" s="48">
        <v>5.5555555555555552E-2</v>
      </c>
      <c r="I634" s="42" t="e">
        <f>SCH!#REF!</f>
        <v>#REF!</v>
      </c>
    </row>
    <row r="635" spans="1:9" ht="15.75">
      <c r="A635" s="43">
        <v>633</v>
      </c>
      <c r="B635" s="69">
        <v>0.27083333333333331</v>
      </c>
      <c r="C635" s="46" t="s">
        <v>26</v>
      </c>
      <c r="D635" s="46" t="s">
        <v>75</v>
      </c>
      <c r="E635" s="46" t="s">
        <v>76</v>
      </c>
      <c r="F635" s="39">
        <f t="shared" si="9"/>
        <v>0.29166666666666663</v>
      </c>
      <c r="G635" s="47">
        <v>13</v>
      </c>
      <c r="H635" s="48">
        <v>2.0833333333333301E-2</v>
      </c>
      <c r="I635" s="42">
        <f>SCH!A80</f>
        <v>195</v>
      </c>
    </row>
    <row r="636" spans="1:9" ht="15.75">
      <c r="A636" s="43">
        <v>634</v>
      </c>
      <c r="B636" s="53">
        <v>0.31944444444444448</v>
      </c>
      <c r="C636" s="57" t="s">
        <v>26</v>
      </c>
      <c r="D636" s="46" t="s">
        <v>75</v>
      </c>
      <c r="E636" s="46" t="s">
        <v>76</v>
      </c>
      <c r="F636" s="39">
        <f t="shared" si="9"/>
        <v>0.34027777777777779</v>
      </c>
      <c r="G636" s="49">
        <v>13</v>
      </c>
      <c r="H636" s="48">
        <v>2.0833333333333301E-2</v>
      </c>
      <c r="I636" s="42">
        <f>SCH!A132</f>
        <v>0</v>
      </c>
    </row>
    <row r="637" spans="1:9" ht="15.75">
      <c r="A637" s="43">
        <v>635</v>
      </c>
      <c r="B637" s="53">
        <v>0.54513888888888895</v>
      </c>
      <c r="C637" s="60" t="s">
        <v>26</v>
      </c>
      <c r="D637" s="46" t="s">
        <v>75</v>
      </c>
      <c r="E637" s="46" t="s">
        <v>76</v>
      </c>
      <c r="F637" s="39">
        <f t="shared" si="9"/>
        <v>0.56597222222222221</v>
      </c>
      <c r="G637" s="47">
        <v>13</v>
      </c>
      <c r="H637" s="48">
        <v>2.0833333333333301E-2</v>
      </c>
      <c r="I637" s="42">
        <f>SCH!A371</f>
        <v>347</v>
      </c>
    </row>
    <row r="638" spans="1:9" ht="15.75">
      <c r="A638" s="77">
        <v>636</v>
      </c>
      <c r="B638" s="53">
        <v>0.67361111111111116</v>
      </c>
      <c r="C638" s="57" t="s">
        <v>26</v>
      </c>
      <c r="D638" s="46" t="s">
        <v>77</v>
      </c>
      <c r="E638" s="46" t="s">
        <v>76</v>
      </c>
      <c r="F638" s="39">
        <f t="shared" si="9"/>
        <v>0.69444444444444453</v>
      </c>
      <c r="G638" s="49">
        <v>13</v>
      </c>
      <c r="H638" s="48">
        <v>2.0833333333333332E-2</v>
      </c>
      <c r="I638" s="42" t="e">
        <f>SCH!#REF!</f>
        <v>#REF!</v>
      </c>
    </row>
    <row r="639" spans="1:9" ht="15.75">
      <c r="A639" s="43">
        <v>637</v>
      </c>
      <c r="B639" s="51">
        <v>0.29861111111111099</v>
      </c>
      <c r="C639" s="46" t="s">
        <v>76</v>
      </c>
      <c r="D639" s="46" t="s">
        <v>143</v>
      </c>
      <c r="E639" s="46" t="s">
        <v>26</v>
      </c>
      <c r="F639" s="39">
        <f t="shared" si="9"/>
        <v>0.31944444444444431</v>
      </c>
      <c r="G639" s="47">
        <v>13</v>
      </c>
      <c r="H639" s="48">
        <v>2.0833333333333301E-2</v>
      </c>
      <c r="I639" s="42" t="e">
        <f>SCH!#REF!</f>
        <v>#REF!</v>
      </c>
    </row>
    <row r="640" spans="1:9" ht="15.75">
      <c r="A640" s="50">
        <v>638</v>
      </c>
      <c r="B640" s="45">
        <v>0.34722222222222199</v>
      </c>
      <c r="C640" s="38" t="s">
        <v>76</v>
      </c>
      <c r="D640" s="46" t="s">
        <v>143</v>
      </c>
      <c r="E640" s="59" t="s">
        <v>26</v>
      </c>
      <c r="F640" s="39">
        <f t="shared" si="9"/>
        <v>0.37152777777777757</v>
      </c>
      <c r="G640" s="49">
        <v>13</v>
      </c>
      <c r="H640" s="48">
        <v>2.4305555555555556E-2</v>
      </c>
      <c r="I640" s="42">
        <f>SCH!A179</f>
        <v>572</v>
      </c>
    </row>
    <row r="641" spans="1:9" ht="15.75">
      <c r="A641" s="43">
        <v>639</v>
      </c>
      <c r="B641" s="45">
        <v>0.57291666666666663</v>
      </c>
      <c r="C641" s="46" t="s">
        <v>76</v>
      </c>
      <c r="D641" s="46" t="s">
        <v>143</v>
      </c>
      <c r="E641" s="60" t="s">
        <v>26</v>
      </c>
      <c r="F641" s="39">
        <f t="shared" si="9"/>
        <v>0.59374999999999989</v>
      </c>
      <c r="G641" s="47">
        <v>13</v>
      </c>
      <c r="H641" s="48">
        <v>2.0833333333333301E-2</v>
      </c>
      <c r="I641" s="42">
        <f>SCH!A393</f>
        <v>577</v>
      </c>
    </row>
    <row r="642" spans="1:9" ht="15.75">
      <c r="A642" s="43">
        <v>640</v>
      </c>
      <c r="B642" s="53">
        <v>0.70138888888888884</v>
      </c>
      <c r="C642" s="57" t="s">
        <v>76</v>
      </c>
      <c r="D642" s="57" t="s">
        <v>77</v>
      </c>
      <c r="E642" s="57" t="s">
        <v>24</v>
      </c>
      <c r="F642" s="39">
        <f t="shared" si="9"/>
        <v>0.71875</v>
      </c>
      <c r="G642" s="49">
        <v>11</v>
      </c>
      <c r="H642" s="48">
        <v>1.7361111111111112E-2</v>
      </c>
      <c r="I642" s="42" t="e">
        <f>SCH!#REF!</f>
        <v>#REF!</v>
      </c>
    </row>
    <row r="643" spans="1:9" ht="15.75">
      <c r="A643" s="50">
        <v>641</v>
      </c>
      <c r="B643" s="45">
        <v>0.26041666666666702</v>
      </c>
      <c r="C643" s="61" t="s">
        <v>32</v>
      </c>
      <c r="D643" s="61" t="s">
        <v>62</v>
      </c>
      <c r="E643" s="61" t="s">
        <v>30</v>
      </c>
      <c r="F643" s="39">
        <f t="shared" ref="F643:F729" si="10">B643+H643</f>
        <v>0.3333333333333337</v>
      </c>
      <c r="G643" s="49">
        <v>39</v>
      </c>
      <c r="H643" s="48">
        <v>7.2916666666666699E-2</v>
      </c>
      <c r="I643" s="42">
        <f>SCH!A67</f>
        <v>0</v>
      </c>
    </row>
    <row r="644" spans="1:9" ht="15.75">
      <c r="A644" s="43">
        <v>642</v>
      </c>
      <c r="B644" s="45">
        <v>0.72569444444444453</v>
      </c>
      <c r="C644" s="61" t="s">
        <v>63</v>
      </c>
      <c r="D644" s="61" t="s">
        <v>62</v>
      </c>
      <c r="E644" s="61" t="s">
        <v>24</v>
      </c>
      <c r="F644" s="39">
        <f t="shared" si="10"/>
        <v>0.73958333333333348</v>
      </c>
      <c r="G644" s="44">
        <v>8</v>
      </c>
      <c r="H644" s="41">
        <v>1.38888888888889E-2</v>
      </c>
      <c r="I644" s="42" t="e">
        <f>SCH!#REF!</f>
        <v>#REF!</v>
      </c>
    </row>
    <row r="645" spans="1:9" ht="15.75">
      <c r="A645" s="43">
        <v>643</v>
      </c>
      <c r="B645" s="45">
        <v>0.50694444444444398</v>
      </c>
      <c r="C645" s="61" t="s">
        <v>26</v>
      </c>
      <c r="D645" s="79" t="s">
        <v>81</v>
      </c>
      <c r="E645" s="61" t="s">
        <v>27</v>
      </c>
      <c r="F645" s="39">
        <f t="shared" si="10"/>
        <v>0.59027777777777724</v>
      </c>
      <c r="G645" s="44">
        <v>45</v>
      </c>
      <c r="H645" s="41">
        <v>8.3333333333333301E-2</v>
      </c>
      <c r="I645" s="42">
        <f>SCH!A335</f>
        <v>644</v>
      </c>
    </row>
    <row r="646" spans="1:9" ht="15.75">
      <c r="A646" s="43">
        <v>644</v>
      </c>
      <c r="B646" s="45">
        <v>0.47916666666666702</v>
      </c>
      <c r="C646" s="64" t="s">
        <v>26</v>
      </c>
      <c r="D646" s="78" t="s">
        <v>81</v>
      </c>
      <c r="E646" s="64" t="s">
        <v>27</v>
      </c>
      <c r="F646" s="39">
        <f t="shared" si="10"/>
        <v>0.56944444444444486</v>
      </c>
      <c r="G646" s="49">
        <v>45</v>
      </c>
      <c r="H646" s="48">
        <v>9.0277777777777804E-2</v>
      </c>
      <c r="I646" s="42">
        <f>SCH!A313</f>
        <v>561</v>
      </c>
    </row>
    <row r="647" spans="1:9" ht="15.75">
      <c r="A647" s="43">
        <v>645</v>
      </c>
      <c r="B647" s="51">
        <v>0.20833333333333301</v>
      </c>
      <c r="C647" s="46" t="s">
        <v>24</v>
      </c>
      <c r="D647" s="46" t="s">
        <v>78</v>
      </c>
      <c r="E647" s="46" t="s">
        <v>27</v>
      </c>
      <c r="F647" s="39">
        <f t="shared" si="10"/>
        <v>0.27430555555555519</v>
      </c>
      <c r="G647" s="46">
        <v>39</v>
      </c>
      <c r="H647" s="48">
        <v>6.5972222222222196E-2</v>
      </c>
      <c r="I647" s="42">
        <f>SCH!A18</f>
        <v>67</v>
      </c>
    </row>
    <row r="648" spans="1:9" ht="15.75">
      <c r="A648" s="43">
        <v>646</v>
      </c>
      <c r="B648" s="53">
        <v>0.3576388888888889</v>
      </c>
      <c r="C648" s="57" t="s">
        <v>49</v>
      </c>
      <c r="D648" s="46" t="s">
        <v>109</v>
      </c>
      <c r="E648" s="57" t="s">
        <v>30</v>
      </c>
      <c r="F648" s="39">
        <f t="shared" si="10"/>
        <v>0.42708333333333331</v>
      </c>
      <c r="G648" s="57">
        <v>41</v>
      </c>
      <c r="H648" s="48">
        <v>6.9444444444444406E-2</v>
      </c>
      <c r="I648" s="42">
        <f>SCH!A203</f>
        <v>0</v>
      </c>
    </row>
    <row r="649" spans="1:9" ht="15.75">
      <c r="A649" s="43">
        <v>647</v>
      </c>
      <c r="B649" s="53">
        <v>0.51388888888888895</v>
      </c>
      <c r="C649" s="60" t="s">
        <v>26</v>
      </c>
      <c r="D649" s="46" t="s">
        <v>78</v>
      </c>
      <c r="E649" s="60" t="s">
        <v>27</v>
      </c>
      <c r="F649" s="39">
        <f t="shared" si="10"/>
        <v>0.58333333333333337</v>
      </c>
      <c r="G649" s="57">
        <v>40</v>
      </c>
      <c r="H649" s="48">
        <v>6.9444444444444406E-2</v>
      </c>
      <c r="I649" s="42">
        <f>SCH!A346</f>
        <v>395</v>
      </c>
    </row>
    <row r="650" spans="1:9" ht="15.75">
      <c r="A650" s="43">
        <v>648</v>
      </c>
      <c r="B650" s="69">
        <v>0.28125</v>
      </c>
      <c r="C650" s="46" t="s">
        <v>27</v>
      </c>
      <c r="D650" s="46" t="s">
        <v>79</v>
      </c>
      <c r="E650" s="46" t="s">
        <v>49</v>
      </c>
      <c r="F650" s="39">
        <f t="shared" si="10"/>
        <v>0.35069444444444442</v>
      </c>
      <c r="G650" s="46">
        <v>34</v>
      </c>
      <c r="H650" s="48">
        <v>6.9444444444444406E-2</v>
      </c>
      <c r="I650" s="42">
        <f>SCH!A90</f>
        <v>118</v>
      </c>
    </row>
    <row r="651" spans="1:9" ht="15.75">
      <c r="A651" s="43">
        <v>649</v>
      </c>
      <c r="B651" s="53">
        <v>0.44791666666666702</v>
      </c>
      <c r="C651" s="57" t="s">
        <v>30</v>
      </c>
      <c r="D651" s="46" t="s">
        <v>80</v>
      </c>
      <c r="E651" s="57" t="s">
        <v>24</v>
      </c>
      <c r="F651" s="39">
        <f t="shared" si="10"/>
        <v>0.53125000000000033</v>
      </c>
      <c r="G651" s="57">
        <v>46</v>
      </c>
      <c r="H651" s="48">
        <v>8.3333333333333301E-2</v>
      </c>
      <c r="I651" s="42">
        <f>SCH!A279</f>
        <v>256</v>
      </c>
    </row>
    <row r="652" spans="1:9" ht="15.75">
      <c r="A652" s="43">
        <v>650</v>
      </c>
      <c r="B652" s="51">
        <v>0.1875</v>
      </c>
      <c r="C652" s="38" t="s">
        <v>26</v>
      </c>
      <c r="D652" s="79" t="s">
        <v>81</v>
      </c>
      <c r="E652" s="38" t="s">
        <v>27</v>
      </c>
      <c r="F652" s="39">
        <f t="shared" si="10"/>
        <v>0.27083333333333331</v>
      </c>
      <c r="G652" s="38">
        <v>45</v>
      </c>
      <c r="H652" s="41">
        <v>8.3333333333333301E-2</v>
      </c>
      <c r="I652" s="42">
        <f>SCH!A13</f>
        <v>4</v>
      </c>
    </row>
    <row r="653" spans="1:9" ht="30">
      <c r="A653" s="43">
        <v>651</v>
      </c>
      <c r="B653" s="51">
        <v>0.22222222222222199</v>
      </c>
      <c r="C653" s="46" t="s">
        <v>26</v>
      </c>
      <c r="D653" s="78" t="s">
        <v>82</v>
      </c>
      <c r="E653" s="46" t="s">
        <v>30</v>
      </c>
      <c r="F653" s="39">
        <f t="shared" si="10"/>
        <v>0.3194444444444442</v>
      </c>
      <c r="G653" s="46">
        <v>55</v>
      </c>
      <c r="H653" s="48">
        <v>9.7222222222222224E-2</v>
      </c>
      <c r="I653" s="42">
        <f>SCH!A32</f>
        <v>189</v>
      </c>
    </row>
    <row r="654" spans="1:9" ht="15.75">
      <c r="A654" s="43">
        <v>652</v>
      </c>
      <c r="B654" s="53">
        <v>0.38888888888888901</v>
      </c>
      <c r="C654" s="57" t="s">
        <v>26</v>
      </c>
      <c r="D654" s="78" t="s">
        <v>81</v>
      </c>
      <c r="E654" s="46" t="s">
        <v>27</v>
      </c>
      <c r="F654" s="39">
        <f t="shared" si="10"/>
        <v>0.47222222222222232</v>
      </c>
      <c r="G654" s="57">
        <v>45</v>
      </c>
      <c r="H654" s="48">
        <v>8.3333333333333301E-2</v>
      </c>
      <c r="I654" s="42" t="e">
        <f>SCH!#REF!</f>
        <v>#REF!</v>
      </c>
    </row>
    <row r="655" spans="1:9" ht="15.75">
      <c r="A655" s="50">
        <v>653</v>
      </c>
      <c r="B655" s="45">
        <v>0.44444444444444398</v>
      </c>
      <c r="C655" s="59" t="s">
        <v>26</v>
      </c>
      <c r="D655" s="79" t="s">
        <v>81</v>
      </c>
      <c r="E655" s="38" t="s">
        <v>27</v>
      </c>
      <c r="F655" s="39">
        <f t="shared" si="10"/>
        <v>0.52083333333333282</v>
      </c>
      <c r="G655" s="57">
        <v>45</v>
      </c>
      <c r="H655" s="48">
        <v>7.6388888888888895E-2</v>
      </c>
      <c r="I655" s="42">
        <f>SCH!A277</f>
        <v>0</v>
      </c>
    </row>
    <row r="656" spans="1:9" ht="15.75">
      <c r="A656" s="43">
        <v>654</v>
      </c>
      <c r="B656" s="53">
        <v>0.4375</v>
      </c>
      <c r="C656" s="60" t="s">
        <v>26</v>
      </c>
      <c r="D656" s="78" t="s">
        <v>81</v>
      </c>
      <c r="E656" s="46" t="s">
        <v>27</v>
      </c>
      <c r="F656" s="39">
        <f t="shared" si="10"/>
        <v>0.52083333333333326</v>
      </c>
      <c r="G656" s="57">
        <v>45</v>
      </c>
      <c r="H656" s="48">
        <v>8.3333333333333301E-2</v>
      </c>
      <c r="I656" s="42">
        <f>SCH!A301</f>
        <v>0</v>
      </c>
    </row>
    <row r="657" spans="1:10" ht="15.75">
      <c r="A657" s="135">
        <v>655</v>
      </c>
      <c r="B657" s="45">
        <v>0.64583333333333304</v>
      </c>
      <c r="C657" s="58" t="s">
        <v>26</v>
      </c>
      <c r="D657" s="79" t="s">
        <v>81</v>
      </c>
      <c r="E657" s="38" t="s">
        <v>27</v>
      </c>
      <c r="F657" s="39">
        <f t="shared" si="10"/>
        <v>0.72222222222222188</v>
      </c>
      <c r="G657" s="59">
        <v>45</v>
      </c>
      <c r="H657" s="41">
        <v>7.6388888888888895E-2</v>
      </c>
      <c r="I657" s="42">
        <f>SCH!A447</f>
        <v>0</v>
      </c>
    </row>
    <row r="658" spans="1:10" ht="15.75">
      <c r="A658" s="130">
        <v>656</v>
      </c>
      <c r="B658" s="45">
        <v>0.45833333333333331</v>
      </c>
      <c r="C658" s="58" t="s">
        <v>26</v>
      </c>
      <c r="D658" s="79" t="s">
        <v>81</v>
      </c>
      <c r="E658" s="38" t="s">
        <v>27</v>
      </c>
      <c r="F658" s="39">
        <f t="shared" si="10"/>
        <v>0.54166666666666663</v>
      </c>
      <c r="G658" s="57">
        <v>45</v>
      </c>
      <c r="H658" s="48">
        <v>8.3333333333333301E-2</v>
      </c>
      <c r="I658" s="42">
        <f>SCH!A421</f>
        <v>85</v>
      </c>
    </row>
    <row r="659" spans="1:10" ht="15.75">
      <c r="A659" s="36">
        <v>657</v>
      </c>
      <c r="B659" s="69">
        <v>0.32638888888888901</v>
      </c>
      <c r="C659" s="46" t="s">
        <v>30</v>
      </c>
      <c r="D659" s="46" t="s">
        <v>83</v>
      </c>
      <c r="E659" s="46" t="s">
        <v>26</v>
      </c>
      <c r="F659" s="39">
        <f t="shared" si="10"/>
        <v>0.42361111111111122</v>
      </c>
      <c r="G659" s="46">
        <v>55</v>
      </c>
      <c r="H659" s="48">
        <v>9.7222222222222196E-2</v>
      </c>
      <c r="I659" s="42">
        <f>SCH!A166</f>
        <v>448</v>
      </c>
    </row>
    <row r="660" spans="1:10" ht="15.75">
      <c r="A660" s="130">
        <v>658</v>
      </c>
      <c r="B660" s="51">
        <v>0.54166666666666663</v>
      </c>
      <c r="C660" s="38" t="s">
        <v>30</v>
      </c>
      <c r="D660" s="59" t="s">
        <v>84</v>
      </c>
      <c r="E660" s="59" t="s">
        <v>26</v>
      </c>
      <c r="F660" s="39">
        <f t="shared" si="10"/>
        <v>0.63194444444444442</v>
      </c>
      <c r="G660" s="46">
        <v>52</v>
      </c>
      <c r="H660" s="48">
        <v>9.0277777777777776E-2</v>
      </c>
      <c r="I660" s="42">
        <f>SCH!A388</f>
        <v>506</v>
      </c>
    </row>
    <row r="661" spans="1:10" ht="15.75">
      <c r="A661" s="135">
        <v>659</v>
      </c>
      <c r="B661" s="53">
        <v>0.52777777777777801</v>
      </c>
      <c r="C661" s="57" t="s">
        <v>27</v>
      </c>
      <c r="D661" s="57" t="s">
        <v>84</v>
      </c>
      <c r="E661" s="57" t="s">
        <v>26</v>
      </c>
      <c r="F661" s="39">
        <f t="shared" si="10"/>
        <v>0.60416666666666696</v>
      </c>
      <c r="G661" s="57">
        <v>45</v>
      </c>
      <c r="H661" s="48">
        <v>7.6388888888888895E-2</v>
      </c>
      <c r="I661" s="42">
        <f>SCH!A356</f>
        <v>649</v>
      </c>
    </row>
    <row r="662" spans="1:10" ht="15.75">
      <c r="A662" s="135">
        <v>660</v>
      </c>
      <c r="B662" s="53">
        <v>0.50694444444444398</v>
      </c>
      <c r="C662" s="57" t="s">
        <v>27</v>
      </c>
      <c r="D662" s="57" t="s">
        <v>84</v>
      </c>
      <c r="E662" s="57" t="s">
        <v>26</v>
      </c>
      <c r="F662" s="39">
        <f t="shared" si="10"/>
        <v>0.59027777777777724</v>
      </c>
      <c r="G662" s="46">
        <v>45</v>
      </c>
      <c r="H662" s="48">
        <v>8.3333333333333301E-2</v>
      </c>
      <c r="I662" s="42">
        <f>SCH!A336</f>
        <v>601</v>
      </c>
    </row>
    <row r="663" spans="1:10" ht="15.75">
      <c r="A663" s="135">
        <v>661</v>
      </c>
      <c r="B663" s="53">
        <v>0.41319444444444442</v>
      </c>
      <c r="C663" s="57" t="s">
        <v>27</v>
      </c>
      <c r="D663" s="57" t="s">
        <v>150</v>
      </c>
      <c r="E663" s="57" t="s">
        <v>26</v>
      </c>
      <c r="F663" s="39">
        <f t="shared" si="10"/>
        <v>0.47916666666666663</v>
      </c>
      <c r="G663" s="57">
        <v>38</v>
      </c>
      <c r="H663" s="48">
        <v>6.5972222222222224E-2</v>
      </c>
      <c r="I663" s="42" t="e">
        <f>SCH!#REF!</f>
        <v>#REF!</v>
      </c>
    </row>
    <row r="664" spans="1:10" ht="15.75">
      <c r="A664" s="135">
        <v>662</v>
      </c>
      <c r="B664" s="69">
        <v>0.72916666666666696</v>
      </c>
      <c r="C664" s="57" t="s">
        <v>27</v>
      </c>
      <c r="D664" s="57" t="s">
        <v>84</v>
      </c>
      <c r="E664" s="57" t="s">
        <v>26</v>
      </c>
      <c r="F664" s="39">
        <f t="shared" si="10"/>
        <v>0.81250000000000022</v>
      </c>
      <c r="G664" s="46">
        <v>45</v>
      </c>
      <c r="H664" s="48">
        <v>8.3333333333333301E-2</v>
      </c>
      <c r="I664" s="42" t="e">
        <f>SCH!#REF!</f>
        <v>#REF!</v>
      </c>
    </row>
    <row r="665" spans="1:10" ht="15.75">
      <c r="A665" s="36">
        <v>663</v>
      </c>
      <c r="B665" s="51">
        <v>0.29166666666666669</v>
      </c>
      <c r="C665" s="59" t="s">
        <v>27</v>
      </c>
      <c r="D665" s="46" t="s">
        <v>56</v>
      </c>
      <c r="E665" s="59" t="s">
        <v>26</v>
      </c>
      <c r="F665" s="39">
        <f t="shared" si="10"/>
        <v>0.38194444444444448</v>
      </c>
      <c r="G665" s="38">
        <v>50</v>
      </c>
      <c r="H665" s="41">
        <v>9.0277777777777804E-2</v>
      </c>
      <c r="I665" s="42">
        <f>SCH!A107</f>
        <v>0</v>
      </c>
    </row>
    <row r="666" spans="1:10" ht="15.75">
      <c r="A666" s="135">
        <v>664</v>
      </c>
      <c r="B666" s="53">
        <v>0.80555555555555602</v>
      </c>
      <c r="C666" s="81" t="s">
        <v>26</v>
      </c>
      <c r="D666" s="78" t="s">
        <v>81</v>
      </c>
      <c r="E666" s="81" t="s">
        <v>27</v>
      </c>
      <c r="F666" s="39">
        <f t="shared" si="10"/>
        <v>0.89583333333333381</v>
      </c>
      <c r="G666" s="57">
        <v>45</v>
      </c>
      <c r="H666" s="48">
        <v>9.0277777777777804E-2</v>
      </c>
      <c r="I666" s="42" t="e">
        <f>SCH!#REF!</f>
        <v>#REF!</v>
      </c>
    </row>
    <row r="667" spans="1:10" ht="30">
      <c r="A667" s="36">
        <v>665</v>
      </c>
      <c r="B667" s="45">
        <v>0.4236111111111111</v>
      </c>
      <c r="C667" s="82" t="s">
        <v>26</v>
      </c>
      <c r="D667" s="79" t="s">
        <v>82</v>
      </c>
      <c r="E667" s="82" t="s">
        <v>30</v>
      </c>
      <c r="F667" s="39">
        <f t="shared" si="10"/>
        <v>0.51736111111111116</v>
      </c>
      <c r="G667" s="59">
        <v>55</v>
      </c>
      <c r="H667" s="41">
        <v>9.375E-2</v>
      </c>
      <c r="I667" s="42">
        <f>SCH!A187</f>
        <v>0</v>
      </c>
      <c r="J667"/>
    </row>
    <row r="668" spans="1:10" ht="15.75">
      <c r="A668" s="36">
        <v>666</v>
      </c>
      <c r="B668" s="45">
        <v>0.32638888888888901</v>
      </c>
      <c r="C668" s="82" t="s">
        <v>26</v>
      </c>
      <c r="D668" s="82" t="s">
        <v>85</v>
      </c>
      <c r="E668" s="82" t="s">
        <v>30</v>
      </c>
      <c r="F668" s="39">
        <f t="shared" si="10"/>
        <v>0.4027777777777779</v>
      </c>
      <c r="G668" s="59">
        <v>42</v>
      </c>
      <c r="H668" s="41">
        <v>7.6388888888888895E-2</v>
      </c>
      <c r="I668" s="42">
        <f>SCH!A144</f>
        <v>410</v>
      </c>
    </row>
    <row r="669" spans="1:10" ht="15.75">
      <c r="A669" s="130">
        <v>667</v>
      </c>
      <c r="B669" s="45">
        <v>0.54861111111111105</v>
      </c>
      <c r="C669" s="59" t="s">
        <v>27</v>
      </c>
      <c r="D669" s="59" t="s">
        <v>84</v>
      </c>
      <c r="E669" s="59" t="s">
        <v>26</v>
      </c>
      <c r="F669" s="39">
        <f t="shared" si="10"/>
        <v>0.63194444444444431</v>
      </c>
      <c r="G669" s="57">
        <v>45</v>
      </c>
      <c r="H669" s="48">
        <v>8.3333333333333301E-2</v>
      </c>
      <c r="I669" s="42">
        <f>SCH!A409</f>
        <v>632</v>
      </c>
    </row>
    <row r="670" spans="1:10" ht="15.75">
      <c r="A670" s="80">
        <v>668</v>
      </c>
      <c r="B670" s="45">
        <v>0.25694444444444398</v>
      </c>
      <c r="C670" s="82" t="s">
        <v>24</v>
      </c>
      <c r="D670" s="82" t="s">
        <v>54</v>
      </c>
      <c r="E670" s="82" t="s">
        <v>28</v>
      </c>
      <c r="F670" s="39">
        <f t="shared" si="10"/>
        <v>0.30555555555555508</v>
      </c>
      <c r="G670" s="57">
        <v>30</v>
      </c>
      <c r="H670" s="48">
        <v>4.8611111111111098E-2</v>
      </c>
      <c r="I670" s="42">
        <f>SCH!A65</f>
        <v>400</v>
      </c>
    </row>
    <row r="671" spans="1:10" ht="15.75">
      <c r="A671" s="36">
        <v>669</v>
      </c>
      <c r="B671" s="45">
        <v>0.3125</v>
      </c>
      <c r="C671" s="82" t="s">
        <v>28</v>
      </c>
      <c r="D671" s="82" t="s">
        <v>54</v>
      </c>
      <c r="E671" s="82" t="s">
        <v>26</v>
      </c>
      <c r="F671" s="39">
        <f t="shared" si="10"/>
        <v>0.3611111111111111</v>
      </c>
      <c r="G671" s="59">
        <v>30</v>
      </c>
      <c r="H671" s="41">
        <v>4.8611111111111098E-2</v>
      </c>
      <c r="I671" s="42">
        <f>SCH!A120</f>
        <v>209</v>
      </c>
    </row>
    <row r="672" spans="1:10" ht="15.75">
      <c r="A672" s="36">
        <v>670</v>
      </c>
      <c r="B672" s="45">
        <v>0.38194444444444398</v>
      </c>
      <c r="C672" s="82" t="s">
        <v>26</v>
      </c>
      <c r="D672" s="82" t="s">
        <v>52</v>
      </c>
      <c r="E672" s="82" t="s">
        <v>27</v>
      </c>
      <c r="F672" s="39">
        <f t="shared" si="10"/>
        <v>0.4513888888888884</v>
      </c>
      <c r="G672" s="59">
        <v>38.5</v>
      </c>
      <c r="H672" s="41">
        <v>6.9444444444444406E-2</v>
      </c>
      <c r="I672" s="42">
        <f>SCH!A217</f>
        <v>74</v>
      </c>
      <c r="J672"/>
    </row>
    <row r="673" spans="1:10" ht="15.75">
      <c r="A673" s="80">
        <v>671</v>
      </c>
      <c r="B673" s="45">
        <v>0.52430555555555558</v>
      </c>
      <c r="C673" s="116" t="s">
        <v>30</v>
      </c>
      <c r="D673" s="46" t="s">
        <v>83</v>
      </c>
      <c r="E673" s="82" t="s">
        <v>26</v>
      </c>
      <c r="F673" s="39">
        <f t="shared" si="10"/>
        <v>0.61805555555555558</v>
      </c>
      <c r="G673" s="57">
        <v>55</v>
      </c>
      <c r="H673" s="48">
        <v>9.375E-2</v>
      </c>
      <c r="I673" s="42">
        <f>SCH!A293</f>
        <v>0</v>
      </c>
      <c r="J673"/>
    </row>
    <row r="674" spans="1:10" ht="15.75">
      <c r="A674" s="130">
        <v>672</v>
      </c>
      <c r="B674" s="45">
        <v>0.4513888888888889</v>
      </c>
      <c r="C674" s="116" t="s">
        <v>24</v>
      </c>
      <c r="D674" s="151" t="s">
        <v>137</v>
      </c>
      <c r="E674" s="116" t="s">
        <v>30</v>
      </c>
      <c r="F674" s="39">
        <f t="shared" si="10"/>
        <v>0.53472222222222221</v>
      </c>
      <c r="G674" s="57">
        <v>43.5</v>
      </c>
      <c r="H674" s="48">
        <v>8.3333333333333301E-2</v>
      </c>
      <c r="I674" s="42">
        <f>SCH!A389</f>
        <v>550</v>
      </c>
    </row>
    <row r="675" spans="1:10" ht="15.75">
      <c r="A675" s="80">
        <v>673</v>
      </c>
      <c r="B675" s="45">
        <v>0.31944444444444398</v>
      </c>
      <c r="C675" s="82" t="s">
        <v>27</v>
      </c>
      <c r="D675" s="82" t="s">
        <v>86</v>
      </c>
      <c r="E675" s="82" t="s">
        <v>26</v>
      </c>
      <c r="F675" s="39">
        <f t="shared" si="10"/>
        <v>0.40972222222222177</v>
      </c>
      <c r="G675" s="57">
        <v>57</v>
      </c>
      <c r="H675" s="48">
        <v>9.0277777777777804E-2</v>
      </c>
      <c r="I675" s="42" t="e">
        <f>SCH!#REF!</f>
        <v>#REF!</v>
      </c>
    </row>
    <row r="676" spans="1:10" ht="15.75">
      <c r="A676" s="80">
        <v>674</v>
      </c>
      <c r="B676" s="45">
        <v>0.33333333333333331</v>
      </c>
      <c r="C676" s="116" t="s">
        <v>30</v>
      </c>
      <c r="D676" s="78" t="s">
        <v>112</v>
      </c>
      <c r="E676" s="82" t="s">
        <v>67</v>
      </c>
      <c r="F676" s="39">
        <f t="shared" si="10"/>
        <v>0.41666666666666663</v>
      </c>
      <c r="G676" s="59">
        <v>48</v>
      </c>
      <c r="H676" s="48">
        <v>8.3333333333333329E-2</v>
      </c>
      <c r="I676" s="42" t="e">
        <f>SCH!#REF!</f>
        <v>#REF!</v>
      </c>
    </row>
    <row r="677" spans="1:10" ht="15.75">
      <c r="A677" s="83">
        <v>675</v>
      </c>
      <c r="B677" s="45">
        <v>0.4375</v>
      </c>
      <c r="C677" s="81" t="s">
        <v>67</v>
      </c>
      <c r="D677" s="81" t="s">
        <v>112</v>
      </c>
      <c r="E677" s="81" t="s">
        <v>27</v>
      </c>
      <c r="F677" s="39">
        <f t="shared" si="10"/>
        <v>0.51388888888888884</v>
      </c>
      <c r="G677" s="59">
        <v>42.7</v>
      </c>
      <c r="H677" s="73">
        <v>7.6388888888888895E-2</v>
      </c>
      <c r="I677" s="42" t="e">
        <f>SCH!#REF!</f>
        <v>#REF!</v>
      </c>
    </row>
    <row r="678" spans="1:10" ht="15.75">
      <c r="A678" s="83">
        <v>676</v>
      </c>
      <c r="B678" s="45">
        <v>0.25694444444444448</v>
      </c>
      <c r="C678" s="81" t="s">
        <v>24</v>
      </c>
      <c r="D678" s="81" t="s">
        <v>115</v>
      </c>
      <c r="E678" s="81" t="s">
        <v>116</v>
      </c>
      <c r="F678" s="39">
        <f t="shared" si="10"/>
        <v>0.35069444444444448</v>
      </c>
      <c r="G678" s="59">
        <v>53.5</v>
      </c>
      <c r="H678" s="73">
        <v>9.375E-2</v>
      </c>
      <c r="I678" s="42" t="e">
        <f>SCH!#REF!</f>
        <v>#REF!</v>
      </c>
    </row>
    <row r="679" spans="1:10" ht="15.75">
      <c r="A679" s="83">
        <v>677</v>
      </c>
      <c r="B679" s="45">
        <v>0.3576388888888889</v>
      </c>
      <c r="C679" s="81" t="s">
        <v>116</v>
      </c>
      <c r="D679" s="81" t="s">
        <v>117</v>
      </c>
      <c r="E679" s="81" t="s">
        <v>26</v>
      </c>
      <c r="F679" s="39">
        <f t="shared" si="10"/>
        <v>0.44791666666666669</v>
      </c>
      <c r="G679" s="59">
        <v>50</v>
      </c>
      <c r="H679" s="73">
        <v>9.0277777777777776E-2</v>
      </c>
      <c r="I679" s="42" t="e">
        <f>SCH!#REF!</f>
        <v>#REF!</v>
      </c>
    </row>
    <row r="680" spans="1:10" ht="15.75">
      <c r="A680" s="83">
        <v>678</v>
      </c>
      <c r="B680" s="45">
        <v>0.46875</v>
      </c>
      <c r="C680" s="81" t="s">
        <v>26</v>
      </c>
      <c r="D680" s="81" t="s">
        <v>118</v>
      </c>
      <c r="E680" s="81" t="s">
        <v>24</v>
      </c>
      <c r="F680" s="39">
        <f t="shared" si="10"/>
        <v>0.61458333333333337</v>
      </c>
      <c r="G680" s="59">
        <v>81.5</v>
      </c>
      <c r="H680" s="73">
        <v>0.14583333333333334</v>
      </c>
      <c r="I680" s="42" t="e">
        <f>SCH!#REF!</f>
        <v>#REF!</v>
      </c>
    </row>
    <row r="681" spans="1:10" ht="15.75">
      <c r="A681" s="83">
        <v>679</v>
      </c>
      <c r="B681" s="45">
        <v>0.23611111111111113</v>
      </c>
      <c r="C681" s="81" t="s">
        <v>24</v>
      </c>
      <c r="D681" s="81" t="s">
        <v>119</v>
      </c>
      <c r="E681" s="81" t="s">
        <v>27</v>
      </c>
      <c r="F681" s="39">
        <f t="shared" si="10"/>
        <v>0.3263888888888889</v>
      </c>
      <c r="G681" s="59">
        <v>48.5</v>
      </c>
      <c r="H681" s="73">
        <v>9.0277777777777776E-2</v>
      </c>
      <c r="I681" s="42" t="e">
        <f>SCH!#REF!</f>
        <v>#REF!</v>
      </c>
    </row>
    <row r="682" spans="1:10" ht="15.75">
      <c r="A682" s="83">
        <v>680</v>
      </c>
      <c r="B682" s="45">
        <v>0.33333333333333331</v>
      </c>
      <c r="C682" s="81" t="s">
        <v>27</v>
      </c>
      <c r="D682" s="149" t="s">
        <v>25</v>
      </c>
      <c r="E682" s="81" t="s">
        <v>26</v>
      </c>
      <c r="F682" s="39">
        <f t="shared" si="10"/>
        <v>0.3923611111111111</v>
      </c>
      <c r="G682" s="59">
        <v>33.700000000000003</v>
      </c>
      <c r="H682" s="73">
        <v>5.9027777777777783E-2</v>
      </c>
      <c r="I682" s="42" t="e">
        <f>SCH!#REF!</f>
        <v>#REF!</v>
      </c>
    </row>
    <row r="683" spans="1:10" ht="15.75">
      <c r="A683" s="83">
        <v>681</v>
      </c>
      <c r="B683" s="45">
        <v>0.55902777777777779</v>
      </c>
      <c r="C683" s="81" t="s">
        <v>26</v>
      </c>
      <c r="D683" s="149" t="s">
        <v>25</v>
      </c>
      <c r="E683" s="149" t="s">
        <v>27</v>
      </c>
      <c r="F683" s="39">
        <f t="shared" si="10"/>
        <v>0.61805555555555558</v>
      </c>
      <c r="G683" s="59">
        <v>33.700000000000003</v>
      </c>
      <c r="H683" s="73">
        <v>5.9027777777777783E-2</v>
      </c>
      <c r="I683" s="42" t="e">
        <f>SCH!#REF!</f>
        <v>#REF!</v>
      </c>
    </row>
    <row r="684" spans="1:10" ht="15.75">
      <c r="A684" s="83">
        <v>682</v>
      </c>
      <c r="B684" s="45">
        <v>0.47222222222222227</v>
      </c>
      <c r="C684" s="81" t="s">
        <v>50</v>
      </c>
      <c r="D684" s="81" t="s">
        <v>49</v>
      </c>
      <c r="E684" s="81" t="s">
        <v>26</v>
      </c>
      <c r="F684" s="39">
        <f t="shared" si="10"/>
        <v>0.5</v>
      </c>
      <c r="G684" s="59">
        <v>17</v>
      </c>
      <c r="H684" s="73">
        <v>2.7777777777777776E-2</v>
      </c>
      <c r="I684" s="42" t="e">
        <f>SCH!#REF!</f>
        <v>#REF!</v>
      </c>
    </row>
    <row r="685" spans="1:10" ht="15.75">
      <c r="A685" s="83">
        <v>683</v>
      </c>
      <c r="B685" s="45">
        <v>0.625</v>
      </c>
      <c r="C685" s="149" t="s">
        <v>27</v>
      </c>
      <c r="D685" s="149" t="s">
        <v>149</v>
      </c>
      <c r="E685" s="81" t="s">
        <v>24</v>
      </c>
      <c r="F685" s="39">
        <f t="shared" si="10"/>
        <v>0.71527777777777779</v>
      </c>
      <c r="G685" s="59">
        <v>48.5</v>
      </c>
      <c r="H685" s="73">
        <v>9.0277777777777776E-2</v>
      </c>
      <c r="I685" s="42" t="e">
        <f>SCH!#REF!</f>
        <v>#REF!</v>
      </c>
    </row>
    <row r="686" spans="1:10" ht="15.75">
      <c r="A686" s="83">
        <v>684</v>
      </c>
      <c r="B686" s="45">
        <v>0.47569444444444442</v>
      </c>
      <c r="C686" s="81" t="s">
        <v>24</v>
      </c>
      <c r="D686" s="81" t="s">
        <v>121</v>
      </c>
      <c r="E686" s="81" t="s">
        <v>27</v>
      </c>
      <c r="F686" s="39">
        <f t="shared" si="10"/>
        <v>0.5625</v>
      </c>
      <c r="G686" s="59">
        <v>48.5</v>
      </c>
      <c r="H686" s="73">
        <v>8.6805555555555566E-2</v>
      </c>
      <c r="I686" s="42" t="e">
        <f>SCH!#REF!</f>
        <v>#REF!</v>
      </c>
    </row>
    <row r="687" spans="1:10" ht="15.75">
      <c r="A687" s="83">
        <v>685</v>
      </c>
      <c r="B687" s="45">
        <v>0.56944444444444442</v>
      </c>
      <c r="C687" s="81" t="s">
        <v>27</v>
      </c>
      <c r="D687" s="81" t="s">
        <v>84</v>
      </c>
      <c r="E687" s="81" t="s">
        <v>26</v>
      </c>
      <c r="F687" s="39">
        <f t="shared" si="10"/>
        <v>0.64583333333333326</v>
      </c>
      <c r="G687" s="59">
        <v>45</v>
      </c>
      <c r="H687" s="73">
        <v>7.6388888888888895E-2</v>
      </c>
      <c r="I687" s="42" t="e">
        <f>SCH!#REF!</f>
        <v>#REF!</v>
      </c>
    </row>
    <row r="688" spans="1:10" ht="15.75">
      <c r="A688" s="83">
        <v>686</v>
      </c>
      <c r="B688" s="45">
        <v>0.66666666666666663</v>
      </c>
      <c r="C688" s="81" t="s">
        <v>26</v>
      </c>
      <c r="D688" s="81" t="s">
        <v>122</v>
      </c>
      <c r="E688" s="81" t="s">
        <v>24</v>
      </c>
      <c r="F688" s="39">
        <f t="shared" si="10"/>
        <v>0.81944444444444442</v>
      </c>
      <c r="G688" s="59">
        <v>81.5</v>
      </c>
      <c r="H688" s="73">
        <v>0.15277777777777776</v>
      </c>
      <c r="I688" s="42" t="e">
        <f>SCH!#REF!</f>
        <v>#REF!</v>
      </c>
    </row>
    <row r="689" spans="1:9" ht="15.75">
      <c r="A689" s="83">
        <v>687</v>
      </c>
      <c r="B689" s="45">
        <v>0.51388888888888895</v>
      </c>
      <c r="C689" s="81" t="s">
        <v>24</v>
      </c>
      <c r="D689" s="149" t="s">
        <v>154</v>
      </c>
      <c r="E689" s="149" t="s">
        <v>40</v>
      </c>
      <c r="F689" s="39">
        <f t="shared" si="10"/>
        <v>0.60416666666666674</v>
      </c>
      <c r="G689" s="59">
        <v>53</v>
      </c>
      <c r="H689" s="73">
        <v>9.0277777777777776E-2</v>
      </c>
      <c r="I689" s="42" t="e">
        <f>SCH!#REF!</f>
        <v>#REF!</v>
      </c>
    </row>
    <row r="690" spans="1:9" ht="15.75">
      <c r="A690" s="83">
        <v>688</v>
      </c>
      <c r="B690" s="45">
        <v>0.4375</v>
      </c>
      <c r="C690" s="81" t="s">
        <v>27</v>
      </c>
      <c r="D690" s="81" t="s">
        <v>124</v>
      </c>
      <c r="E690" s="81" t="s">
        <v>26</v>
      </c>
      <c r="F690" s="39">
        <f t="shared" si="10"/>
        <v>0.53472222222222221</v>
      </c>
      <c r="G690" s="59">
        <v>57</v>
      </c>
      <c r="H690" s="73">
        <v>9.7222222222222224E-2</v>
      </c>
      <c r="I690" s="42" t="e">
        <f>SCH!#REF!</f>
        <v>#REF!</v>
      </c>
    </row>
    <row r="691" spans="1:9" ht="15.75">
      <c r="A691" s="83">
        <v>689</v>
      </c>
      <c r="B691" s="45">
        <v>0.54166666666666663</v>
      </c>
      <c r="C691" s="81" t="s">
        <v>26</v>
      </c>
      <c r="D691" s="81" t="s">
        <v>118</v>
      </c>
      <c r="E691" s="81" t="s">
        <v>24</v>
      </c>
      <c r="F691" s="39">
        <f t="shared" si="10"/>
        <v>0.69097222222222221</v>
      </c>
      <c r="G691" s="59">
        <v>81.5</v>
      </c>
      <c r="H691" s="73">
        <v>0.14930555555555555</v>
      </c>
      <c r="I691" s="42" t="e">
        <f>SCH!#REF!</f>
        <v>#REF!</v>
      </c>
    </row>
    <row r="692" spans="1:9" ht="15.75">
      <c r="A692" s="83">
        <v>690</v>
      </c>
      <c r="B692" s="45">
        <v>0.49305555555555558</v>
      </c>
      <c r="C692" s="81" t="s">
        <v>24</v>
      </c>
      <c r="D692" s="81" t="s">
        <v>123</v>
      </c>
      <c r="E692" s="81" t="s">
        <v>26</v>
      </c>
      <c r="F692" s="39">
        <f t="shared" si="10"/>
        <v>0.63888888888888895</v>
      </c>
      <c r="G692" s="59">
        <v>81.5</v>
      </c>
      <c r="H692" s="73">
        <v>0.14583333333333334</v>
      </c>
      <c r="I692" s="42" t="e">
        <f>SCH!#REF!</f>
        <v>#REF!</v>
      </c>
    </row>
    <row r="693" spans="1:9" ht="15.75">
      <c r="A693" s="83">
        <v>691</v>
      </c>
      <c r="B693" s="45">
        <v>0.65972222222222221</v>
      </c>
      <c r="C693" s="81" t="s">
        <v>26</v>
      </c>
      <c r="D693" s="81" t="s">
        <v>25</v>
      </c>
      <c r="E693" s="81" t="s">
        <v>27</v>
      </c>
      <c r="F693" s="39">
        <f t="shared" si="10"/>
        <v>0.72222222222222221</v>
      </c>
      <c r="G693" s="59">
        <v>33.700000000000003</v>
      </c>
      <c r="H693" s="73">
        <v>6.25E-2</v>
      </c>
      <c r="I693" s="42" t="e">
        <f>SCH!#REF!</f>
        <v>#REF!</v>
      </c>
    </row>
    <row r="694" spans="1:9" ht="15.75">
      <c r="A694" s="83">
        <v>692</v>
      </c>
      <c r="B694" s="45">
        <v>0.72916666666666663</v>
      </c>
      <c r="C694" s="81" t="s">
        <v>27</v>
      </c>
      <c r="D694" s="81" t="s">
        <v>125</v>
      </c>
      <c r="E694" s="81" t="s">
        <v>24</v>
      </c>
      <c r="F694" s="39">
        <f t="shared" si="10"/>
        <v>0.84027777777777768</v>
      </c>
      <c r="G694" s="59">
        <v>60.5</v>
      </c>
      <c r="H694" s="73">
        <v>0.1111111111111111</v>
      </c>
      <c r="I694" s="42" t="e">
        <f>SCH!#REF!</f>
        <v>#REF!</v>
      </c>
    </row>
    <row r="695" spans="1:9" ht="15.75">
      <c r="A695" s="83">
        <v>693</v>
      </c>
      <c r="B695" s="45">
        <v>0.20833333333333334</v>
      </c>
      <c r="C695" s="81" t="s">
        <v>24</v>
      </c>
      <c r="D695" s="149" t="s">
        <v>152</v>
      </c>
      <c r="E695" s="149" t="s">
        <v>40</v>
      </c>
      <c r="F695" s="39">
        <f t="shared" si="10"/>
        <v>0.32291666666666669</v>
      </c>
      <c r="G695" s="59">
        <v>66.5</v>
      </c>
      <c r="H695" s="73">
        <v>0.11458333333333333</v>
      </c>
      <c r="I695" s="42" t="e">
        <f>SCH!#REF!</f>
        <v>#REF!</v>
      </c>
    </row>
    <row r="696" spans="1:9" ht="15.75">
      <c r="A696" s="83">
        <v>694</v>
      </c>
      <c r="B696" s="45">
        <v>0.3125</v>
      </c>
      <c r="C696" s="81" t="s">
        <v>30</v>
      </c>
      <c r="D696" s="81" t="s">
        <v>126</v>
      </c>
      <c r="E696" s="81" t="s">
        <v>26</v>
      </c>
      <c r="F696" s="39">
        <f t="shared" si="10"/>
        <v>0.39930555555555558</v>
      </c>
      <c r="G696" s="59">
        <v>49</v>
      </c>
      <c r="H696" s="73">
        <v>8.6805555555555566E-2</v>
      </c>
      <c r="I696" s="42" t="e">
        <f>SCH!#REF!</f>
        <v>#REF!</v>
      </c>
    </row>
    <row r="697" spans="1:9" ht="15.75">
      <c r="A697" s="83">
        <v>695</v>
      </c>
      <c r="B697" s="45">
        <v>0.4201388888888889</v>
      </c>
      <c r="C697" s="81" t="s">
        <v>26</v>
      </c>
      <c r="D697" s="81" t="s">
        <v>120</v>
      </c>
      <c r="E697" s="81" t="s">
        <v>24</v>
      </c>
      <c r="F697" s="39">
        <f t="shared" si="10"/>
        <v>0.56597222222222221</v>
      </c>
      <c r="G697" s="59">
        <v>81.5</v>
      </c>
      <c r="H697" s="73">
        <v>0.14583333333333334</v>
      </c>
      <c r="I697" s="42" t="e">
        <f>SCH!#REF!</f>
        <v>#REF!</v>
      </c>
    </row>
    <row r="698" spans="1:9" ht="15.75">
      <c r="A698" s="83">
        <v>696</v>
      </c>
      <c r="B698" s="45">
        <v>0.34027777777777773</v>
      </c>
      <c r="C698" s="81" t="s">
        <v>24</v>
      </c>
      <c r="D698" s="149" t="s">
        <v>139</v>
      </c>
      <c r="E698" s="81" t="s">
        <v>27</v>
      </c>
      <c r="F698" s="39">
        <f t="shared" si="10"/>
        <v>0.41319444444444442</v>
      </c>
      <c r="G698" s="59">
        <v>42</v>
      </c>
      <c r="H698" s="73">
        <v>7.2916666666666671E-2</v>
      </c>
      <c r="I698" s="42" t="e">
        <f>SCH!#REF!</f>
        <v>#REF!</v>
      </c>
    </row>
    <row r="699" spans="1:9" ht="15.75">
      <c r="A699" s="83">
        <v>697</v>
      </c>
      <c r="B699" s="45">
        <v>0.4201388888888889</v>
      </c>
      <c r="C699" s="81" t="s">
        <v>27</v>
      </c>
      <c r="D699" s="81" t="s">
        <v>84</v>
      </c>
      <c r="E699" s="81" t="s">
        <v>26</v>
      </c>
      <c r="F699" s="39">
        <f t="shared" si="10"/>
        <v>0.49652777777777779</v>
      </c>
      <c r="G699" s="59">
        <v>45</v>
      </c>
      <c r="H699" s="73">
        <v>7.6388888888888895E-2</v>
      </c>
      <c r="I699" s="42" t="e">
        <f>SCH!#REF!</f>
        <v>#REF!</v>
      </c>
    </row>
    <row r="700" spans="1:9" ht="15.75">
      <c r="A700" s="83">
        <v>698</v>
      </c>
      <c r="B700" s="45">
        <v>0.66319444444444442</v>
      </c>
      <c r="C700" s="81" t="s">
        <v>26</v>
      </c>
      <c r="D700" s="149" t="s">
        <v>81</v>
      </c>
      <c r="E700" s="81" t="s">
        <v>27</v>
      </c>
      <c r="F700" s="39">
        <f t="shared" si="10"/>
        <v>0.75694444444444442</v>
      </c>
      <c r="G700" s="59">
        <v>45</v>
      </c>
      <c r="H700" s="73">
        <v>9.375E-2</v>
      </c>
      <c r="I700" s="42" t="e">
        <f>SCH!#REF!</f>
        <v>#REF!</v>
      </c>
    </row>
    <row r="701" spans="1:9" ht="15.75">
      <c r="A701" s="83">
        <v>699</v>
      </c>
      <c r="B701" s="45">
        <v>0.76388888888888884</v>
      </c>
      <c r="C701" s="81" t="s">
        <v>27</v>
      </c>
      <c r="D701" s="81" t="s">
        <v>127</v>
      </c>
      <c r="E701" s="81" t="s">
        <v>24</v>
      </c>
      <c r="F701" s="39">
        <f t="shared" si="10"/>
        <v>0.81944444444444442</v>
      </c>
      <c r="G701" s="59">
        <v>36.5</v>
      </c>
      <c r="H701" s="73">
        <v>5.5555555555555552E-2</v>
      </c>
      <c r="I701" s="42" t="e">
        <f>SCH!#REF!</f>
        <v>#REF!</v>
      </c>
    </row>
    <row r="702" spans="1:9" ht="15.75">
      <c r="A702" s="83">
        <v>700</v>
      </c>
      <c r="B702" s="45">
        <v>0.47916666666666669</v>
      </c>
      <c r="C702" s="81" t="s">
        <v>24</v>
      </c>
      <c r="D702" s="81" t="s">
        <v>128</v>
      </c>
      <c r="E702" s="81" t="s">
        <v>50</v>
      </c>
      <c r="F702" s="39">
        <f t="shared" si="10"/>
        <v>0.51736111111111116</v>
      </c>
      <c r="G702" s="59">
        <v>20.5</v>
      </c>
      <c r="H702" s="73">
        <v>3.8194444444444441E-2</v>
      </c>
      <c r="I702" s="42" t="e">
        <f>SCH!#REF!</f>
        <v>#REF!</v>
      </c>
    </row>
    <row r="703" spans="1:9" ht="15.75">
      <c r="A703" s="83">
        <v>701</v>
      </c>
      <c r="B703" s="45">
        <v>0.52430555555555558</v>
      </c>
      <c r="C703" s="81" t="s">
        <v>50</v>
      </c>
      <c r="D703" s="81" t="s">
        <v>49</v>
      </c>
      <c r="E703" s="81" t="s">
        <v>26</v>
      </c>
      <c r="F703" s="39">
        <f t="shared" si="10"/>
        <v>0.55208333333333337</v>
      </c>
      <c r="G703" s="59">
        <v>17</v>
      </c>
      <c r="H703" s="73">
        <v>2.7777777777777776E-2</v>
      </c>
      <c r="I703" s="42" t="e">
        <f>SCH!#REF!</f>
        <v>#REF!</v>
      </c>
    </row>
    <row r="704" spans="1:9" ht="15.75">
      <c r="A704" s="83">
        <v>702</v>
      </c>
      <c r="B704" s="45">
        <v>0.55902777777777779</v>
      </c>
      <c r="C704" s="81" t="s">
        <v>26</v>
      </c>
      <c r="D704" s="81" t="s">
        <v>129</v>
      </c>
      <c r="E704" s="81" t="s">
        <v>26</v>
      </c>
      <c r="F704" s="39">
        <f t="shared" si="10"/>
        <v>0.69444444444444442</v>
      </c>
      <c r="G704" s="59">
        <v>78</v>
      </c>
      <c r="H704" s="73">
        <v>0.13541666666666666</v>
      </c>
      <c r="I704" s="42" t="e">
        <f>SCH!#REF!</f>
        <v>#REF!</v>
      </c>
    </row>
    <row r="705" spans="1:9" ht="15.75">
      <c r="A705" s="83">
        <v>703</v>
      </c>
      <c r="B705" s="45">
        <v>0.71527777777777779</v>
      </c>
      <c r="C705" s="81" t="s">
        <v>26</v>
      </c>
      <c r="D705" s="149" t="s">
        <v>140</v>
      </c>
      <c r="E705" s="81" t="s">
        <v>26</v>
      </c>
      <c r="F705" s="39">
        <f t="shared" si="10"/>
        <v>0.78472222222222221</v>
      </c>
      <c r="G705" s="59">
        <v>39</v>
      </c>
      <c r="H705" s="73">
        <v>6.9444444444444434E-2</v>
      </c>
      <c r="I705" s="42" t="e">
        <f>SCH!#REF!</f>
        <v>#REF!</v>
      </c>
    </row>
    <row r="706" spans="1:9" ht="15.75">
      <c r="A706" s="83">
        <v>704</v>
      </c>
      <c r="B706" s="45">
        <v>0.74305555555555547</v>
      </c>
      <c r="C706" s="81" t="s">
        <v>26</v>
      </c>
      <c r="D706" s="81" t="s">
        <v>49</v>
      </c>
      <c r="E706" s="81" t="s">
        <v>50</v>
      </c>
      <c r="F706" s="39">
        <f t="shared" si="10"/>
        <v>0.77083333333333326</v>
      </c>
      <c r="G706" s="59">
        <v>17</v>
      </c>
      <c r="H706" s="73">
        <v>2.7777777777777776E-2</v>
      </c>
      <c r="I706" s="42" t="e">
        <f>SCH!#REF!</f>
        <v>#REF!</v>
      </c>
    </row>
    <row r="707" spans="1:9" ht="15.75">
      <c r="A707" s="83">
        <v>705</v>
      </c>
      <c r="B707" s="45">
        <v>0.77777777777777779</v>
      </c>
      <c r="C707" s="81" t="s">
        <v>50</v>
      </c>
      <c r="D707" s="149" t="s">
        <v>131</v>
      </c>
      <c r="E707" s="149" t="s">
        <v>24</v>
      </c>
      <c r="F707" s="39">
        <f t="shared" si="10"/>
        <v>0.8125</v>
      </c>
      <c r="G707" s="59">
        <v>20.5</v>
      </c>
      <c r="H707" s="73">
        <v>3.4722222222222224E-2</v>
      </c>
      <c r="I707" s="42" t="e">
        <f>SCH!#REF!</f>
        <v>#REF!</v>
      </c>
    </row>
    <row r="708" spans="1:9" ht="15.75">
      <c r="A708" s="83">
        <v>706</v>
      </c>
      <c r="B708" s="45">
        <v>0.34722222222222227</v>
      </c>
      <c r="C708" s="149" t="s">
        <v>24</v>
      </c>
      <c r="D708" s="149" t="s">
        <v>130</v>
      </c>
      <c r="E708" s="149" t="s">
        <v>27</v>
      </c>
      <c r="F708" s="39">
        <f t="shared" si="10"/>
        <v>0.41319444444444448</v>
      </c>
      <c r="G708" s="59">
        <v>37.200000000000003</v>
      </c>
      <c r="H708" s="73">
        <v>6.5972222222222224E-2</v>
      </c>
      <c r="I708" s="42" t="e">
        <f>SCH!#REF!</f>
        <v>#REF!</v>
      </c>
    </row>
    <row r="709" spans="1:9" ht="15.75">
      <c r="A709" s="83">
        <v>707</v>
      </c>
      <c r="B709" s="45">
        <v>0.68055555555555547</v>
      </c>
      <c r="C709" s="149" t="s">
        <v>27</v>
      </c>
      <c r="D709" s="149" t="s">
        <v>127</v>
      </c>
      <c r="E709" s="149" t="s">
        <v>24</v>
      </c>
      <c r="F709" s="39">
        <f t="shared" si="10"/>
        <v>0.74305555555555547</v>
      </c>
      <c r="G709" s="59">
        <v>37.200000000000003</v>
      </c>
      <c r="H709" s="73">
        <v>6.25E-2</v>
      </c>
      <c r="I709" s="42" t="e">
        <f>SCH!#REF!</f>
        <v>#REF!</v>
      </c>
    </row>
    <row r="710" spans="1:9" ht="15.75">
      <c r="A710" s="83">
        <v>708</v>
      </c>
      <c r="B710" s="45">
        <v>0.30555555555555552</v>
      </c>
      <c r="C710" s="149" t="s">
        <v>24</v>
      </c>
      <c r="D710" s="149" t="s">
        <v>133</v>
      </c>
      <c r="E710" s="149" t="s">
        <v>27</v>
      </c>
      <c r="F710" s="39">
        <f t="shared" si="10"/>
        <v>0.39583333333333331</v>
      </c>
      <c r="G710" s="59">
        <v>53</v>
      </c>
      <c r="H710" s="73">
        <v>9.0277777777777776E-2</v>
      </c>
      <c r="I710" s="42" t="e">
        <f>SCH!#REF!</f>
        <v>#REF!</v>
      </c>
    </row>
    <row r="711" spans="1:9" ht="15.75">
      <c r="A711" s="83">
        <v>709</v>
      </c>
      <c r="B711" s="45">
        <v>0.40277777777777773</v>
      </c>
      <c r="C711" s="149" t="s">
        <v>27</v>
      </c>
      <c r="D711" s="149" t="s">
        <v>25</v>
      </c>
      <c r="E711" s="149" t="s">
        <v>26</v>
      </c>
      <c r="F711" s="39">
        <f t="shared" si="10"/>
        <v>0.46180555555555552</v>
      </c>
      <c r="G711" s="59">
        <v>33.700000000000003</v>
      </c>
      <c r="H711" s="73">
        <v>5.9027777777777783E-2</v>
      </c>
      <c r="I711" s="42" t="e">
        <f>SCH!#REF!</f>
        <v>#REF!</v>
      </c>
    </row>
    <row r="712" spans="1:9" ht="15.75">
      <c r="A712" s="83">
        <v>710</v>
      </c>
      <c r="B712" s="45">
        <v>0.62847222222222221</v>
      </c>
      <c r="C712" s="149" t="s">
        <v>26</v>
      </c>
      <c r="D712" s="149" t="s">
        <v>122</v>
      </c>
      <c r="E712" s="149" t="s">
        <v>24</v>
      </c>
      <c r="F712" s="39">
        <f t="shared" si="10"/>
        <v>0.78472222222222221</v>
      </c>
      <c r="G712" s="59">
        <v>81.5</v>
      </c>
      <c r="H712" s="73">
        <v>0.15625</v>
      </c>
      <c r="I712" s="42" t="e">
        <f>SCH!#REF!</f>
        <v>#REF!</v>
      </c>
    </row>
    <row r="713" spans="1:9" ht="15.75">
      <c r="A713" s="83">
        <v>711</v>
      </c>
      <c r="B713" s="45">
        <v>0.32291666666666669</v>
      </c>
      <c r="C713" s="149" t="s">
        <v>24</v>
      </c>
      <c r="D713" s="149" t="s">
        <v>147</v>
      </c>
      <c r="E713" s="149" t="s">
        <v>27</v>
      </c>
      <c r="F713" s="39">
        <f t="shared" si="10"/>
        <v>0.40625</v>
      </c>
      <c r="G713" s="59">
        <v>47</v>
      </c>
      <c r="H713" s="73">
        <v>8.3333333333333329E-2</v>
      </c>
      <c r="I713" s="42" t="e">
        <f>SCH!#REF!</f>
        <v>#REF!</v>
      </c>
    </row>
    <row r="714" spans="1:9" ht="15.75">
      <c r="A714" s="83">
        <v>712</v>
      </c>
      <c r="B714" s="45">
        <v>0.52777777777777779</v>
      </c>
      <c r="C714" s="149" t="s">
        <v>24</v>
      </c>
      <c r="D714" s="149" t="s">
        <v>136</v>
      </c>
      <c r="E714" s="149" t="s">
        <v>30</v>
      </c>
      <c r="F714" s="39">
        <f t="shared" si="10"/>
        <v>0.61111111111111116</v>
      </c>
      <c r="G714" s="59">
        <v>46</v>
      </c>
      <c r="H714" s="73">
        <v>8.3333333333333329E-2</v>
      </c>
      <c r="I714" s="42" t="e">
        <f>SCH!#REF!</f>
        <v>#REF!</v>
      </c>
    </row>
    <row r="715" spans="1:9" ht="15.75">
      <c r="A715" s="83">
        <v>713</v>
      </c>
      <c r="B715" s="45">
        <v>0.625</v>
      </c>
      <c r="C715" s="149" t="s">
        <v>40</v>
      </c>
      <c r="D715" s="149" t="s">
        <v>155</v>
      </c>
      <c r="E715" s="149" t="s">
        <v>26</v>
      </c>
      <c r="F715" s="39">
        <f t="shared" si="10"/>
        <v>0.73611111111111116</v>
      </c>
      <c r="G715" s="59">
        <v>59.8</v>
      </c>
      <c r="H715" s="73">
        <v>0.1111111111111111</v>
      </c>
      <c r="I715" s="42" t="e">
        <f>SCH!#REF!</f>
        <v>#REF!</v>
      </c>
    </row>
    <row r="716" spans="1:9" ht="15.75">
      <c r="A716" s="83">
        <v>714</v>
      </c>
      <c r="B716" s="45">
        <v>0.76041666666666663</v>
      </c>
      <c r="C716" s="149" t="s">
        <v>26</v>
      </c>
      <c r="D716" s="149" t="s">
        <v>25</v>
      </c>
      <c r="E716" s="149" t="s">
        <v>27</v>
      </c>
      <c r="F716" s="39">
        <f t="shared" si="10"/>
        <v>0.81597222222222221</v>
      </c>
      <c r="G716" s="59">
        <v>33.700000000000003</v>
      </c>
      <c r="H716" s="73">
        <v>5.5555555555555552E-2</v>
      </c>
      <c r="I716" s="42" t="e">
        <f>SCH!#REF!</f>
        <v>#REF!</v>
      </c>
    </row>
    <row r="717" spans="1:9" ht="15.75">
      <c r="A717" s="83">
        <v>715</v>
      </c>
      <c r="B717" s="45">
        <v>0.82291666666666663</v>
      </c>
      <c r="C717" s="149" t="s">
        <v>27</v>
      </c>
      <c r="D717" s="149" t="s">
        <v>127</v>
      </c>
      <c r="E717" s="149" t="s">
        <v>24</v>
      </c>
      <c r="F717" s="39">
        <f t="shared" si="10"/>
        <v>0.88541666666666663</v>
      </c>
      <c r="G717" s="59">
        <v>37.200000000000003</v>
      </c>
      <c r="H717" s="73">
        <v>6.25E-2</v>
      </c>
      <c r="I717" s="42" t="e">
        <f>SCH!#REF!</f>
        <v>#REF!</v>
      </c>
    </row>
    <row r="718" spans="1:9" ht="15.75">
      <c r="A718" s="83">
        <v>716</v>
      </c>
      <c r="B718" s="45">
        <v>0.53472222222222221</v>
      </c>
      <c r="C718" s="149" t="s">
        <v>24</v>
      </c>
      <c r="D718" s="149" t="s">
        <v>119</v>
      </c>
      <c r="E718" s="149" t="s">
        <v>27</v>
      </c>
      <c r="F718" s="39">
        <f t="shared" si="10"/>
        <v>0.62152777777777779</v>
      </c>
      <c r="G718" s="59">
        <v>48.5</v>
      </c>
      <c r="H718" s="73">
        <v>8.6805555555555566E-2</v>
      </c>
      <c r="I718" s="42" t="e">
        <f>SCH!#REF!</f>
        <v>#REF!</v>
      </c>
    </row>
    <row r="719" spans="1:9" ht="15.75">
      <c r="A719" s="83">
        <v>717</v>
      </c>
      <c r="B719" s="45">
        <v>0.62847222222222221</v>
      </c>
      <c r="C719" s="149" t="s">
        <v>27</v>
      </c>
      <c r="D719" s="149" t="s">
        <v>25</v>
      </c>
      <c r="E719" s="149" t="s">
        <v>26</v>
      </c>
      <c r="F719" s="39">
        <f t="shared" si="10"/>
        <v>0.68055555555555558</v>
      </c>
      <c r="G719" s="59">
        <v>33.700000000000003</v>
      </c>
      <c r="H719" s="73">
        <v>5.2083333333333336E-2</v>
      </c>
      <c r="I719" s="42" t="e">
        <f>SCH!#REF!</f>
        <v>#REF!</v>
      </c>
    </row>
    <row r="720" spans="1:9" ht="15.75">
      <c r="A720" s="83">
        <v>718</v>
      </c>
      <c r="B720" s="45">
        <v>0.70138888888888884</v>
      </c>
      <c r="C720" s="149" t="s">
        <v>26</v>
      </c>
      <c r="D720" s="149" t="s">
        <v>44</v>
      </c>
      <c r="E720" s="149" t="s">
        <v>30</v>
      </c>
      <c r="F720" s="39">
        <f t="shared" si="10"/>
        <v>0.77083333333333326</v>
      </c>
      <c r="G720" s="59">
        <v>40</v>
      </c>
      <c r="H720" s="73">
        <v>6.9444444444444434E-2</v>
      </c>
      <c r="I720" s="42" t="e">
        <f>SCH!#REF!</f>
        <v>#REF!</v>
      </c>
    </row>
    <row r="721" spans="1:11" ht="15.75">
      <c r="A721" s="83">
        <v>719</v>
      </c>
      <c r="B721" s="45">
        <v>0.77777777777777779</v>
      </c>
      <c r="C721" s="149" t="s">
        <v>30</v>
      </c>
      <c r="D721" s="149" t="s">
        <v>141</v>
      </c>
      <c r="E721" s="149" t="s">
        <v>24</v>
      </c>
      <c r="F721" s="39">
        <f t="shared" si="10"/>
        <v>0.85069444444444442</v>
      </c>
      <c r="G721" s="59">
        <v>43.5</v>
      </c>
      <c r="H721" s="73">
        <v>7.2916666666666671E-2</v>
      </c>
      <c r="I721" s="42" t="e">
        <f>SCH!#REF!</f>
        <v>#REF!</v>
      </c>
    </row>
    <row r="722" spans="1:11" ht="15.75">
      <c r="A722" s="83">
        <v>720</v>
      </c>
      <c r="B722" s="45">
        <v>0.56944444444444442</v>
      </c>
      <c r="C722" s="149" t="s">
        <v>24</v>
      </c>
      <c r="D722" s="149" t="s">
        <v>128</v>
      </c>
      <c r="E722" s="149" t="s">
        <v>50</v>
      </c>
      <c r="F722" s="39">
        <f t="shared" si="10"/>
        <v>0.60416666666666663</v>
      </c>
      <c r="G722" s="59">
        <v>20.5</v>
      </c>
      <c r="H722" s="73">
        <v>3.4722222222222224E-2</v>
      </c>
      <c r="I722" s="42" t="e">
        <f>SCH!#REF!</f>
        <v>#REF!</v>
      </c>
    </row>
    <row r="723" spans="1:11" ht="15.75">
      <c r="A723" s="83">
        <v>721</v>
      </c>
      <c r="B723" s="45">
        <v>0.625</v>
      </c>
      <c r="C723" s="149" t="s">
        <v>50</v>
      </c>
      <c r="D723" s="149" t="s">
        <v>24</v>
      </c>
      <c r="E723" s="149" t="s">
        <v>27</v>
      </c>
      <c r="F723" s="39">
        <f t="shared" si="10"/>
        <v>0.70486111111111116</v>
      </c>
      <c r="G723" s="59">
        <v>46</v>
      </c>
      <c r="H723" s="73">
        <v>7.9861111111111105E-2</v>
      </c>
      <c r="I723" s="42" t="e">
        <f>SCH!#REF!</f>
        <v>#REF!</v>
      </c>
    </row>
    <row r="724" spans="1:11" ht="15.75">
      <c r="A724" s="83">
        <v>722</v>
      </c>
      <c r="B724" s="45">
        <v>0.71180555555555547</v>
      </c>
      <c r="C724" s="149" t="s">
        <v>27</v>
      </c>
      <c r="D724" s="149" t="s">
        <v>142</v>
      </c>
      <c r="E724" s="149" t="s">
        <v>27</v>
      </c>
      <c r="F724" s="39">
        <f t="shared" si="10"/>
        <v>0.85416666666666652</v>
      </c>
      <c r="G724" s="59">
        <v>88.7</v>
      </c>
      <c r="H724" s="73">
        <v>0.1423611111111111</v>
      </c>
      <c r="I724" s="42" t="e">
        <f>SCH!#REF!</f>
        <v>#REF!</v>
      </c>
    </row>
    <row r="725" spans="1:11" ht="15.75">
      <c r="A725" s="83">
        <v>723</v>
      </c>
      <c r="B725" s="45">
        <v>0.86111111111111116</v>
      </c>
      <c r="C725" s="149" t="s">
        <v>27</v>
      </c>
      <c r="D725" s="149" t="s">
        <v>127</v>
      </c>
      <c r="E725" s="149" t="s">
        <v>24</v>
      </c>
      <c r="F725" s="39">
        <f t="shared" si="10"/>
        <v>0.92361111111111116</v>
      </c>
      <c r="G725" s="59">
        <v>37.200000000000003</v>
      </c>
      <c r="H725" s="73">
        <v>6.25E-2</v>
      </c>
      <c r="I725" s="42" t="e">
        <f>SCH!#REF!</f>
        <v>#REF!</v>
      </c>
    </row>
    <row r="726" spans="1:11" ht="15.75">
      <c r="A726" s="83">
        <v>724</v>
      </c>
      <c r="B726" s="45">
        <v>0.34375</v>
      </c>
      <c r="C726" s="149" t="s">
        <v>40</v>
      </c>
      <c r="D726" s="149" t="s">
        <v>153</v>
      </c>
      <c r="E726" s="149" t="s">
        <v>26</v>
      </c>
      <c r="F726" s="39">
        <f t="shared" si="10"/>
        <v>0.44097222222222221</v>
      </c>
      <c r="G726" s="59">
        <v>53</v>
      </c>
      <c r="H726" s="73">
        <v>9.7222222222222224E-2</v>
      </c>
      <c r="I726" s="42" t="e">
        <f>SCH!#REF!</f>
        <v>#REF!</v>
      </c>
      <c r="K726" s="31">
        <v>73</v>
      </c>
    </row>
    <row r="727" spans="1:11" ht="15.75">
      <c r="A727" s="83">
        <v>725</v>
      </c>
      <c r="B727" s="45">
        <v>0.44791666666666669</v>
      </c>
      <c r="C727" s="149" t="s">
        <v>26</v>
      </c>
      <c r="D727" s="149" t="s">
        <v>49</v>
      </c>
      <c r="E727" s="149" t="s">
        <v>50</v>
      </c>
      <c r="F727" s="39">
        <f t="shared" si="10"/>
        <v>0.47916666666666669</v>
      </c>
      <c r="G727" s="59">
        <v>17</v>
      </c>
      <c r="H727" s="73">
        <v>3.125E-2</v>
      </c>
      <c r="I727" s="42" t="e">
        <f>SCH!#REF!</f>
        <v>#REF!</v>
      </c>
    </row>
    <row r="728" spans="1:11" ht="15.75">
      <c r="A728" s="83">
        <v>726</v>
      </c>
      <c r="B728" s="45">
        <v>0.4861111111111111</v>
      </c>
      <c r="C728" s="149" t="s">
        <v>50</v>
      </c>
      <c r="D728" s="149" t="s">
        <v>131</v>
      </c>
      <c r="E728" s="149" t="s">
        <v>24</v>
      </c>
      <c r="F728" s="39">
        <f t="shared" si="10"/>
        <v>0.52083333333333337</v>
      </c>
      <c r="G728" s="59">
        <v>20.5</v>
      </c>
      <c r="H728" s="73">
        <v>3.4722222222222224E-2</v>
      </c>
      <c r="I728" s="42" t="e">
        <f>SCH!#REF!</f>
        <v>#REF!</v>
      </c>
    </row>
    <row r="729" spans="1:11" ht="15.75">
      <c r="A729" s="83">
        <v>727</v>
      </c>
      <c r="B729" s="45">
        <v>0.51388888888888895</v>
      </c>
      <c r="C729" s="149" t="s">
        <v>26</v>
      </c>
      <c r="D729" s="149" t="s">
        <v>25</v>
      </c>
      <c r="E729" s="149" t="s">
        <v>24</v>
      </c>
      <c r="F729" s="39">
        <f t="shared" si="10"/>
        <v>0.52083333333333337</v>
      </c>
      <c r="G729" s="59">
        <v>3.5</v>
      </c>
      <c r="H729" s="73">
        <v>6.9444444444444441E-3</v>
      </c>
      <c r="I729" s="42" t="e">
        <f>SCH!#REF!</f>
        <v>#REF!</v>
      </c>
    </row>
    <row r="730" spans="1:11" ht="15.75">
      <c r="A730" s="83">
        <v>728</v>
      </c>
      <c r="B730" s="45"/>
      <c r="C730" s="81"/>
      <c r="D730" s="81"/>
      <c r="E730" s="81"/>
      <c r="F730" s="39"/>
      <c r="G730" s="59"/>
      <c r="H730" s="73"/>
      <c r="I730" s="42" t="e">
        <f>SCH!#REF!</f>
        <v>#REF!</v>
      </c>
    </row>
    <row r="731" spans="1:11" ht="15.75">
      <c r="A731" s="83">
        <v>729</v>
      </c>
      <c r="B731" s="45"/>
      <c r="C731" s="81"/>
      <c r="D731" s="81"/>
      <c r="E731" s="81"/>
      <c r="F731" s="39"/>
      <c r="G731" s="59"/>
      <c r="H731" s="73"/>
      <c r="I731" s="42" t="e">
        <f>SCH!#REF!</f>
        <v>#REF!</v>
      </c>
    </row>
    <row r="732" spans="1:11" ht="15.75">
      <c r="A732" s="83">
        <v>730</v>
      </c>
      <c r="B732" s="45"/>
      <c r="C732" s="81"/>
      <c r="D732" s="81"/>
      <c r="E732" s="81"/>
      <c r="F732" s="39"/>
      <c r="G732" s="59"/>
      <c r="H732" s="73"/>
      <c r="I732" s="42" t="e">
        <f>SCH!#REF!</f>
        <v>#REF!</v>
      </c>
    </row>
    <row r="733" spans="1:11" ht="15.75">
      <c r="A733" s="83">
        <v>731</v>
      </c>
      <c r="B733" s="45"/>
      <c r="C733" s="81"/>
      <c r="D733" s="81"/>
      <c r="E733" s="81"/>
      <c r="F733" s="39"/>
      <c r="G733" s="59"/>
      <c r="H733" s="73"/>
      <c r="I733" s="42" t="e">
        <f>SCH!#REF!</f>
        <v>#REF!</v>
      </c>
    </row>
    <row r="734" spans="1:11" ht="15.75">
      <c r="A734" s="83">
        <v>732</v>
      </c>
      <c r="B734" s="45"/>
      <c r="C734" s="81"/>
      <c r="D734" s="81"/>
      <c r="E734" s="81"/>
      <c r="F734" s="39"/>
      <c r="G734" s="59"/>
      <c r="H734" s="73"/>
      <c r="I734" s="42" t="e">
        <f>SCH!#REF!</f>
        <v>#REF!</v>
      </c>
    </row>
    <row r="735" spans="1:11" ht="15.75">
      <c r="A735" s="83">
        <v>733</v>
      </c>
      <c r="B735" s="45"/>
      <c r="C735" s="81"/>
      <c r="D735" s="81"/>
      <c r="E735" s="81"/>
      <c r="F735" s="39"/>
      <c r="G735" s="59"/>
      <c r="H735" s="73"/>
      <c r="I735" s="42" t="e">
        <f>SCH!#REF!</f>
        <v>#REF!</v>
      </c>
    </row>
    <row r="736" spans="1:11" ht="15.75">
      <c r="A736" s="83">
        <v>734</v>
      </c>
      <c r="B736" s="45"/>
      <c r="C736" s="81"/>
      <c r="D736" s="81"/>
      <c r="E736" s="81"/>
      <c r="F736" s="39"/>
      <c r="G736" s="59"/>
      <c r="H736" s="73"/>
      <c r="I736" s="42" t="e">
        <f>SCH!#REF!</f>
        <v>#REF!</v>
      </c>
    </row>
    <row r="737" spans="1:9" ht="15.75">
      <c r="A737" s="83">
        <v>735</v>
      </c>
      <c r="B737" s="45"/>
      <c r="C737" s="81"/>
      <c r="D737" s="81"/>
      <c r="E737" s="81"/>
      <c r="F737" s="39"/>
      <c r="G737" s="59"/>
      <c r="H737" s="73"/>
      <c r="I737" s="42" t="e">
        <f>SCH!#REF!</f>
        <v>#REF!</v>
      </c>
    </row>
    <row r="738" spans="1:9" ht="15.75">
      <c r="A738" s="83">
        <v>736</v>
      </c>
      <c r="B738" s="45"/>
      <c r="C738" s="81"/>
      <c r="D738" s="81"/>
      <c r="E738" s="81"/>
      <c r="F738" s="39"/>
      <c r="G738" s="59"/>
      <c r="H738" s="73"/>
      <c r="I738" s="42" t="e">
        <f>SCH!#REF!</f>
        <v>#REF!</v>
      </c>
    </row>
    <row r="739" spans="1:9" ht="15.75">
      <c r="A739" s="83">
        <v>737</v>
      </c>
      <c r="B739" s="45"/>
      <c r="C739" s="81"/>
      <c r="D739" s="81"/>
      <c r="E739" s="81"/>
      <c r="F739" s="39"/>
      <c r="G739" s="59"/>
      <c r="H739" s="73"/>
      <c r="I739" s="42" t="e">
        <f>SCH!#REF!</f>
        <v>#REF!</v>
      </c>
    </row>
    <row r="740" spans="1:9" ht="15.75">
      <c r="A740" s="83">
        <v>738</v>
      </c>
      <c r="B740" s="45"/>
      <c r="C740" s="81"/>
      <c r="D740" s="81"/>
      <c r="E740" s="81"/>
      <c r="F740" s="39"/>
      <c r="G740" s="59"/>
      <c r="H740" s="73"/>
      <c r="I740" s="42" t="e">
        <f>SCH!#REF!</f>
        <v>#REF!</v>
      </c>
    </row>
    <row r="741" spans="1:9" ht="15.75">
      <c r="A741" s="83">
        <v>739</v>
      </c>
      <c r="B741" s="45"/>
      <c r="C741" s="81"/>
      <c r="D741" s="81"/>
      <c r="E741" s="81"/>
      <c r="F741" s="39"/>
      <c r="G741" s="59"/>
      <c r="H741" s="73"/>
      <c r="I741" s="42" t="e">
        <f>SCH!#REF!</f>
        <v>#REF!</v>
      </c>
    </row>
    <row r="742" spans="1:9" ht="15.75">
      <c r="A742" s="83">
        <v>740</v>
      </c>
      <c r="B742" s="45"/>
      <c r="C742" s="81"/>
      <c r="D742" s="81"/>
      <c r="E742" s="81"/>
      <c r="F742" s="39"/>
      <c r="G742" s="59"/>
      <c r="H742" s="73"/>
      <c r="I742" s="42" t="e">
        <f>SCH!#REF!</f>
        <v>#REF!</v>
      </c>
    </row>
    <row r="743" spans="1:9" ht="15.75">
      <c r="A743" s="83">
        <v>741</v>
      </c>
      <c r="B743" s="45"/>
      <c r="C743" s="81"/>
      <c r="D743" s="81"/>
      <c r="E743" s="81"/>
      <c r="F743" s="39"/>
      <c r="G743" s="59"/>
      <c r="H743" s="73"/>
      <c r="I743" s="42" t="e">
        <f>SCH!#REF!</f>
        <v>#REF!</v>
      </c>
    </row>
    <row r="744" spans="1:9" ht="15.75">
      <c r="A744" s="83">
        <v>742</v>
      </c>
      <c r="B744" s="45"/>
      <c r="C744" s="81"/>
      <c r="D744" s="81"/>
      <c r="E744" s="81"/>
      <c r="F744" s="39"/>
      <c r="G744" s="59"/>
      <c r="H744" s="73"/>
      <c r="I744" s="42" t="e">
        <f>SCH!#REF!</f>
        <v>#REF!</v>
      </c>
    </row>
    <row r="745" spans="1:9" ht="15.75">
      <c r="A745" s="83">
        <v>743</v>
      </c>
      <c r="B745" s="45"/>
      <c r="C745" s="81"/>
      <c r="D745" s="81"/>
      <c r="E745" s="81"/>
      <c r="F745" s="39"/>
      <c r="G745" s="59"/>
      <c r="H745" s="73"/>
      <c r="I745" s="42" t="e">
        <f>SCH!#REF!</f>
        <v>#REF!</v>
      </c>
    </row>
    <row r="746" spans="1:9" ht="15.75">
      <c r="A746" s="83">
        <v>744</v>
      </c>
      <c r="B746" s="45"/>
      <c r="C746" s="81"/>
      <c r="D746" s="81"/>
      <c r="E746" s="81"/>
      <c r="F746" s="39"/>
      <c r="G746" s="59"/>
      <c r="H746" s="73"/>
      <c r="I746" s="42" t="e">
        <f>SCH!#REF!</f>
        <v>#REF!</v>
      </c>
    </row>
    <row r="747" spans="1:9" ht="15.75">
      <c r="A747" s="83">
        <v>745</v>
      </c>
      <c r="B747" s="45"/>
      <c r="C747" s="81"/>
      <c r="D747" s="81"/>
      <c r="E747" s="81"/>
      <c r="F747" s="39"/>
      <c r="G747" s="59"/>
      <c r="H747" s="73"/>
      <c r="I747" s="42" t="e">
        <f>SCH!#REF!</f>
        <v>#REF!</v>
      </c>
    </row>
    <row r="748" spans="1:9" ht="15.75">
      <c r="A748" s="83">
        <v>746</v>
      </c>
      <c r="B748" s="45"/>
      <c r="C748" s="81"/>
      <c r="D748" s="81"/>
      <c r="E748" s="81"/>
      <c r="F748" s="39"/>
      <c r="G748" s="59"/>
      <c r="H748" s="73"/>
      <c r="I748" s="42" t="e">
        <f>SCH!#REF!</f>
        <v>#REF!</v>
      </c>
    </row>
    <row r="749" spans="1:9" ht="15.75">
      <c r="A749" s="83">
        <v>747</v>
      </c>
      <c r="B749" s="45"/>
      <c r="C749" s="81"/>
      <c r="D749" s="81"/>
      <c r="E749" s="81"/>
      <c r="F749" s="39"/>
      <c r="G749" s="59"/>
      <c r="H749" s="73"/>
      <c r="I749" s="42" t="e">
        <f>SCH!#REF!</f>
        <v>#REF!</v>
      </c>
    </row>
    <row r="750" spans="1:9" ht="15.75">
      <c r="A750" s="83">
        <v>748</v>
      </c>
      <c r="B750" s="45"/>
      <c r="C750" s="81"/>
      <c r="D750" s="81"/>
      <c r="E750" s="81"/>
      <c r="F750" s="39"/>
      <c r="G750" s="59"/>
      <c r="H750" s="73"/>
      <c r="I750" s="42" t="e">
        <f>SCH!#REF!</f>
        <v>#REF!</v>
      </c>
    </row>
    <row r="751" spans="1:9" ht="15.75">
      <c r="A751" s="83">
        <v>749</v>
      </c>
      <c r="B751" s="45"/>
      <c r="C751" s="81"/>
      <c r="D751" s="81"/>
      <c r="E751" s="81"/>
      <c r="F751" s="39"/>
      <c r="G751" s="59"/>
      <c r="H751" s="73"/>
      <c r="I751" s="42" t="e">
        <f>SCH!#REF!</f>
        <v>#REF!</v>
      </c>
    </row>
    <row r="752" spans="1:9" ht="15.75">
      <c r="A752" s="83">
        <v>750</v>
      </c>
      <c r="B752" s="45"/>
      <c r="C752" s="81"/>
      <c r="D752" s="81"/>
      <c r="E752" s="81"/>
      <c r="F752" s="39"/>
      <c r="G752" s="59"/>
      <c r="H752" s="73"/>
      <c r="I752" s="42" t="e">
        <f>SCH!#REF!</f>
        <v>#REF!</v>
      </c>
    </row>
    <row r="753" spans="1:9" ht="15.75">
      <c r="A753" s="83">
        <v>751</v>
      </c>
      <c r="B753" s="45"/>
      <c r="C753" s="81"/>
      <c r="D753" s="81"/>
      <c r="E753" s="81"/>
      <c r="F753" s="39"/>
      <c r="G753" s="59"/>
      <c r="H753" s="73"/>
      <c r="I753" s="42" t="e">
        <f>SCH!#REF!</f>
        <v>#REF!</v>
      </c>
    </row>
    <row r="754" spans="1:9" ht="15.75">
      <c r="A754" s="83">
        <v>752</v>
      </c>
      <c r="B754" s="45"/>
      <c r="C754" s="81"/>
      <c r="D754" s="81"/>
      <c r="E754" s="81"/>
      <c r="F754" s="39"/>
      <c r="G754" s="59"/>
      <c r="H754" s="73"/>
      <c r="I754" s="42" t="e">
        <f>SCH!#REF!</f>
        <v>#REF!</v>
      </c>
    </row>
    <row r="755" spans="1:9" ht="15.75">
      <c r="A755" s="83">
        <v>753</v>
      </c>
      <c r="B755" s="45"/>
      <c r="C755" s="81"/>
      <c r="D755" s="81"/>
      <c r="E755" s="81"/>
      <c r="F755" s="39"/>
      <c r="G755" s="59"/>
      <c r="H755" s="73"/>
      <c r="I755" s="42" t="e">
        <f>SCH!#REF!</f>
        <v>#REF!</v>
      </c>
    </row>
    <row r="756" spans="1:9" ht="15.75">
      <c r="A756" s="83">
        <v>754</v>
      </c>
      <c r="B756" s="45"/>
      <c r="C756" s="81"/>
      <c r="D756" s="81"/>
      <c r="E756" s="81"/>
      <c r="F756" s="39"/>
      <c r="G756" s="59"/>
      <c r="H756" s="73"/>
      <c r="I756" s="42" t="e">
        <f>SCH!#REF!</f>
        <v>#REF!</v>
      </c>
    </row>
    <row r="757" spans="1:9" ht="15.75">
      <c r="A757" s="83">
        <v>755</v>
      </c>
      <c r="B757" s="45"/>
      <c r="C757" s="81"/>
      <c r="D757" s="81"/>
      <c r="E757" s="81"/>
      <c r="F757" s="39"/>
      <c r="G757" s="59"/>
      <c r="H757" s="73"/>
      <c r="I757" s="42" t="e">
        <f>SCH!#REF!</f>
        <v>#REF!</v>
      </c>
    </row>
    <row r="758" spans="1:9" ht="15.75">
      <c r="A758" s="83">
        <v>756</v>
      </c>
      <c r="B758" s="45"/>
      <c r="C758" s="81"/>
      <c r="D758" s="81"/>
      <c r="E758" s="81"/>
      <c r="F758" s="39"/>
      <c r="G758" s="59"/>
      <c r="H758" s="73"/>
      <c r="I758" s="42" t="e">
        <f>SCH!#REF!</f>
        <v>#REF!</v>
      </c>
    </row>
    <row r="759" spans="1:9" ht="15.75">
      <c r="A759" s="83">
        <v>757</v>
      </c>
      <c r="B759" s="45"/>
      <c r="C759" s="81"/>
      <c r="D759" s="81"/>
      <c r="E759" s="81"/>
      <c r="F759" s="39"/>
      <c r="G759" s="59"/>
      <c r="H759" s="73"/>
      <c r="I759" s="42" t="e">
        <f>SCH!#REF!</f>
        <v>#REF!</v>
      </c>
    </row>
    <row r="760" spans="1:9" ht="15.75">
      <c r="A760" s="83">
        <v>758</v>
      </c>
      <c r="B760" s="45"/>
      <c r="C760" s="81"/>
      <c r="D760" s="81"/>
      <c r="E760" s="81"/>
      <c r="F760" s="39"/>
      <c r="G760" s="59"/>
      <c r="H760" s="73"/>
      <c r="I760" s="42" t="e">
        <f>SCH!#REF!</f>
        <v>#REF!</v>
      </c>
    </row>
    <row r="761" spans="1:9" ht="15.75">
      <c r="A761" s="83">
        <v>759</v>
      </c>
      <c r="B761" s="45"/>
      <c r="C761" s="81"/>
      <c r="D761" s="81"/>
      <c r="E761" s="81"/>
      <c r="F761" s="39"/>
      <c r="G761" s="59"/>
      <c r="H761" s="73"/>
      <c r="I761" s="42" t="e">
        <f>SCH!#REF!</f>
        <v>#REF!</v>
      </c>
    </row>
    <row r="762" spans="1:9" ht="15.75">
      <c r="A762" s="83">
        <v>760</v>
      </c>
      <c r="B762" s="45"/>
      <c r="C762" s="81"/>
      <c r="D762" s="81"/>
      <c r="E762" s="81"/>
      <c r="F762" s="39"/>
      <c r="G762" s="59"/>
      <c r="H762" s="73"/>
      <c r="I762" s="42" t="e">
        <f>SCH!#REF!</f>
        <v>#REF!</v>
      </c>
    </row>
    <row r="763" spans="1:9" ht="15.75">
      <c r="A763" s="83">
        <v>761</v>
      </c>
      <c r="B763" s="45"/>
      <c r="C763" s="81"/>
      <c r="D763" s="81"/>
      <c r="E763" s="81"/>
      <c r="F763" s="39"/>
      <c r="G763" s="59"/>
      <c r="H763" s="73"/>
      <c r="I763" s="42" t="e">
        <f>SCH!#REF!</f>
        <v>#REF!</v>
      </c>
    </row>
    <row r="764" spans="1:9" ht="15.75">
      <c r="A764" s="83">
        <v>762</v>
      </c>
      <c r="B764" s="45"/>
      <c r="C764" s="81"/>
      <c r="D764" s="81"/>
      <c r="E764" s="81"/>
      <c r="F764" s="39"/>
      <c r="G764" s="59"/>
      <c r="H764" s="73"/>
      <c r="I764" s="42" t="e">
        <f>SCH!#REF!</f>
        <v>#REF!</v>
      </c>
    </row>
    <row r="765" spans="1:9" ht="15.75">
      <c r="A765" s="83">
        <v>763</v>
      </c>
      <c r="B765" s="45"/>
      <c r="C765" s="81"/>
      <c r="D765" s="81"/>
      <c r="E765" s="81"/>
      <c r="F765" s="39"/>
      <c r="G765" s="59"/>
      <c r="H765" s="73"/>
      <c r="I765" s="42" t="e">
        <f>SCH!#REF!</f>
        <v>#REF!</v>
      </c>
    </row>
    <row r="766" spans="1:9" ht="15.75">
      <c r="A766" s="83">
        <v>764</v>
      </c>
      <c r="B766" s="45"/>
      <c r="C766" s="81"/>
      <c r="D766" s="81"/>
      <c r="E766" s="81"/>
      <c r="F766" s="39"/>
      <c r="G766" s="59"/>
      <c r="H766" s="73"/>
      <c r="I766" s="42" t="e">
        <f>SCH!#REF!</f>
        <v>#REF!</v>
      </c>
    </row>
    <row r="767" spans="1:9" ht="15.75">
      <c r="A767" s="83">
        <v>765</v>
      </c>
      <c r="B767" s="45"/>
      <c r="C767" s="81"/>
      <c r="D767" s="81"/>
      <c r="E767" s="81"/>
      <c r="F767" s="39"/>
      <c r="G767" s="59"/>
      <c r="H767" s="73"/>
      <c r="I767" s="42" t="e">
        <f>SCH!#REF!</f>
        <v>#REF!</v>
      </c>
    </row>
    <row r="768" spans="1:9" ht="15.75">
      <c r="A768" s="83">
        <v>766</v>
      </c>
      <c r="B768" s="45"/>
      <c r="C768" s="81"/>
      <c r="D768" s="81"/>
      <c r="E768" s="81"/>
      <c r="F768" s="39"/>
      <c r="G768" s="59"/>
      <c r="H768" s="73"/>
      <c r="I768" s="42" t="e">
        <f>SCH!#REF!</f>
        <v>#REF!</v>
      </c>
    </row>
    <row r="769" spans="1:9" ht="15.75">
      <c r="A769" s="83">
        <v>767</v>
      </c>
      <c r="B769" s="45"/>
      <c r="C769" s="81"/>
      <c r="D769" s="81"/>
      <c r="E769" s="81"/>
      <c r="F769" s="39"/>
      <c r="G769" s="59"/>
      <c r="H769" s="73"/>
      <c r="I769" s="42" t="e">
        <f>SCH!#REF!</f>
        <v>#REF!</v>
      </c>
    </row>
    <row r="770" spans="1:9" ht="15.75">
      <c r="A770" s="83">
        <v>768</v>
      </c>
      <c r="B770" s="45"/>
      <c r="C770" s="81"/>
      <c r="D770" s="81"/>
      <c r="E770" s="81"/>
      <c r="F770" s="39"/>
      <c r="G770" s="59"/>
      <c r="H770" s="73"/>
      <c r="I770" s="42" t="e">
        <f>SCH!#REF!</f>
        <v>#REF!</v>
      </c>
    </row>
    <row r="771" spans="1:9" ht="15.75">
      <c r="A771" s="83">
        <v>769</v>
      </c>
      <c r="B771" s="45"/>
      <c r="C771" s="81"/>
      <c r="D771" s="81"/>
      <c r="E771" s="81"/>
      <c r="F771" s="39"/>
      <c r="G771" s="59"/>
      <c r="H771" s="73"/>
      <c r="I771" s="42" t="e">
        <f>SCH!#REF!</f>
        <v>#REF!</v>
      </c>
    </row>
    <row r="772" spans="1:9" ht="15.75">
      <c r="A772" s="83">
        <v>770</v>
      </c>
      <c r="B772" s="45"/>
      <c r="C772" s="81"/>
      <c r="D772" s="81"/>
      <c r="E772" s="81"/>
      <c r="F772" s="39"/>
      <c r="G772" s="59"/>
      <c r="H772" s="73"/>
      <c r="I772" s="42" t="e">
        <f>SCH!#REF!</f>
        <v>#REF!</v>
      </c>
    </row>
    <row r="773" spans="1:9" ht="15.75">
      <c r="A773" s="83">
        <v>771</v>
      </c>
      <c r="B773" s="45"/>
      <c r="C773" s="81"/>
      <c r="D773" s="81"/>
      <c r="E773" s="81"/>
      <c r="F773" s="39"/>
      <c r="G773" s="59"/>
      <c r="H773" s="73"/>
      <c r="I773" s="42" t="e">
        <f>SCH!#REF!</f>
        <v>#REF!</v>
      </c>
    </row>
    <row r="774" spans="1:9" ht="15.75">
      <c r="A774" s="83">
        <v>772</v>
      </c>
      <c r="B774" s="45"/>
      <c r="C774" s="81"/>
      <c r="D774" s="81"/>
      <c r="E774" s="81"/>
      <c r="F774" s="39"/>
      <c r="G774" s="59"/>
      <c r="H774" s="73"/>
      <c r="I774" s="42" t="e">
        <f>SCH!#REF!</f>
        <v>#REF!</v>
      </c>
    </row>
    <row r="775" spans="1:9" ht="15.75">
      <c r="A775" s="83">
        <v>773</v>
      </c>
      <c r="B775" s="45"/>
      <c r="C775" s="81"/>
      <c r="D775" s="81"/>
      <c r="E775" s="81"/>
      <c r="F775" s="39"/>
      <c r="G775" s="59"/>
      <c r="H775" s="73"/>
      <c r="I775" s="42" t="e">
        <f>SCH!#REF!</f>
        <v>#REF!</v>
      </c>
    </row>
    <row r="776" spans="1:9" ht="15.75">
      <c r="A776" s="83">
        <v>774</v>
      </c>
      <c r="B776" s="45"/>
      <c r="C776" s="81"/>
      <c r="D776" s="81"/>
      <c r="E776" s="81"/>
      <c r="F776" s="39"/>
      <c r="G776" s="59"/>
      <c r="H776" s="73"/>
      <c r="I776" s="42" t="e">
        <f>SCH!#REF!</f>
        <v>#REF!</v>
      </c>
    </row>
    <row r="777" spans="1:9" ht="15.75">
      <c r="A777" s="83">
        <v>775</v>
      </c>
      <c r="B777" s="45"/>
      <c r="C777" s="81"/>
      <c r="D777" s="81"/>
      <c r="E777" s="81"/>
      <c r="F777" s="39"/>
      <c r="G777" s="59"/>
      <c r="H777" s="73"/>
      <c r="I777" s="42" t="e">
        <f>SCH!#REF!</f>
        <v>#REF!</v>
      </c>
    </row>
    <row r="778" spans="1:9" ht="15.75">
      <c r="A778" s="83">
        <v>776</v>
      </c>
      <c r="B778" s="45"/>
      <c r="C778" s="81"/>
      <c r="D778" s="81"/>
      <c r="E778" s="81"/>
      <c r="F778" s="39"/>
      <c r="G778" s="59"/>
      <c r="H778" s="73"/>
      <c r="I778" s="42" t="e">
        <f>SCH!#REF!</f>
        <v>#REF!</v>
      </c>
    </row>
    <row r="779" spans="1:9" ht="15.75">
      <c r="A779" s="83">
        <v>777</v>
      </c>
      <c r="B779" s="45"/>
      <c r="C779" s="81"/>
      <c r="D779" s="81"/>
      <c r="E779" s="81"/>
      <c r="F779" s="39"/>
      <c r="G779" s="59"/>
      <c r="H779" s="73"/>
      <c r="I779" s="42" t="e">
        <f>SCH!#REF!</f>
        <v>#REF!</v>
      </c>
    </row>
    <row r="780" spans="1:9" ht="15.75">
      <c r="A780" s="83">
        <v>778</v>
      </c>
      <c r="B780" s="45"/>
      <c r="C780" s="81"/>
      <c r="D780" s="81"/>
      <c r="E780" s="81"/>
      <c r="F780" s="39"/>
      <c r="G780" s="59"/>
      <c r="H780" s="73"/>
      <c r="I780" s="42" t="e">
        <f>SCH!#REF!</f>
        <v>#REF!</v>
      </c>
    </row>
    <row r="781" spans="1:9" ht="15.75">
      <c r="A781" s="83">
        <v>779</v>
      </c>
      <c r="B781" s="45"/>
      <c r="C781" s="81"/>
      <c r="D781" s="81"/>
      <c r="E781" s="81"/>
      <c r="F781" s="39"/>
      <c r="G781" s="59"/>
      <c r="H781" s="73"/>
      <c r="I781" s="42" t="e">
        <f>SCH!#REF!</f>
        <v>#REF!</v>
      </c>
    </row>
    <row r="782" spans="1:9" ht="15.75">
      <c r="A782" s="83">
        <v>780</v>
      </c>
      <c r="B782" s="45"/>
      <c r="C782" s="81"/>
      <c r="D782" s="81"/>
      <c r="E782" s="81"/>
      <c r="F782" s="39"/>
      <c r="G782" s="59"/>
      <c r="H782" s="73"/>
      <c r="I782" s="42" t="e">
        <f>SCH!#REF!</f>
        <v>#REF!</v>
      </c>
    </row>
    <row r="783" spans="1:9" ht="15.75">
      <c r="A783" s="83">
        <v>781</v>
      </c>
      <c r="B783" s="45"/>
      <c r="C783" s="81"/>
      <c r="D783" s="81"/>
      <c r="E783" s="81"/>
      <c r="F783" s="39"/>
      <c r="G783" s="59"/>
      <c r="H783" s="73"/>
      <c r="I783" s="42" t="e">
        <f>SCH!#REF!</f>
        <v>#REF!</v>
      </c>
    </row>
    <row r="784" spans="1:9" ht="15.75">
      <c r="A784" s="83">
        <v>782</v>
      </c>
      <c r="B784" s="45"/>
      <c r="C784" s="81"/>
      <c r="D784" s="81"/>
      <c r="E784" s="81"/>
      <c r="F784" s="39"/>
      <c r="G784" s="59"/>
      <c r="H784" s="73"/>
      <c r="I784" s="42" t="e">
        <f>SCH!#REF!</f>
        <v>#REF!</v>
      </c>
    </row>
    <row r="785" spans="1:9" ht="15.75">
      <c r="A785" s="83">
        <v>783</v>
      </c>
      <c r="B785" s="45"/>
      <c r="C785" s="81"/>
      <c r="D785" s="81"/>
      <c r="E785" s="81"/>
      <c r="F785" s="39"/>
      <c r="G785" s="59"/>
      <c r="H785" s="73"/>
      <c r="I785" s="42" t="e">
        <f>SCH!#REF!</f>
        <v>#REF!</v>
      </c>
    </row>
    <row r="786" spans="1:9" ht="15.75">
      <c r="A786" s="83">
        <v>784</v>
      </c>
      <c r="B786" s="45"/>
      <c r="C786" s="81"/>
      <c r="D786" s="81"/>
      <c r="E786" s="81"/>
      <c r="F786" s="39"/>
      <c r="G786" s="59"/>
      <c r="H786" s="73"/>
      <c r="I786" s="42" t="e">
        <f>SCH!#REF!</f>
        <v>#REF!</v>
      </c>
    </row>
    <row r="787" spans="1:9" ht="15.75">
      <c r="A787" s="83">
        <v>785</v>
      </c>
      <c r="B787" s="45"/>
      <c r="C787" s="81"/>
      <c r="D787" s="81"/>
      <c r="E787" s="81"/>
      <c r="F787" s="39"/>
      <c r="G787" s="59"/>
      <c r="H787" s="73"/>
      <c r="I787" s="42" t="e">
        <f>SCH!#REF!</f>
        <v>#REF!</v>
      </c>
    </row>
    <row r="788" spans="1:9" ht="15.75">
      <c r="A788" s="83">
        <v>786</v>
      </c>
      <c r="B788" s="45"/>
      <c r="C788" s="81"/>
      <c r="D788" s="81"/>
      <c r="E788" s="81"/>
      <c r="F788" s="39"/>
      <c r="G788" s="59"/>
      <c r="H788" s="73"/>
      <c r="I788" s="42" t="e">
        <f>SCH!#REF!</f>
        <v>#REF!</v>
      </c>
    </row>
    <row r="789" spans="1:9" ht="15.75">
      <c r="A789" s="83">
        <v>787</v>
      </c>
      <c r="B789" s="45"/>
      <c r="C789" s="81"/>
      <c r="D789" s="81"/>
      <c r="E789" s="81"/>
      <c r="F789" s="39"/>
      <c r="G789" s="59"/>
      <c r="H789" s="73"/>
      <c r="I789" s="42" t="e">
        <f>SCH!#REF!</f>
        <v>#REF!</v>
      </c>
    </row>
    <row r="790" spans="1:9" ht="15.75">
      <c r="A790" s="83">
        <v>788</v>
      </c>
      <c r="B790" s="45"/>
      <c r="C790" s="81"/>
      <c r="D790" s="81"/>
      <c r="E790" s="81"/>
      <c r="F790" s="39"/>
      <c r="G790" s="59"/>
      <c r="H790" s="73"/>
      <c r="I790" s="42" t="e">
        <f>SCH!#REF!</f>
        <v>#REF!</v>
      </c>
    </row>
    <row r="791" spans="1:9" ht="15.75">
      <c r="A791" s="83">
        <v>789</v>
      </c>
      <c r="B791" s="45"/>
      <c r="C791" s="81"/>
      <c r="D791" s="81"/>
      <c r="E791" s="81"/>
      <c r="F791" s="39"/>
      <c r="G791" s="59"/>
      <c r="H791" s="73"/>
      <c r="I791" s="42" t="e">
        <f>SCH!#REF!</f>
        <v>#REF!</v>
      </c>
    </row>
    <row r="792" spans="1:9" ht="15.75">
      <c r="A792" s="83">
        <v>790</v>
      </c>
      <c r="B792" s="45"/>
      <c r="C792" s="81"/>
      <c r="D792" s="81"/>
      <c r="E792" s="81"/>
      <c r="F792" s="39"/>
      <c r="G792" s="59"/>
      <c r="H792" s="73"/>
      <c r="I792" s="42" t="e">
        <f>SCH!#REF!</f>
        <v>#REF!</v>
      </c>
    </row>
    <row r="793" spans="1:9" ht="15.75">
      <c r="A793" s="83">
        <v>791</v>
      </c>
      <c r="B793" s="45"/>
      <c r="C793" s="81"/>
      <c r="D793" s="81"/>
      <c r="E793" s="81"/>
      <c r="F793" s="39"/>
      <c r="G793" s="59"/>
      <c r="H793" s="73"/>
      <c r="I793" s="42" t="e">
        <f>SCH!#REF!</f>
        <v>#REF!</v>
      </c>
    </row>
    <row r="794" spans="1:9" ht="15.75">
      <c r="A794" s="83">
        <v>792</v>
      </c>
      <c r="B794" s="45"/>
      <c r="C794" s="81"/>
      <c r="D794" s="81"/>
      <c r="E794" s="81"/>
      <c r="F794" s="39"/>
      <c r="G794" s="59"/>
      <c r="H794" s="73"/>
      <c r="I794" s="42" t="e">
        <f>SCH!#REF!</f>
        <v>#REF!</v>
      </c>
    </row>
    <row r="795" spans="1:9" ht="15.75">
      <c r="A795" s="83">
        <v>793</v>
      </c>
      <c r="B795" s="45"/>
      <c r="C795" s="81"/>
      <c r="D795" s="81"/>
      <c r="E795" s="81"/>
      <c r="F795" s="39"/>
      <c r="G795" s="59"/>
      <c r="H795" s="73"/>
      <c r="I795" s="42" t="e">
        <f>SCH!#REF!</f>
        <v>#REF!</v>
      </c>
    </row>
    <row r="796" spans="1:9" ht="15.75">
      <c r="A796" s="83">
        <v>794</v>
      </c>
      <c r="B796" s="45"/>
      <c r="C796" s="81"/>
      <c r="D796" s="81"/>
      <c r="E796" s="81"/>
      <c r="F796" s="39"/>
      <c r="G796" s="59"/>
      <c r="H796" s="73"/>
      <c r="I796" s="42" t="e">
        <f>SCH!#REF!</f>
        <v>#REF!</v>
      </c>
    </row>
    <row r="797" spans="1:9" ht="15.75">
      <c r="A797" s="83">
        <v>795</v>
      </c>
      <c r="B797" s="45"/>
      <c r="C797" s="81"/>
      <c r="D797" s="81"/>
      <c r="E797" s="81"/>
      <c r="F797" s="39"/>
      <c r="G797" s="59"/>
      <c r="H797" s="73"/>
      <c r="I797" s="42" t="e">
        <f>SCH!#REF!</f>
        <v>#REF!</v>
      </c>
    </row>
    <row r="798" spans="1:9" ht="15.75">
      <c r="A798" s="83">
        <v>796</v>
      </c>
      <c r="B798" s="45"/>
      <c r="C798" s="81"/>
      <c r="D798" s="81"/>
      <c r="E798" s="81"/>
      <c r="F798" s="39"/>
      <c r="G798" s="59"/>
      <c r="H798" s="73"/>
      <c r="I798" s="42" t="e">
        <f>SCH!#REF!</f>
        <v>#REF!</v>
      </c>
    </row>
    <row r="799" spans="1:9" ht="15.75">
      <c r="A799" s="83">
        <v>797</v>
      </c>
      <c r="B799" s="45"/>
      <c r="C799" s="81"/>
      <c r="D799" s="81"/>
      <c r="E799" s="81"/>
      <c r="F799" s="39"/>
      <c r="G799" s="59"/>
      <c r="H799" s="73"/>
      <c r="I799" s="42" t="e">
        <f>SCH!#REF!</f>
        <v>#REF!</v>
      </c>
    </row>
    <row r="800" spans="1:9" ht="15.75">
      <c r="A800" s="83">
        <v>798</v>
      </c>
      <c r="B800" s="45"/>
      <c r="C800" s="81"/>
      <c r="D800" s="81"/>
      <c r="E800" s="81"/>
      <c r="F800" s="39"/>
      <c r="G800" s="59"/>
      <c r="H800" s="73"/>
      <c r="I800" s="42" t="e">
        <f>SCH!#REF!</f>
        <v>#REF!</v>
      </c>
    </row>
    <row r="801" spans="1:9" ht="15.75">
      <c r="A801" s="83">
        <v>799</v>
      </c>
      <c r="B801" s="45"/>
      <c r="C801" s="81"/>
      <c r="D801" s="81"/>
      <c r="E801" s="81"/>
      <c r="F801" s="39"/>
      <c r="G801" s="59"/>
      <c r="H801" s="73"/>
      <c r="I801" s="42" t="e">
        <f>SCH!#REF!</f>
        <v>#REF!</v>
      </c>
    </row>
    <row r="802" spans="1:9" ht="15.75">
      <c r="A802" s="83">
        <v>800</v>
      </c>
      <c r="B802" s="45"/>
      <c r="C802" s="81"/>
      <c r="D802" s="81"/>
      <c r="E802" s="81"/>
      <c r="F802" s="39"/>
      <c r="G802" s="59"/>
      <c r="H802" s="73"/>
      <c r="I802" s="42" t="e">
        <f>SCH!#REF!</f>
        <v>#REF!</v>
      </c>
    </row>
    <row r="803" spans="1:9" ht="15.75">
      <c r="A803" s="83">
        <v>801</v>
      </c>
      <c r="B803" s="45"/>
      <c r="C803" s="81"/>
      <c r="D803" s="81"/>
      <c r="E803" s="81"/>
      <c r="F803" s="39"/>
      <c r="G803" s="59"/>
      <c r="H803" s="73"/>
      <c r="I803" s="42" t="e">
        <f>SCH!#REF!</f>
        <v>#REF!</v>
      </c>
    </row>
    <row r="804" spans="1:9" ht="15.75">
      <c r="A804" s="83">
        <v>802</v>
      </c>
      <c r="B804" s="45"/>
      <c r="C804" s="81"/>
      <c r="D804" s="81"/>
      <c r="E804" s="81"/>
      <c r="F804" s="39"/>
      <c r="G804" s="59"/>
      <c r="H804" s="73"/>
      <c r="I804" s="42" t="e">
        <f>SCH!#REF!</f>
        <v>#REF!</v>
      </c>
    </row>
    <row r="805" spans="1:9" ht="15.75">
      <c r="A805" s="83">
        <v>803</v>
      </c>
      <c r="B805" s="45"/>
      <c r="C805" s="81"/>
      <c r="D805" s="81"/>
      <c r="E805" s="81"/>
      <c r="F805" s="39"/>
      <c r="G805" s="59"/>
      <c r="H805" s="73"/>
      <c r="I805" s="42" t="e">
        <f>SCH!#REF!</f>
        <v>#REF!</v>
      </c>
    </row>
    <row r="806" spans="1:9" ht="15.75">
      <c r="A806" s="83">
        <v>804</v>
      </c>
      <c r="B806" s="45"/>
      <c r="C806" s="81"/>
      <c r="D806" s="81"/>
      <c r="E806" s="81"/>
      <c r="F806" s="39"/>
      <c r="G806" s="59"/>
      <c r="H806" s="73"/>
      <c r="I806" s="42" t="e">
        <f>SCH!#REF!</f>
        <v>#REF!</v>
      </c>
    </row>
    <row r="807" spans="1:9" ht="15.75">
      <c r="A807" s="83">
        <v>805</v>
      </c>
      <c r="B807" s="45"/>
      <c r="C807" s="81"/>
      <c r="D807" s="81"/>
      <c r="E807" s="81"/>
      <c r="F807" s="39"/>
      <c r="G807" s="59"/>
      <c r="H807" s="73"/>
      <c r="I807" s="42" t="e">
        <f>SCH!#REF!</f>
        <v>#REF!</v>
      </c>
    </row>
    <row r="808" spans="1:9" ht="15.75">
      <c r="A808" s="83">
        <v>806</v>
      </c>
      <c r="B808" s="45"/>
      <c r="C808" s="81"/>
      <c r="D808" s="81"/>
      <c r="E808" s="81"/>
      <c r="F808" s="39"/>
      <c r="G808" s="59"/>
      <c r="H808" s="73"/>
      <c r="I808" s="42" t="e">
        <f>SCH!#REF!</f>
        <v>#REF!</v>
      </c>
    </row>
    <row r="809" spans="1:9" ht="15.75">
      <c r="A809" s="83">
        <v>807</v>
      </c>
      <c r="B809" s="45"/>
      <c r="C809" s="81"/>
      <c r="D809" s="81"/>
      <c r="E809" s="81"/>
      <c r="F809" s="39"/>
      <c r="G809" s="59"/>
      <c r="H809" s="73"/>
      <c r="I809" s="42" t="e">
        <f>SCH!#REF!</f>
        <v>#REF!</v>
      </c>
    </row>
    <row r="810" spans="1:9" ht="15.75">
      <c r="A810" s="83">
        <v>808</v>
      </c>
      <c r="B810" s="45"/>
      <c r="C810" s="81"/>
      <c r="D810" s="81"/>
      <c r="E810" s="81"/>
      <c r="F810" s="39"/>
      <c r="G810" s="59"/>
      <c r="H810" s="73"/>
      <c r="I810" s="42" t="e">
        <f>SCH!#REF!</f>
        <v>#REF!</v>
      </c>
    </row>
    <row r="811" spans="1:9" ht="15.75">
      <c r="A811" s="83">
        <v>809</v>
      </c>
      <c r="B811" s="45"/>
      <c r="C811" s="81"/>
      <c r="D811" s="81"/>
      <c r="E811" s="81"/>
      <c r="F811" s="39"/>
      <c r="G811" s="59"/>
      <c r="H811" s="73"/>
      <c r="I811" s="42" t="e">
        <f>SCH!#REF!</f>
        <v>#REF!</v>
      </c>
    </row>
    <row r="812" spans="1:9" ht="15.75">
      <c r="A812" s="83">
        <v>810</v>
      </c>
      <c r="B812" s="45"/>
      <c r="C812" s="81"/>
      <c r="D812" s="81"/>
      <c r="E812" s="81"/>
      <c r="F812" s="39"/>
      <c r="G812" s="59"/>
      <c r="H812" s="73"/>
      <c r="I812" s="42" t="e">
        <f>SCH!#REF!</f>
        <v>#REF!</v>
      </c>
    </row>
    <row r="813" spans="1:9" ht="15.75">
      <c r="A813" s="83">
        <v>811</v>
      </c>
      <c r="B813" s="45"/>
      <c r="C813" s="81"/>
      <c r="D813" s="81"/>
      <c r="E813" s="81"/>
      <c r="F813" s="39"/>
      <c r="G813" s="59"/>
      <c r="H813" s="73"/>
      <c r="I813" s="42" t="e">
        <f>SCH!#REF!</f>
        <v>#REF!</v>
      </c>
    </row>
    <row r="814" spans="1:9" ht="15.75">
      <c r="A814" s="83">
        <v>812</v>
      </c>
      <c r="B814" s="45"/>
      <c r="C814" s="81"/>
      <c r="D814" s="81"/>
      <c r="E814" s="81"/>
      <c r="F814" s="39"/>
      <c r="G814" s="59"/>
      <c r="H814" s="73"/>
      <c r="I814" s="42" t="e">
        <f>SCH!#REF!</f>
        <v>#REF!</v>
      </c>
    </row>
    <row r="815" spans="1:9" ht="15.75">
      <c r="A815" s="83">
        <v>813</v>
      </c>
      <c r="B815" s="45"/>
      <c r="C815" s="81"/>
      <c r="D815" s="81"/>
      <c r="E815" s="81"/>
      <c r="F815" s="39"/>
      <c r="G815" s="59"/>
      <c r="H815" s="73"/>
      <c r="I815" s="42" t="e">
        <f>SCH!#REF!</f>
        <v>#REF!</v>
      </c>
    </row>
    <row r="816" spans="1:9" ht="15.75">
      <c r="A816" s="83">
        <v>814</v>
      </c>
      <c r="B816" s="45"/>
      <c r="C816" s="81"/>
      <c r="D816" s="81"/>
      <c r="E816" s="81"/>
      <c r="F816" s="39"/>
      <c r="G816" s="59"/>
      <c r="H816" s="73"/>
      <c r="I816" s="42" t="e">
        <f>SCH!#REF!</f>
        <v>#REF!</v>
      </c>
    </row>
    <row r="817" spans="1:9" ht="15.75">
      <c r="A817" s="83">
        <v>815</v>
      </c>
      <c r="B817" s="45"/>
      <c r="C817" s="81"/>
      <c r="D817" s="81"/>
      <c r="E817" s="81"/>
      <c r="F817" s="39"/>
      <c r="G817" s="59"/>
      <c r="H817" s="73"/>
      <c r="I817" s="42" t="e">
        <f>SCH!#REF!</f>
        <v>#REF!</v>
      </c>
    </row>
    <row r="818" spans="1:9" ht="15.75">
      <c r="A818" s="83">
        <v>816</v>
      </c>
      <c r="B818" s="45"/>
      <c r="C818" s="81"/>
      <c r="D818" s="81"/>
      <c r="E818" s="81"/>
      <c r="F818" s="39"/>
      <c r="G818" s="59"/>
      <c r="H818" s="73"/>
      <c r="I818" s="42" t="e">
        <f>SCH!#REF!</f>
        <v>#REF!</v>
      </c>
    </row>
    <row r="819" spans="1:9" ht="15.75">
      <c r="A819" s="83">
        <v>817</v>
      </c>
      <c r="B819" s="45"/>
      <c r="C819" s="81"/>
      <c r="D819" s="81"/>
      <c r="E819" s="81"/>
      <c r="F819" s="39"/>
      <c r="G819" s="59"/>
      <c r="H819" s="73"/>
      <c r="I819" s="42" t="e">
        <f>SCH!#REF!</f>
        <v>#REF!</v>
      </c>
    </row>
    <row r="820" spans="1:9" ht="15.75">
      <c r="A820" s="83">
        <v>818</v>
      </c>
      <c r="B820" s="45"/>
      <c r="C820" s="81"/>
      <c r="D820" s="81"/>
      <c r="E820" s="81"/>
      <c r="F820" s="39"/>
      <c r="G820" s="59"/>
      <c r="H820" s="73"/>
      <c r="I820" s="42" t="e">
        <f>SCH!#REF!</f>
        <v>#REF!</v>
      </c>
    </row>
    <row r="821" spans="1:9" ht="15.75">
      <c r="A821" s="83">
        <v>819</v>
      </c>
      <c r="B821" s="45"/>
      <c r="C821" s="81"/>
      <c r="D821" s="81"/>
      <c r="E821" s="81"/>
      <c r="F821" s="39"/>
      <c r="G821" s="59"/>
      <c r="H821" s="73"/>
      <c r="I821" s="42" t="e">
        <f>SCH!#REF!</f>
        <v>#REF!</v>
      </c>
    </row>
    <row r="822" spans="1:9" ht="15.75">
      <c r="A822" s="83">
        <v>820</v>
      </c>
      <c r="B822" s="45"/>
      <c r="C822" s="81"/>
      <c r="D822" s="81"/>
      <c r="E822" s="81"/>
      <c r="F822" s="39"/>
      <c r="G822" s="59"/>
      <c r="H822" s="73"/>
      <c r="I822" s="42" t="e">
        <f>SCH!#REF!</f>
        <v>#REF!</v>
      </c>
    </row>
    <row r="823" spans="1:9" ht="15.75">
      <c r="A823" s="83">
        <v>821</v>
      </c>
      <c r="B823" s="45"/>
      <c r="C823" s="81"/>
      <c r="D823" s="81"/>
      <c r="E823" s="81"/>
      <c r="F823" s="39"/>
      <c r="G823" s="59"/>
      <c r="H823" s="73"/>
      <c r="I823" s="42" t="e">
        <f>SCH!#REF!</f>
        <v>#REF!</v>
      </c>
    </row>
    <row r="824" spans="1:9" ht="15.75">
      <c r="A824" s="83">
        <v>822</v>
      </c>
      <c r="B824" s="45"/>
      <c r="C824" s="81"/>
      <c r="D824" s="81"/>
      <c r="E824" s="81"/>
      <c r="F824" s="39"/>
      <c r="G824" s="59"/>
      <c r="H824" s="73"/>
      <c r="I824" s="42" t="e">
        <f>SCH!#REF!</f>
        <v>#REF!</v>
      </c>
    </row>
    <row r="825" spans="1:9" ht="15.75">
      <c r="A825" s="83">
        <v>823</v>
      </c>
      <c r="B825" s="45"/>
      <c r="C825" s="81"/>
      <c r="D825" s="81"/>
      <c r="E825" s="81"/>
      <c r="F825" s="39"/>
      <c r="G825" s="59"/>
      <c r="H825" s="73"/>
      <c r="I825" s="42" t="e">
        <f>SCH!#REF!</f>
        <v>#REF!</v>
      </c>
    </row>
    <row r="826" spans="1:9" ht="15.75">
      <c r="A826" s="83">
        <v>824</v>
      </c>
      <c r="B826" s="45"/>
      <c r="C826" s="81"/>
      <c r="D826" s="81"/>
      <c r="E826" s="81"/>
      <c r="F826" s="39"/>
      <c r="G826" s="59"/>
      <c r="H826" s="73"/>
      <c r="I826" s="42" t="e">
        <f>SCH!#REF!</f>
        <v>#REF!</v>
      </c>
    </row>
    <row r="827" spans="1:9" ht="15.75">
      <c r="A827" s="83">
        <v>825</v>
      </c>
      <c r="B827" s="45"/>
      <c r="C827" s="81"/>
      <c r="D827" s="81"/>
      <c r="E827" s="81"/>
      <c r="F827" s="39"/>
      <c r="G827" s="59"/>
      <c r="H827" s="73"/>
      <c r="I827" s="42" t="e">
        <f>SCH!#REF!</f>
        <v>#REF!</v>
      </c>
    </row>
    <row r="828" spans="1:9" ht="15.75">
      <c r="A828" s="83">
        <v>826</v>
      </c>
      <c r="B828" s="45"/>
      <c r="C828" s="81"/>
      <c r="D828" s="81"/>
      <c r="E828" s="81"/>
      <c r="F828" s="39"/>
      <c r="G828" s="59"/>
      <c r="H828" s="73"/>
      <c r="I828" s="42" t="e">
        <f>SCH!#REF!</f>
        <v>#REF!</v>
      </c>
    </row>
    <row r="829" spans="1:9" ht="15.75">
      <c r="A829" s="83">
        <v>827</v>
      </c>
      <c r="B829" s="45"/>
      <c r="C829" s="81"/>
      <c r="D829" s="81"/>
      <c r="E829" s="81"/>
      <c r="F829" s="39"/>
      <c r="G829" s="59"/>
      <c r="H829" s="73"/>
      <c r="I829" s="42" t="e">
        <f>SCH!#REF!</f>
        <v>#REF!</v>
      </c>
    </row>
    <row r="830" spans="1:9" ht="15.75">
      <c r="A830" s="83">
        <v>828</v>
      </c>
      <c r="B830" s="45"/>
      <c r="C830" s="81"/>
      <c r="D830" s="81"/>
      <c r="E830" s="81"/>
      <c r="F830" s="39"/>
      <c r="G830" s="59"/>
      <c r="H830" s="73"/>
      <c r="I830" s="42" t="e">
        <f>SCH!#REF!</f>
        <v>#REF!</v>
      </c>
    </row>
    <row r="831" spans="1:9" ht="15.75">
      <c r="A831" s="83">
        <v>829</v>
      </c>
      <c r="B831" s="45"/>
      <c r="C831" s="81"/>
      <c r="D831" s="81"/>
      <c r="E831" s="81"/>
      <c r="F831" s="39"/>
      <c r="G831" s="59"/>
      <c r="H831" s="73"/>
      <c r="I831" s="42" t="e">
        <f>SCH!#REF!</f>
        <v>#REF!</v>
      </c>
    </row>
    <row r="832" spans="1:9" ht="15.75">
      <c r="A832" s="83">
        <v>830</v>
      </c>
      <c r="B832" s="45"/>
      <c r="C832" s="81"/>
      <c r="D832" s="81"/>
      <c r="E832" s="81"/>
      <c r="F832" s="39"/>
      <c r="G832" s="59"/>
      <c r="H832" s="73"/>
      <c r="I832" s="42" t="e">
        <f>SCH!#REF!</f>
        <v>#REF!</v>
      </c>
    </row>
    <row r="833" spans="1:9" ht="15.75">
      <c r="A833" s="83">
        <v>831</v>
      </c>
      <c r="B833" s="45"/>
      <c r="C833" s="81"/>
      <c r="D833" s="81"/>
      <c r="E833" s="81"/>
      <c r="F833" s="39"/>
      <c r="G833" s="59"/>
      <c r="H833" s="73"/>
      <c r="I833" s="42" t="e">
        <f>SCH!#REF!</f>
        <v>#REF!</v>
      </c>
    </row>
    <row r="834" spans="1:9" ht="15.75">
      <c r="A834" s="83">
        <v>832</v>
      </c>
      <c r="B834" s="45"/>
      <c r="C834" s="81"/>
      <c r="D834" s="81"/>
      <c r="E834" s="81"/>
      <c r="F834" s="39"/>
      <c r="G834" s="59"/>
      <c r="H834" s="73"/>
      <c r="I834" s="42" t="e">
        <f>SCH!#REF!</f>
        <v>#REF!</v>
      </c>
    </row>
    <row r="835" spans="1:9" ht="15.75">
      <c r="A835" s="83">
        <v>833</v>
      </c>
      <c r="B835" s="45"/>
      <c r="C835" s="81"/>
      <c r="D835" s="81"/>
      <c r="E835" s="81"/>
      <c r="F835" s="39"/>
      <c r="G835" s="59"/>
      <c r="H835" s="73"/>
      <c r="I835" s="42" t="e">
        <f>SCH!#REF!</f>
        <v>#REF!</v>
      </c>
    </row>
    <row r="836" spans="1:9" ht="15.75">
      <c r="A836" s="83">
        <v>834</v>
      </c>
      <c r="B836" s="45"/>
      <c r="C836" s="81"/>
      <c r="D836" s="81"/>
      <c r="E836" s="81"/>
      <c r="F836" s="39"/>
      <c r="G836" s="59"/>
      <c r="H836" s="73"/>
      <c r="I836" s="42" t="e">
        <f>SCH!#REF!</f>
        <v>#REF!</v>
      </c>
    </row>
    <row r="837" spans="1:9" ht="15.75">
      <c r="A837" s="83">
        <v>835</v>
      </c>
      <c r="B837" s="45"/>
      <c r="C837" s="81"/>
      <c r="D837" s="81"/>
      <c r="E837" s="81"/>
      <c r="F837" s="39"/>
      <c r="G837" s="59"/>
      <c r="H837" s="73"/>
      <c r="I837" s="42" t="e">
        <f>SCH!#REF!</f>
        <v>#REF!</v>
      </c>
    </row>
    <row r="838" spans="1:9" ht="15.75">
      <c r="A838" s="83">
        <v>836</v>
      </c>
      <c r="B838" s="45"/>
      <c r="C838" s="81"/>
      <c r="D838" s="81"/>
      <c r="E838" s="81"/>
      <c r="F838" s="39"/>
      <c r="G838" s="59"/>
      <c r="H838" s="73"/>
      <c r="I838" s="42" t="e">
        <f>SCH!#REF!</f>
        <v>#REF!</v>
      </c>
    </row>
    <row r="839" spans="1:9" ht="15.75">
      <c r="A839" s="83">
        <v>837</v>
      </c>
      <c r="B839" s="45"/>
      <c r="C839" s="81"/>
      <c r="D839" s="81"/>
      <c r="E839" s="81"/>
      <c r="F839" s="39"/>
      <c r="G839" s="59"/>
      <c r="H839" s="73"/>
      <c r="I839" s="42" t="e">
        <f>SCH!#REF!</f>
        <v>#REF!</v>
      </c>
    </row>
    <row r="840" spans="1:9" ht="15.75">
      <c r="A840" s="83">
        <v>838</v>
      </c>
      <c r="B840" s="45"/>
      <c r="C840" s="81"/>
      <c r="D840" s="81"/>
      <c r="E840" s="81"/>
      <c r="F840" s="39"/>
      <c r="G840" s="59"/>
      <c r="H840" s="73"/>
      <c r="I840" s="42" t="e">
        <f>SCH!#REF!</f>
        <v>#REF!</v>
      </c>
    </row>
    <row r="841" spans="1:9" ht="15.75">
      <c r="A841" s="83">
        <v>839</v>
      </c>
      <c r="B841" s="45"/>
      <c r="C841" s="81"/>
      <c r="D841" s="81"/>
      <c r="E841" s="81"/>
      <c r="F841" s="39"/>
      <c r="G841" s="59"/>
      <c r="H841" s="73"/>
      <c r="I841" s="42" t="e">
        <f>SCH!#REF!</f>
        <v>#REF!</v>
      </c>
    </row>
    <row r="842" spans="1:9" ht="15.75">
      <c r="A842" s="83">
        <v>840</v>
      </c>
      <c r="B842" s="45"/>
      <c r="C842" s="81"/>
      <c r="D842" s="81"/>
      <c r="E842" s="81"/>
      <c r="F842" s="39"/>
      <c r="G842" s="59"/>
      <c r="H842" s="73"/>
      <c r="I842" s="42" t="e">
        <f>SCH!#REF!</f>
        <v>#REF!</v>
      </c>
    </row>
    <row r="843" spans="1:9" ht="15.75">
      <c r="A843" s="83">
        <v>841</v>
      </c>
      <c r="B843" s="45"/>
      <c r="C843" s="81"/>
      <c r="D843" s="81"/>
      <c r="E843" s="81"/>
      <c r="F843" s="39"/>
      <c r="G843" s="59"/>
      <c r="H843" s="73"/>
      <c r="I843" s="42" t="e">
        <f>SCH!#REF!</f>
        <v>#REF!</v>
      </c>
    </row>
    <row r="844" spans="1:9" ht="15.75">
      <c r="A844" s="83">
        <v>842</v>
      </c>
      <c r="B844" s="45"/>
      <c r="C844" s="81"/>
      <c r="D844" s="81"/>
      <c r="E844" s="81"/>
      <c r="F844" s="39"/>
      <c r="G844" s="59"/>
      <c r="H844" s="73"/>
      <c r="I844" s="42" t="e">
        <f>SCH!#REF!</f>
        <v>#REF!</v>
      </c>
    </row>
    <row r="845" spans="1:9" ht="15.75">
      <c r="A845" s="83">
        <v>843</v>
      </c>
      <c r="B845" s="45"/>
      <c r="C845" s="81"/>
      <c r="D845" s="81"/>
      <c r="E845" s="81"/>
      <c r="F845" s="39"/>
      <c r="G845" s="59"/>
      <c r="H845" s="73"/>
      <c r="I845" s="42" t="e">
        <f>SCH!#REF!</f>
        <v>#REF!</v>
      </c>
    </row>
    <row r="846" spans="1:9" ht="15.75">
      <c r="A846" s="83">
        <v>844</v>
      </c>
      <c r="B846" s="45"/>
      <c r="C846" s="81"/>
      <c r="D846" s="81"/>
      <c r="E846" s="81"/>
      <c r="F846" s="39"/>
      <c r="G846" s="59"/>
      <c r="H846" s="73"/>
      <c r="I846" s="42" t="e">
        <f>SCH!#REF!</f>
        <v>#REF!</v>
      </c>
    </row>
    <row r="847" spans="1:9" ht="15.75">
      <c r="A847" s="83">
        <v>845</v>
      </c>
      <c r="B847" s="45"/>
      <c r="C847" s="81"/>
      <c r="D847" s="81"/>
      <c r="E847" s="81"/>
      <c r="F847" s="39"/>
      <c r="G847" s="59"/>
      <c r="H847" s="73"/>
      <c r="I847" s="42" t="e">
        <f>SCH!#REF!</f>
        <v>#REF!</v>
      </c>
    </row>
    <row r="848" spans="1:9" ht="15.75">
      <c r="A848" s="83">
        <v>846</v>
      </c>
      <c r="B848" s="45"/>
      <c r="C848" s="81"/>
      <c r="D848" s="81"/>
      <c r="E848" s="81"/>
      <c r="F848" s="39"/>
      <c r="G848" s="59"/>
      <c r="H848" s="73"/>
      <c r="I848" s="42" t="e">
        <f>SCH!#REF!</f>
        <v>#REF!</v>
      </c>
    </row>
    <row r="849" spans="1:9" ht="15.75">
      <c r="A849" s="83">
        <v>847</v>
      </c>
      <c r="B849" s="45"/>
      <c r="C849" s="81"/>
      <c r="D849" s="81"/>
      <c r="E849" s="81"/>
      <c r="F849" s="39"/>
      <c r="G849" s="59"/>
      <c r="H849" s="73"/>
      <c r="I849" s="42" t="e">
        <f>SCH!#REF!</f>
        <v>#REF!</v>
      </c>
    </row>
    <row r="850" spans="1:9" ht="15.75">
      <c r="A850" s="83">
        <v>848</v>
      </c>
      <c r="B850" s="45"/>
      <c r="C850" s="81"/>
      <c r="D850" s="81"/>
      <c r="E850" s="81"/>
      <c r="F850" s="39"/>
      <c r="G850" s="59"/>
      <c r="H850" s="73"/>
      <c r="I850" s="42" t="e">
        <f>SCH!#REF!</f>
        <v>#REF!</v>
      </c>
    </row>
    <row r="851" spans="1:9" ht="15.75">
      <c r="A851" s="83">
        <v>849</v>
      </c>
      <c r="B851" s="45"/>
      <c r="C851" s="81"/>
      <c r="D851" s="81"/>
      <c r="E851" s="81"/>
      <c r="F851" s="39"/>
      <c r="G851" s="59"/>
      <c r="H851" s="73"/>
      <c r="I851" s="42" t="e">
        <f>SCH!#REF!</f>
        <v>#REF!</v>
      </c>
    </row>
    <row r="852" spans="1:9" ht="15.75">
      <c r="A852" s="83">
        <v>850</v>
      </c>
      <c r="B852" s="45"/>
      <c r="C852" s="81"/>
      <c r="D852" s="81"/>
      <c r="E852" s="81"/>
      <c r="F852" s="39"/>
      <c r="G852" s="59"/>
      <c r="H852" s="73"/>
      <c r="I852" s="42" t="e">
        <f>SCH!#REF!</f>
        <v>#REF!</v>
      </c>
    </row>
    <row r="853" spans="1:9" ht="15.75">
      <c r="A853" s="83">
        <v>851</v>
      </c>
      <c r="B853" s="45"/>
      <c r="C853" s="81"/>
      <c r="D853" s="81"/>
      <c r="E853" s="81"/>
      <c r="F853" s="39"/>
      <c r="G853" s="59"/>
      <c r="H853" s="73"/>
      <c r="I853" s="42" t="e">
        <f>SCH!#REF!</f>
        <v>#REF!</v>
      </c>
    </row>
    <row r="854" spans="1:9" ht="15.75">
      <c r="A854" s="83">
        <v>852</v>
      </c>
      <c r="B854" s="45"/>
      <c r="C854" s="81"/>
      <c r="D854" s="81"/>
      <c r="E854" s="81"/>
      <c r="F854" s="39"/>
      <c r="G854" s="59"/>
      <c r="H854" s="73"/>
      <c r="I854" s="42" t="e">
        <f>SCH!#REF!</f>
        <v>#REF!</v>
      </c>
    </row>
    <row r="855" spans="1:9" ht="15.75">
      <c r="A855" s="83">
        <v>853</v>
      </c>
      <c r="B855" s="45"/>
      <c r="C855" s="81"/>
      <c r="D855" s="81"/>
      <c r="E855" s="81"/>
      <c r="F855" s="39"/>
      <c r="G855" s="59"/>
      <c r="H855" s="73"/>
      <c r="I855" s="42" t="e">
        <f>SCH!#REF!</f>
        <v>#REF!</v>
      </c>
    </row>
    <row r="856" spans="1:9" ht="15.75">
      <c r="A856" s="83">
        <v>854</v>
      </c>
      <c r="B856" s="45"/>
      <c r="C856" s="81"/>
      <c r="D856" s="81"/>
      <c r="E856" s="81"/>
      <c r="F856" s="39"/>
      <c r="G856" s="59"/>
      <c r="H856" s="73"/>
      <c r="I856" s="42" t="e">
        <f>SCH!#REF!</f>
        <v>#REF!</v>
      </c>
    </row>
    <row r="857" spans="1:9" ht="15.75">
      <c r="A857" s="83">
        <v>855</v>
      </c>
      <c r="B857" s="45"/>
      <c r="C857" s="81"/>
      <c r="D857" s="81"/>
      <c r="E857" s="81"/>
      <c r="F857" s="39"/>
      <c r="G857" s="59"/>
      <c r="H857" s="73"/>
      <c r="I857" s="42" t="e">
        <f>SCH!#REF!</f>
        <v>#REF!</v>
      </c>
    </row>
    <row r="858" spans="1:9" ht="15.75">
      <c r="A858" s="83">
        <v>856</v>
      </c>
      <c r="B858" s="45"/>
      <c r="C858" s="81"/>
      <c r="D858" s="81"/>
      <c r="E858" s="81"/>
      <c r="F858" s="39"/>
      <c r="G858" s="59"/>
      <c r="H858" s="73"/>
      <c r="I858" s="42" t="e">
        <f>SCH!#REF!</f>
        <v>#REF!</v>
      </c>
    </row>
    <row r="859" spans="1:9" ht="15.75">
      <c r="A859" s="83">
        <v>857</v>
      </c>
      <c r="B859" s="45"/>
      <c r="C859" s="81"/>
      <c r="D859" s="81"/>
      <c r="E859" s="81"/>
      <c r="F859" s="39"/>
      <c r="G859" s="59"/>
      <c r="H859" s="73"/>
      <c r="I859" s="42" t="e">
        <f>SCH!#REF!</f>
        <v>#REF!</v>
      </c>
    </row>
    <row r="860" spans="1:9" ht="15.75">
      <c r="A860" s="83">
        <v>858</v>
      </c>
      <c r="B860" s="45"/>
      <c r="C860" s="81"/>
      <c r="D860" s="81"/>
      <c r="E860" s="81"/>
      <c r="F860" s="39"/>
      <c r="G860" s="59"/>
      <c r="H860" s="73"/>
      <c r="I860" s="42" t="e">
        <f>SCH!#REF!</f>
        <v>#REF!</v>
      </c>
    </row>
    <row r="861" spans="1:9" ht="15.75">
      <c r="A861" s="83">
        <v>859</v>
      </c>
      <c r="B861" s="45"/>
      <c r="C861" s="81"/>
      <c r="D861" s="81"/>
      <c r="E861" s="81"/>
      <c r="F861" s="39"/>
      <c r="G861" s="59"/>
      <c r="H861" s="73"/>
      <c r="I861" s="42" t="e">
        <f>SCH!#REF!</f>
        <v>#REF!</v>
      </c>
    </row>
    <row r="862" spans="1:9" ht="15.75">
      <c r="A862" s="83">
        <v>860</v>
      </c>
      <c r="B862" s="45"/>
      <c r="C862" s="81"/>
      <c r="D862" s="81"/>
      <c r="E862" s="81"/>
      <c r="F862" s="39"/>
      <c r="G862" s="59"/>
      <c r="H862" s="73"/>
      <c r="I862" s="42" t="e">
        <f>SCH!#REF!</f>
        <v>#REF!</v>
      </c>
    </row>
    <row r="863" spans="1:9" ht="15.75">
      <c r="A863" s="83">
        <v>861</v>
      </c>
      <c r="B863" s="45"/>
      <c r="C863" s="81"/>
      <c r="D863" s="81"/>
      <c r="E863" s="81"/>
      <c r="F863" s="39"/>
      <c r="G863" s="59"/>
      <c r="H863" s="73"/>
      <c r="I863" s="42" t="e">
        <f>SCH!#REF!</f>
        <v>#REF!</v>
      </c>
    </row>
    <row r="864" spans="1:9" ht="15.75">
      <c r="A864" s="83">
        <v>862</v>
      </c>
      <c r="B864" s="45"/>
      <c r="C864" s="81"/>
      <c r="D864" s="81"/>
      <c r="E864" s="81"/>
      <c r="F864" s="39"/>
      <c r="G864" s="59"/>
      <c r="H864" s="73"/>
      <c r="I864" s="42" t="e">
        <f>SCH!#REF!</f>
        <v>#REF!</v>
      </c>
    </row>
    <row r="865" spans="1:9" ht="15.75">
      <c r="A865" s="83">
        <v>863</v>
      </c>
      <c r="B865" s="45"/>
      <c r="C865" s="81"/>
      <c r="D865" s="81"/>
      <c r="E865" s="81"/>
      <c r="F865" s="39"/>
      <c r="G865" s="59"/>
      <c r="H865" s="73"/>
      <c r="I865" s="42" t="e">
        <f>SCH!#REF!</f>
        <v>#REF!</v>
      </c>
    </row>
    <row r="866" spans="1:9" ht="15.75">
      <c r="A866" s="83">
        <v>864</v>
      </c>
      <c r="B866" s="45"/>
      <c r="C866" s="81"/>
      <c r="D866" s="81"/>
      <c r="E866" s="81"/>
      <c r="F866" s="39"/>
      <c r="G866" s="59"/>
      <c r="H866" s="73"/>
      <c r="I866" s="42" t="e">
        <f>SCH!#REF!</f>
        <v>#REF!</v>
      </c>
    </row>
    <row r="867" spans="1:9" ht="15.75">
      <c r="A867" s="83">
        <v>865</v>
      </c>
      <c r="B867" s="45"/>
      <c r="C867" s="81"/>
      <c r="D867" s="81"/>
      <c r="E867" s="81"/>
      <c r="F867" s="39"/>
      <c r="G867" s="59"/>
      <c r="H867" s="73"/>
      <c r="I867" s="42" t="e">
        <f>SCH!#REF!</f>
        <v>#REF!</v>
      </c>
    </row>
    <row r="868" spans="1:9" ht="15.75">
      <c r="A868" s="83">
        <v>866</v>
      </c>
      <c r="B868" s="45"/>
      <c r="C868" s="81"/>
      <c r="D868" s="81"/>
      <c r="E868" s="81"/>
      <c r="F868" s="39"/>
      <c r="G868" s="59"/>
      <c r="H868" s="73"/>
      <c r="I868" s="42" t="e">
        <f>SCH!#REF!</f>
        <v>#REF!</v>
      </c>
    </row>
    <row r="869" spans="1:9" ht="15.75">
      <c r="A869" s="83">
        <v>867</v>
      </c>
      <c r="B869" s="45"/>
      <c r="C869" s="81"/>
      <c r="D869" s="81"/>
      <c r="E869" s="81"/>
      <c r="F869" s="39"/>
      <c r="G869" s="59"/>
      <c r="H869" s="73"/>
      <c r="I869" s="42" t="e">
        <f>SCH!#REF!</f>
        <v>#REF!</v>
      </c>
    </row>
    <row r="870" spans="1:9" ht="15.75">
      <c r="A870" s="83">
        <v>868</v>
      </c>
      <c r="B870" s="45"/>
      <c r="C870" s="81"/>
      <c r="D870" s="81"/>
      <c r="E870" s="81"/>
      <c r="F870" s="39"/>
      <c r="G870" s="59"/>
      <c r="H870" s="73"/>
      <c r="I870" s="42" t="e">
        <f>SCH!#REF!</f>
        <v>#REF!</v>
      </c>
    </row>
    <row r="871" spans="1:9" ht="15.75">
      <c r="A871" s="83">
        <v>869</v>
      </c>
      <c r="B871" s="45"/>
      <c r="C871" s="81"/>
      <c r="D871" s="81"/>
      <c r="E871" s="81"/>
      <c r="F871" s="39"/>
      <c r="G871" s="59"/>
      <c r="H871" s="73"/>
      <c r="I871" s="42" t="e">
        <f>SCH!#REF!</f>
        <v>#REF!</v>
      </c>
    </row>
    <row r="872" spans="1:9" ht="15.75">
      <c r="A872" s="83">
        <v>870</v>
      </c>
      <c r="B872" s="45"/>
      <c r="C872" s="81"/>
      <c r="D872" s="81"/>
      <c r="E872" s="81"/>
      <c r="F872" s="39"/>
      <c r="G872" s="59"/>
      <c r="H872" s="73"/>
      <c r="I872" s="42" t="e">
        <f>SCH!#REF!</f>
        <v>#REF!</v>
      </c>
    </row>
    <row r="873" spans="1:9" ht="15.75">
      <c r="A873" s="83">
        <v>871</v>
      </c>
      <c r="B873" s="45"/>
      <c r="C873" s="81"/>
      <c r="D873" s="81"/>
      <c r="E873" s="81"/>
      <c r="F873" s="39"/>
      <c r="G873" s="59"/>
      <c r="H873" s="73"/>
      <c r="I873" s="42" t="e">
        <f>SCH!#REF!</f>
        <v>#REF!</v>
      </c>
    </row>
    <row r="874" spans="1:9" ht="15.75">
      <c r="A874" s="83">
        <v>872</v>
      </c>
      <c r="B874" s="45"/>
      <c r="C874" s="81"/>
      <c r="D874" s="81"/>
      <c r="E874" s="81"/>
      <c r="F874" s="39"/>
      <c r="G874" s="59"/>
      <c r="H874" s="73"/>
      <c r="I874" s="42" t="e">
        <f>SCH!#REF!</f>
        <v>#REF!</v>
      </c>
    </row>
    <row r="875" spans="1:9" ht="15.75">
      <c r="A875" s="83">
        <v>873</v>
      </c>
      <c r="B875" s="45"/>
      <c r="C875" s="81"/>
      <c r="D875" s="81"/>
      <c r="E875" s="81"/>
      <c r="F875" s="39"/>
      <c r="G875" s="59"/>
      <c r="H875" s="73"/>
      <c r="I875" s="42" t="e">
        <f>SCH!#REF!</f>
        <v>#REF!</v>
      </c>
    </row>
    <row r="876" spans="1:9" ht="15.75">
      <c r="A876" s="83">
        <v>874</v>
      </c>
      <c r="B876" s="45"/>
      <c r="C876" s="81"/>
      <c r="D876" s="81"/>
      <c r="E876" s="81"/>
      <c r="F876" s="39"/>
      <c r="G876" s="59"/>
      <c r="H876" s="73"/>
      <c r="I876" s="42" t="e">
        <f>SCH!#REF!</f>
        <v>#REF!</v>
      </c>
    </row>
    <row r="877" spans="1:9" ht="15.75">
      <c r="A877" s="83">
        <v>875</v>
      </c>
      <c r="B877" s="45"/>
      <c r="C877" s="81"/>
      <c r="D877" s="81"/>
      <c r="E877" s="81"/>
      <c r="F877" s="39"/>
      <c r="G877" s="59"/>
      <c r="H877" s="73"/>
      <c r="I877" s="42" t="e">
        <f>SCH!#REF!</f>
        <v>#REF!</v>
      </c>
    </row>
    <row r="878" spans="1:9" ht="15.75">
      <c r="A878" s="83">
        <v>876</v>
      </c>
      <c r="B878" s="45"/>
      <c r="C878" s="81"/>
      <c r="D878" s="81"/>
      <c r="E878" s="81"/>
      <c r="F878" s="39"/>
      <c r="G878" s="59"/>
      <c r="H878" s="73"/>
      <c r="I878" s="42" t="e">
        <f>SCH!#REF!</f>
        <v>#REF!</v>
      </c>
    </row>
    <row r="879" spans="1:9" ht="15.75">
      <c r="A879" s="83">
        <v>877</v>
      </c>
      <c r="B879" s="45"/>
      <c r="C879" s="81"/>
      <c r="D879" s="81"/>
      <c r="E879" s="81"/>
      <c r="F879" s="39"/>
      <c r="G879" s="59"/>
      <c r="H879" s="73"/>
      <c r="I879" s="42" t="e">
        <f>SCH!#REF!</f>
        <v>#REF!</v>
      </c>
    </row>
    <row r="880" spans="1:9" ht="15.75">
      <c r="A880" s="83">
        <v>878</v>
      </c>
      <c r="B880" s="45"/>
      <c r="C880" s="81"/>
      <c r="D880" s="81"/>
      <c r="E880" s="81"/>
      <c r="F880" s="39"/>
      <c r="G880" s="59"/>
      <c r="H880" s="73"/>
      <c r="I880" s="42" t="e">
        <f>SCH!#REF!</f>
        <v>#REF!</v>
      </c>
    </row>
    <row r="881" spans="1:9" ht="15.75">
      <c r="A881" s="83">
        <v>879</v>
      </c>
      <c r="B881" s="45"/>
      <c r="C881" s="81"/>
      <c r="D881" s="81"/>
      <c r="E881" s="81"/>
      <c r="F881" s="39"/>
      <c r="G881" s="59"/>
      <c r="H881" s="73"/>
      <c r="I881" s="42" t="e">
        <f>SCH!#REF!</f>
        <v>#REF!</v>
      </c>
    </row>
    <row r="882" spans="1:9" ht="15.75">
      <c r="A882" s="83">
        <v>880</v>
      </c>
      <c r="B882" s="45"/>
      <c r="C882" s="81"/>
      <c r="D882" s="81"/>
      <c r="E882" s="81"/>
      <c r="F882" s="39"/>
      <c r="G882" s="59"/>
      <c r="H882" s="73"/>
      <c r="I882" s="42" t="e">
        <f>SCH!#REF!</f>
        <v>#REF!</v>
      </c>
    </row>
    <row r="883" spans="1:9" ht="15.75">
      <c r="A883" s="83">
        <v>881</v>
      </c>
      <c r="B883" s="45"/>
      <c r="C883" s="81"/>
      <c r="D883" s="81"/>
      <c r="E883" s="81"/>
      <c r="F883" s="39"/>
      <c r="G883" s="59"/>
      <c r="H883" s="73"/>
      <c r="I883" s="42" t="e">
        <f>SCH!#REF!</f>
        <v>#REF!</v>
      </c>
    </row>
    <row r="884" spans="1:9" ht="15.75">
      <c r="A884" s="83">
        <v>882</v>
      </c>
      <c r="B884" s="45"/>
      <c r="C884" s="81"/>
      <c r="D884" s="81"/>
      <c r="E884" s="81"/>
      <c r="F884" s="39"/>
      <c r="G884" s="59"/>
      <c r="H884" s="73"/>
      <c r="I884" s="42" t="e">
        <f>SCH!#REF!</f>
        <v>#REF!</v>
      </c>
    </row>
    <row r="885" spans="1:9" ht="15.75">
      <c r="A885" s="83">
        <v>883</v>
      </c>
      <c r="B885" s="45"/>
      <c r="C885" s="81"/>
      <c r="D885" s="81"/>
      <c r="E885" s="81"/>
      <c r="F885" s="39"/>
      <c r="G885" s="59"/>
      <c r="H885" s="73"/>
      <c r="I885" s="42" t="e">
        <f>SCH!#REF!</f>
        <v>#REF!</v>
      </c>
    </row>
    <row r="886" spans="1:9" ht="15.75">
      <c r="A886" s="83">
        <v>884</v>
      </c>
      <c r="B886" s="45"/>
      <c r="C886" s="81"/>
      <c r="D886" s="81"/>
      <c r="E886" s="81"/>
      <c r="F886" s="39"/>
      <c r="G886" s="59"/>
      <c r="H886" s="73"/>
      <c r="I886" s="42" t="e">
        <f>SCH!#REF!</f>
        <v>#REF!</v>
      </c>
    </row>
    <row r="887" spans="1:9" ht="15.75">
      <c r="A887" s="83">
        <v>885</v>
      </c>
      <c r="B887" s="45"/>
      <c r="C887" s="81"/>
      <c r="D887" s="81"/>
      <c r="E887" s="81"/>
      <c r="F887" s="39"/>
      <c r="G887" s="59"/>
      <c r="H887" s="73"/>
      <c r="I887" s="42" t="e">
        <f>SCH!#REF!</f>
        <v>#REF!</v>
      </c>
    </row>
    <row r="888" spans="1:9" ht="15.75">
      <c r="A888" s="83">
        <v>886</v>
      </c>
      <c r="B888" s="45"/>
      <c r="C888" s="81"/>
      <c r="D888" s="81"/>
      <c r="E888" s="81"/>
      <c r="F888" s="39"/>
      <c r="G888" s="59"/>
      <c r="H888" s="73"/>
      <c r="I888" s="42" t="e">
        <f>SCH!#REF!</f>
        <v>#REF!</v>
      </c>
    </row>
    <row r="889" spans="1:9" ht="15.75">
      <c r="A889" s="83">
        <v>887</v>
      </c>
      <c r="B889" s="45"/>
      <c r="C889" s="81"/>
      <c r="D889" s="81"/>
      <c r="E889" s="81"/>
      <c r="F889" s="39"/>
      <c r="G889" s="59"/>
      <c r="H889" s="73"/>
      <c r="I889" s="42" t="e">
        <f>SCH!#REF!</f>
        <v>#REF!</v>
      </c>
    </row>
    <row r="890" spans="1:9" ht="15.75">
      <c r="A890" s="83">
        <v>888</v>
      </c>
      <c r="B890" s="45"/>
      <c r="C890" s="81"/>
      <c r="D890" s="81"/>
      <c r="E890" s="81"/>
      <c r="F890" s="39"/>
      <c r="G890" s="59"/>
      <c r="H890" s="73"/>
      <c r="I890" s="42" t="e">
        <f>SCH!#REF!</f>
        <v>#REF!</v>
      </c>
    </row>
    <row r="891" spans="1:9" ht="15.75">
      <c r="A891" s="83">
        <v>889</v>
      </c>
      <c r="B891" s="45"/>
      <c r="C891" s="81"/>
      <c r="D891" s="81"/>
      <c r="E891" s="81"/>
      <c r="F891" s="39"/>
      <c r="G891" s="59"/>
      <c r="H891" s="73"/>
      <c r="I891" s="42" t="e">
        <f>SCH!#REF!</f>
        <v>#REF!</v>
      </c>
    </row>
    <row r="892" spans="1:9" ht="15.75">
      <c r="A892" s="83">
        <v>890</v>
      </c>
      <c r="B892" s="45"/>
      <c r="C892" s="81"/>
      <c r="D892" s="81"/>
      <c r="E892" s="81"/>
      <c r="F892" s="39"/>
      <c r="G892" s="59"/>
      <c r="H892" s="73"/>
      <c r="I892" s="42" t="e">
        <f>SCH!#REF!</f>
        <v>#REF!</v>
      </c>
    </row>
    <row r="893" spans="1:9" ht="15.75">
      <c r="A893" s="83">
        <v>891</v>
      </c>
      <c r="B893" s="45"/>
      <c r="C893" s="81"/>
      <c r="D893" s="81"/>
      <c r="E893" s="81"/>
      <c r="F893" s="39"/>
      <c r="G893" s="59"/>
      <c r="H893" s="73"/>
      <c r="I893" s="42" t="e">
        <f>SCH!#REF!</f>
        <v>#REF!</v>
      </c>
    </row>
    <row r="894" spans="1:9" ht="15.75">
      <c r="A894" s="83">
        <v>892</v>
      </c>
      <c r="B894" s="45"/>
      <c r="C894" s="81"/>
      <c r="D894" s="81"/>
      <c r="E894" s="81"/>
      <c r="F894" s="39"/>
      <c r="G894" s="59"/>
      <c r="H894" s="73"/>
      <c r="I894" s="42" t="e">
        <f>SCH!#REF!</f>
        <v>#REF!</v>
      </c>
    </row>
    <row r="895" spans="1:9" ht="15.75">
      <c r="A895" s="83">
        <v>893</v>
      </c>
      <c r="B895" s="45"/>
      <c r="C895" s="81"/>
      <c r="D895" s="81"/>
      <c r="E895" s="81"/>
      <c r="F895" s="39"/>
      <c r="G895" s="59"/>
      <c r="H895" s="73"/>
      <c r="I895" s="42" t="e">
        <f>SCH!#REF!</f>
        <v>#REF!</v>
      </c>
    </row>
    <row r="896" spans="1:9" ht="15.75">
      <c r="A896" s="83">
        <v>894</v>
      </c>
      <c r="B896" s="45"/>
      <c r="C896" s="81"/>
      <c r="D896" s="81"/>
      <c r="E896" s="81"/>
      <c r="F896" s="39"/>
      <c r="G896" s="59"/>
      <c r="H896" s="73"/>
      <c r="I896" s="42" t="e">
        <f>SCH!#REF!</f>
        <v>#REF!</v>
      </c>
    </row>
    <row r="897" spans="1:9" ht="15.75">
      <c r="A897" s="83">
        <v>895</v>
      </c>
      <c r="B897" s="45"/>
      <c r="C897" s="81"/>
      <c r="D897" s="81"/>
      <c r="E897" s="81"/>
      <c r="F897" s="39"/>
      <c r="G897" s="59"/>
      <c r="H897" s="73"/>
      <c r="I897" s="42" t="e">
        <f>SCH!#REF!</f>
        <v>#REF!</v>
      </c>
    </row>
    <row r="898" spans="1:9" ht="15.75">
      <c r="A898" s="83">
        <v>896</v>
      </c>
      <c r="B898" s="45"/>
      <c r="C898" s="81"/>
      <c r="D898" s="81"/>
      <c r="E898" s="81"/>
      <c r="F898" s="39"/>
      <c r="G898" s="59"/>
      <c r="H898" s="73"/>
      <c r="I898" s="42" t="e">
        <f>SCH!#REF!</f>
        <v>#REF!</v>
      </c>
    </row>
    <row r="899" spans="1:9" ht="15.75">
      <c r="A899" s="83">
        <v>897</v>
      </c>
      <c r="B899" s="45"/>
      <c r="C899" s="81"/>
      <c r="D899" s="81"/>
      <c r="E899" s="81"/>
      <c r="F899" s="39"/>
      <c r="G899" s="59"/>
      <c r="H899" s="73"/>
      <c r="I899" s="42" t="e">
        <f>SCH!#REF!</f>
        <v>#REF!</v>
      </c>
    </row>
    <row r="900" spans="1:9" ht="15.75">
      <c r="A900" s="83">
        <v>898</v>
      </c>
      <c r="B900" s="45"/>
      <c r="C900" s="81"/>
      <c r="D900" s="81"/>
      <c r="E900" s="81"/>
      <c r="F900" s="39"/>
      <c r="G900" s="59"/>
      <c r="H900" s="73"/>
      <c r="I900" s="42" t="e">
        <f>SCH!#REF!</f>
        <v>#REF!</v>
      </c>
    </row>
    <row r="901" spans="1:9">
      <c r="A901" s="83"/>
      <c r="B901" s="83"/>
      <c r="C901" s="81"/>
      <c r="D901" s="81"/>
      <c r="E901" s="81"/>
      <c r="F901" s="83"/>
      <c r="G901" s="84"/>
      <c r="H901" s="81"/>
      <c r="I901" s="42" t="e">
        <f>SCH!#REF!</f>
        <v>#REF!</v>
      </c>
    </row>
    <row r="902" spans="1:9">
      <c r="A902" s="83"/>
      <c r="B902" s="83"/>
      <c r="C902" s="81"/>
      <c r="D902" s="81"/>
      <c r="E902" s="81"/>
      <c r="F902" s="83"/>
      <c r="G902" s="84"/>
      <c r="H902" s="81"/>
      <c r="I902" s="42" t="e">
        <f>SCH!#REF!</f>
        <v>#REF!</v>
      </c>
    </row>
    <row r="903" spans="1:9">
      <c r="A903" s="83"/>
      <c r="B903" s="83"/>
      <c r="C903" s="81"/>
      <c r="D903" s="81"/>
      <c r="E903" s="81"/>
      <c r="F903" s="83"/>
      <c r="G903" s="84"/>
      <c r="H903" s="81"/>
      <c r="I903" s="42" t="e">
        <f>SCH!#REF!</f>
        <v>#REF!</v>
      </c>
    </row>
    <row r="904" spans="1:9">
      <c r="A904" s="83"/>
      <c r="B904" s="83"/>
      <c r="C904" s="81"/>
      <c r="D904" s="81"/>
      <c r="E904" s="81"/>
      <c r="F904" s="83"/>
      <c r="G904" s="84"/>
      <c r="H904" s="81"/>
      <c r="I904" s="42" t="e">
        <f>SCH!#REF!</f>
        <v>#REF!</v>
      </c>
    </row>
    <row r="905" spans="1:9">
      <c r="A905" s="83"/>
      <c r="B905" s="83"/>
      <c r="C905" s="81"/>
      <c r="D905" s="81"/>
      <c r="E905" s="81"/>
      <c r="F905" s="83"/>
      <c r="G905" s="84"/>
      <c r="H905" s="81"/>
      <c r="I905" s="42" t="e">
        <f>SCH!#REF!</f>
        <v>#REF!</v>
      </c>
    </row>
    <row r="906" spans="1:9">
      <c r="A906" s="83"/>
      <c r="B906" s="83"/>
      <c r="C906" s="81"/>
      <c r="D906" s="81"/>
      <c r="E906" s="81"/>
      <c r="F906" s="83"/>
      <c r="G906" s="84"/>
      <c r="H906" s="81"/>
      <c r="I906" s="42" t="e">
        <f>SCH!#REF!</f>
        <v>#REF!</v>
      </c>
    </row>
    <row r="907" spans="1:9">
      <c r="A907" s="83"/>
      <c r="B907" s="83"/>
      <c r="C907" s="81"/>
      <c r="D907" s="81"/>
      <c r="E907" s="81"/>
      <c r="F907" s="83"/>
      <c r="G907" s="84"/>
      <c r="H907" s="81"/>
      <c r="I907" s="42" t="e">
        <f>SCH!#REF!</f>
        <v>#REF!</v>
      </c>
    </row>
    <row r="908" spans="1:9">
      <c r="A908" s="83"/>
      <c r="B908" s="83"/>
      <c r="C908" s="81"/>
      <c r="D908" s="81"/>
      <c r="E908" s="81"/>
      <c r="F908" s="83"/>
      <c r="G908" s="84"/>
      <c r="H908" s="81"/>
      <c r="I908" s="42" t="e">
        <f>SCH!#REF!</f>
        <v>#REF!</v>
      </c>
    </row>
    <row r="909" spans="1:9">
      <c r="A909" s="83"/>
      <c r="B909" s="83"/>
      <c r="C909" s="81"/>
      <c r="D909" s="81"/>
      <c r="E909" s="81"/>
      <c r="F909" s="83"/>
      <c r="G909" s="84"/>
      <c r="H909" s="81"/>
      <c r="I909" s="42" t="e">
        <f>SCH!#REF!</f>
        <v>#REF!</v>
      </c>
    </row>
    <row r="910" spans="1:9">
      <c r="A910" s="83"/>
      <c r="B910" s="83"/>
      <c r="C910" s="81"/>
      <c r="D910" s="81"/>
      <c r="E910" s="81"/>
      <c r="F910" s="83"/>
      <c r="G910" s="84"/>
      <c r="H910" s="81"/>
      <c r="I910" s="42" t="e">
        <f>SCH!#REF!</f>
        <v>#REF!</v>
      </c>
    </row>
    <row r="911" spans="1:9">
      <c r="A911" s="83"/>
      <c r="B911" s="83"/>
      <c r="C911" s="81"/>
      <c r="D911" s="81"/>
      <c r="E911" s="81"/>
      <c r="F911" s="83"/>
      <c r="G911" s="84"/>
      <c r="H911" s="81"/>
      <c r="I911" s="42" t="e">
        <f>SCH!#REF!</f>
        <v>#REF!</v>
      </c>
    </row>
    <row r="912" spans="1:9">
      <c r="A912" s="83"/>
      <c r="B912" s="83"/>
      <c r="C912" s="81"/>
      <c r="D912" s="81"/>
      <c r="E912" s="81"/>
      <c r="F912" s="83"/>
      <c r="G912" s="84"/>
      <c r="H912" s="81"/>
      <c r="I912" s="42" t="e">
        <f>SCH!#REF!</f>
        <v>#REF!</v>
      </c>
    </row>
    <row r="913" spans="1:9">
      <c r="A913" s="83"/>
      <c r="B913" s="83"/>
      <c r="C913" s="81"/>
      <c r="D913" s="81"/>
      <c r="E913" s="81"/>
      <c r="F913" s="83"/>
      <c r="G913" s="84"/>
      <c r="H913" s="81"/>
      <c r="I913" s="42" t="e">
        <f>SCH!#REF!</f>
        <v>#REF!</v>
      </c>
    </row>
    <row r="914" spans="1:9">
      <c r="A914" s="83"/>
      <c r="B914" s="83"/>
      <c r="C914" s="81"/>
      <c r="D914" s="81"/>
      <c r="E914" s="81"/>
      <c r="F914" s="83"/>
      <c r="G914" s="84"/>
      <c r="H914" s="81"/>
      <c r="I914" s="42" t="e">
        <f>SCH!#REF!</f>
        <v>#REF!</v>
      </c>
    </row>
    <row r="915" spans="1:9">
      <c r="A915" s="83"/>
      <c r="B915" s="83"/>
      <c r="C915" s="81"/>
      <c r="D915" s="81"/>
      <c r="E915" s="81"/>
      <c r="F915" s="83"/>
      <c r="G915" s="84"/>
      <c r="H915" s="81"/>
      <c r="I915" s="42" t="e">
        <f>SCH!#REF!</f>
        <v>#REF!</v>
      </c>
    </row>
    <row r="916" spans="1:9">
      <c r="A916" s="83"/>
      <c r="B916" s="83"/>
      <c r="C916" s="81"/>
      <c r="D916" s="81"/>
      <c r="E916" s="81"/>
      <c r="F916" s="83"/>
      <c r="G916" s="84"/>
      <c r="H916" s="81"/>
      <c r="I916" s="42" t="e">
        <f>SCH!#REF!</f>
        <v>#REF!</v>
      </c>
    </row>
    <row r="917" spans="1:9">
      <c r="A917" s="83"/>
      <c r="B917" s="83"/>
      <c r="C917" s="81"/>
      <c r="D917" s="81"/>
      <c r="E917" s="81"/>
      <c r="F917" s="83"/>
      <c r="G917" s="84"/>
      <c r="H917" s="81"/>
      <c r="I917" s="42" t="e">
        <f>SCH!#REF!</f>
        <v>#REF!</v>
      </c>
    </row>
    <row r="918" spans="1:9">
      <c r="A918" s="83"/>
      <c r="B918" s="83"/>
      <c r="C918" s="81"/>
      <c r="D918" s="81"/>
      <c r="E918" s="81"/>
      <c r="F918" s="83"/>
      <c r="G918" s="84"/>
      <c r="H918" s="81"/>
      <c r="I918" s="42" t="e">
        <f>SCH!#REF!</f>
        <v>#REF!</v>
      </c>
    </row>
    <row r="919" spans="1:9">
      <c r="A919" s="83"/>
      <c r="B919" s="83"/>
      <c r="C919" s="81"/>
      <c r="D919" s="81"/>
      <c r="E919" s="81"/>
      <c r="F919" s="83"/>
      <c r="G919" s="84"/>
      <c r="H919" s="81"/>
      <c r="I919" s="42" t="e">
        <f>SCH!#REF!</f>
        <v>#REF!</v>
      </c>
    </row>
    <row r="920" spans="1:9">
      <c r="A920" s="83"/>
      <c r="B920" s="83"/>
      <c r="C920" s="81"/>
      <c r="D920" s="81"/>
      <c r="E920" s="81"/>
      <c r="F920" s="83"/>
      <c r="G920" s="84"/>
      <c r="H920" s="81"/>
      <c r="I920" s="42" t="e">
        <f>SCH!#REF!</f>
        <v>#REF!</v>
      </c>
    </row>
    <row r="921" spans="1:9">
      <c r="A921" s="83"/>
      <c r="B921" s="83"/>
      <c r="C921" s="81"/>
      <c r="D921" s="81"/>
      <c r="E921" s="81"/>
      <c r="F921" s="83"/>
      <c r="G921" s="84"/>
      <c r="H921" s="81"/>
      <c r="I921" s="42" t="e">
        <f>SCH!#REF!</f>
        <v>#REF!</v>
      </c>
    </row>
    <row r="922" spans="1:9">
      <c r="A922" s="83"/>
      <c r="B922" s="83"/>
      <c r="C922" s="81"/>
      <c r="D922" s="81"/>
      <c r="E922" s="81"/>
      <c r="F922" s="83"/>
      <c r="G922" s="84"/>
      <c r="H922" s="81"/>
      <c r="I922" s="42" t="e">
        <f>SCH!#REF!</f>
        <v>#REF!</v>
      </c>
    </row>
    <row r="923" spans="1:9">
      <c r="A923" s="83"/>
      <c r="B923" s="83"/>
      <c r="C923" s="81"/>
      <c r="D923" s="81"/>
      <c r="E923" s="81"/>
      <c r="F923" s="83"/>
      <c r="G923" s="84"/>
      <c r="H923" s="81"/>
      <c r="I923" s="42" t="e">
        <f>SCH!#REF!</f>
        <v>#REF!</v>
      </c>
    </row>
    <row r="924" spans="1:9">
      <c r="A924" s="83"/>
      <c r="B924" s="83"/>
      <c r="C924" s="81"/>
      <c r="D924" s="81"/>
      <c r="E924" s="81"/>
      <c r="F924" s="83"/>
      <c r="G924" s="84"/>
      <c r="H924" s="81"/>
      <c r="I924" s="42" t="e">
        <f>SCH!#REF!</f>
        <v>#REF!</v>
      </c>
    </row>
    <row r="925" spans="1:9">
      <c r="A925" s="83"/>
      <c r="B925" s="83"/>
      <c r="C925" s="81"/>
      <c r="D925" s="81"/>
      <c r="E925" s="81"/>
      <c r="F925" s="83"/>
      <c r="G925" s="84"/>
      <c r="H925" s="81"/>
      <c r="I925" s="42" t="e">
        <f>SCH!#REF!</f>
        <v>#REF!</v>
      </c>
    </row>
    <row r="926" spans="1:9">
      <c r="A926" s="83"/>
      <c r="B926" s="83"/>
      <c r="C926" s="81"/>
      <c r="D926" s="81"/>
      <c r="E926" s="81"/>
      <c r="F926" s="83"/>
      <c r="G926" s="84"/>
      <c r="H926" s="81"/>
      <c r="I926" s="42" t="e">
        <f>SCH!#REF!</f>
        <v>#REF!</v>
      </c>
    </row>
    <row r="927" spans="1:9">
      <c r="A927" s="83"/>
      <c r="B927" s="83"/>
      <c r="C927" s="81"/>
      <c r="D927" s="81"/>
      <c r="E927" s="81"/>
      <c r="F927" s="83"/>
      <c r="G927" s="84"/>
      <c r="H927" s="81"/>
      <c r="I927" s="42" t="e">
        <f>SCH!#REF!</f>
        <v>#REF!</v>
      </c>
    </row>
    <row r="928" spans="1:9">
      <c r="A928" s="83"/>
      <c r="B928" s="83"/>
      <c r="C928" s="81"/>
      <c r="D928" s="81"/>
      <c r="E928" s="81"/>
      <c r="F928" s="83"/>
      <c r="G928" s="84"/>
      <c r="H928" s="81"/>
      <c r="I928" s="42" t="e">
        <f>SCH!#REF!</f>
        <v>#REF!</v>
      </c>
    </row>
    <row r="929" spans="1:9">
      <c r="A929" s="83"/>
      <c r="B929" s="83"/>
      <c r="C929" s="81"/>
      <c r="D929" s="81"/>
      <c r="E929" s="81"/>
      <c r="F929" s="83"/>
      <c r="G929" s="84"/>
      <c r="H929" s="81"/>
      <c r="I929" s="42" t="e">
        <f>SCH!#REF!</f>
        <v>#REF!</v>
      </c>
    </row>
    <row r="930" spans="1:9">
      <c r="A930" s="83"/>
      <c r="B930" s="83"/>
      <c r="C930" s="81"/>
      <c r="D930" s="81"/>
      <c r="E930" s="81"/>
      <c r="F930" s="83"/>
      <c r="G930" s="84"/>
      <c r="H930" s="81"/>
      <c r="I930" s="42">
        <f>SCH!A472</f>
        <v>706</v>
      </c>
    </row>
    <row r="931" spans="1:9">
      <c r="A931" s="83"/>
      <c r="B931" s="83"/>
      <c r="C931" s="81"/>
      <c r="D931" s="81"/>
      <c r="E931" s="81"/>
      <c r="F931" s="83"/>
      <c r="G931" s="84"/>
      <c r="H931" s="81"/>
      <c r="I931" s="42">
        <f>SCH!A473</f>
        <v>339</v>
      </c>
    </row>
    <row r="932" spans="1:9">
      <c r="A932" s="83"/>
      <c r="B932" s="83"/>
      <c r="C932" s="81"/>
      <c r="D932" s="81"/>
      <c r="E932" s="81"/>
      <c r="F932" s="83"/>
      <c r="G932" s="84"/>
      <c r="H932" s="81"/>
      <c r="I932" s="42">
        <f>SCH!A474</f>
        <v>153</v>
      </c>
    </row>
    <row r="933" spans="1:9">
      <c r="A933" s="83"/>
      <c r="B933" s="83"/>
      <c r="C933" s="81"/>
      <c r="D933" s="81"/>
      <c r="E933" s="81"/>
      <c r="F933" s="83"/>
      <c r="G933" s="84"/>
      <c r="H933" s="81"/>
      <c r="I933" s="42">
        <f>SCH!A475</f>
        <v>337</v>
      </c>
    </row>
    <row r="934" spans="1:9">
      <c r="A934" s="83"/>
      <c r="B934" s="83"/>
      <c r="C934" s="81"/>
      <c r="D934" s="81"/>
      <c r="E934" s="81"/>
      <c r="F934" s="83"/>
      <c r="G934" s="84"/>
      <c r="H934" s="81"/>
      <c r="I934" s="42">
        <f>SCH!A476</f>
        <v>150</v>
      </c>
    </row>
    <row r="935" spans="1:9">
      <c r="A935" s="83"/>
      <c r="B935" s="83"/>
      <c r="C935" s="81"/>
      <c r="D935" s="81"/>
      <c r="E935" s="81"/>
      <c r="F935" s="83"/>
      <c r="G935" s="84"/>
      <c r="H935" s="81"/>
      <c r="I935" s="42">
        <f>SCH!A477</f>
        <v>707</v>
      </c>
    </row>
    <row r="936" spans="1:9">
      <c r="A936" s="83"/>
      <c r="B936" s="83"/>
      <c r="C936" s="81"/>
      <c r="D936" s="81"/>
      <c r="E936" s="81"/>
      <c r="F936" s="83"/>
      <c r="G936" s="84"/>
      <c r="H936" s="81"/>
      <c r="I936" s="42">
        <f>SCH!A478</f>
        <v>0</v>
      </c>
    </row>
    <row r="937" spans="1:9">
      <c r="A937" s="83"/>
      <c r="B937" s="83"/>
      <c r="C937" s="81"/>
      <c r="D937" s="81"/>
      <c r="E937" s="81"/>
      <c r="F937" s="83"/>
      <c r="G937" s="84"/>
      <c r="H937" s="81"/>
      <c r="I937" s="42">
        <f>SCH!A479</f>
        <v>0</v>
      </c>
    </row>
    <row r="938" spans="1:9">
      <c r="A938" s="83"/>
      <c r="B938" s="83"/>
      <c r="C938" s="81"/>
      <c r="D938" s="81"/>
      <c r="E938" s="81"/>
      <c r="F938" s="83"/>
      <c r="G938" s="84"/>
      <c r="H938" s="81"/>
      <c r="I938" s="42">
        <f>SCH!A480</f>
        <v>146</v>
      </c>
    </row>
    <row r="939" spans="1:9">
      <c r="A939" s="83"/>
      <c r="B939" s="83"/>
      <c r="C939" s="81"/>
      <c r="D939" s="81"/>
      <c r="E939" s="81"/>
      <c r="F939" s="83"/>
      <c r="G939" s="84"/>
      <c r="H939" s="81"/>
      <c r="I939" s="42">
        <f>SCH!A481</f>
        <v>332</v>
      </c>
    </row>
    <row r="940" spans="1:9">
      <c r="A940" s="83"/>
      <c r="B940" s="83"/>
      <c r="C940" s="81"/>
      <c r="D940" s="81"/>
      <c r="E940" s="81"/>
      <c r="F940" s="83"/>
      <c r="G940" s="84"/>
      <c r="H940" s="81"/>
      <c r="I940" s="42">
        <f>SCH!A482</f>
        <v>131</v>
      </c>
    </row>
    <row r="941" spans="1:9">
      <c r="A941" s="83"/>
      <c r="B941" s="83"/>
      <c r="C941" s="81"/>
      <c r="D941" s="81"/>
      <c r="E941" s="81"/>
      <c r="F941" s="83"/>
      <c r="G941" s="84"/>
      <c r="H941" s="81"/>
      <c r="I941" s="42">
        <f>SCH!A483</f>
        <v>496</v>
      </c>
    </row>
    <row r="942" spans="1:9">
      <c r="A942" s="83"/>
      <c r="B942" s="83"/>
      <c r="C942" s="81"/>
      <c r="D942" s="81"/>
      <c r="E942" s="81"/>
      <c r="F942" s="83"/>
      <c r="G942" s="84"/>
      <c r="H942" s="81"/>
      <c r="I942" s="42">
        <f>SCH!A484</f>
        <v>0</v>
      </c>
    </row>
    <row r="943" spans="1:9">
      <c r="A943" s="83"/>
      <c r="B943" s="83"/>
      <c r="C943" s="81"/>
      <c r="D943" s="81"/>
      <c r="E943" s="81"/>
      <c r="F943" s="83"/>
      <c r="G943" s="84"/>
      <c r="H943" s="81"/>
      <c r="I943" s="42">
        <f>SCH!A485</f>
        <v>0</v>
      </c>
    </row>
    <row r="944" spans="1:9">
      <c r="A944" s="83"/>
      <c r="B944" s="83"/>
      <c r="C944" s="81"/>
      <c r="D944" s="81"/>
      <c r="E944" s="81"/>
      <c r="F944" s="83"/>
      <c r="G944" s="84"/>
      <c r="H944" s="81"/>
      <c r="I944" s="42">
        <f>SCH!A486</f>
        <v>0</v>
      </c>
    </row>
    <row r="945" spans="1:9">
      <c r="A945" s="83"/>
      <c r="B945" s="83"/>
      <c r="C945" s="81"/>
      <c r="D945" s="81"/>
      <c r="E945" s="81"/>
      <c r="F945" s="83"/>
      <c r="G945" s="84"/>
      <c r="H945" s="81"/>
      <c r="I945" s="42">
        <f>SCH!A487</f>
        <v>0</v>
      </c>
    </row>
    <row r="946" spans="1:9">
      <c r="A946" s="83"/>
      <c r="B946" s="83"/>
      <c r="C946" s="81"/>
      <c r="D946" s="81"/>
      <c r="E946" s="81"/>
      <c r="F946" s="83"/>
      <c r="G946" s="84"/>
      <c r="H946" s="81"/>
      <c r="I946" s="42">
        <f>SCH!A488</f>
        <v>44</v>
      </c>
    </row>
    <row r="947" spans="1:9">
      <c r="A947" s="83"/>
      <c r="B947" s="83"/>
      <c r="C947" s="81"/>
      <c r="D947" s="81"/>
      <c r="E947" s="81"/>
      <c r="F947" s="83"/>
      <c r="G947" s="84"/>
      <c r="H947" s="81"/>
      <c r="I947" s="42">
        <f>SCH!A489</f>
        <v>271</v>
      </c>
    </row>
    <row r="948" spans="1:9">
      <c r="A948" s="83"/>
      <c r="B948" s="83"/>
      <c r="C948" s="81"/>
      <c r="D948" s="81"/>
      <c r="E948" s="81"/>
      <c r="F948" s="83"/>
      <c r="G948" s="84"/>
      <c r="H948" s="81"/>
      <c r="I948" s="42">
        <f>SCH!A490</f>
        <v>390</v>
      </c>
    </row>
    <row r="949" spans="1:9">
      <c r="A949" s="83"/>
      <c r="B949" s="83"/>
      <c r="C949" s="81"/>
      <c r="D949" s="81"/>
      <c r="E949" s="81"/>
      <c r="F949" s="83"/>
      <c r="G949" s="84"/>
      <c r="H949" s="81"/>
      <c r="I949" s="42">
        <f>SCH!A491</f>
        <v>284</v>
      </c>
    </row>
    <row r="950" spans="1:9">
      <c r="A950" s="83"/>
      <c r="B950" s="83"/>
      <c r="C950" s="81"/>
      <c r="D950" s="81"/>
      <c r="E950" s="81"/>
      <c r="F950" s="83"/>
      <c r="G950" s="84"/>
      <c r="H950" s="81"/>
      <c r="I950" s="42">
        <f>SCH!A492</f>
        <v>473</v>
      </c>
    </row>
    <row r="951" spans="1:9">
      <c r="A951" s="83"/>
      <c r="B951" s="83"/>
      <c r="C951" s="81"/>
      <c r="D951" s="81"/>
      <c r="E951" s="81"/>
      <c r="F951" s="83"/>
      <c r="G951" s="84"/>
      <c r="H951" s="81"/>
      <c r="I951" s="42">
        <f>SCH!A493</f>
        <v>107</v>
      </c>
    </row>
    <row r="952" spans="1:9">
      <c r="A952" s="83"/>
      <c r="B952" s="83"/>
      <c r="C952" s="81"/>
      <c r="D952" s="81"/>
      <c r="E952" s="81"/>
      <c r="F952" s="83"/>
      <c r="G952" s="84"/>
      <c r="H952" s="81"/>
      <c r="I952" s="42">
        <f>SCH!A494</f>
        <v>0</v>
      </c>
    </row>
    <row r="953" spans="1:9">
      <c r="A953" s="83"/>
      <c r="B953" s="83"/>
      <c r="C953" s="81"/>
      <c r="D953" s="81"/>
      <c r="E953" s="81"/>
      <c r="F953" s="83"/>
      <c r="G953" s="84"/>
      <c r="H953" s="81"/>
      <c r="I953" s="42">
        <f>SCH!A495</f>
        <v>0</v>
      </c>
    </row>
    <row r="954" spans="1:9">
      <c r="A954" s="83"/>
      <c r="B954" s="83"/>
      <c r="C954" s="81"/>
      <c r="D954" s="81"/>
      <c r="E954" s="81"/>
      <c r="F954" s="83"/>
      <c r="G954" s="84"/>
      <c r="H954" s="81"/>
      <c r="I954" s="42">
        <f>SCH!A496</f>
        <v>10</v>
      </c>
    </row>
    <row r="955" spans="1:9">
      <c r="A955" s="83"/>
      <c r="B955" s="83"/>
      <c r="C955" s="81"/>
      <c r="D955" s="81"/>
      <c r="E955" s="81"/>
      <c r="F955" s="83"/>
      <c r="G955" s="84"/>
      <c r="H955" s="81"/>
      <c r="I955" s="42">
        <f>SCH!A497</f>
        <v>127</v>
      </c>
    </row>
    <row r="956" spans="1:9">
      <c r="A956" s="83"/>
      <c r="B956" s="83"/>
      <c r="C956" s="81"/>
      <c r="D956" s="81"/>
      <c r="E956" s="81"/>
      <c r="F956" s="83"/>
      <c r="G956" s="84"/>
      <c r="H956" s="81"/>
      <c r="I956" s="42">
        <f>SCH!A498</f>
        <v>320</v>
      </c>
    </row>
    <row r="957" spans="1:9">
      <c r="A957" s="83"/>
      <c r="B957" s="83"/>
      <c r="C957" s="81"/>
      <c r="D957" s="81"/>
      <c r="E957" s="81"/>
      <c r="F957" s="83"/>
      <c r="G957" s="84"/>
      <c r="H957" s="81"/>
      <c r="I957" s="42">
        <f>SCH!A499</f>
        <v>125</v>
      </c>
    </row>
    <row r="958" spans="1:9">
      <c r="A958" s="83"/>
      <c r="B958" s="83"/>
      <c r="C958" s="81"/>
      <c r="D958" s="81"/>
      <c r="E958" s="81"/>
      <c r="F958" s="83"/>
      <c r="G958" s="84"/>
      <c r="H958" s="81"/>
      <c r="I958" s="42">
        <f>SCH!A500</f>
        <v>316</v>
      </c>
    </row>
    <row r="959" spans="1:9">
      <c r="A959" s="83"/>
      <c r="B959" s="83"/>
      <c r="C959" s="81"/>
      <c r="D959" s="81"/>
      <c r="E959" s="81"/>
      <c r="F959" s="83"/>
      <c r="G959" s="84"/>
      <c r="H959" s="81"/>
      <c r="I959" s="42">
        <f>SCH!A501</f>
        <v>275</v>
      </c>
    </row>
    <row r="960" spans="1:9">
      <c r="A960" s="83"/>
      <c r="B960" s="83"/>
      <c r="C960" s="81"/>
      <c r="D960" s="81"/>
      <c r="E960" s="81"/>
      <c r="F960" s="83"/>
      <c r="G960" s="84"/>
      <c r="H960" s="81"/>
      <c r="I960" s="42">
        <f>SCH!A502</f>
        <v>476</v>
      </c>
    </row>
    <row r="961" spans="1:9">
      <c r="A961" s="83"/>
      <c r="B961" s="83"/>
      <c r="C961" s="81"/>
      <c r="D961" s="81"/>
      <c r="E961" s="81"/>
      <c r="F961" s="83"/>
      <c r="G961" s="84"/>
      <c r="H961" s="81"/>
      <c r="I961" s="42">
        <f>SCH!A503</f>
        <v>94</v>
      </c>
    </row>
    <row r="962" spans="1:9">
      <c r="A962" s="83"/>
      <c r="B962" s="83"/>
      <c r="C962" s="81"/>
      <c r="D962" s="81"/>
      <c r="E962" s="81"/>
      <c r="F962" s="83"/>
      <c r="G962" s="84"/>
      <c r="H962" s="81"/>
      <c r="I962" s="42">
        <f>SCH!A504</f>
        <v>52</v>
      </c>
    </row>
    <row r="963" spans="1:9">
      <c r="A963" s="83"/>
      <c r="B963" s="83"/>
      <c r="C963" s="81"/>
      <c r="D963" s="81"/>
      <c r="E963" s="81"/>
      <c r="F963" s="83"/>
      <c r="G963" s="84"/>
      <c r="H963" s="81"/>
      <c r="I963" s="42">
        <f>SCH!A505</f>
        <v>656</v>
      </c>
    </row>
    <row r="964" spans="1:9">
      <c r="A964" s="83"/>
      <c r="B964" s="83"/>
      <c r="C964" s="81"/>
      <c r="D964" s="81"/>
      <c r="E964" s="81"/>
      <c r="F964" s="83"/>
      <c r="G964" s="84"/>
      <c r="H964" s="81"/>
      <c r="I964" s="42">
        <f>SCH!A506</f>
        <v>667</v>
      </c>
    </row>
    <row r="965" spans="1:9">
      <c r="A965" s="83"/>
      <c r="B965" s="83"/>
      <c r="C965" s="81"/>
      <c r="D965" s="81"/>
      <c r="E965" s="81"/>
      <c r="F965" s="83"/>
      <c r="G965" s="84"/>
      <c r="H965" s="81"/>
      <c r="I965" s="42">
        <f>SCH!A507</f>
        <v>290</v>
      </c>
    </row>
    <row r="966" spans="1:9">
      <c r="A966" s="83"/>
      <c r="B966" s="83"/>
      <c r="C966" s="81"/>
      <c r="D966" s="81"/>
      <c r="E966" s="81"/>
      <c r="F966" s="83"/>
      <c r="G966" s="84"/>
      <c r="H966" s="81"/>
      <c r="I966" s="42">
        <f>SCH!A508</f>
        <v>315</v>
      </c>
    </row>
    <row r="967" spans="1:9">
      <c r="A967" s="83"/>
      <c r="B967" s="83"/>
      <c r="C967" s="81"/>
      <c r="D967" s="81"/>
      <c r="E967" s="81"/>
      <c r="F967" s="83"/>
      <c r="G967" s="84"/>
      <c r="H967" s="81"/>
      <c r="I967" s="42">
        <f>SCH!A509</f>
        <v>105</v>
      </c>
    </row>
    <row r="968" spans="1:9">
      <c r="A968" s="83"/>
      <c r="B968" s="83"/>
      <c r="C968" s="81"/>
      <c r="D968" s="81"/>
      <c r="E968" s="81"/>
      <c r="F968" s="83"/>
      <c r="G968" s="84"/>
      <c r="H968" s="81"/>
      <c r="I968" s="42">
        <f>SCH!A510</f>
        <v>0</v>
      </c>
    </row>
    <row r="969" spans="1:9">
      <c r="A969" s="83"/>
      <c r="B969" s="83"/>
      <c r="C969" s="81"/>
      <c r="D969" s="81"/>
      <c r="E969" s="81"/>
      <c r="F969" s="83"/>
      <c r="G969" s="84"/>
      <c r="H969" s="81"/>
      <c r="I969" s="42">
        <f>SCH!A511</f>
        <v>0</v>
      </c>
    </row>
    <row r="970" spans="1:9">
      <c r="A970" s="83"/>
      <c r="B970" s="83"/>
      <c r="C970" s="81"/>
      <c r="D970" s="81"/>
      <c r="E970" s="81"/>
      <c r="F970" s="83"/>
      <c r="G970" s="84"/>
      <c r="H970" s="81"/>
      <c r="I970" s="42">
        <f>SCH!A512</f>
        <v>672</v>
      </c>
    </row>
    <row r="971" spans="1:9">
      <c r="A971" s="83"/>
      <c r="B971" s="83"/>
      <c r="C971" s="81"/>
      <c r="D971" s="81"/>
      <c r="E971" s="81"/>
      <c r="F971" s="83"/>
      <c r="G971" s="84"/>
      <c r="H971" s="81"/>
      <c r="I971" s="42">
        <f>SCH!A513</f>
        <v>658</v>
      </c>
    </row>
    <row r="972" spans="1:9">
      <c r="A972" s="83"/>
      <c r="B972" s="83"/>
      <c r="C972" s="81"/>
      <c r="D972" s="81"/>
      <c r="E972" s="81"/>
      <c r="F972" s="83"/>
      <c r="G972" s="84"/>
      <c r="H972" s="81"/>
      <c r="I972" s="42">
        <f>SCH!A514</f>
        <v>310</v>
      </c>
    </row>
    <row r="973" spans="1:9">
      <c r="A973" s="83"/>
      <c r="B973" s="83"/>
      <c r="C973" s="81"/>
      <c r="D973" s="81"/>
      <c r="E973" s="81"/>
      <c r="F973" s="83"/>
      <c r="G973" s="84"/>
      <c r="H973" s="81"/>
      <c r="I973" s="42">
        <f>SCH!A515</f>
        <v>499</v>
      </c>
    </row>
    <row r="974" spans="1:9">
      <c r="A974" s="83"/>
      <c r="B974" s="83"/>
      <c r="C974" s="81"/>
      <c r="D974" s="81"/>
      <c r="E974" s="81"/>
      <c r="F974" s="83"/>
      <c r="G974" s="84"/>
      <c r="H974" s="81"/>
      <c r="I974" s="42">
        <f>SCH!A516</f>
        <v>0</v>
      </c>
    </row>
    <row r="975" spans="1:9">
      <c r="A975" s="83"/>
      <c r="B975" s="83"/>
      <c r="C975" s="81"/>
      <c r="D975" s="81"/>
      <c r="E975" s="81"/>
      <c r="F975" s="83"/>
      <c r="G975" s="84"/>
      <c r="H975" s="81"/>
      <c r="I975" s="42">
        <f>SCH!A517</f>
        <v>0</v>
      </c>
    </row>
    <row r="976" spans="1:9">
      <c r="A976" s="83"/>
      <c r="B976" s="83"/>
      <c r="C976" s="81"/>
      <c r="D976" s="81"/>
      <c r="E976" s="81"/>
      <c r="F976" s="83"/>
      <c r="G976" s="84"/>
      <c r="H976" s="81"/>
      <c r="I976" s="42">
        <f>SCH!A518</f>
        <v>0</v>
      </c>
    </row>
    <row r="977" spans="1:9">
      <c r="A977" s="83"/>
      <c r="B977" s="83"/>
      <c r="C977" s="81"/>
      <c r="D977" s="81"/>
      <c r="E977" s="81"/>
      <c r="F977" s="83"/>
      <c r="G977" s="84"/>
      <c r="H977" s="81"/>
      <c r="I977" s="42">
        <f>SCH!A519</f>
        <v>0</v>
      </c>
    </row>
    <row r="978" spans="1:9">
      <c r="A978" s="83"/>
      <c r="B978" s="83"/>
      <c r="C978" s="81"/>
      <c r="D978" s="81"/>
      <c r="E978" s="81"/>
      <c r="F978" s="83"/>
      <c r="G978" s="84"/>
      <c r="H978" s="81"/>
      <c r="I978" s="42">
        <f>SCH!A520</f>
        <v>693</v>
      </c>
    </row>
    <row r="979" spans="1:9">
      <c r="A979" s="83"/>
      <c r="B979" s="83"/>
      <c r="C979" s="81"/>
      <c r="D979" s="81"/>
      <c r="E979" s="81"/>
      <c r="F979" s="83"/>
      <c r="G979" s="84"/>
      <c r="H979" s="81"/>
      <c r="I979" s="42">
        <f>SCH!A521</f>
        <v>724</v>
      </c>
    </row>
    <row r="980" spans="1:9">
      <c r="A980" s="83"/>
      <c r="B980" s="83"/>
      <c r="C980" s="81"/>
      <c r="D980" s="81"/>
      <c r="E980" s="81"/>
      <c r="F980" s="83"/>
      <c r="G980" s="84"/>
      <c r="H980" s="81"/>
      <c r="I980" s="42">
        <f>SCH!A522</f>
        <v>725</v>
      </c>
    </row>
    <row r="981" spans="1:9">
      <c r="A981" s="83"/>
      <c r="B981" s="83"/>
      <c r="C981" s="81"/>
      <c r="D981" s="81"/>
      <c r="E981" s="81"/>
      <c r="F981" s="83"/>
      <c r="G981" s="84"/>
      <c r="H981" s="81"/>
      <c r="I981" s="42">
        <f>SCH!A523</f>
        <v>726</v>
      </c>
    </row>
    <row r="982" spans="1:9">
      <c r="A982" s="83"/>
      <c r="B982" s="83"/>
      <c r="C982" s="81"/>
      <c r="D982" s="81"/>
      <c r="E982" s="81"/>
      <c r="F982" s="83"/>
      <c r="G982" s="84"/>
      <c r="H982" s="81"/>
      <c r="I982" s="42">
        <f>SCH!A524</f>
        <v>0</v>
      </c>
    </row>
    <row r="983" spans="1:9">
      <c r="A983" s="83"/>
      <c r="B983" s="83"/>
      <c r="C983" s="81"/>
      <c r="D983" s="81"/>
      <c r="E983" s="81"/>
      <c r="F983" s="83"/>
      <c r="G983" s="84"/>
      <c r="H983" s="81"/>
      <c r="I983" s="42">
        <f>SCH!A525</f>
        <v>0</v>
      </c>
    </row>
    <row r="984" spans="1:9">
      <c r="A984" s="83"/>
      <c r="B984" s="83"/>
      <c r="C984" s="81"/>
      <c r="D984" s="81"/>
      <c r="E984" s="81"/>
      <c r="F984" s="83"/>
      <c r="G984" s="84"/>
      <c r="H984" s="81"/>
      <c r="I984" s="42">
        <f>SCH!A526</f>
        <v>0</v>
      </c>
    </row>
    <row r="985" spans="1:9">
      <c r="A985" s="83"/>
      <c r="B985" s="83"/>
      <c r="C985" s="81"/>
      <c r="D985" s="81"/>
      <c r="E985" s="81"/>
      <c r="F985" s="83"/>
      <c r="G985" s="84"/>
      <c r="H985" s="81"/>
      <c r="I985" s="42">
        <f>SCH!A527</f>
        <v>0</v>
      </c>
    </row>
    <row r="986" spans="1:9">
      <c r="A986" s="83"/>
      <c r="B986" s="83"/>
      <c r="C986" s="81"/>
      <c r="D986" s="81"/>
      <c r="E986" s="81"/>
      <c r="F986" s="83"/>
      <c r="G986" s="84"/>
      <c r="H986" s="81"/>
      <c r="I986" s="42">
        <f>SCH!A528</f>
        <v>687</v>
      </c>
    </row>
    <row r="987" spans="1:9">
      <c r="A987" s="83"/>
      <c r="B987" s="83"/>
      <c r="C987" s="81"/>
      <c r="D987" s="81"/>
      <c r="E987" s="81"/>
      <c r="F987" s="83"/>
      <c r="G987" s="84"/>
      <c r="H987" s="81"/>
      <c r="I987" s="42">
        <f>SCH!A529</f>
        <v>713</v>
      </c>
    </row>
    <row r="988" spans="1:9">
      <c r="A988" s="83"/>
      <c r="B988" s="83"/>
      <c r="C988" s="81"/>
      <c r="D988" s="81"/>
      <c r="E988" s="81"/>
      <c r="F988" s="83"/>
      <c r="G988" s="84"/>
      <c r="H988" s="81"/>
      <c r="I988" s="42">
        <f>SCH!A530</f>
        <v>704</v>
      </c>
    </row>
    <row r="989" spans="1:9">
      <c r="A989" s="83"/>
      <c r="B989" s="83"/>
      <c r="C989" s="81"/>
      <c r="D989" s="81"/>
      <c r="E989" s="81"/>
      <c r="F989" s="83"/>
      <c r="G989" s="84"/>
      <c r="H989" s="81"/>
      <c r="I989" s="42">
        <f>SCH!A531</f>
        <v>705</v>
      </c>
    </row>
    <row r="990" spans="1:9">
      <c r="A990" s="83"/>
      <c r="B990" s="83"/>
      <c r="C990" s="81"/>
      <c r="D990" s="81"/>
      <c r="E990" s="81"/>
      <c r="F990" s="83"/>
      <c r="G990" s="84"/>
      <c r="H990" s="81"/>
      <c r="I990" s="42">
        <f>SCH!A532</f>
        <v>0</v>
      </c>
    </row>
    <row r="991" spans="1:9">
      <c r="A991" s="83"/>
      <c r="B991" s="83"/>
      <c r="C991" s="81"/>
      <c r="D991" s="81"/>
      <c r="E991" s="81"/>
      <c r="F991" s="83"/>
      <c r="G991" s="84"/>
      <c r="H991" s="81"/>
      <c r="I991" s="42">
        <f>SCH!A533</f>
        <v>0</v>
      </c>
    </row>
    <row r="992" spans="1:9">
      <c r="A992" s="83"/>
      <c r="B992" s="83"/>
      <c r="C992" s="81"/>
      <c r="D992" s="81"/>
      <c r="E992" s="81"/>
      <c r="F992" s="83"/>
      <c r="G992" s="84"/>
      <c r="H992" s="81"/>
      <c r="I992" s="42">
        <f>SCH!A534</f>
        <v>0</v>
      </c>
    </row>
    <row r="993" spans="1:9">
      <c r="A993" s="83"/>
      <c r="B993" s="83"/>
      <c r="C993" s="81"/>
      <c r="D993" s="81"/>
      <c r="E993" s="81"/>
      <c r="F993" s="83"/>
      <c r="G993" s="84"/>
      <c r="H993" s="81"/>
      <c r="I993" s="42">
        <f>SCH!A535</f>
        <v>0</v>
      </c>
    </row>
    <row r="994" spans="1:9">
      <c r="A994" s="83"/>
      <c r="B994" s="83"/>
      <c r="C994" s="81"/>
      <c r="D994" s="81"/>
      <c r="E994" s="81"/>
      <c r="F994" s="83"/>
      <c r="G994" s="84"/>
      <c r="H994" s="81"/>
      <c r="I994" s="42">
        <f>SCH!A536</f>
        <v>0</v>
      </c>
    </row>
    <row r="995" spans="1:9">
      <c r="A995" s="83"/>
      <c r="B995" s="83"/>
      <c r="C995" s="81"/>
      <c r="D995" s="81"/>
      <c r="E995" s="81"/>
      <c r="F995" s="83"/>
      <c r="G995" s="84"/>
      <c r="H995" s="81"/>
      <c r="I995" s="42">
        <f>SCH!A537</f>
        <v>0</v>
      </c>
    </row>
    <row r="996" spans="1:9">
      <c r="A996" s="83"/>
      <c r="B996" s="83"/>
      <c r="C996" s="81"/>
      <c r="D996" s="81"/>
      <c r="E996" s="81"/>
      <c r="F996" s="83"/>
      <c r="G996" s="84"/>
      <c r="H996" s="81"/>
      <c r="I996" s="42">
        <f>SCH!A538</f>
        <v>0</v>
      </c>
    </row>
    <row r="997" spans="1:9">
      <c r="A997" s="83"/>
      <c r="B997" s="83"/>
      <c r="C997" s="81"/>
      <c r="D997" s="81"/>
      <c r="E997" s="81"/>
      <c r="F997" s="83"/>
      <c r="G997" s="84"/>
      <c r="H997" s="81"/>
      <c r="I997" s="42">
        <f>SCH!A539</f>
        <v>0</v>
      </c>
    </row>
    <row r="998" spans="1:9">
      <c r="A998" s="83"/>
      <c r="B998" s="83"/>
      <c r="C998" s="81"/>
      <c r="D998" s="81"/>
      <c r="E998" s="81"/>
      <c r="F998" s="83"/>
      <c r="G998" s="84"/>
      <c r="H998" s="81"/>
      <c r="I998" s="42">
        <f>SCH!A540</f>
        <v>0</v>
      </c>
    </row>
    <row r="999" spans="1:9">
      <c r="A999" s="83"/>
      <c r="B999" s="83"/>
      <c r="C999" s="81"/>
      <c r="D999" s="81"/>
      <c r="E999" s="81"/>
      <c r="F999" s="83"/>
      <c r="G999" s="84"/>
      <c r="H999" s="81"/>
      <c r="I999" s="42">
        <f>SCH!A541</f>
        <v>0</v>
      </c>
    </row>
    <row r="1000" spans="1:9">
      <c r="A1000" s="83"/>
      <c r="B1000" s="83"/>
      <c r="C1000" s="81"/>
      <c r="D1000" s="81"/>
      <c r="E1000" s="81"/>
      <c r="F1000" s="83"/>
      <c r="G1000" s="84"/>
      <c r="H1000" s="81"/>
      <c r="I1000" s="42">
        <f>SCH!A542</f>
        <v>0</v>
      </c>
    </row>
    <row r="1001" spans="1:9">
      <c r="A1001" s="83"/>
      <c r="B1001" s="83"/>
      <c r="C1001" s="81"/>
      <c r="D1001" s="81"/>
      <c r="E1001" s="81"/>
      <c r="F1001" s="83"/>
      <c r="G1001" s="84"/>
      <c r="H1001" s="81"/>
      <c r="I1001" s="42">
        <f>SCH!A543</f>
        <v>0</v>
      </c>
    </row>
    <row r="1002" spans="1:9">
      <c r="A1002" s="83"/>
      <c r="B1002" s="83"/>
      <c r="C1002" s="81"/>
      <c r="D1002" s="81"/>
      <c r="E1002" s="81"/>
      <c r="F1002" s="83"/>
      <c r="G1002" s="84"/>
      <c r="H1002" s="81"/>
      <c r="I1002" s="42">
        <f>SCH!A544</f>
        <v>0</v>
      </c>
    </row>
    <row r="1003" spans="1:9">
      <c r="A1003" s="83"/>
      <c r="B1003" s="83"/>
      <c r="C1003" s="81"/>
      <c r="D1003" s="81"/>
      <c r="E1003" s="81"/>
      <c r="F1003" s="83"/>
      <c r="G1003" s="84"/>
      <c r="H1003" s="81"/>
      <c r="I1003" s="42">
        <f>SCH!A545</f>
        <v>0</v>
      </c>
    </row>
    <row r="1004" spans="1:9">
      <c r="A1004" s="83"/>
      <c r="B1004" s="83"/>
      <c r="C1004" s="81"/>
      <c r="D1004" s="81"/>
      <c r="E1004" s="81"/>
      <c r="F1004" s="83"/>
      <c r="G1004" s="84"/>
      <c r="H1004" s="81"/>
      <c r="I1004" s="42">
        <f>SCH!A546</f>
        <v>0</v>
      </c>
    </row>
    <row r="1005" spans="1:9">
      <c r="A1005" s="83"/>
      <c r="B1005" s="83"/>
      <c r="C1005" s="81"/>
      <c r="D1005" s="81"/>
      <c r="E1005" s="81"/>
      <c r="F1005" s="83"/>
      <c r="G1005" s="84"/>
      <c r="H1005" s="81"/>
      <c r="I1005" s="42">
        <f>SCH!A547</f>
        <v>0</v>
      </c>
    </row>
    <row r="1006" spans="1:9">
      <c r="A1006" s="83"/>
      <c r="B1006" s="83"/>
      <c r="C1006" s="81"/>
      <c r="D1006" s="81"/>
      <c r="E1006" s="81"/>
      <c r="F1006" s="83"/>
      <c r="G1006" s="84"/>
      <c r="H1006" s="81"/>
      <c r="I1006" s="42">
        <f>SCH!A548</f>
        <v>0</v>
      </c>
    </row>
    <row r="1007" spans="1:9">
      <c r="A1007" s="83"/>
      <c r="B1007" s="83"/>
      <c r="C1007" s="81"/>
      <c r="D1007" s="81"/>
      <c r="E1007" s="81"/>
      <c r="F1007" s="83"/>
      <c r="G1007" s="84"/>
      <c r="H1007" s="81"/>
      <c r="I1007" s="42">
        <f>SCH!A549</f>
        <v>0</v>
      </c>
    </row>
    <row r="1008" spans="1:9">
      <c r="A1008" s="83"/>
      <c r="B1008" s="83"/>
      <c r="C1008" s="81"/>
      <c r="D1008" s="81"/>
      <c r="E1008" s="81"/>
      <c r="F1008" s="83"/>
      <c r="G1008" s="84"/>
      <c r="H1008" s="81"/>
      <c r="I1008" s="42">
        <f>SCH!A550</f>
        <v>0</v>
      </c>
    </row>
    <row r="1009" spans="1:9">
      <c r="A1009" s="83"/>
      <c r="B1009" s="83"/>
      <c r="C1009" s="81"/>
      <c r="D1009" s="81"/>
      <c r="E1009" s="81"/>
      <c r="F1009" s="83"/>
      <c r="G1009" s="84"/>
      <c r="H1009" s="81"/>
      <c r="I1009" s="42">
        <f>SCH!A551</f>
        <v>0</v>
      </c>
    </row>
    <row r="1010" spans="1:9">
      <c r="A1010" s="83"/>
      <c r="B1010" s="83"/>
      <c r="C1010" s="81"/>
      <c r="D1010" s="81"/>
      <c r="E1010" s="81"/>
      <c r="F1010" s="83"/>
      <c r="G1010" s="84"/>
      <c r="H1010" s="81"/>
      <c r="I1010" s="42">
        <f>SCH!A552</f>
        <v>0</v>
      </c>
    </row>
    <row r="1011" spans="1:9">
      <c r="A1011" s="83"/>
      <c r="B1011" s="83"/>
      <c r="C1011" s="81"/>
      <c r="D1011" s="81"/>
      <c r="E1011" s="81"/>
      <c r="F1011" s="83"/>
      <c r="G1011" s="84"/>
      <c r="H1011" s="81"/>
      <c r="I1011" s="42">
        <f>SCH!A553</f>
        <v>0</v>
      </c>
    </row>
    <row r="1012" spans="1:9">
      <c r="A1012" s="83"/>
      <c r="B1012" s="83"/>
      <c r="C1012" s="81"/>
      <c r="D1012" s="81"/>
      <c r="E1012" s="81"/>
      <c r="F1012" s="83"/>
      <c r="G1012" s="84"/>
      <c r="H1012" s="81"/>
      <c r="I1012" s="42">
        <f>SCH!A554</f>
        <v>0</v>
      </c>
    </row>
    <row r="1013" spans="1:9">
      <c r="A1013" s="83"/>
      <c r="B1013" s="83"/>
      <c r="C1013" s="81"/>
      <c r="D1013" s="81"/>
      <c r="E1013" s="81"/>
      <c r="F1013" s="83"/>
      <c r="G1013" s="84"/>
      <c r="H1013" s="81"/>
      <c r="I1013" s="42">
        <f>SCH!A555</f>
        <v>0</v>
      </c>
    </row>
    <row r="1014" spans="1:9">
      <c r="A1014" s="83"/>
      <c r="B1014" s="83"/>
      <c r="C1014" s="81"/>
      <c r="D1014" s="81"/>
      <c r="E1014" s="81"/>
      <c r="F1014" s="83"/>
      <c r="G1014" s="84"/>
      <c r="H1014" s="81"/>
      <c r="I1014" s="42">
        <f>SCH!A556</f>
        <v>0</v>
      </c>
    </row>
    <row r="1015" spans="1:9">
      <c r="A1015" s="83"/>
      <c r="B1015" s="83"/>
      <c r="C1015" s="81"/>
      <c r="D1015" s="81"/>
      <c r="E1015" s="81"/>
      <c r="F1015" s="83"/>
      <c r="G1015" s="84"/>
      <c r="H1015" s="81"/>
      <c r="I1015" s="42">
        <f>SCH!A557</f>
        <v>0</v>
      </c>
    </row>
    <row r="1016" spans="1:9">
      <c r="A1016" s="83"/>
      <c r="B1016" s="83"/>
      <c r="C1016" s="81"/>
      <c r="D1016" s="81"/>
      <c r="E1016" s="81"/>
      <c r="F1016" s="83"/>
      <c r="G1016" s="84"/>
      <c r="H1016" s="81"/>
      <c r="I1016" s="42">
        <f>SCH!A558</f>
        <v>0</v>
      </c>
    </row>
    <row r="1017" spans="1:9">
      <c r="A1017" s="83"/>
      <c r="B1017" s="83"/>
      <c r="C1017" s="81"/>
      <c r="D1017" s="81"/>
      <c r="E1017" s="81"/>
      <c r="F1017" s="83"/>
      <c r="G1017" s="84"/>
      <c r="H1017" s="81"/>
      <c r="I1017" s="42">
        <f>SCH!A559</f>
        <v>0</v>
      </c>
    </row>
    <row r="1018" spans="1:9">
      <c r="A1018" s="83"/>
      <c r="B1018" s="83"/>
      <c r="C1018" s="81"/>
      <c r="D1018" s="81"/>
      <c r="E1018" s="81"/>
      <c r="F1018" s="83"/>
      <c r="G1018" s="84"/>
      <c r="H1018" s="81"/>
      <c r="I1018" s="42">
        <f>SCH!A560</f>
        <v>0</v>
      </c>
    </row>
    <row r="1019" spans="1:9">
      <c r="A1019" s="83"/>
      <c r="B1019" s="83"/>
      <c r="C1019" s="81"/>
      <c r="D1019" s="81"/>
      <c r="E1019" s="81"/>
      <c r="F1019" s="83"/>
      <c r="G1019" s="84"/>
      <c r="H1019" s="81"/>
      <c r="I1019" s="42">
        <f>SCH!A561</f>
        <v>0</v>
      </c>
    </row>
    <row r="1020" spans="1:9">
      <c r="A1020" s="83"/>
      <c r="B1020" s="83"/>
      <c r="C1020" s="81"/>
      <c r="D1020" s="81"/>
      <c r="E1020" s="81"/>
      <c r="F1020" s="83"/>
      <c r="G1020" s="84"/>
      <c r="H1020" s="81"/>
      <c r="I1020" s="42">
        <f>SCH!A562</f>
        <v>0</v>
      </c>
    </row>
    <row r="1021" spans="1:9">
      <c r="A1021" s="83"/>
      <c r="B1021" s="83"/>
      <c r="C1021" s="81"/>
      <c r="D1021" s="81"/>
      <c r="E1021" s="81"/>
      <c r="F1021" s="83"/>
      <c r="G1021" s="84"/>
      <c r="H1021" s="81"/>
      <c r="I1021" s="42">
        <f>SCH!A563</f>
        <v>0</v>
      </c>
    </row>
    <row r="1022" spans="1:9">
      <c r="A1022" s="83"/>
      <c r="B1022" s="83"/>
      <c r="C1022" s="81"/>
      <c r="D1022" s="81"/>
      <c r="E1022" s="81"/>
      <c r="F1022" s="83"/>
      <c r="G1022" s="84"/>
      <c r="H1022" s="81"/>
      <c r="I1022" s="42">
        <f>SCH!A564</f>
        <v>0</v>
      </c>
    </row>
    <row r="1023" spans="1:9">
      <c r="A1023" s="83"/>
      <c r="B1023" s="83"/>
      <c r="C1023" s="81"/>
      <c r="D1023" s="81"/>
      <c r="E1023" s="81"/>
      <c r="F1023" s="83"/>
      <c r="G1023" s="84"/>
      <c r="H1023" s="81"/>
      <c r="I1023" s="42">
        <f>SCH!A565</f>
        <v>0</v>
      </c>
    </row>
    <row r="1024" spans="1:9">
      <c r="A1024" s="83"/>
      <c r="B1024" s="83"/>
      <c r="C1024" s="81"/>
      <c r="D1024" s="81"/>
      <c r="E1024" s="81"/>
      <c r="F1024" s="83"/>
      <c r="G1024" s="84"/>
      <c r="H1024" s="81"/>
      <c r="I1024" s="42">
        <f>SCH!A566</f>
        <v>0</v>
      </c>
    </row>
    <row r="1025" spans="1:9">
      <c r="A1025" s="83"/>
      <c r="B1025" s="83"/>
      <c r="C1025" s="81"/>
      <c r="D1025" s="81"/>
      <c r="E1025" s="81"/>
      <c r="F1025" s="83"/>
      <c r="G1025" s="84"/>
      <c r="H1025" s="81"/>
      <c r="I1025" s="42">
        <f>SCH!A567</f>
        <v>0</v>
      </c>
    </row>
    <row r="1026" spans="1:9">
      <c r="A1026" s="83"/>
      <c r="B1026" s="83"/>
      <c r="C1026" s="81"/>
      <c r="D1026" s="81"/>
      <c r="E1026" s="81"/>
      <c r="F1026" s="83"/>
      <c r="G1026" s="84"/>
      <c r="H1026" s="81"/>
      <c r="I1026" s="42" t="e">
        <f>SCH!#REF!</f>
        <v>#REF!</v>
      </c>
    </row>
    <row r="1027" spans="1:9">
      <c r="A1027" s="83"/>
      <c r="B1027" s="83"/>
      <c r="C1027" s="81"/>
      <c r="D1027" s="81"/>
      <c r="E1027" s="81"/>
      <c r="F1027" s="83"/>
      <c r="G1027" s="84"/>
      <c r="H1027" s="81"/>
      <c r="I1027" s="42" t="e">
        <f>SCH!#REF!</f>
        <v>#REF!</v>
      </c>
    </row>
    <row r="1028" spans="1:9">
      <c r="A1028" s="83"/>
      <c r="B1028" s="83"/>
      <c r="C1028" s="81"/>
      <c r="D1028" s="81"/>
      <c r="E1028" s="81"/>
      <c r="F1028" s="83"/>
      <c r="G1028" s="84"/>
      <c r="H1028" s="81"/>
      <c r="I1028" s="42" t="e">
        <f>SCH!#REF!</f>
        <v>#REF!</v>
      </c>
    </row>
    <row r="1029" spans="1:9">
      <c r="A1029" s="83"/>
      <c r="B1029" s="83"/>
      <c r="C1029" s="81"/>
      <c r="D1029" s="81"/>
      <c r="E1029" s="81"/>
      <c r="F1029" s="83"/>
      <c r="G1029" s="84"/>
      <c r="H1029" s="81"/>
      <c r="I1029" s="42" t="e">
        <f>SCH!#REF!</f>
        <v>#REF!</v>
      </c>
    </row>
    <row r="1030" spans="1:9">
      <c r="A1030" s="83"/>
      <c r="B1030" s="83"/>
      <c r="C1030" s="81"/>
      <c r="D1030" s="81"/>
      <c r="E1030" s="81"/>
      <c r="F1030" s="83"/>
      <c r="G1030" s="84"/>
      <c r="H1030" s="81"/>
      <c r="I1030" s="42" t="e">
        <f>SCH!#REF!</f>
        <v>#REF!</v>
      </c>
    </row>
    <row r="1031" spans="1:9">
      <c r="A1031" s="83"/>
      <c r="B1031" s="83"/>
      <c r="C1031" s="81"/>
      <c r="D1031" s="81"/>
      <c r="E1031" s="81"/>
      <c r="F1031" s="83"/>
      <c r="G1031" s="84"/>
      <c r="H1031" s="81"/>
      <c r="I1031" s="42" t="e">
        <f>SCH!#REF!</f>
        <v>#REF!</v>
      </c>
    </row>
    <row r="1032" spans="1:9">
      <c r="A1032" s="83"/>
      <c r="B1032" s="83"/>
      <c r="C1032" s="81"/>
      <c r="D1032" s="81"/>
      <c r="E1032" s="81"/>
      <c r="F1032" s="83"/>
      <c r="G1032" s="84"/>
      <c r="H1032" s="81"/>
      <c r="I1032" s="42" t="e">
        <f>SCH!#REF!</f>
        <v>#REF!</v>
      </c>
    </row>
    <row r="1033" spans="1:9">
      <c r="A1033" s="83"/>
      <c r="B1033" s="83"/>
      <c r="C1033" s="81"/>
      <c r="D1033" s="81"/>
      <c r="E1033" s="81"/>
      <c r="F1033" s="83"/>
      <c r="G1033" s="84"/>
      <c r="H1033" s="81"/>
      <c r="I1033" s="42" t="e">
        <f>SCH!#REF!</f>
        <v>#REF!</v>
      </c>
    </row>
    <row r="1034" spans="1:9">
      <c r="A1034" s="83"/>
      <c r="B1034" s="83"/>
      <c r="C1034" s="81"/>
      <c r="D1034" s="81"/>
      <c r="E1034" s="81"/>
      <c r="F1034" s="83"/>
      <c r="G1034" s="84"/>
      <c r="H1034" s="81"/>
      <c r="I1034" s="42" t="e">
        <f>SCH!#REF!</f>
        <v>#REF!</v>
      </c>
    </row>
    <row r="1035" spans="1:9">
      <c r="A1035" s="83"/>
      <c r="B1035" s="83"/>
      <c r="C1035" s="81"/>
      <c r="D1035" s="81"/>
      <c r="E1035" s="81"/>
      <c r="F1035" s="83"/>
      <c r="G1035" s="84"/>
      <c r="H1035" s="81"/>
      <c r="I1035" s="42" t="e">
        <f>SCH!#REF!</f>
        <v>#REF!</v>
      </c>
    </row>
    <row r="1036" spans="1:9">
      <c r="A1036" s="83"/>
      <c r="B1036" s="83"/>
      <c r="C1036" s="81"/>
      <c r="D1036" s="81"/>
      <c r="E1036" s="81"/>
      <c r="F1036" s="83"/>
      <c r="G1036" s="84"/>
      <c r="H1036" s="81"/>
      <c r="I1036" s="42" t="e">
        <f>SCH!#REF!</f>
        <v>#REF!</v>
      </c>
    </row>
    <row r="1037" spans="1:9">
      <c r="A1037" s="83"/>
      <c r="B1037" s="83"/>
      <c r="C1037" s="81"/>
      <c r="D1037" s="81"/>
      <c r="E1037" s="81"/>
      <c r="F1037" s="83"/>
      <c r="G1037" s="84"/>
      <c r="H1037" s="81"/>
      <c r="I1037" s="42" t="e">
        <f>SCH!#REF!</f>
        <v>#REF!</v>
      </c>
    </row>
    <row r="1038" spans="1:9">
      <c r="A1038" s="83"/>
      <c r="B1038" s="83"/>
      <c r="C1038" s="81"/>
      <c r="D1038" s="81"/>
      <c r="E1038" s="81"/>
      <c r="F1038" s="83"/>
      <c r="G1038" s="84"/>
      <c r="H1038" s="81"/>
      <c r="I1038" s="42" t="e">
        <f>SCH!#REF!</f>
        <v>#REF!</v>
      </c>
    </row>
    <row r="1039" spans="1:9">
      <c r="A1039" s="83"/>
      <c r="B1039" s="83"/>
      <c r="C1039" s="81"/>
      <c r="D1039" s="81"/>
      <c r="E1039" s="81"/>
      <c r="F1039" s="83"/>
      <c r="G1039" s="84"/>
      <c r="H1039" s="81"/>
      <c r="I1039" s="42" t="e">
        <f>SCH!#REF!</f>
        <v>#REF!</v>
      </c>
    </row>
    <row r="1040" spans="1:9">
      <c r="A1040" s="83"/>
      <c r="B1040" s="83"/>
      <c r="C1040" s="81"/>
      <c r="D1040" s="81"/>
      <c r="E1040" s="81"/>
      <c r="F1040" s="83"/>
      <c r="G1040" s="84"/>
      <c r="H1040" s="81"/>
      <c r="I1040" s="42" t="e">
        <f>SCH!#REF!</f>
        <v>#REF!</v>
      </c>
    </row>
    <row r="1041" spans="1:9">
      <c r="A1041" s="83"/>
      <c r="B1041" s="83"/>
      <c r="C1041" s="81"/>
      <c r="D1041" s="81"/>
      <c r="E1041" s="81"/>
      <c r="F1041" s="83"/>
      <c r="G1041" s="84"/>
      <c r="H1041" s="81"/>
      <c r="I1041" s="42" t="e">
        <f>SCH!#REF!</f>
        <v>#REF!</v>
      </c>
    </row>
    <row r="1042" spans="1:9">
      <c r="A1042" s="83"/>
      <c r="B1042" s="83"/>
      <c r="C1042" s="81"/>
      <c r="D1042" s="81"/>
      <c r="E1042" s="81"/>
      <c r="F1042" s="83"/>
      <c r="G1042" s="84"/>
      <c r="H1042" s="81"/>
      <c r="I1042" s="42">
        <f>SCH!A576</f>
        <v>0</v>
      </c>
    </row>
    <row r="1043" spans="1:9">
      <c r="A1043" s="83"/>
      <c r="B1043" s="83"/>
      <c r="C1043" s="81"/>
      <c r="D1043" s="81"/>
      <c r="E1043" s="81"/>
      <c r="F1043" s="83"/>
      <c r="G1043" s="84"/>
      <c r="H1043" s="81"/>
      <c r="I1043" s="42">
        <f>SCH!A577</f>
        <v>0</v>
      </c>
    </row>
    <row r="1044" spans="1:9">
      <c r="A1044" s="83"/>
      <c r="B1044" s="83"/>
      <c r="C1044" s="81"/>
      <c r="D1044" s="81"/>
      <c r="E1044" s="81"/>
      <c r="F1044" s="83"/>
      <c r="G1044" s="84"/>
      <c r="H1044" s="81"/>
      <c r="I1044" s="42">
        <f>SCH!A578</f>
        <v>0</v>
      </c>
    </row>
    <row r="1045" spans="1:9">
      <c r="A1045" s="83"/>
      <c r="B1045" s="83"/>
      <c r="C1045" s="81"/>
      <c r="D1045" s="81"/>
      <c r="E1045" s="81"/>
      <c r="F1045" s="83"/>
      <c r="G1045" s="84"/>
      <c r="H1045" s="81"/>
      <c r="I1045" s="42">
        <f>SCH!A579</f>
        <v>0</v>
      </c>
    </row>
    <row r="1046" spans="1:9">
      <c r="A1046" s="83"/>
      <c r="B1046" s="83"/>
      <c r="C1046" s="81"/>
      <c r="D1046" s="81"/>
      <c r="E1046" s="81"/>
      <c r="F1046" s="83"/>
      <c r="G1046" s="84"/>
      <c r="H1046" s="81"/>
      <c r="I1046" s="42">
        <f>SCH!A580</f>
        <v>0</v>
      </c>
    </row>
    <row r="1047" spans="1:9">
      <c r="A1047" s="83"/>
      <c r="B1047" s="83"/>
      <c r="C1047" s="81"/>
      <c r="D1047" s="81"/>
      <c r="E1047" s="81"/>
      <c r="F1047" s="83"/>
      <c r="G1047" s="84"/>
      <c r="H1047" s="81"/>
      <c r="I1047" s="42">
        <f>SCH!A581</f>
        <v>0</v>
      </c>
    </row>
    <row r="1048" spans="1:9">
      <c r="A1048" s="83"/>
      <c r="B1048" s="83"/>
      <c r="C1048" s="81"/>
      <c r="D1048" s="81"/>
      <c r="E1048" s="81"/>
      <c r="F1048" s="83"/>
      <c r="G1048" s="84"/>
      <c r="H1048" s="81"/>
      <c r="I1048" s="42">
        <f>SCH!A582</f>
        <v>0</v>
      </c>
    </row>
    <row r="1049" spans="1:9">
      <c r="A1049" s="83"/>
      <c r="B1049" s="83"/>
      <c r="C1049" s="81"/>
      <c r="D1049" s="81"/>
      <c r="E1049" s="81"/>
      <c r="F1049" s="83"/>
      <c r="G1049" s="84"/>
      <c r="H1049" s="81"/>
      <c r="I1049" s="42">
        <f>SCH!A583</f>
        <v>0</v>
      </c>
    </row>
    <row r="1050" spans="1:9">
      <c r="A1050" s="83"/>
      <c r="B1050" s="83"/>
      <c r="C1050" s="81"/>
      <c r="D1050" s="81"/>
      <c r="E1050" s="81"/>
      <c r="F1050" s="83"/>
      <c r="G1050" s="84"/>
      <c r="H1050" s="81"/>
      <c r="I1050" s="42">
        <f>SCH!A584</f>
        <v>0</v>
      </c>
    </row>
    <row r="1051" spans="1:9">
      <c r="A1051" s="83"/>
      <c r="B1051" s="83"/>
      <c r="C1051" s="81"/>
      <c r="D1051" s="81"/>
      <c r="E1051" s="81"/>
      <c r="F1051" s="83"/>
      <c r="G1051" s="84"/>
      <c r="H1051" s="81"/>
      <c r="I1051" s="42">
        <f>SCH!A585</f>
        <v>0</v>
      </c>
    </row>
    <row r="1052" spans="1:9">
      <c r="A1052" s="83"/>
      <c r="B1052" s="83"/>
      <c r="C1052" s="81"/>
      <c r="D1052" s="81"/>
      <c r="E1052" s="81"/>
      <c r="F1052" s="83"/>
      <c r="G1052" s="84"/>
      <c r="H1052" s="81"/>
      <c r="I1052" s="42">
        <f>SCH!A586</f>
        <v>0</v>
      </c>
    </row>
    <row r="1053" spans="1:9">
      <c r="A1053" s="83"/>
      <c r="B1053" s="83"/>
      <c r="C1053" s="81"/>
      <c r="D1053" s="81"/>
      <c r="E1053" s="81"/>
      <c r="F1053" s="83"/>
      <c r="G1053" s="84"/>
      <c r="H1053" s="81"/>
      <c r="I1053" s="42">
        <f>SCH!A587</f>
        <v>0</v>
      </c>
    </row>
    <row r="1054" spans="1:9">
      <c r="A1054" s="83"/>
      <c r="B1054" s="83"/>
      <c r="C1054" s="81"/>
      <c r="D1054" s="81"/>
      <c r="E1054" s="81"/>
      <c r="F1054" s="83"/>
      <c r="G1054" s="84"/>
      <c r="H1054" s="81"/>
      <c r="I1054" s="42">
        <f>SCH!A588</f>
        <v>0</v>
      </c>
    </row>
    <row r="1055" spans="1:9">
      <c r="A1055" s="83"/>
      <c r="B1055" s="83"/>
      <c r="C1055" s="81"/>
      <c r="D1055" s="81"/>
      <c r="E1055" s="81"/>
      <c r="F1055" s="83"/>
      <c r="G1055" s="84"/>
      <c r="H1055" s="81"/>
      <c r="I1055" s="42">
        <f>SCH!A589</f>
        <v>0</v>
      </c>
    </row>
    <row r="1056" spans="1:9">
      <c r="A1056" s="83"/>
      <c r="B1056" s="83"/>
      <c r="C1056" s="81"/>
      <c r="D1056" s="81"/>
      <c r="E1056" s="81"/>
      <c r="F1056" s="83"/>
      <c r="G1056" s="84"/>
      <c r="H1056" s="81"/>
      <c r="I1056" s="42">
        <f>SCH!A590</f>
        <v>0</v>
      </c>
    </row>
    <row r="1057" spans="1:9">
      <c r="A1057" s="83"/>
      <c r="B1057" s="83"/>
      <c r="C1057" s="81"/>
      <c r="D1057" s="81"/>
      <c r="E1057" s="81"/>
      <c r="F1057" s="83"/>
      <c r="G1057" s="84"/>
      <c r="H1057" s="81"/>
      <c r="I1057" s="42">
        <f>SCH!A591</f>
        <v>0</v>
      </c>
    </row>
    <row r="1058" spans="1:9">
      <c r="A1058" s="83"/>
      <c r="B1058" s="83"/>
      <c r="C1058" s="81"/>
      <c r="D1058" s="81"/>
      <c r="E1058" s="81"/>
      <c r="F1058" s="83"/>
      <c r="G1058" s="84"/>
      <c r="H1058" s="81"/>
      <c r="I1058" s="42">
        <f>SCH!A592</f>
        <v>0</v>
      </c>
    </row>
    <row r="1059" spans="1:9">
      <c r="A1059" s="83"/>
      <c r="B1059" s="83"/>
      <c r="C1059" s="81"/>
      <c r="D1059" s="81"/>
      <c r="E1059" s="81"/>
      <c r="F1059" s="83"/>
      <c r="G1059" s="84"/>
      <c r="H1059" s="81"/>
      <c r="I1059" s="42">
        <f>SCH!A593</f>
        <v>0</v>
      </c>
    </row>
    <row r="1060" spans="1:9">
      <c r="A1060" s="83"/>
      <c r="B1060" s="83"/>
      <c r="C1060" s="81"/>
      <c r="D1060" s="81"/>
      <c r="E1060" s="81"/>
      <c r="F1060" s="83"/>
      <c r="G1060" s="84"/>
      <c r="H1060" s="81"/>
      <c r="I1060" s="42">
        <f>SCH!A594</f>
        <v>0</v>
      </c>
    </row>
    <row r="1061" spans="1:9">
      <c r="A1061" s="83"/>
      <c r="B1061" s="83"/>
      <c r="C1061" s="81"/>
      <c r="D1061" s="81"/>
      <c r="E1061" s="81"/>
      <c r="F1061" s="83"/>
      <c r="G1061" s="84"/>
      <c r="H1061" s="81"/>
      <c r="I1061" s="42">
        <f>SCH!A595</f>
        <v>0</v>
      </c>
    </row>
    <row r="1062" spans="1:9">
      <c r="A1062" s="83"/>
      <c r="B1062" s="83"/>
      <c r="C1062" s="81"/>
      <c r="D1062" s="81"/>
      <c r="E1062" s="81"/>
      <c r="F1062" s="83"/>
      <c r="G1062" s="84"/>
      <c r="H1062" s="81"/>
      <c r="I1062" s="42">
        <f>SCH!A596</f>
        <v>0</v>
      </c>
    </row>
    <row r="1063" spans="1:9">
      <c r="A1063" s="83"/>
      <c r="B1063" s="83"/>
      <c r="C1063" s="81"/>
      <c r="D1063" s="81"/>
      <c r="E1063" s="81"/>
      <c r="F1063" s="83"/>
      <c r="G1063" s="84"/>
      <c r="H1063" s="81"/>
      <c r="I1063" s="42">
        <f>SCH!A597</f>
        <v>0</v>
      </c>
    </row>
    <row r="1064" spans="1:9">
      <c r="A1064" s="83"/>
      <c r="B1064" s="83"/>
      <c r="C1064" s="81"/>
      <c r="D1064" s="81"/>
      <c r="E1064" s="81"/>
      <c r="F1064" s="83"/>
      <c r="G1064" s="84"/>
      <c r="H1064" s="81"/>
      <c r="I1064" s="42">
        <f>SCH!A598</f>
        <v>0</v>
      </c>
    </row>
    <row r="1065" spans="1:9">
      <c r="A1065" s="83"/>
      <c r="B1065" s="83"/>
      <c r="C1065" s="81"/>
      <c r="D1065" s="81"/>
      <c r="E1065" s="81"/>
      <c r="F1065" s="83"/>
      <c r="G1065" s="84"/>
      <c r="H1065" s="81"/>
      <c r="I1065" s="42">
        <f>SCH!A599</f>
        <v>0</v>
      </c>
    </row>
    <row r="1066" spans="1:9">
      <c r="A1066" s="83"/>
      <c r="B1066" s="83"/>
      <c r="C1066" s="81"/>
      <c r="D1066" s="81"/>
      <c r="E1066" s="81"/>
      <c r="F1066" s="83"/>
      <c r="G1066" s="84"/>
      <c r="H1066" s="81"/>
      <c r="I1066" s="42">
        <f>SCH!A600</f>
        <v>0</v>
      </c>
    </row>
    <row r="1067" spans="1:9">
      <c r="A1067" s="83"/>
      <c r="B1067" s="83"/>
      <c r="C1067" s="81"/>
      <c r="D1067" s="81"/>
      <c r="E1067" s="81"/>
      <c r="F1067" s="83"/>
      <c r="G1067" s="84"/>
      <c r="H1067" s="81"/>
      <c r="I1067" s="42">
        <f>SCH!A601</f>
        <v>0</v>
      </c>
    </row>
    <row r="1068" spans="1:9">
      <c r="A1068" s="83"/>
      <c r="B1068" s="83"/>
      <c r="C1068" s="81"/>
      <c r="D1068" s="81"/>
      <c r="E1068" s="81"/>
      <c r="F1068" s="83"/>
      <c r="G1068" s="84"/>
      <c r="H1068" s="81"/>
      <c r="I1068" s="42">
        <f>SCH!A602</f>
        <v>0</v>
      </c>
    </row>
    <row r="1069" spans="1:9">
      <c r="A1069" s="83"/>
      <c r="B1069" s="83"/>
      <c r="C1069" s="81"/>
      <c r="D1069" s="81"/>
      <c r="E1069" s="81"/>
      <c r="F1069" s="83"/>
      <c r="G1069" s="84"/>
      <c r="H1069" s="81"/>
      <c r="I1069" s="42">
        <f>SCH!A603</f>
        <v>0</v>
      </c>
    </row>
    <row r="1070" spans="1:9">
      <c r="A1070" s="83"/>
      <c r="B1070" s="83"/>
      <c r="C1070" s="81"/>
      <c r="D1070" s="81"/>
      <c r="E1070" s="81"/>
      <c r="F1070" s="83"/>
      <c r="G1070" s="84"/>
      <c r="H1070" s="81"/>
      <c r="I1070" s="42">
        <f>SCH!A604</f>
        <v>0</v>
      </c>
    </row>
    <row r="1071" spans="1:9">
      <c r="A1071" s="83"/>
      <c r="B1071" s="83"/>
      <c r="C1071" s="81"/>
      <c r="D1071" s="81"/>
      <c r="E1071" s="81"/>
      <c r="F1071" s="83"/>
      <c r="G1071" s="84"/>
      <c r="H1071" s="81"/>
      <c r="I1071" s="42">
        <f>SCH!A605</f>
        <v>0</v>
      </c>
    </row>
    <row r="1072" spans="1:9">
      <c r="A1072" s="83"/>
      <c r="B1072" s="83"/>
      <c r="C1072" s="81"/>
      <c r="D1072" s="81"/>
      <c r="E1072" s="81"/>
      <c r="F1072" s="83"/>
      <c r="G1072" s="84"/>
      <c r="H1072" s="81"/>
      <c r="I1072" s="42">
        <f>SCH!A606</f>
        <v>0</v>
      </c>
    </row>
    <row r="1073" spans="1:9">
      <c r="A1073" s="83"/>
      <c r="B1073" s="83"/>
      <c r="C1073" s="81"/>
      <c r="D1073" s="81"/>
      <c r="E1073" s="81"/>
      <c r="F1073" s="83"/>
      <c r="G1073" s="84"/>
      <c r="H1073" s="81"/>
      <c r="I1073" s="42">
        <f>SCH!A607</f>
        <v>0</v>
      </c>
    </row>
    <row r="1074" spans="1:9">
      <c r="A1074" s="83"/>
      <c r="B1074" s="83"/>
      <c r="C1074" s="81"/>
      <c r="D1074" s="81"/>
      <c r="E1074" s="81"/>
      <c r="F1074" s="83"/>
      <c r="G1074" s="84"/>
      <c r="H1074" s="81"/>
      <c r="I1074" s="42">
        <f>SCH!A608</f>
        <v>0</v>
      </c>
    </row>
    <row r="1075" spans="1:9">
      <c r="A1075" s="83"/>
      <c r="B1075" s="83"/>
      <c r="C1075" s="81"/>
      <c r="D1075" s="81"/>
      <c r="E1075" s="81"/>
      <c r="F1075" s="83"/>
      <c r="G1075" s="84"/>
      <c r="H1075" s="81"/>
      <c r="I1075" s="42">
        <f>SCH!A609</f>
        <v>0</v>
      </c>
    </row>
    <row r="1076" spans="1:9">
      <c r="A1076" s="83"/>
      <c r="B1076" s="83"/>
      <c r="C1076" s="81"/>
      <c r="D1076" s="81"/>
      <c r="E1076" s="81"/>
      <c r="F1076" s="83"/>
      <c r="G1076" s="84"/>
      <c r="H1076" s="81"/>
      <c r="I1076" s="42">
        <f>SCH!A610</f>
        <v>0</v>
      </c>
    </row>
    <row r="1077" spans="1:9">
      <c r="A1077" s="83"/>
      <c r="B1077" s="83"/>
      <c r="C1077" s="81"/>
      <c r="D1077" s="81"/>
      <c r="E1077" s="81"/>
      <c r="F1077" s="83"/>
      <c r="G1077" s="84"/>
      <c r="H1077" s="81"/>
      <c r="I1077" s="42">
        <f>SCH!A611</f>
        <v>0</v>
      </c>
    </row>
    <row r="1078" spans="1:9">
      <c r="A1078" s="83"/>
      <c r="B1078" s="83"/>
      <c r="C1078" s="81"/>
      <c r="D1078" s="81"/>
      <c r="E1078" s="81"/>
      <c r="F1078" s="83"/>
      <c r="G1078" s="84"/>
      <c r="H1078" s="81"/>
      <c r="I1078" s="42">
        <f>SCH!A612</f>
        <v>0</v>
      </c>
    </row>
    <row r="1079" spans="1:9">
      <c r="A1079" s="83"/>
      <c r="B1079" s="83"/>
      <c r="C1079" s="81"/>
      <c r="D1079" s="81"/>
      <c r="E1079" s="81"/>
      <c r="F1079" s="83"/>
      <c r="G1079" s="84"/>
      <c r="H1079" s="81"/>
      <c r="I1079" s="42">
        <f>SCH!A613</f>
        <v>0</v>
      </c>
    </row>
    <row r="1080" spans="1:9">
      <c r="A1080" s="83"/>
      <c r="B1080" s="83"/>
      <c r="C1080" s="81"/>
      <c r="D1080" s="81"/>
      <c r="E1080" s="81"/>
      <c r="F1080" s="83"/>
      <c r="G1080" s="84"/>
      <c r="H1080" s="81"/>
      <c r="I1080" s="42">
        <f>SCH!A614</f>
        <v>0</v>
      </c>
    </row>
    <row r="1081" spans="1:9">
      <c r="A1081" s="83"/>
      <c r="B1081" s="83"/>
      <c r="C1081" s="81"/>
      <c r="D1081" s="81"/>
      <c r="E1081" s="81"/>
      <c r="F1081" s="83"/>
      <c r="G1081" s="84"/>
      <c r="H1081" s="81"/>
      <c r="I1081" s="42">
        <f>SCH!A615</f>
        <v>0</v>
      </c>
    </row>
    <row r="1082" spans="1:9">
      <c r="A1082" s="83"/>
      <c r="B1082" s="83"/>
      <c r="C1082" s="81"/>
      <c r="D1082" s="81"/>
      <c r="E1082" s="81"/>
      <c r="F1082" s="83"/>
      <c r="G1082" s="84"/>
      <c r="H1082" s="81"/>
      <c r="I1082" s="42">
        <f>SCH!A616</f>
        <v>0</v>
      </c>
    </row>
    <row r="1083" spans="1:9">
      <c r="A1083" s="83"/>
      <c r="B1083" s="83"/>
      <c r="C1083" s="81"/>
      <c r="D1083" s="81"/>
      <c r="E1083" s="81"/>
      <c r="F1083" s="83"/>
      <c r="G1083" s="84"/>
      <c r="H1083" s="81"/>
      <c r="I1083" s="42">
        <f>SCH!A617</f>
        <v>0</v>
      </c>
    </row>
    <row r="1084" spans="1:9">
      <c r="A1084" s="83"/>
      <c r="B1084" s="83"/>
      <c r="C1084" s="81"/>
      <c r="D1084" s="81"/>
      <c r="E1084" s="81"/>
      <c r="F1084" s="83"/>
      <c r="G1084" s="84"/>
      <c r="H1084" s="81"/>
      <c r="I1084" s="42">
        <f>SCH!A618</f>
        <v>0</v>
      </c>
    </row>
    <row r="1085" spans="1:9">
      <c r="A1085" s="83"/>
      <c r="B1085" s="83"/>
      <c r="C1085" s="81"/>
      <c r="D1085" s="81"/>
      <c r="E1085" s="81"/>
      <c r="F1085" s="83"/>
      <c r="G1085" s="84"/>
      <c r="H1085" s="81"/>
      <c r="I1085" s="42">
        <f>SCH!A619</f>
        <v>0</v>
      </c>
    </row>
    <row r="1086" spans="1:9">
      <c r="A1086" s="83"/>
      <c r="B1086" s="83"/>
      <c r="C1086" s="81"/>
      <c r="D1086" s="81"/>
      <c r="E1086" s="81"/>
      <c r="F1086" s="83"/>
      <c r="G1086" s="84"/>
      <c r="H1086" s="81"/>
      <c r="I1086" s="42">
        <f>SCH!A620</f>
        <v>0</v>
      </c>
    </row>
    <row r="1087" spans="1:9">
      <c r="A1087" s="83"/>
      <c r="B1087" s="83"/>
      <c r="C1087" s="81"/>
      <c r="D1087" s="81"/>
      <c r="E1087" s="81"/>
      <c r="F1087" s="83"/>
      <c r="G1087" s="84"/>
      <c r="H1087" s="81"/>
      <c r="I1087" s="42">
        <f>SCH!A621</f>
        <v>0</v>
      </c>
    </row>
    <row r="1088" spans="1:9">
      <c r="A1088" s="83"/>
      <c r="B1088" s="83"/>
      <c r="C1088" s="81"/>
      <c r="D1088" s="81"/>
      <c r="E1088" s="81"/>
      <c r="F1088" s="83"/>
      <c r="G1088" s="84"/>
      <c r="H1088" s="81"/>
      <c r="I1088" s="42">
        <f>SCH!A622</f>
        <v>0</v>
      </c>
    </row>
    <row r="1089" spans="1:9">
      <c r="A1089" s="83"/>
      <c r="B1089" s="83"/>
      <c r="C1089" s="81"/>
      <c r="D1089" s="81"/>
      <c r="E1089" s="81"/>
      <c r="F1089" s="83"/>
      <c r="G1089" s="84"/>
      <c r="H1089" s="81"/>
      <c r="I1089" s="42">
        <f>SCH!A623</f>
        <v>0</v>
      </c>
    </row>
    <row r="1090" spans="1:9">
      <c r="A1090" s="83"/>
      <c r="B1090" s="83"/>
      <c r="C1090" s="81"/>
      <c r="D1090" s="81"/>
      <c r="E1090" s="81"/>
      <c r="F1090" s="83"/>
      <c r="G1090" s="84"/>
      <c r="H1090" s="81"/>
      <c r="I1090" s="42">
        <f>SCH!A624</f>
        <v>0</v>
      </c>
    </row>
    <row r="1091" spans="1:9">
      <c r="A1091" s="83"/>
      <c r="B1091" s="83"/>
      <c r="C1091" s="81"/>
      <c r="D1091" s="81"/>
      <c r="E1091" s="81"/>
      <c r="F1091" s="83"/>
      <c r="G1091" s="84"/>
      <c r="H1091" s="81"/>
      <c r="I1091" s="42">
        <f>SCH!A625</f>
        <v>0</v>
      </c>
    </row>
    <row r="1092" spans="1:9">
      <c r="A1092" s="83"/>
      <c r="B1092" s="83"/>
      <c r="C1092" s="81"/>
      <c r="D1092" s="81"/>
      <c r="E1092" s="81"/>
      <c r="F1092" s="83"/>
      <c r="G1092" s="84"/>
      <c r="H1092" s="81"/>
      <c r="I1092" s="42">
        <f>SCH!A626</f>
        <v>0</v>
      </c>
    </row>
    <row r="1093" spans="1:9">
      <c r="A1093" s="83"/>
      <c r="B1093" s="83"/>
      <c r="C1093" s="81"/>
      <c r="D1093" s="81"/>
      <c r="E1093" s="81"/>
      <c r="F1093" s="83"/>
      <c r="G1093" s="84"/>
      <c r="H1093" s="81"/>
      <c r="I1093" s="42">
        <f>SCH!A627</f>
        <v>0</v>
      </c>
    </row>
    <row r="1094" spans="1:9">
      <c r="A1094" s="83"/>
      <c r="B1094" s="83"/>
      <c r="C1094" s="81"/>
      <c r="D1094" s="81"/>
      <c r="E1094" s="81"/>
      <c r="F1094" s="83"/>
      <c r="G1094" s="84"/>
      <c r="H1094" s="81"/>
      <c r="I1094" s="42">
        <f>SCH!A628</f>
        <v>0</v>
      </c>
    </row>
    <row r="1095" spans="1:9">
      <c r="A1095" s="83"/>
      <c r="B1095" s="83"/>
      <c r="C1095" s="81"/>
      <c r="D1095" s="81"/>
      <c r="E1095" s="81"/>
      <c r="F1095" s="83"/>
      <c r="G1095" s="84"/>
      <c r="H1095" s="81"/>
      <c r="I1095" s="42">
        <f>SCH!A629</f>
        <v>0</v>
      </c>
    </row>
    <row r="1096" spans="1:9">
      <c r="A1096" s="83"/>
      <c r="B1096" s="83"/>
      <c r="C1096" s="81"/>
      <c r="D1096" s="81"/>
      <c r="E1096" s="81"/>
      <c r="F1096" s="83"/>
      <c r="G1096" s="84"/>
      <c r="H1096" s="81"/>
      <c r="I1096" s="42">
        <f>SCH!A630</f>
        <v>0</v>
      </c>
    </row>
    <row r="1097" spans="1:9">
      <c r="A1097" s="83"/>
      <c r="B1097" s="83"/>
      <c r="C1097" s="81"/>
      <c r="D1097" s="81"/>
      <c r="E1097" s="81"/>
      <c r="F1097" s="83"/>
      <c r="G1097" s="84"/>
      <c r="H1097" s="81"/>
      <c r="I1097" s="42">
        <f>SCH!A631</f>
        <v>0</v>
      </c>
    </row>
    <row r="1098" spans="1:9">
      <c r="A1098" s="83"/>
      <c r="B1098" s="83"/>
      <c r="C1098" s="81"/>
      <c r="D1098" s="81"/>
      <c r="E1098" s="81"/>
      <c r="F1098" s="83"/>
      <c r="G1098" s="84"/>
      <c r="H1098" s="81"/>
      <c r="I1098" s="42">
        <f>SCH!A632</f>
        <v>0</v>
      </c>
    </row>
    <row r="1099" spans="1:9">
      <c r="A1099" s="83"/>
      <c r="B1099" s="83"/>
      <c r="C1099" s="81"/>
      <c r="D1099" s="81"/>
      <c r="E1099" s="81"/>
      <c r="F1099" s="83"/>
      <c r="G1099" s="84"/>
      <c r="H1099" s="81"/>
      <c r="I1099" s="42">
        <f>SCH!A633</f>
        <v>0</v>
      </c>
    </row>
    <row r="1100" spans="1:9">
      <c r="A1100" s="83"/>
      <c r="B1100" s="83"/>
      <c r="C1100" s="81"/>
      <c r="D1100" s="81"/>
      <c r="E1100" s="81"/>
      <c r="F1100" s="83"/>
      <c r="G1100" s="84"/>
      <c r="H1100" s="81"/>
      <c r="I1100" s="42">
        <f>SCH!A634</f>
        <v>0</v>
      </c>
    </row>
    <row r="1101" spans="1:9">
      <c r="A1101" s="83"/>
      <c r="B1101" s="83"/>
      <c r="C1101" s="81"/>
      <c r="D1101" s="81"/>
      <c r="E1101" s="81"/>
      <c r="F1101" s="83"/>
      <c r="G1101" s="84"/>
      <c r="H1101" s="81"/>
      <c r="I1101" s="42">
        <f>SCH!A635</f>
        <v>0</v>
      </c>
    </row>
    <row r="1102" spans="1:9">
      <c r="A1102" s="83"/>
      <c r="B1102" s="83"/>
      <c r="C1102" s="81"/>
      <c r="D1102" s="81"/>
      <c r="E1102" s="81"/>
      <c r="F1102" s="83"/>
      <c r="G1102" s="84"/>
      <c r="H1102" s="81"/>
      <c r="I1102" s="42">
        <f>SCH!A636</f>
        <v>0</v>
      </c>
    </row>
    <row r="1103" spans="1:9">
      <c r="A1103" s="83"/>
      <c r="B1103" s="83"/>
      <c r="C1103" s="81"/>
      <c r="D1103" s="81"/>
      <c r="E1103" s="81"/>
      <c r="F1103" s="83"/>
      <c r="G1103" s="84"/>
      <c r="H1103" s="81"/>
      <c r="I1103" s="42">
        <f>SCH!A637</f>
        <v>0</v>
      </c>
    </row>
    <row r="1104" spans="1:9">
      <c r="A1104" s="83"/>
      <c r="B1104" s="83"/>
      <c r="C1104" s="81"/>
      <c r="D1104" s="81"/>
      <c r="E1104" s="81"/>
      <c r="F1104" s="83"/>
      <c r="G1104" s="84"/>
      <c r="H1104" s="81"/>
      <c r="I1104" s="42">
        <f>SCH!A638</f>
        <v>0</v>
      </c>
    </row>
    <row r="1105" spans="1:9">
      <c r="A1105" s="83"/>
      <c r="B1105" s="83"/>
      <c r="C1105" s="81"/>
      <c r="D1105" s="81"/>
      <c r="E1105" s="81"/>
      <c r="F1105" s="83"/>
      <c r="G1105" s="84"/>
      <c r="H1105" s="81"/>
      <c r="I1105" s="42">
        <f>SCH!A639</f>
        <v>0</v>
      </c>
    </row>
    <row r="1106" spans="1:9">
      <c r="A1106" s="83"/>
      <c r="B1106" s="83"/>
      <c r="C1106" s="81"/>
      <c r="D1106" s="81"/>
      <c r="E1106" s="81"/>
      <c r="F1106" s="83"/>
      <c r="G1106" s="84"/>
      <c r="H1106" s="81"/>
      <c r="I1106" s="42">
        <f>SCH!A640</f>
        <v>0</v>
      </c>
    </row>
    <row r="1107" spans="1:9">
      <c r="A1107" s="83"/>
      <c r="B1107" s="83"/>
      <c r="C1107" s="81"/>
      <c r="D1107" s="81"/>
      <c r="E1107" s="81"/>
      <c r="F1107" s="83"/>
      <c r="G1107" s="84"/>
      <c r="H1107" s="81"/>
      <c r="I1107" s="42">
        <f>SCH!A641</f>
        <v>0</v>
      </c>
    </row>
    <row r="1108" spans="1:9">
      <c r="A1108" s="83"/>
      <c r="B1108" s="83"/>
      <c r="C1108" s="81"/>
      <c r="D1108" s="81"/>
      <c r="E1108" s="81"/>
      <c r="F1108" s="83"/>
      <c r="G1108" s="84"/>
      <c r="H1108" s="81"/>
      <c r="I1108" s="42">
        <f>SCH!A642</f>
        <v>0</v>
      </c>
    </row>
    <row r="1109" spans="1:9">
      <c r="A1109" s="83"/>
      <c r="B1109" s="83"/>
      <c r="C1109" s="81"/>
      <c r="D1109" s="81"/>
      <c r="E1109" s="81"/>
      <c r="F1109" s="83"/>
      <c r="G1109" s="84"/>
      <c r="H1109" s="81"/>
      <c r="I1109" s="42">
        <f>SCH!A643</f>
        <v>0</v>
      </c>
    </row>
    <row r="1110" spans="1:9">
      <c r="A1110" s="83"/>
      <c r="B1110" s="83"/>
      <c r="C1110" s="81"/>
      <c r="D1110" s="81"/>
      <c r="E1110" s="81"/>
      <c r="F1110" s="83"/>
      <c r="G1110" s="84"/>
      <c r="H1110" s="81"/>
      <c r="I1110" s="42">
        <f>SCH!A644</f>
        <v>0</v>
      </c>
    </row>
    <row r="1111" spans="1:9">
      <c r="A1111" s="83"/>
      <c r="B1111" s="83"/>
      <c r="C1111" s="81"/>
      <c r="D1111" s="81"/>
      <c r="E1111" s="81"/>
      <c r="F1111" s="83"/>
      <c r="G1111" s="84"/>
      <c r="H1111" s="81"/>
      <c r="I1111" s="42">
        <f>SCH!A645</f>
        <v>0</v>
      </c>
    </row>
    <row r="1112" spans="1:9">
      <c r="A1112" s="83"/>
      <c r="B1112" s="83"/>
      <c r="C1112" s="81"/>
      <c r="D1112" s="81"/>
      <c r="E1112" s="81"/>
      <c r="F1112" s="83"/>
      <c r="G1112" s="84"/>
      <c r="H1112" s="81"/>
      <c r="I1112" s="42">
        <f>SCH!A646</f>
        <v>0</v>
      </c>
    </row>
    <row r="1113" spans="1:9">
      <c r="A1113" s="83"/>
      <c r="B1113" s="83"/>
      <c r="C1113" s="81"/>
      <c r="D1113" s="81"/>
      <c r="E1113" s="81"/>
      <c r="F1113" s="83"/>
      <c r="G1113" s="84"/>
      <c r="H1113" s="81"/>
      <c r="I1113" s="42">
        <f>SCH!A647</f>
        <v>0</v>
      </c>
    </row>
    <row r="1114" spans="1:9">
      <c r="A1114" s="83"/>
      <c r="B1114" s="83"/>
      <c r="C1114" s="81"/>
      <c r="D1114" s="81"/>
      <c r="E1114" s="81"/>
      <c r="F1114" s="83"/>
      <c r="G1114" s="84"/>
      <c r="H1114" s="81"/>
      <c r="I1114" s="42">
        <f>SCH!A648</f>
        <v>0</v>
      </c>
    </row>
    <row r="1115" spans="1:9">
      <c r="A1115" s="83"/>
      <c r="B1115" s="83"/>
      <c r="C1115" s="81"/>
      <c r="D1115" s="81"/>
      <c r="E1115" s="81"/>
      <c r="F1115" s="83"/>
      <c r="G1115" s="84"/>
      <c r="H1115" s="81"/>
      <c r="I1115" s="42">
        <f>SCH!A649</f>
        <v>0</v>
      </c>
    </row>
    <row r="1116" spans="1:9">
      <c r="A1116" s="83"/>
      <c r="B1116" s="83"/>
      <c r="C1116" s="81"/>
      <c r="D1116" s="81"/>
      <c r="E1116" s="81"/>
      <c r="F1116" s="83"/>
      <c r="G1116" s="84"/>
      <c r="H1116" s="81"/>
      <c r="I1116" s="42">
        <f>SCH!A650</f>
        <v>0</v>
      </c>
    </row>
    <row r="1117" spans="1:9">
      <c r="A1117" s="83"/>
      <c r="B1117" s="83"/>
      <c r="C1117" s="81"/>
      <c r="D1117" s="81"/>
      <c r="E1117" s="81"/>
      <c r="F1117" s="83"/>
      <c r="G1117" s="84"/>
      <c r="H1117" s="81"/>
      <c r="I1117" s="42">
        <f>SCH!A651</f>
        <v>0</v>
      </c>
    </row>
    <row r="1118" spans="1:9">
      <c r="A1118" s="83"/>
      <c r="B1118" s="83"/>
      <c r="C1118" s="81"/>
      <c r="D1118" s="81"/>
      <c r="E1118" s="81"/>
      <c r="F1118" s="83"/>
      <c r="G1118" s="84"/>
      <c r="H1118" s="81"/>
      <c r="I1118" s="42">
        <f>SCH!A652</f>
        <v>0</v>
      </c>
    </row>
    <row r="1119" spans="1:9">
      <c r="A1119" s="83"/>
      <c r="B1119" s="83"/>
      <c r="C1119" s="81"/>
      <c r="D1119" s="81"/>
      <c r="E1119" s="81"/>
      <c r="F1119" s="83"/>
      <c r="G1119" s="84"/>
      <c r="H1119" s="81"/>
      <c r="I1119" s="42">
        <f>SCH!A653</f>
        <v>0</v>
      </c>
    </row>
    <row r="1120" spans="1:9">
      <c r="A1120" s="83"/>
      <c r="B1120" s="83"/>
      <c r="C1120" s="81"/>
      <c r="D1120" s="81"/>
      <c r="E1120" s="81"/>
      <c r="F1120" s="83"/>
      <c r="G1120" s="84"/>
      <c r="H1120" s="81"/>
      <c r="I1120" s="42">
        <f>SCH!A654</f>
        <v>0</v>
      </c>
    </row>
    <row r="1121" spans="1:9">
      <c r="A1121" s="83"/>
      <c r="B1121" s="83"/>
      <c r="C1121" s="81"/>
      <c r="D1121" s="81"/>
      <c r="E1121" s="81"/>
      <c r="F1121" s="83"/>
      <c r="G1121" s="84"/>
      <c r="H1121" s="81"/>
      <c r="I1121" s="42">
        <f>SCH!A655</f>
        <v>0</v>
      </c>
    </row>
    <row r="1122" spans="1:9">
      <c r="A1122" s="83"/>
      <c r="B1122" s="83"/>
      <c r="C1122" s="81"/>
      <c r="D1122" s="81"/>
      <c r="E1122" s="81"/>
      <c r="F1122" s="83"/>
      <c r="G1122" s="84"/>
      <c r="H1122" s="81"/>
      <c r="I1122" s="42">
        <f>SCH!A656</f>
        <v>0</v>
      </c>
    </row>
    <row r="1123" spans="1:9">
      <c r="A1123" s="83"/>
      <c r="B1123" s="83"/>
      <c r="C1123" s="81"/>
      <c r="D1123" s="81"/>
      <c r="E1123" s="81"/>
      <c r="F1123" s="83"/>
      <c r="G1123" s="84"/>
      <c r="H1123" s="81"/>
      <c r="I1123" s="42">
        <f>SCH!A657</f>
        <v>0</v>
      </c>
    </row>
    <row r="1124" spans="1:9">
      <c r="A1124" s="83"/>
      <c r="B1124" s="83"/>
      <c r="C1124" s="81"/>
      <c r="D1124" s="81"/>
      <c r="E1124" s="81"/>
      <c r="F1124" s="83"/>
      <c r="G1124" s="84"/>
      <c r="H1124" s="81"/>
      <c r="I1124" s="42">
        <f>SCH!A658</f>
        <v>0</v>
      </c>
    </row>
    <row r="1125" spans="1:9">
      <c r="A1125" s="83"/>
      <c r="B1125" s="83"/>
      <c r="C1125" s="81"/>
      <c r="D1125" s="81"/>
      <c r="E1125" s="81"/>
      <c r="F1125" s="83"/>
      <c r="G1125" s="84"/>
      <c r="H1125" s="81"/>
      <c r="I1125" s="42">
        <f>SCH!A659</f>
        <v>0</v>
      </c>
    </row>
    <row r="1126" spans="1:9">
      <c r="A1126" s="83"/>
      <c r="B1126" s="83"/>
      <c r="C1126" s="81"/>
      <c r="D1126" s="81"/>
      <c r="E1126" s="81"/>
      <c r="F1126" s="83"/>
      <c r="G1126" s="84"/>
      <c r="H1126" s="81"/>
      <c r="I1126" s="42">
        <f>SCH!A660</f>
        <v>0</v>
      </c>
    </row>
    <row r="1127" spans="1:9">
      <c r="A1127" s="83"/>
      <c r="B1127" s="83"/>
      <c r="C1127" s="81"/>
      <c r="D1127" s="81"/>
      <c r="E1127" s="81"/>
      <c r="F1127" s="83"/>
      <c r="G1127" s="84"/>
      <c r="H1127" s="81"/>
      <c r="I1127" s="42">
        <f>SCH!A661</f>
        <v>0</v>
      </c>
    </row>
    <row r="1128" spans="1:9">
      <c r="A1128" s="83"/>
      <c r="B1128" s="83"/>
      <c r="C1128" s="81"/>
      <c r="D1128" s="81"/>
      <c r="E1128" s="81"/>
      <c r="F1128" s="83"/>
      <c r="G1128" s="84"/>
      <c r="H1128" s="81"/>
      <c r="I1128" s="42">
        <f>SCH!A662</f>
        <v>0</v>
      </c>
    </row>
    <row r="1129" spans="1:9">
      <c r="A1129" s="83"/>
      <c r="B1129" s="83"/>
      <c r="C1129" s="81"/>
      <c r="D1129" s="81"/>
      <c r="E1129" s="81"/>
      <c r="F1129" s="83"/>
      <c r="G1129" s="84"/>
      <c r="H1129" s="81"/>
      <c r="I1129" s="42">
        <f>SCH!A663</f>
        <v>0</v>
      </c>
    </row>
    <row r="1130" spans="1:9">
      <c r="A1130" s="83"/>
      <c r="B1130" s="83"/>
      <c r="C1130" s="81"/>
      <c r="D1130" s="81"/>
      <c r="E1130" s="81"/>
      <c r="F1130" s="83"/>
      <c r="G1130" s="84"/>
      <c r="H1130" s="81"/>
      <c r="I1130" s="42">
        <f>SCH!A664</f>
        <v>0</v>
      </c>
    </row>
    <row r="1131" spans="1:9">
      <c r="A1131" s="83"/>
      <c r="B1131" s="83"/>
      <c r="C1131" s="81"/>
      <c r="D1131" s="81"/>
      <c r="E1131" s="81"/>
      <c r="F1131" s="83"/>
      <c r="G1131" s="84"/>
      <c r="H1131" s="81"/>
      <c r="I1131" s="42">
        <f>SCH!A665</f>
        <v>0</v>
      </c>
    </row>
    <row r="1132" spans="1:9">
      <c r="A1132" s="83"/>
      <c r="B1132" s="83"/>
      <c r="C1132" s="81"/>
      <c r="D1132" s="81"/>
      <c r="E1132" s="81"/>
      <c r="F1132" s="83"/>
      <c r="G1132" s="84"/>
      <c r="H1132" s="81"/>
      <c r="I1132" s="42">
        <f>SCH!A666</f>
        <v>0</v>
      </c>
    </row>
    <row r="1133" spans="1:9">
      <c r="A1133" s="83"/>
      <c r="B1133" s="83"/>
      <c r="C1133" s="81"/>
      <c r="D1133" s="81"/>
      <c r="E1133" s="81"/>
      <c r="F1133" s="83"/>
      <c r="G1133" s="84"/>
      <c r="H1133" s="81"/>
      <c r="I1133" s="42">
        <f>SCH!A667</f>
        <v>0</v>
      </c>
    </row>
    <row r="1134" spans="1:9">
      <c r="A1134" s="83"/>
      <c r="B1134" s="83"/>
      <c r="C1134" s="81"/>
      <c r="D1134" s="81"/>
      <c r="E1134" s="81"/>
      <c r="F1134" s="83"/>
      <c r="G1134" s="84"/>
      <c r="H1134" s="81"/>
      <c r="I1134" s="42">
        <f>SCH!A668</f>
        <v>0</v>
      </c>
    </row>
    <row r="1135" spans="1:9">
      <c r="A1135" s="83"/>
      <c r="B1135" s="83"/>
      <c r="C1135" s="81"/>
      <c r="D1135" s="81"/>
      <c r="E1135" s="81"/>
      <c r="F1135" s="83"/>
      <c r="G1135" s="84"/>
      <c r="H1135" s="81"/>
      <c r="I1135" s="42">
        <f>SCH!A669</f>
        <v>0</v>
      </c>
    </row>
    <row r="1136" spans="1:9">
      <c r="A1136" s="83"/>
      <c r="B1136" s="83"/>
      <c r="C1136" s="81"/>
      <c r="D1136" s="81"/>
      <c r="E1136" s="81"/>
      <c r="F1136" s="83"/>
      <c r="G1136" s="84"/>
      <c r="H1136" s="81"/>
      <c r="I1136" s="42">
        <f>SCH!A670</f>
        <v>0</v>
      </c>
    </row>
    <row r="1137" spans="1:9">
      <c r="A1137" s="83"/>
      <c r="B1137" s="83"/>
      <c r="C1137" s="81"/>
      <c r="D1137" s="81"/>
      <c r="E1137" s="81"/>
      <c r="F1137" s="83"/>
      <c r="G1137" s="84"/>
      <c r="H1137" s="81"/>
      <c r="I1137" s="42">
        <f>SCH!A671</f>
        <v>0</v>
      </c>
    </row>
    <row r="1138" spans="1:9">
      <c r="A1138" s="83"/>
      <c r="B1138" s="83"/>
      <c r="C1138" s="81"/>
      <c r="D1138" s="81"/>
      <c r="E1138" s="81"/>
      <c r="F1138" s="83"/>
      <c r="G1138" s="84"/>
      <c r="H1138" s="81"/>
      <c r="I1138" s="42">
        <f>SCH!A672</f>
        <v>0</v>
      </c>
    </row>
    <row r="1139" spans="1:9">
      <c r="A1139" s="83"/>
      <c r="B1139" s="83"/>
      <c r="C1139" s="81"/>
      <c r="D1139" s="81"/>
      <c r="E1139" s="81"/>
      <c r="F1139" s="83"/>
      <c r="G1139" s="84"/>
      <c r="H1139" s="81"/>
      <c r="I1139" s="42">
        <f>SCH!A673</f>
        <v>0</v>
      </c>
    </row>
    <row r="1140" spans="1:9">
      <c r="A1140" s="83"/>
      <c r="B1140" s="83"/>
      <c r="C1140" s="81"/>
      <c r="D1140" s="81"/>
      <c r="E1140" s="81"/>
      <c r="F1140" s="83"/>
      <c r="G1140" s="84"/>
      <c r="H1140" s="81"/>
      <c r="I1140" s="42">
        <f>SCH!A674</f>
        <v>0</v>
      </c>
    </row>
    <row r="1141" spans="1:9">
      <c r="A1141" s="83"/>
      <c r="B1141" s="83"/>
      <c r="C1141" s="81"/>
      <c r="D1141" s="81"/>
      <c r="E1141" s="81"/>
      <c r="F1141" s="83"/>
      <c r="G1141" s="84"/>
      <c r="H1141" s="81"/>
      <c r="I1141" s="42">
        <f>SCH!A675</f>
        <v>0</v>
      </c>
    </row>
    <row r="1142" spans="1:9">
      <c r="A1142" s="83"/>
      <c r="B1142" s="83"/>
      <c r="C1142" s="81"/>
      <c r="D1142" s="81"/>
      <c r="E1142" s="81"/>
      <c r="F1142" s="83"/>
      <c r="G1142" s="84"/>
      <c r="H1142" s="81"/>
      <c r="I1142" s="42">
        <f>SCH!A676</f>
        <v>0</v>
      </c>
    </row>
    <row r="1143" spans="1:9">
      <c r="A1143" s="83"/>
      <c r="B1143" s="83"/>
      <c r="C1143" s="81"/>
      <c r="D1143" s="81"/>
      <c r="E1143" s="81"/>
      <c r="F1143" s="83"/>
      <c r="G1143" s="84"/>
      <c r="H1143" s="81"/>
      <c r="I1143" s="42">
        <f>SCH!A677</f>
        <v>0</v>
      </c>
    </row>
    <row r="1144" spans="1:9">
      <c r="A1144" s="83"/>
      <c r="B1144" s="83"/>
      <c r="C1144" s="81"/>
      <c r="D1144" s="81"/>
      <c r="E1144" s="81"/>
      <c r="F1144" s="83"/>
      <c r="G1144" s="84"/>
      <c r="H1144" s="81"/>
      <c r="I1144" s="42">
        <f>SCH!A678</f>
        <v>0</v>
      </c>
    </row>
    <row r="1145" spans="1:9">
      <c r="A1145" s="83"/>
      <c r="B1145" s="83"/>
      <c r="C1145" s="81"/>
      <c r="D1145" s="81"/>
      <c r="E1145" s="81"/>
      <c r="F1145" s="83"/>
      <c r="G1145" s="84"/>
      <c r="H1145" s="81"/>
      <c r="I1145" s="42">
        <f>SCH!A679</f>
        <v>0</v>
      </c>
    </row>
    <row r="1146" spans="1:9">
      <c r="A1146" s="83"/>
      <c r="B1146" s="83"/>
      <c r="C1146" s="81"/>
      <c r="D1146" s="81"/>
      <c r="E1146" s="81"/>
      <c r="F1146" s="83"/>
      <c r="G1146" s="84"/>
      <c r="H1146" s="81"/>
      <c r="I1146" s="42">
        <f>SCH!A680</f>
        <v>0</v>
      </c>
    </row>
    <row r="1147" spans="1:9">
      <c r="A1147" s="83"/>
      <c r="B1147" s="83"/>
      <c r="C1147" s="81"/>
      <c r="D1147" s="81"/>
      <c r="E1147" s="81"/>
      <c r="F1147" s="83"/>
      <c r="G1147" s="84"/>
      <c r="H1147" s="81"/>
      <c r="I1147" s="42">
        <f>SCH!A681</f>
        <v>0</v>
      </c>
    </row>
    <row r="1148" spans="1:9">
      <c r="A1148" s="83"/>
      <c r="B1148" s="83"/>
      <c r="C1148" s="81"/>
      <c r="D1148" s="81"/>
      <c r="E1148" s="81"/>
      <c r="F1148" s="83"/>
      <c r="G1148" s="84"/>
      <c r="H1148" s="81"/>
      <c r="I1148" s="42">
        <f>SCH!A682</f>
        <v>0</v>
      </c>
    </row>
    <row r="1149" spans="1:9">
      <c r="A1149" s="83"/>
      <c r="B1149" s="83"/>
      <c r="C1149" s="81"/>
      <c r="D1149" s="81"/>
      <c r="E1149" s="81"/>
      <c r="F1149" s="83"/>
      <c r="G1149" s="84"/>
      <c r="H1149" s="81"/>
      <c r="I1149" s="42">
        <f>SCH!A683</f>
        <v>0</v>
      </c>
    </row>
    <row r="1150" spans="1:9">
      <c r="A1150" s="83"/>
      <c r="B1150" s="83"/>
      <c r="C1150" s="81"/>
      <c r="D1150" s="81"/>
      <c r="E1150" s="81"/>
      <c r="F1150" s="83"/>
      <c r="G1150" s="84"/>
      <c r="H1150" s="81"/>
      <c r="I1150" s="42">
        <f>SCH!A684</f>
        <v>0</v>
      </c>
    </row>
    <row r="1151" spans="1:9">
      <c r="A1151" s="83"/>
      <c r="B1151" s="83"/>
      <c r="C1151" s="81"/>
      <c r="D1151" s="81"/>
      <c r="E1151" s="81"/>
      <c r="F1151" s="83"/>
      <c r="G1151" s="84"/>
      <c r="H1151" s="81"/>
      <c r="I1151" s="42">
        <f>SCH!A685</f>
        <v>0</v>
      </c>
    </row>
    <row r="1152" spans="1:9">
      <c r="A1152" s="83"/>
      <c r="B1152" s="83"/>
      <c r="C1152" s="81"/>
      <c r="D1152" s="81"/>
      <c r="E1152" s="81"/>
      <c r="F1152" s="83"/>
      <c r="G1152" s="84"/>
      <c r="H1152" s="81"/>
      <c r="I1152" s="42">
        <f>SCH!A686</f>
        <v>0</v>
      </c>
    </row>
    <row r="1153" spans="1:9">
      <c r="A1153" s="83"/>
      <c r="B1153" s="83"/>
      <c r="C1153" s="81"/>
      <c r="D1153" s="81"/>
      <c r="E1153" s="81"/>
      <c r="F1153" s="83"/>
      <c r="G1153" s="84"/>
      <c r="H1153" s="81"/>
      <c r="I1153" s="42">
        <f>SCH!A687</f>
        <v>0</v>
      </c>
    </row>
    <row r="1154" spans="1:9">
      <c r="A1154" s="83"/>
      <c r="B1154" s="83"/>
      <c r="C1154" s="81"/>
      <c r="D1154" s="81"/>
      <c r="E1154" s="81"/>
      <c r="F1154" s="83"/>
      <c r="G1154" s="84"/>
      <c r="H1154" s="81"/>
      <c r="I1154" s="42">
        <f>SCH!A688</f>
        <v>0</v>
      </c>
    </row>
    <row r="1155" spans="1:9">
      <c r="A1155" s="83"/>
      <c r="B1155" s="83"/>
      <c r="C1155" s="81"/>
      <c r="D1155" s="81"/>
      <c r="E1155" s="81"/>
      <c r="F1155" s="83"/>
      <c r="G1155" s="84"/>
      <c r="H1155" s="81"/>
      <c r="I1155" s="42">
        <f>SCH!A689</f>
        <v>0</v>
      </c>
    </row>
    <row r="1156" spans="1:9">
      <c r="A1156" s="83"/>
      <c r="B1156" s="83"/>
      <c r="C1156" s="81"/>
      <c r="D1156" s="81"/>
      <c r="E1156" s="81"/>
      <c r="F1156" s="83"/>
      <c r="G1156" s="84"/>
      <c r="H1156" s="81"/>
      <c r="I1156" s="42">
        <f>SCH!A690</f>
        <v>0</v>
      </c>
    </row>
    <row r="1157" spans="1:9">
      <c r="A1157" s="83"/>
      <c r="B1157" s="83"/>
      <c r="C1157" s="81"/>
      <c r="D1157" s="81"/>
      <c r="E1157" s="81"/>
      <c r="F1157" s="83"/>
      <c r="G1157" s="84"/>
      <c r="H1157" s="81"/>
      <c r="I1157" s="42">
        <f>SCH!A691</f>
        <v>0</v>
      </c>
    </row>
    <row r="1158" spans="1:9">
      <c r="A1158" s="83"/>
      <c r="B1158" s="83"/>
      <c r="C1158" s="81"/>
      <c r="D1158" s="81"/>
      <c r="E1158" s="81"/>
      <c r="F1158" s="83"/>
      <c r="G1158" s="84"/>
      <c r="H1158" s="81"/>
      <c r="I1158" s="42">
        <f>SCH!A692</f>
        <v>0</v>
      </c>
    </row>
    <row r="1159" spans="1:9">
      <c r="A1159" s="83"/>
      <c r="B1159" s="83"/>
      <c r="C1159" s="81"/>
      <c r="D1159" s="81"/>
      <c r="E1159" s="81"/>
      <c r="F1159" s="83"/>
      <c r="G1159" s="84"/>
      <c r="H1159" s="81"/>
      <c r="I1159" s="42">
        <f>SCH!A693</f>
        <v>0</v>
      </c>
    </row>
    <row r="1160" spans="1:9">
      <c r="A1160" s="83"/>
      <c r="B1160" s="83"/>
      <c r="C1160" s="81"/>
      <c r="D1160" s="81"/>
      <c r="E1160" s="81"/>
      <c r="F1160" s="83"/>
      <c r="G1160" s="84"/>
      <c r="H1160" s="81"/>
      <c r="I1160" s="42">
        <f>SCH!A694</f>
        <v>0</v>
      </c>
    </row>
    <row r="1161" spans="1:9">
      <c r="A1161" s="83"/>
      <c r="B1161" s="83"/>
      <c r="C1161" s="81"/>
      <c r="D1161" s="81"/>
      <c r="E1161" s="81"/>
      <c r="F1161" s="83"/>
      <c r="G1161" s="84"/>
      <c r="H1161" s="81"/>
      <c r="I1161" s="42">
        <f>SCH!A695</f>
        <v>0</v>
      </c>
    </row>
    <row r="1162" spans="1:9">
      <c r="A1162" s="83"/>
      <c r="B1162" s="83"/>
      <c r="C1162" s="81"/>
      <c r="D1162" s="81"/>
      <c r="E1162" s="81"/>
      <c r="F1162" s="83"/>
      <c r="G1162" s="84"/>
      <c r="H1162" s="81"/>
      <c r="I1162" s="42">
        <f>SCH!A696</f>
        <v>0</v>
      </c>
    </row>
    <row r="1163" spans="1:9">
      <c r="A1163" s="83"/>
      <c r="B1163" s="83"/>
      <c r="C1163" s="81"/>
      <c r="D1163" s="81"/>
      <c r="E1163" s="81"/>
      <c r="F1163" s="83"/>
      <c r="G1163" s="84"/>
      <c r="H1163" s="81"/>
      <c r="I1163" s="42">
        <f>SCH!A697</f>
        <v>0</v>
      </c>
    </row>
    <row r="1164" spans="1:9">
      <c r="A1164" s="83"/>
      <c r="B1164" s="83"/>
      <c r="C1164" s="81"/>
      <c r="D1164" s="81"/>
      <c r="E1164" s="81"/>
      <c r="F1164" s="83"/>
      <c r="G1164" s="84"/>
      <c r="H1164" s="81"/>
      <c r="I1164" s="42">
        <f>SCH!A698</f>
        <v>0</v>
      </c>
    </row>
    <row r="1165" spans="1:9">
      <c r="A1165" s="83"/>
      <c r="B1165" s="83"/>
      <c r="C1165" s="81"/>
      <c r="D1165" s="81"/>
      <c r="E1165" s="81"/>
      <c r="F1165" s="83"/>
      <c r="G1165" s="84"/>
      <c r="H1165" s="81"/>
      <c r="I1165" s="42">
        <f>SCH!A699</f>
        <v>0</v>
      </c>
    </row>
    <row r="1166" spans="1:9">
      <c r="A1166" s="83"/>
      <c r="B1166" s="83"/>
      <c r="C1166" s="81"/>
      <c r="D1166" s="81"/>
      <c r="E1166" s="81"/>
      <c r="F1166" s="83"/>
      <c r="G1166" s="84"/>
      <c r="H1166" s="81"/>
      <c r="I1166" s="42">
        <f>SCH!A700</f>
        <v>0</v>
      </c>
    </row>
    <row r="1167" spans="1:9">
      <c r="A1167" s="83"/>
      <c r="B1167" s="83"/>
      <c r="C1167" s="81"/>
      <c r="D1167" s="81"/>
      <c r="E1167" s="81"/>
      <c r="F1167" s="83"/>
      <c r="G1167" s="84"/>
      <c r="H1167" s="81"/>
      <c r="I1167" s="42">
        <f>SCH!A701</f>
        <v>0</v>
      </c>
    </row>
    <row r="1168" spans="1:9">
      <c r="A1168" s="83"/>
      <c r="B1168" s="83"/>
      <c r="C1168" s="81"/>
      <c r="D1168" s="81"/>
      <c r="E1168" s="81"/>
      <c r="F1168" s="83"/>
      <c r="G1168" s="84"/>
      <c r="H1168" s="81"/>
      <c r="I1168" s="42">
        <f>SCH!A702</f>
        <v>0</v>
      </c>
    </row>
    <row r="1169" spans="1:9">
      <c r="A1169" s="83"/>
      <c r="B1169" s="83"/>
      <c r="C1169" s="81"/>
      <c r="D1169" s="81"/>
      <c r="E1169" s="81"/>
      <c r="F1169" s="83"/>
      <c r="G1169" s="84"/>
      <c r="H1169" s="81"/>
      <c r="I1169" s="42">
        <f>SCH!A703</f>
        <v>0</v>
      </c>
    </row>
    <row r="1170" spans="1:9">
      <c r="A1170" s="83"/>
      <c r="B1170" s="83"/>
      <c r="C1170" s="81"/>
      <c r="D1170" s="81"/>
      <c r="E1170" s="81"/>
      <c r="F1170" s="83"/>
      <c r="G1170" s="84"/>
      <c r="H1170" s="81"/>
      <c r="I1170" s="42">
        <f>SCH!A704</f>
        <v>0</v>
      </c>
    </row>
    <row r="1171" spans="1:9">
      <c r="A1171" s="83"/>
      <c r="B1171" s="83"/>
      <c r="C1171" s="81"/>
      <c r="D1171" s="81"/>
      <c r="E1171" s="81"/>
      <c r="F1171" s="83"/>
      <c r="G1171" s="84"/>
      <c r="H1171" s="81"/>
      <c r="I1171" s="42">
        <f>SCH!A705</f>
        <v>0</v>
      </c>
    </row>
    <row r="1172" spans="1:9">
      <c r="A1172" s="83"/>
      <c r="B1172" s="83"/>
      <c r="C1172" s="81"/>
      <c r="D1172" s="81"/>
      <c r="E1172" s="81"/>
      <c r="F1172" s="83"/>
      <c r="G1172" s="84"/>
      <c r="H1172" s="81"/>
      <c r="I1172" s="42">
        <f>SCH!A706</f>
        <v>0</v>
      </c>
    </row>
    <row r="1173" spans="1:9">
      <c r="A1173" s="83"/>
      <c r="B1173" s="83"/>
      <c r="C1173" s="81"/>
      <c r="D1173" s="81"/>
      <c r="E1173" s="81"/>
      <c r="F1173" s="83"/>
      <c r="G1173" s="84"/>
      <c r="H1173" s="81"/>
      <c r="I1173" s="42">
        <f>SCH!A707</f>
        <v>0</v>
      </c>
    </row>
    <row r="1174" spans="1:9">
      <c r="A1174" s="83"/>
      <c r="B1174" s="83"/>
      <c r="C1174" s="81"/>
      <c r="D1174" s="81"/>
      <c r="E1174" s="81"/>
      <c r="F1174" s="83"/>
      <c r="G1174" s="84"/>
      <c r="H1174" s="81"/>
      <c r="I1174" s="42">
        <f>SCH!A708</f>
        <v>0</v>
      </c>
    </row>
    <row r="1175" spans="1:9">
      <c r="A1175" s="83"/>
      <c r="B1175" s="83"/>
      <c r="C1175" s="81"/>
      <c r="D1175" s="81"/>
      <c r="E1175" s="81"/>
      <c r="F1175" s="83"/>
      <c r="G1175" s="84"/>
      <c r="H1175" s="81"/>
      <c r="I1175" s="42">
        <f>SCH!A709</f>
        <v>0</v>
      </c>
    </row>
    <row r="1176" spans="1:9">
      <c r="A1176" s="83"/>
      <c r="B1176" s="83"/>
      <c r="C1176" s="81"/>
      <c r="D1176" s="81"/>
      <c r="E1176" s="81"/>
      <c r="F1176" s="83"/>
      <c r="G1176" s="84"/>
      <c r="H1176" s="81"/>
      <c r="I1176" s="42">
        <f>SCH!A710</f>
        <v>0</v>
      </c>
    </row>
    <row r="1177" spans="1:9">
      <c r="A1177" s="83"/>
      <c r="B1177" s="83"/>
      <c r="C1177" s="81"/>
      <c r="D1177" s="81"/>
      <c r="E1177" s="81"/>
      <c r="F1177" s="83"/>
      <c r="G1177" s="84"/>
      <c r="H1177" s="81"/>
      <c r="I1177" s="42">
        <f>SCH!A711</f>
        <v>0</v>
      </c>
    </row>
    <row r="1178" spans="1:9">
      <c r="A1178" s="83"/>
      <c r="B1178" s="83"/>
      <c r="C1178" s="81"/>
      <c r="D1178" s="81"/>
      <c r="E1178" s="81"/>
      <c r="F1178" s="83"/>
      <c r="G1178" s="84"/>
      <c r="H1178" s="81"/>
      <c r="I1178" s="42">
        <f>SCH!A712</f>
        <v>0</v>
      </c>
    </row>
    <row r="1179" spans="1:9">
      <c r="A1179" s="83"/>
      <c r="B1179" s="83"/>
      <c r="C1179" s="81"/>
      <c r="D1179" s="81"/>
      <c r="E1179" s="81"/>
      <c r="F1179" s="83"/>
      <c r="G1179" s="84"/>
      <c r="H1179" s="81"/>
      <c r="I1179" s="42">
        <f>SCH!A713</f>
        <v>0</v>
      </c>
    </row>
    <row r="1180" spans="1:9">
      <c r="A1180" s="83"/>
      <c r="B1180" s="83"/>
      <c r="C1180" s="81"/>
      <c r="D1180" s="81"/>
      <c r="E1180" s="81"/>
      <c r="F1180" s="83"/>
      <c r="G1180" s="84"/>
      <c r="H1180" s="81"/>
      <c r="I1180" s="42">
        <f>SCH!A714</f>
        <v>0</v>
      </c>
    </row>
    <row r="1181" spans="1:9">
      <c r="A1181" s="83"/>
      <c r="B1181" s="83"/>
      <c r="C1181" s="81"/>
      <c r="D1181" s="81"/>
      <c r="E1181" s="81"/>
      <c r="F1181" s="83"/>
      <c r="G1181" s="84"/>
      <c r="H1181" s="81"/>
      <c r="I1181" s="42">
        <f>SCH!A715</f>
        <v>0</v>
      </c>
    </row>
    <row r="1182" spans="1:9">
      <c r="A1182" s="83"/>
      <c r="B1182" s="83"/>
      <c r="C1182" s="81"/>
      <c r="D1182" s="81"/>
      <c r="E1182" s="81"/>
      <c r="F1182" s="83"/>
      <c r="G1182" s="84"/>
      <c r="H1182" s="81"/>
      <c r="I1182" s="42">
        <f>SCH!A716</f>
        <v>0</v>
      </c>
    </row>
    <row r="1183" spans="1:9">
      <c r="A1183" s="83"/>
      <c r="B1183" s="83"/>
      <c r="C1183" s="81"/>
      <c r="D1183" s="81"/>
      <c r="E1183" s="81"/>
      <c r="F1183" s="83"/>
      <c r="G1183" s="84"/>
      <c r="H1183" s="81"/>
      <c r="I1183" s="42">
        <f>SCH!A717</f>
        <v>0</v>
      </c>
    </row>
    <row r="1184" spans="1:9">
      <c r="A1184" s="83"/>
      <c r="B1184" s="83"/>
      <c r="C1184" s="81"/>
      <c r="D1184" s="81"/>
      <c r="E1184" s="81"/>
      <c r="F1184" s="83"/>
      <c r="G1184" s="84"/>
      <c r="H1184" s="81"/>
      <c r="I1184" s="42">
        <f>SCH!A718</f>
        <v>0</v>
      </c>
    </row>
    <row r="1185" spans="1:9">
      <c r="A1185" s="83"/>
      <c r="B1185" s="83"/>
      <c r="C1185" s="81"/>
      <c r="D1185" s="81"/>
      <c r="E1185" s="81"/>
      <c r="F1185" s="83"/>
      <c r="G1185" s="84"/>
      <c r="H1185" s="81"/>
      <c r="I1185" s="42">
        <f>SCH!A719</f>
        <v>0</v>
      </c>
    </row>
    <row r="1186" spans="1:9">
      <c r="A1186" s="83"/>
      <c r="B1186" s="83"/>
      <c r="C1186" s="81"/>
      <c r="D1186" s="81"/>
      <c r="E1186" s="81"/>
      <c r="F1186" s="83"/>
      <c r="G1186" s="84"/>
      <c r="H1186" s="81"/>
      <c r="I1186" s="42">
        <f>SCH!A720</f>
        <v>0</v>
      </c>
    </row>
    <row r="1187" spans="1:9">
      <c r="A1187" s="83"/>
      <c r="B1187" s="83"/>
      <c r="C1187" s="81"/>
      <c r="D1187" s="81"/>
      <c r="E1187" s="81"/>
      <c r="F1187" s="83"/>
      <c r="G1187" s="84"/>
      <c r="H1187" s="81"/>
      <c r="I1187" s="42">
        <f>SCH!A721</f>
        <v>0</v>
      </c>
    </row>
    <row r="1188" spans="1:9">
      <c r="A1188" s="83"/>
      <c r="B1188" s="83"/>
      <c r="C1188" s="81"/>
      <c r="D1188" s="81"/>
      <c r="E1188" s="81"/>
      <c r="F1188" s="83"/>
      <c r="G1188" s="84"/>
      <c r="H1188" s="81"/>
      <c r="I1188" s="42">
        <f>SCH!A722</f>
        <v>0</v>
      </c>
    </row>
    <row r="1189" spans="1:9">
      <c r="A1189" s="83"/>
      <c r="B1189" s="83"/>
      <c r="C1189" s="81"/>
      <c r="D1189" s="81"/>
      <c r="E1189" s="81"/>
      <c r="F1189" s="83"/>
      <c r="G1189" s="84"/>
      <c r="H1189" s="81"/>
      <c r="I1189" s="42">
        <f>SCH!A723</f>
        <v>0</v>
      </c>
    </row>
    <row r="1190" spans="1:9">
      <c r="A1190" s="83"/>
      <c r="B1190" s="83"/>
      <c r="C1190" s="81"/>
      <c r="D1190" s="81"/>
      <c r="E1190" s="81"/>
      <c r="F1190" s="83"/>
      <c r="G1190" s="84"/>
      <c r="H1190" s="81"/>
      <c r="I1190" s="42">
        <f>SCH!A724</f>
        <v>0</v>
      </c>
    </row>
    <row r="1191" spans="1:9">
      <c r="A1191" s="83"/>
      <c r="B1191" s="83"/>
      <c r="C1191" s="81"/>
      <c r="D1191" s="81"/>
      <c r="E1191" s="81"/>
      <c r="F1191" s="83"/>
      <c r="G1191" s="84"/>
      <c r="H1191" s="81"/>
      <c r="I1191" s="42">
        <f>SCH!A725</f>
        <v>0</v>
      </c>
    </row>
    <row r="1192" spans="1:9">
      <c r="A1192" s="83"/>
      <c r="B1192" s="83"/>
      <c r="C1192" s="81"/>
      <c r="D1192" s="81"/>
      <c r="E1192" s="81"/>
      <c r="F1192" s="83"/>
      <c r="G1192" s="84"/>
      <c r="H1192" s="81"/>
      <c r="I1192" s="42">
        <f>SCH!A726</f>
        <v>0</v>
      </c>
    </row>
    <row r="1193" spans="1:9">
      <c r="A1193" s="83"/>
      <c r="B1193" s="83"/>
      <c r="C1193" s="81"/>
      <c r="D1193" s="81"/>
      <c r="E1193" s="81"/>
      <c r="F1193" s="83"/>
      <c r="G1193" s="84"/>
      <c r="H1193" s="81"/>
      <c r="I1193" s="42">
        <f>SCH!A727</f>
        <v>0</v>
      </c>
    </row>
    <row r="1194" spans="1:9">
      <c r="A1194" s="83"/>
      <c r="B1194" s="83"/>
      <c r="C1194" s="81"/>
      <c r="D1194" s="81"/>
      <c r="E1194" s="81"/>
      <c r="F1194" s="83"/>
      <c r="G1194" s="84"/>
      <c r="H1194" s="81"/>
      <c r="I1194" s="42">
        <f>SCH!A728</f>
        <v>0</v>
      </c>
    </row>
    <row r="1195" spans="1:9">
      <c r="A1195" s="83"/>
      <c r="B1195" s="83"/>
      <c r="C1195" s="81"/>
      <c r="D1195" s="81"/>
      <c r="E1195" s="81"/>
      <c r="F1195" s="83"/>
      <c r="G1195" s="84"/>
      <c r="H1195" s="81"/>
      <c r="I1195" s="42">
        <f>SCH!A729</f>
        <v>0</v>
      </c>
    </row>
    <row r="1196" spans="1:9">
      <c r="A1196" s="83"/>
      <c r="B1196" s="83"/>
      <c r="C1196" s="81"/>
      <c r="D1196" s="81"/>
      <c r="E1196" s="81"/>
      <c r="F1196" s="83"/>
      <c r="G1196" s="84"/>
      <c r="H1196" s="81"/>
      <c r="I1196" s="42">
        <f>SCH!A730</f>
        <v>0</v>
      </c>
    </row>
    <row r="1197" spans="1:9">
      <c r="A1197" s="83"/>
      <c r="B1197" s="83"/>
      <c r="C1197" s="81"/>
      <c r="D1197" s="81"/>
      <c r="E1197" s="81"/>
      <c r="F1197" s="83"/>
      <c r="G1197" s="84"/>
      <c r="H1197" s="81"/>
      <c r="I1197" s="42">
        <f>SCH!A731</f>
        <v>0</v>
      </c>
    </row>
    <row r="1198" spans="1:9">
      <c r="A1198" s="83"/>
      <c r="B1198" s="83"/>
      <c r="C1198" s="81"/>
      <c r="D1198" s="81"/>
      <c r="E1198" s="81"/>
      <c r="F1198" s="83"/>
      <c r="G1198" s="84"/>
      <c r="H1198" s="81"/>
      <c r="I1198" s="42">
        <f>SCH!A732</f>
        <v>0</v>
      </c>
    </row>
    <row r="1199" spans="1:9">
      <c r="A1199" s="83"/>
      <c r="B1199" s="83"/>
      <c r="C1199" s="81"/>
      <c r="D1199" s="81"/>
      <c r="E1199" s="81"/>
      <c r="F1199" s="83"/>
      <c r="G1199" s="84"/>
      <c r="H1199" s="81"/>
      <c r="I1199" s="42">
        <f>SCH!A733</f>
        <v>0</v>
      </c>
    </row>
    <row r="1200" spans="1:9">
      <c r="A1200" s="83"/>
      <c r="B1200" s="83"/>
      <c r="C1200" s="81"/>
      <c r="D1200" s="81"/>
      <c r="E1200" s="81"/>
      <c r="F1200" s="83"/>
      <c r="G1200" s="84"/>
      <c r="H1200" s="81"/>
      <c r="I1200" s="42">
        <f>SCH!A734</f>
        <v>0</v>
      </c>
    </row>
    <row r="1201" spans="1:9">
      <c r="A1201" s="83"/>
      <c r="B1201" s="83"/>
      <c r="C1201" s="81"/>
      <c r="D1201" s="81"/>
      <c r="E1201" s="81"/>
      <c r="F1201" s="83"/>
      <c r="G1201" s="84"/>
      <c r="H1201" s="81"/>
      <c r="I1201" s="42">
        <f>SCH!A735</f>
        <v>0</v>
      </c>
    </row>
    <row r="1202" spans="1:9">
      <c r="A1202" s="83"/>
      <c r="B1202" s="83"/>
      <c r="C1202" s="81"/>
      <c r="D1202" s="81"/>
      <c r="E1202" s="81"/>
      <c r="F1202" s="83"/>
      <c r="G1202" s="84"/>
      <c r="H1202" s="81"/>
      <c r="I1202" s="42">
        <f>SCH!A736</f>
        <v>0</v>
      </c>
    </row>
    <row r="1203" spans="1:9">
      <c r="A1203" s="83"/>
      <c r="B1203" s="83"/>
      <c r="C1203" s="81"/>
      <c r="D1203" s="81"/>
      <c r="E1203" s="81"/>
      <c r="F1203" s="83"/>
      <c r="G1203" s="84"/>
      <c r="H1203" s="81"/>
      <c r="I1203" s="42">
        <f>SCH!A737</f>
        <v>0</v>
      </c>
    </row>
    <row r="1204" spans="1:9">
      <c r="A1204" s="83"/>
      <c r="B1204" s="83"/>
      <c r="C1204" s="81"/>
      <c r="D1204" s="81"/>
      <c r="E1204" s="81"/>
      <c r="F1204" s="83"/>
      <c r="G1204" s="84"/>
      <c r="H1204" s="81"/>
      <c r="I1204" s="42">
        <f>SCH!A738</f>
        <v>0</v>
      </c>
    </row>
    <row r="1205" spans="1:9">
      <c r="A1205" s="83"/>
      <c r="B1205" s="83"/>
      <c r="C1205" s="81"/>
      <c r="D1205" s="81"/>
      <c r="E1205" s="81"/>
      <c r="F1205" s="83"/>
      <c r="G1205" s="84"/>
      <c r="H1205" s="81"/>
      <c r="I1205" s="42">
        <f>SCH!A739</f>
        <v>0</v>
      </c>
    </row>
    <row r="1206" spans="1:9">
      <c r="A1206" s="83"/>
      <c r="B1206" s="83"/>
      <c r="C1206" s="81"/>
      <c r="D1206" s="81"/>
      <c r="E1206" s="81"/>
      <c r="F1206" s="83"/>
      <c r="G1206" s="84"/>
      <c r="H1206" s="81"/>
      <c r="I1206" s="42">
        <f>SCH!A740</f>
        <v>0</v>
      </c>
    </row>
    <row r="1207" spans="1:9">
      <c r="A1207" s="83"/>
      <c r="B1207" s="83"/>
      <c r="C1207" s="81"/>
      <c r="D1207" s="81"/>
      <c r="E1207" s="81"/>
      <c r="F1207" s="83"/>
      <c r="G1207" s="84"/>
      <c r="H1207" s="81"/>
      <c r="I1207" s="42">
        <f>SCH!A741</f>
        <v>0</v>
      </c>
    </row>
    <row r="1208" spans="1:9">
      <c r="A1208" s="83"/>
      <c r="B1208" s="83"/>
      <c r="C1208" s="81"/>
      <c r="D1208" s="81"/>
      <c r="E1208" s="81"/>
      <c r="F1208" s="83"/>
      <c r="G1208" s="84"/>
      <c r="H1208" s="81"/>
      <c r="I1208" s="42">
        <f>SCH!A742</f>
        <v>0</v>
      </c>
    </row>
    <row r="1209" spans="1:9">
      <c r="A1209" s="83"/>
      <c r="B1209" s="83"/>
      <c r="C1209" s="81"/>
      <c r="D1209" s="81"/>
      <c r="E1209" s="81"/>
      <c r="F1209" s="83"/>
      <c r="G1209" s="84"/>
      <c r="H1209" s="81"/>
      <c r="I1209" s="42">
        <f>SCH!A743</f>
        <v>0</v>
      </c>
    </row>
    <row r="1210" spans="1:9">
      <c r="A1210" s="83"/>
      <c r="B1210" s="83"/>
      <c r="C1210" s="81"/>
      <c r="D1210" s="81"/>
      <c r="E1210" s="81"/>
      <c r="F1210" s="83"/>
      <c r="G1210" s="84"/>
      <c r="H1210" s="81"/>
      <c r="I1210" s="42">
        <f>SCH!A744</f>
        <v>0</v>
      </c>
    </row>
    <row r="1211" spans="1:9">
      <c r="A1211" s="83"/>
      <c r="B1211" s="83"/>
      <c r="C1211" s="81"/>
      <c r="D1211" s="81"/>
      <c r="E1211" s="81"/>
      <c r="F1211" s="83"/>
      <c r="G1211" s="84"/>
      <c r="H1211" s="81"/>
      <c r="I1211" s="42">
        <f>SCH!A745</f>
        <v>0</v>
      </c>
    </row>
    <row r="1212" spans="1:9">
      <c r="A1212" s="83"/>
      <c r="B1212" s="83"/>
      <c r="C1212" s="81"/>
      <c r="D1212" s="81"/>
      <c r="E1212" s="81"/>
      <c r="F1212" s="83"/>
      <c r="G1212" s="84"/>
      <c r="H1212" s="81"/>
      <c r="I1212" s="42">
        <f>SCH!A746</f>
        <v>0</v>
      </c>
    </row>
    <row r="1213" spans="1:9">
      <c r="A1213" s="83"/>
      <c r="B1213" s="83"/>
      <c r="C1213" s="81"/>
      <c r="D1213" s="81"/>
      <c r="E1213" s="81"/>
      <c r="F1213" s="83"/>
      <c r="G1213" s="84"/>
      <c r="H1213" s="81"/>
      <c r="I1213" s="42">
        <f>SCH!A747</f>
        <v>0</v>
      </c>
    </row>
    <row r="1214" spans="1:9">
      <c r="A1214" s="83"/>
      <c r="B1214" s="83"/>
      <c r="C1214" s="81"/>
      <c r="D1214" s="81"/>
      <c r="E1214" s="81"/>
      <c r="F1214" s="83"/>
      <c r="G1214" s="84"/>
      <c r="H1214" s="81"/>
      <c r="I1214" s="42">
        <f>SCH!A748</f>
        <v>0</v>
      </c>
    </row>
    <row r="1215" spans="1:9">
      <c r="A1215" s="83"/>
      <c r="B1215" s="83"/>
      <c r="C1215" s="81"/>
      <c r="D1215" s="81"/>
      <c r="E1215" s="81"/>
      <c r="F1215" s="83"/>
      <c r="G1215" s="84"/>
      <c r="H1215" s="81"/>
      <c r="I1215" s="42">
        <f>SCH!A749</f>
        <v>0</v>
      </c>
    </row>
    <row r="1216" spans="1:9">
      <c r="A1216" s="83"/>
      <c r="B1216" s="83"/>
      <c r="C1216" s="81"/>
      <c r="D1216" s="81"/>
      <c r="E1216" s="81"/>
      <c r="F1216" s="83"/>
      <c r="G1216" s="84"/>
      <c r="H1216" s="81"/>
      <c r="I1216" s="42">
        <f>SCH!A750</f>
        <v>0</v>
      </c>
    </row>
    <row r="1217" spans="1:9">
      <c r="A1217" s="83"/>
      <c r="B1217" s="83"/>
      <c r="C1217" s="81"/>
      <c r="D1217" s="81"/>
      <c r="E1217" s="81"/>
      <c r="F1217" s="83"/>
      <c r="G1217" s="84"/>
      <c r="H1217" s="81"/>
      <c r="I1217" s="42">
        <f>SCH!A751</f>
        <v>0</v>
      </c>
    </row>
    <row r="1218" spans="1:9">
      <c r="A1218" s="83"/>
      <c r="B1218" s="83"/>
      <c r="C1218" s="81"/>
      <c r="D1218" s="81"/>
      <c r="E1218" s="81"/>
      <c r="F1218" s="83"/>
      <c r="G1218" s="84"/>
      <c r="H1218" s="81"/>
      <c r="I1218" s="42">
        <f>SCH!A752</f>
        <v>0</v>
      </c>
    </row>
    <row r="1219" spans="1:9">
      <c r="A1219" s="83"/>
      <c r="B1219" s="83"/>
      <c r="C1219" s="81"/>
      <c r="D1219" s="81"/>
      <c r="E1219" s="81"/>
      <c r="F1219" s="83"/>
      <c r="G1219" s="84"/>
      <c r="H1219" s="81"/>
      <c r="I1219" s="42">
        <f>SCH!A753</f>
        <v>0</v>
      </c>
    </row>
    <row r="1220" spans="1:9">
      <c r="A1220" s="83"/>
      <c r="B1220" s="83"/>
      <c r="C1220" s="81"/>
      <c r="D1220" s="81"/>
      <c r="E1220" s="81"/>
      <c r="F1220" s="83"/>
      <c r="G1220" s="84"/>
      <c r="H1220" s="81"/>
      <c r="I1220" s="42">
        <f>SCH!A754</f>
        <v>0</v>
      </c>
    </row>
    <row r="1221" spans="1:9">
      <c r="A1221" s="83"/>
      <c r="B1221" s="83"/>
      <c r="C1221" s="81"/>
      <c r="D1221" s="81"/>
      <c r="E1221" s="81"/>
      <c r="F1221" s="83"/>
      <c r="G1221" s="84"/>
      <c r="H1221" s="81"/>
      <c r="I1221" s="42">
        <f>SCH!A755</f>
        <v>0</v>
      </c>
    </row>
    <row r="1222" spans="1:9">
      <c r="A1222" s="83"/>
      <c r="B1222" s="83"/>
      <c r="C1222" s="81"/>
      <c r="D1222" s="81"/>
      <c r="E1222" s="81"/>
      <c r="F1222" s="83"/>
      <c r="G1222" s="84"/>
      <c r="H1222" s="81"/>
      <c r="I1222" s="42">
        <f>SCH!A756</f>
        <v>0</v>
      </c>
    </row>
    <row r="1223" spans="1:9">
      <c r="A1223" s="83"/>
      <c r="B1223" s="83"/>
      <c r="C1223" s="81"/>
      <c r="D1223" s="81"/>
      <c r="E1223" s="81"/>
      <c r="F1223" s="83"/>
      <c r="G1223" s="84"/>
      <c r="H1223" s="81"/>
      <c r="I1223" s="42">
        <f>SCH!A757</f>
        <v>0</v>
      </c>
    </row>
    <row r="1224" spans="1:9">
      <c r="A1224" s="83"/>
      <c r="B1224" s="83"/>
      <c r="C1224" s="81"/>
      <c r="D1224" s="81"/>
      <c r="E1224" s="81"/>
      <c r="F1224" s="83"/>
      <c r="G1224" s="84"/>
      <c r="H1224" s="81"/>
      <c r="I1224" s="42">
        <f>SCH!A758</f>
        <v>0</v>
      </c>
    </row>
    <row r="1225" spans="1:9">
      <c r="A1225" s="83"/>
      <c r="B1225" s="83"/>
      <c r="C1225" s="81"/>
      <c r="D1225" s="81"/>
      <c r="E1225" s="81"/>
      <c r="F1225" s="83"/>
      <c r="G1225" s="84"/>
      <c r="H1225" s="81"/>
      <c r="I1225" s="42">
        <f>SCH!A759</f>
        <v>0</v>
      </c>
    </row>
    <row r="1226" spans="1:9">
      <c r="A1226" s="83"/>
      <c r="B1226" s="83"/>
      <c r="C1226" s="81"/>
      <c r="D1226" s="81"/>
      <c r="E1226" s="81"/>
      <c r="F1226" s="83"/>
      <c r="G1226" s="84"/>
      <c r="H1226" s="81"/>
      <c r="I1226" s="42">
        <f>SCH!A760</f>
        <v>0</v>
      </c>
    </row>
    <row r="1227" spans="1:9">
      <c r="A1227" s="83"/>
      <c r="B1227" s="83"/>
      <c r="C1227" s="81"/>
      <c r="D1227" s="81"/>
      <c r="E1227" s="81"/>
      <c r="F1227" s="83"/>
      <c r="G1227" s="84"/>
      <c r="H1227" s="81"/>
      <c r="I1227" s="42">
        <f>SCH!A761</f>
        <v>0</v>
      </c>
    </row>
    <row r="1228" spans="1:9">
      <c r="A1228" s="83"/>
      <c r="B1228" s="83"/>
      <c r="C1228" s="81"/>
      <c r="D1228" s="81"/>
      <c r="E1228" s="81"/>
      <c r="F1228" s="83"/>
      <c r="G1228" s="84"/>
      <c r="H1228" s="81"/>
      <c r="I1228" s="42">
        <f>SCH!A762</f>
        <v>0</v>
      </c>
    </row>
    <row r="1229" spans="1:9">
      <c r="A1229" s="83"/>
      <c r="B1229" s="83"/>
      <c r="C1229" s="81"/>
      <c r="D1229" s="81"/>
      <c r="E1229" s="81"/>
      <c r="F1229" s="83"/>
      <c r="G1229" s="84"/>
      <c r="H1229" s="81"/>
      <c r="I1229" s="42">
        <f>SCH!A763</f>
        <v>0</v>
      </c>
    </row>
    <row r="1230" spans="1:9">
      <c r="A1230" s="83"/>
      <c r="B1230" s="83"/>
      <c r="C1230" s="81"/>
      <c r="D1230" s="81"/>
      <c r="E1230" s="81"/>
      <c r="F1230" s="83"/>
      <c r="G1230" s="84"/>
      <c r="H1230" s="81"/>
      <c r="I1230" s="42">
        <f>SCH!A764</f>
        <v>0</v>
      </c>
    </row>
    <row r="1231" spans="1:9">
      <c r="A1231" s="83"/>
      <c r="B1231" s="83"/>
      <c r="C1231" s="81"/>
      <c r="D1231" s="81"/>
      <c r="E1231" s="81"/>
      <c r="F1231" s="83"/>
      <c r="G1231" s="84"/>
      <c r="H1231" s="81"/>
      <c r="I1231" s="42">
        <f>SCH!A765</f>
        <v>0</v>
      </c>
    </row>
    <row r="1232" spans="1:9">
      <c r="A1232" s="83"/>
      <c r="B1232" s="83"/>
      <c r="C1232" s="81"/>
      <c r="D1232" s="81"/>
      <c r="E1232" s="81"/>
      <c r="F1232" s="83"/>
      <c r="G1232" s="84"/>
      <c r="H1232" s="81"/>
      <c r="I1232" s="42">
        <f>SCH!A766</f>
        <v>0</v>
      </c>
    </row>
    <row r="1233" spans="1:9">
      <c r="A1233" s="83"/>
      <c r="B1233" s="83"/>
      <c r="C1233" s="81"/>
      <c r="D1233" s="81"/>
      <c r="E1233" s="81"/>
      <c r="F1233" s="83"/>
      <c r="G1233" s="84"/>
      <c r="H1233" s="81"/>
      <c r="I1233" s="42">
        <f>SCH!A767</f>
        <v>0</v>
      </c>
    </row>
    <row r="1234" spans="1:9">
      <c r="A1234" s="83"/>
      <c r="B1234" s="83"/>
      <c r="C1234" s="81"/>
      <c r="D1234" s="81"/>
      <c r="E1234" s="81"/>
      <c r="F1234" s="83"/>
      <c r="G1234" s="84"/>
      <c r="H1234" s="81"/>
      <c r="I1234" s="42">
        <f>SCH!A768</f>
        <v>0</v>
      </c>
    </row>
    <row r="1235" spans="1:9">
      <c r="A1235" s="83"/>
      <c r="B1235" s="83"/>
      <c r="C1235" s="81"/>
      <c r="D1235" s="81"/>
      <c r="E1235" s="81"/>
      <c r="F1235" s="83"/>
      <c r="G1235" s="84"/>
      <c r="H1235" s="81"/>
      <c r="I1235" s="42">
        <f>SCH!A769</f>
        <v>0</v>
      </c>
    </row>
    <row r="1236" spans="1:9">
      <c r="A1236" s="83"/>
      <c r="B1236" s="83"/>
      <c r="C1236" s="81"/>
      <c r="D1236" s="81"/>
      <c r="E1236" s="81"/>
      <c r="F1236" s="83"/>
      <c r="G1236" s="84"/>
      <c r="H1236" s="81"/>
      <c r="I1236" s="42">
        <f>SCH!A770</f>
        <v>0</v>
      </c>
    </row>
    <row r="1237" spans="1:9">
      <c r="A1237" s="83"/>
      <c r="B1237" s="83"/>
      <c r="C1237" s="81"/>
      <c r="D1237" s="81"/>
      <c r="E1237" s="81"/>
      <c r="F1237" s="83"/>
      <c r="G1237" s="84"/>
      <c r="H1237" s="81"/>
      <c r="I1237" s="42">
        <f>SCH!A771</f>
        <v>0</v>
      </c>
    </row>
    <row r="1238" spans="1:9">
      <c r="A1238" s="83"/>
      <c r="B1238" s="83"/>
      <c r="C1238" s="81"/>
      <c r="D1238" s="81"/>
      <c r="E1238" s="81"/>
      <c r="F1238" s="83"/>
      <c r="G1238" s="84"/>
      <c r="H1238" s="81"/>
      <c r="I1238" s="42">
        <f>SCH!A772</f>
        <v>0</v>
      </c>
    </row>
    <row r="1239" spans="1:9">
      <c r="A1239" s="83"/>
      <c r="B1239" s="83"/>
      <c r="C1239" s="81"/>
      <c r="D1239" s="81"/>
      <c r="E1239" s="81"/>
      <c r="F1239" s="83"/>
      <c r="G1239" s="84"/>
      <c r="H1239" s="81"/>
      <c r="I1239" s="42">
        <f>SCH!A773</f>
        <v>0</v>
      </c>
    </row>
    <row r="1240" spans="1:9">
      <c r="A1240" s="83"/>
      <c r="B1240" s="83"/>
      <c r="C1240" s="81"/>
      <c r="D1240" s="81"/>
      <c r="E1240" s="81"/>
      <c r="F1240" s="83"/>
      <c r="G1240" s="84"/>
      <c r="H1240" s="81"/>
      <c r="I1240" s="42">
        <f>SCH!A774</f>
        <v>0</v>
      </c>
    </row>
    <row r="1241" spans="1:9">
      <c r="A1241" s="83"/>
      <c r="B1241" s="83"/>
      <c r="C1241" s="81"/>
      <c r="D1241" s="81"/>
      <c r="E1241" s="81"/>
      <c r="F1241" s="83"/>
      <c r="G1241" s="84"/>
      <c r="H1241" s="81"/>
      <c r="I1241" s="42">
        <f>SCH!A775</f>
        <v>0</v>
      </c>
    </row>
    <row r="1242" spans="1:9">
      <c r="A1242" s="83"/>
      <c r="B1242" s="83"/>
      <c r="C1242" s="81"/>
      <c r="D1242" s="81"/>
      <c r="E1242" s="81"/>
      <c r="F1242" s="83"/>
      <c r="G1242" s="84"/>
      <c r="H1242" s="81"/>
      <c r="I1242" s="42">
        <f>SCH!A776</f>
        <v>0</v>
      </c>
    </row>
    <row r="1243" spans="1:9">
      <c r="A1243" s="83"/>
      <c r="B1243" s="83"/>
      <c r="C1243" s="81"/>
      <c r="D1243" s="81"/>
      <c r="E1243" s="81"/>
      <c r="F1243" s="83"/>
      <c r="G1243" s="84"/>
      <c r="H1243" s="81"/>
      <c r="I1243" s="42">
        <f>SCH!A777</f>
        <v>0</v>
      </c>
    </row>
    <row r="1244" spans="1:9">
      <c r="A1244" s="83"/>
      <c r="B1244" s="83"/>
      <c r="C1244" s="81"/>
      <c r="D1244" s="81"/>
      <c r="E1244" s="81"/>
      <c r="F1244" s="83"/>
      <c r="G1244" s="84"/>
      <c r="H1244" s="81"/>
      <c r="I1244" s="42">
        <f>SCH!A778</f>
        <v>0</v>
      </c>
    </row>
    <row r="1245" spans="1:9">
      <c r="A1245" s="83"/>
      <c r="B1245" s="83"/>
      <c r="C1245" s="81"/>
      <c r="D1245" s="81"/>
      <c r="E1245" s="81"/>
      <c r="F1245" s="83"/>
      <c r="G1245" s="84"/>
      <c r="H1245" s="81"/>
      <c r="I1245" s="42">
        <f>SCH!A779</f>
        <v>0</v>
      </c>
    </row>
    <row r="1246" spans="1:9">
      <c r="A1246" s="83"/>
      <c r="B1246" s="83"/>
      <c r="C1246" s="81"/>
      <c r="D1246" s="81"/>
      <c r="E1246" s="81"/>
      <c r="F1246" s="83"/>
      <c r="G1246" s="84"/>
      <c r="H1246" s="81"/>
      <c r="I1246" s="42">
        <f>SCH!A780</f>
        <v>0</v>
      </c>
    </row>
    <row r="1247" spans="1:9">
      <c r="A1247" s="83"/>
      <c r="B1247" s="83"/>
      <c r="C1247" s="81"/>
      <c r="D1247" s="81"/>
      <c r="E1247" s="81"/>
      <c r="F1247" s="83"/>
      <c r="G1247" s="84"/>
      <c r="H1247" s="81"/>
      <c r="I1247" s="42">
        <f>SCH!A781</f>
        <v>0</v>
      </c>
    </row>
    <row r="1248" spans="1:9">
      <c r="A1248" s="83"/>
      <c r="B1248" s="83"/>
      <c r="C1248" s="81"/>
      <c r="D1248" s="81"/>
      <c r="E1248" s="81"/>
      <c r="F1248" s="83"/>
      <c r="G1248" s="84"/>
      <c r="H1248" s="81"/>
      <c r="I1248" s="42">
        <f>SCH!A782</f>
        <v>0</v>
      </c>
    </row>
    <row r="1249" spans="1:9">
      <c r="A1249" s="83"/>
      <c r="B1249" s="83"/>
      <c r="C1249" s="81"/>
      <c r="D1249" s="81"/>
      <c r="E1249" s="81"/>
      <c r="F1249" s="83"/>
      <c r="G1249" s="84"/>
      <c r="H1249" s="81"/>
      <c r="I1249" s="42">
        <f>SCH!A783</f>
        <v>0</v>
      </c>
    </row>
    <row r="1250" spans="1:9">
      <c r="A1250" s="83"/>
      <c r="B1250" s="83"/>
      <c r="C1250" s="81"/>
      <c r="D1250" s="81"/>
      <c r="E1250" s="81"/>
      <c r="F1250" s="83"/>
      <c r="G1250" s="84"/>
      <c r="H1250" s="81"/>
      <c r="I1250" s="42">
        <f>SCH!A784</f>
        <v>0</v>
      </c>
    </row>
    <row r="1251" spans="1:9">
      <c r="A1251" s="83"/>
      <c r="B1251" s="83"/>
      <c r="C1251" s="81"/>
      <c r="D1251" s="81"/>
      <c r="E1251" s="81"/>
      <c r="F1251" s="83"/>
      <c r="G1251" s="84"/>
      <c r="H1251" s="81"/>
      <c r="I1251" s="42">
        <f>SCH!A785</f>
        <v>0</v>
      </c>
    </row>
    <row r="1252" spans="1:9">
      <c r="A1252" s="83"/>
      <c r="B1252" s="83"/>
      <c r="C1252" s="81"/>
      <c r="D1252" s="81"/>
      <c r="E1252" s="81"/>
      <c r="F1252" s="83"/>
      <c r="G1252" s="84"/>
      <c r="H1252" s="81"/>
      <c r="I1252" s="42">
        <f>SCH!A786</f>
        <v>0</v>
      </c>
    </row>
    <row r="1253" spans="1:9">
      <c r="A1253" s="83"/>
      <c r="B1253" s="83"/>
      <c r="C1253" s="81"/>
      <c r="D1253" s="81"/>
      <c r="E1253" s="81"/>
      <c r="F1253" s="83"/>
      <c r="G1253" s="84"/>
      <c r="H1253" s="81"/>
      <c r="I1253" s="42">
        <f>SCH!A787</f>
        <v>0</v>
      </c>
    </row>
    <row r="1254" spans="1:9">
      <c r="A1254" s="83"/>
      <c r="B1254" s="83"/>
      <c r="C1254" s="81"/>
      <c r="D1254" s="81"/>
      <c r="E1254" s="81"/>
      <c r="F1254" s="83"/>
      <c r="G1254" s="84"/>
      <c r="H1254" s="81"/>
      <c r="I1254" s="42">
        <f>SCH!A788</f>
        <v>0</v>
      </c>
    </row>
    <row r="1255" spans="1:9">
      <c r="A1255" s="83"/>
      <c r="B1255" s="83"/>
      <c r="C1255" s="81"/>
      <c r="D1255" s="81"/>
      <c r="E1255" s="81"/>
      <c r="F1255" s="83"/>
      <c r="G1255" s="84"/>
      <c r="H1255" s="81"/>
      <c r="I1255" s="42">
        <f>SCH!A789</f>
        <v>0</v>
      </c>
    </row>
    <row r="1256" spans="1:9">
      <c r="A1256" s="83"/>
      <c r="B1256" s="83"/>
      <c r="C1256" s="81"/>
      <c r="D1256" s="81"/>
      <c r="E1256" s="81"/>
      <c r="F1256" s="83"/>
      <c r="G1256" s="84"/>
      <c r="H1256" s="81"/>
      <c r="I1256" s="42">
        <f>SCH!A790</f>
        <v>0</v>
      </c>
    </row>
    <row r="1257" spans="1:9">
      <c r="A1257" s="83"/>
      <c r="B1257" s="83"/>
      <c r="C1257" s="81"/>
      <c r="D1257" s="81"/>
      <c r="E1257" s="81"/>
      <c r="F1257" s="83"/>
      <c r="G1257" s="84"/>
      <c r="H1257" s="81"/>
      <c r="I1257" s="42">
        <f>SCH!A791</f>
        <v>0</v>
      </c>
    </row>
    <row r="1258" spans="1:9">
      <c r="A1258" s="83"/>
      <c r="B1258" s="83"/>
      <c r="C1258" s="81"/>
      <c r="D1258" s="81"/>
      <c r="E1258" s="81"/>
      <c r="F1258" s="83"/>
      <c r="G1258" s="84"/>
      <c r="H1258" s="81"/>
      <c r="I1258" s="42">
        <f>SCH!A792</f>
        <v>0</v>
      </c>
    </row>
    <row r="1259" spans="1:9">
      <c r="A1259" s="83"/>
      <c r="B1259" s="83"/>
      <c r="C1259" s="81"/>
      <c r="D1259" s="81"/>
      <c r="E1259" s="81"/>
      <c r="F1259" s="83"/>
      <c r="G1259" s="84"/>
      <c r="H1259" s="81"/>
      <c r="I1259" s="42">
        <f>SCH!A793</f>
        <v>0</v>
      </c>
    </row>
    <row r="1260" spans="1:9">
      <c r="A1260" s="83"/>
      <c r="B1260" s="83"/>
      <c r="C1260" s="81"/>
      <c r="D1260" s="81"/>
      <c r="E1260" s="81"/>
      <c r="F1260" s="83"/>
      <c r="G1260" s="84"/>
      <c r="H1260" s="81"/>
      <c r="I1260" s="42">
        <f>SCH!A794</f>
        <v>0</v>
      </c>
    </row>
    <row r="1261" spans="1:9">
      <c r="A1261" s="83"/>
      <c r="B1261" s="83"/>
      <c r="C1261" s="81"/>
      <c r="D1261" s="81"/>
      <c r="E1261" s="81"/>
      <c r="F1261" s="83"/>
      <c r="G1261" s="84"/>
      <c r="H1261" s="81"/>
      <c r="I1261" s="42">
        <f>SCH!A795</f>
        <v>0</v>
      </c>
    </row>
    <row r="1262" spans="1:9">
      <c r="A1262" s="83"/>
      <c r="B1262" s="83"/>
      <c r="C1262" s="81"/>
      <c r="D1262" s="81"/>
      <c r="E1262" s="81"/>
      <c r="F1262" s="83"/>
      <c r="G1262" s="84"/>
      <c r="H1262" s="81"/>
      <c r="I1262" s="42">
        <f>SCH!A796</f>
        <v>0</v>
      </c>
    </row>
    <row r="1263" spans="1:9">
      <c r="A1263" s="83"/>
      <c r="B1263" s="83"/>
      <c r="C1263" s="81"/>
      <c r="D1263" s="81"/>
      <c r="E1263" s="81"/>
      <c r="F1263" s="83"/>
      <c r="G1263" s="84"/>
      <c r="H1263" s="81"/>
      <c r="I1263" s="42">
        <f>SCH!A797</f>
        <v>0</v>
      </c>
    </row>
    <row r="1264" spans="1:9">
      <c r="A1264" s="83"/>
      <c r="B1264" s="83"/>
      <c r="C1264" s="81"/>
      <c r="D1264" s="81"/>
      <c r="E1264" s="81"/>
      <c r="F1264" s="83"/>
      <c r="G1264" s="84"/>
      <c r="H1264" s="81"/>
      <c r="I1264" s="42">
        <f>SCH!A798</f>
        <v>0</v>
      </c>
    </row>
    <row r="1265" spans="1:9">
      <c r="A1265" s="83"/>
      <c r="B1265" s="83"/>
      <c r="C1265" s="81"/>
      <c r="D1265" s="81"/>
      <c r="E1265" s="81"/>
      <c r="F1265" s="83"/>
      <c r="G1265" s="84"/>
      <c r="H1265" s="81"/>
      <c r="I1265" s="42">
        <f>SCH!A799</f>
        <v>0</v>
      </c>
    </row>
    <row r="1266" spans="1:9">
      <c r="A1266" s="83"/>
      <c r="B1266" s="83"/>
      <c r="C1266" s="81"/>
      <c r="D1266" s="81"/>
      <c r="E1266" s="81"/>
      <c r="F1266" s="83"/>
      <c r="G1266" s="84"/>
      <c r="H1266" s="81"/>
      <c r="I1266" s="42">
        <f>SCH!A800</f>
        <v>0</v>
      </c>
    </row>
    <row r="1267" spans="1:9">
      <c r="A1267" s="83"/>
      <c r="B1267" s="83"/>
      <c r="C1267" s="81"/>
      <c r="D1267" s="81"/>
      <c r="E1267" s="81"/>
      <c r="F1267" s="83"/>
      <c r="G1267" s="84"/>
      <c r="H1267" s="81"/>
      <c r="I1267" s="42">
        <f>SCH!A801</f>
        <v>0</v>
      </c>
    </row>
    <row r="1268" spans="1:9">
      <c r="A1268" s="83"/>
      <c r="B1268" s="83"/>
      <c r="C1268" s="81"/>
      <c r="D1268" s="81"/>
      <c r="E1268" s="81"/>
      <c r="F1268" s="83"/>
      <c r="G1268" s="84"/>
      <c r="H1268" s="81"/>
      <c r="I1268" s="42">
        <f>SCH!A802</f>
        <v>0</v>
      </c>
    </row>
    <row r="1269" spans="1:9">
      <c r="A1269" s="83"/>
      <c r="B1269" s="83"/>
      <c r="C1269" s="81"/>
      <c r="D1269" s="81"/>
      <c r="E1269" s="81"/>
      <c r="F1269" s="83"/>
      <c r="G1269" s="84"/>
      <c r="H1269" s="81"/>
      <c r="I1269" s="42">
        <f>SCH!A803</f>
        <v>0</v>
      </c>
    </row>
    <row r="1270" spans="1:9">
      <c r="A1270" s="83"/>
      <c r="B1270" s="83"/>
      <c r="C1270" s="81"/>
      <c r="D1270" s="81"/>
      <c r="E1270" s="81"/>
      <c r="F1270" s="83"/>
      <c r="G1270" s="84"/>
      <c r="H1270" s="81"/>
      <c r="I1270" s="42">
        <f>SCH!A804</f>
        <v>0</v>
      </c>
    </row>
    <row r="1271" spans="1:9">
      <c r="A1271" s="83"/>
      <c r="B1271" s="83"/>
      <c r="C1271" s="81"/>
      <c r="D1271" s="81"/>
      <c r="E1271" s="81"/>
      <c r="F1271" s="83"/>
      <c r="G1271" s="84"/>
      <c r="H1271" s="81"/>
      <c r="I1271" s="42">
        <f>SCH!A805</f>
        <v>0</v>
      </c>
    </row>
    <row r="1272" spans="1:9">
      <c r="A1272" s="83"/>
      <c r="B1272" s="83"/>
      <c r="C1272" s="81"/>
      <c r="D1272" s="81"/>
      <c r="E1272" s="81"/>
      <c r="F1272" s="83"/>
      <c r="G1272" s="84"/>
      <c r="H1272" s="81"/>
      <c r="I1272" s="42">
        <f>SCH!A806</f>
        <v>0</v>
      </c>
    </row>
    <row r="1273" spans="1:9">
      <c r="A1273" s="83"/>
      <c r="B1273" s="83"/>
      <c r="C1273" s="81"/>
      <c r="D1273" s="81"/>
      <c r="E1273" s="81"/>
      <c r="F1273" s="83"/>
      <c r="G1273" s="84"/>
      <c r="H1273" s="81"/>
      <c r="I1273" s="42">
        <f>SCH!A807</f>
        <v>0</v>
      </c>
    </row>
    <row r="1274" spans="1:9">
      <c r="A1274" s="83"/>
      <c r="B1274" s="83"/>
      <c r="C1274" s="81"/>
      <c r="D1274" s="81"/>
      <c r="E1274" s="81"/>
      <c r="F1274" s="83"/>
      <c r="G1274" s="84"/>
      <c r="H1274" s="81"/>
      <c r="I1274" s="42">
        <f>SCH!A808</f>
        <v>0</v>
      </c>
    </row>
    <row r="1275" spans="1:9">
      <c r="A1275" s="83"/>
      <c r="B1275" s="83"/>
      <c r="C1275" s="81"/>
      <c r="D1275" s="81"/>
      <c r="E1275" s="81"/>
      <c r="F1275" s="83"/>
      <c r="G1275" s="84"/>
      <c r="H1275" s="81"/>
      <c r="I1275" s="42">
        <f>SCH!A809</f>
        <v>0</v>
      </c>
    </row>
    <row r="1276" spans="1:9">
      <c r="A1276" s="83"/>
      <c r="B1276" s="83"/>
      <c r="C1276" s="81"/>
      <c r="D1276" s="81"/>
      <c r="E1276" s="81"/>
      <c r="F1276" s="83"/>
      <c r="G1276" s="84"/>
      <c r="H1276" s="81"/>
      <c r="I1276" s="42">
        <f>SCH!A810</f>
        <v>0</v>
      </c>
    </row>
    <row r="1277" spans="1:9">
      <c r="A1277" s="83"/>
      <c r="B1277" s="83"/>
      <c r="C1277" s="81"/>
      <c r="D1277" s="81"/>
      <c r="E1277" s="81"/>
      <c r="F1277" s="83"/>
      <c r="G1277" s="84"/>
      <c r="H1277" s="81"/>
      <c r="I1277" s="42">
        <f>SCH!A811</f>
        <v>0</v>
      </c>
    </row>
    <row r="1278" spans="1:9">
      <c r="A1278" s="83"/>
      <c r="B1278" s="83"/>
      <c r="C1278" s="81"/>
      <c r="D1278" s="81"/>
      <c r="E1278" s="81"/>
      <c r="F1278" s="83"/>
      <c r="G1278" s="84"/>
      <c r="H1278" s="81"/>
      <c r="I1278" s="42">
        <f>SCH!A812</f>
        <v>0</v>
      </c>
    </row>
    <row r="1279" spans="1:9">
      <c r="A1279" s="83"/>
      <c r="B1279" s="83"/>
      <c r="C1279" s="81"/>
      <c r="D1279" s="81"/>
      <c r="E1279" s="81"/>
      <c r="F1279" s="83"/>
      <c r="G1279" s="84"/>
      <c r="H1279" s="81"/>
      <c r="I1279" s="42">
        <f>SCH!A813</f>
        <v>0</v>
      </c>
    </row>
    <row r="1280" spans="1:9">
      <c r="A1280" s="83"/>
      <c r="B1280" s="83"/>
      <c r="C1280" s="81"/>
      <c r="D1280" s="81"/>
      <c r="E1280" s="81"/>
      <c r="F1280" s="83"/>
      <c r="G1280" s="84"/>
      <c r="H1280" s="81"/>
      <c r="I1280" s="42">
        <f>SCH!A814</f>
        <v>0</v>
      </c>
    </row>
    <row r="1281" spans="1:9">
      <c r="A1281" s="83"/>
      <c r="B1281" s="83"/>
      <c r="C1281" s="81"/>
      <c r="D1281" s="81"/>
      <c r="E1281" s="81"/>
      <c r="F1281" s="83"/>
      <c r="G1281" s="84"/>
      <c r="H1281" s="81"/>
      <c r="I1281" s="42">
        <f>SCH!A815</f>
        <v>0</v>
      </c>
    </row>
    <row r="1282" spans="1:9">
      <c r="A1282" s="83"/>
      <c r="B1282" s="83"/>
      <c r="C1282" s="81"/>
      <c r="D1282" s="81"/>
      <c r="E1282" s="81"/>
      <c r="F1282" s="83"/>
      <c r="G1282" s="84"/>
      <c r="H1282" s="81"/>
      <c r="I1282" s="42">
        <f>SCH!A816</f>
        <v>0</v>
      </c>
    </row>
    <row r="1283" spans="1:9">
      <c r="A1283" s="83"/>
      <c r="B1283" s="83"/>
      <c r="C1283" s="81"/>
      <c r="D1283" s="81"/>
      <c r="E1283" s="81"/>
      <c r="F1283" s="83"/>
      <c r="G1283" s="84"/>
      <c r="H1283" s="81"/>
      <c r="I1283" s="42">
        <f>SCH!A817</f>
        <v>0</v>
      </c>
    </row>
    <row r="1284" spans="1:9">
      <c r="A1284" s="83"/>
      <c r="B1284" s="83"/>
      <c r="C1284" s="81"/>
      <c r="D1284" s="81"/>
      <c r="E1284" s="81"/>
      <c r="F1284" s="83"/>
      <c r="G1284" s="84"/>
      <c r="H1284" s="81"/>
      <c r="I1284" s="42">
        <f>SCH!A818</f>
        <v>0</v>
      </c>
    </row>
    <row r="1285" spans="1:9">
      <c r="A1285" s="83"/>
      <c r="B1285" s="83"/>
      <c r="C1285" s="81"/>
      <c r="D1285" s="81"/>
      <c r="E1285" s="81"/>
      <c r="F1285" s="83"/>
      <c r="G1285" s="84"/>
      <c r="H1285" s="81"/>
      <c r="I1285" s="42">
        <f>SCH!A819</f>
        <v>0</v>
      </c>
    </row>
    <row r="1286" spans="1:9">
      <c r="A1286" s="83"/>
      <c r="B1286" s="83"/>
      <c r="C1286" s="81"/>
      <c r="D1286" s="81"/>
      <c r="E1286" s="81"/>
      <c r="F1286" s="83"/>
      <c r="G1286" s="84"/>
      <c r="H1286" s="81"/>
      <c r="I1286" s="42">
        <f>SCH!A820</f>
        <v>0</v>
      </c>
    </row>
    <row r="1287" spans="1:9">
      <c r="A1287" s="83"/>
      <c r="B1287" s="83"/>
      <c r="C1287" s="81"/>
      <c r="D1287" s="81"/>
      <c r="E1287" s="81"/>
      <c r="F1287" s="83"/>
      <c r="G1287" s="84"/>
      <c r="H1287" s="81"/>
      <c r="I1287" s="42">
        <f>SCH!A821</f>
        <v>0</v>
      </c>
    </row>
    <row r="1288" spans="1:9">
      <c r="A1288" s="83"/>
      <c r="B1288" s="83"/>
      <c r="C1288" s="81"/>
      <c r="D1288" s="81"/>
      <c r="E1288" s="81"/>
      <c r="F1288" s="83"/>
      <c r="G1288" s="84"/>
      <c r="H1288" s="81"/>
      <c r="I1288" s="42">
        <f>SCH!A822</f>
        <v>0</v>
      </c>
    </row>
    <row r="1289" spans="1:9">
      <c r="A1289" s="83"/>
      <c r="B1289" s="83"/>
      <c r="C1289" s="81"/>
      <c r="D1289" s="81"/>
      <c r="E1289" s="81"/>
      <c r="F1289" s="83"/>
      <c r="G1289" s="84"/>
      <c r="H1289" s="81"/>
      <c r="I1289" s="42">
        <f>SCH!A823</f>
        <v>0</v>
      </c>
    </row>
    <row r="1290" spans="1:9">
      <c r="A1290" s="83"/>
      <c r="B1290" s="83"/>
      <c r="C1290" s="81"/>
      <c r="D1290" s="81"/>
      <c r="E1290" s="81"/>
      <c r="F1290" s="83"/>
      <c r="G1290" s="84"/>
      <c r="H1290" s="81"/>
      <c r="I1290" s="42">
        <f>SCH!A824</f>
        <v>0</v>
      </c>
    </row>
    <row r="1291" spans="1:9">
      <c r="A1291" s="83"/>
      <c r="B1291" s="83"/>
      <c r="C1291" s="81"/>
      <c r="D1291" s="81"/>
      <c r="E1291" s="81"/>
      <c r="F1291" s="83"/>
      <c r="G1291" s="84"/>
      <c r="H1291" s="81"/>
      <c r="I1291" s="42">
        <f>SCH!A825</f>
        <v>0</v>
      </c>
    </row>
    <row r="1292" spans="1:9">
      <c r="A1292" s="83"/>
      <c r="B1292" s="83"/>
      <c r="C1292" s="81"/>
      <c r="D1292" s="81"/>
      <c r="E1292" s="81"/>
      <c r="F1292" s="83"/>
      <c r="G1292" s="84"/>
      <c r="H1292" s="81"/>
      <c r="I1292" s="42">
        <f>SCH!A826</f>
        <v>0</v>
      </c>
    </row>
    <row r="1293" spans="1:9">
      <c r="A1293" s="83"/>
      <c r="B1293" s="83"/>
      <c r="C1293" s="81"/>
      <c r="D1293" s="81"/>
      <c r="E1293" s="81"/>
      <c r="F1293" s="83"/>
      <c r="G1293" s="84"/>
      <c r="H1293" s="81"/>
      <c r="I1293" s="42">
        <f>SCH!A827</f>
        <v>0</v>
      </c>
    </row>
    <row r="1294" spans="1:9">
      <c r="A1294" s="83"/>
      <c r="B1294" s="83"/>
      <c r="C1294" s="81"/>
      <c r="D1294" s="81"/>
      <c r="E1294" s="81"/>
      <c r="F1294" s="83"/>
      <c r="G1294" s="84"/>
      <c r="H1294" s="81"/>
      <c r="I1294" s="42">
        <f>SCH!A828</f>
        <v>0</v>
      </c>
    </row>
    <row r="1295" spans="1:9">
      <c r="A1295" s="83"/>
      <c r="B1295" s="83"/>
      <c r="C1295" s="81"/>
      <c r="D1295" s="81"/>
      <c r="E1295" s="81"/>
      <c r="F1295" s="83"/>
      <c r="G1295" s="84"/>
      <c r="H1295" s="81"/>
      <c r="I1295" s="42">
        <f>SCH!A829</f>
        <v>0</v>
      </c>
    </row>
    <row r="1296" spans="1:9">
      <c r="A1296" s="83"/>
      <c r="B1296" s="83"/>
      <c r="C1296" s="81"/>
      <c r="D1296" s="81"/>
      <c r="E1296" s="81"/>
      <c r="F1296" s="83"/>
      <c r="G1296" s="84"/>
      <c r="H1296" s="81"/>
      <c r="I1296" s="42">
        <f>SCH!A830</f>
        <v>0</v>
      </c>
    </row>
    <row r="1297" spans="1:9">
      <c r="A1297" s="83"/>
      <c r="B1297" s="83"/>
      <c r="C1297" s="81"/>
      <c r="D1297" s="81"/>
      <c r="E1297" s="81"/>
      <c r="F1297" s="83"/>
      <c r="G1297" s="84"/>
      <c r="H1297" s="81"/>
      <c r="I1297" s="42">
        <f>SCH!A831</f>
        <v>0</v>
      </c>
    </row>
    <row r="1298" spans="1:9">
      <c r="A1298" s="83"/>
      <c r="B1298" s="83"/>
      <c r="C1298" s="81"/>
      <c r="D1298" s="81"/>
      <c r="E1298" s="81"/>
      <c r="F1298" s="83"/>
      <c r="G1298" s="84"/>
      <c r="H1298" s="81"/>
      <c r="I1298" s="42">
        <f>SCH!A832</f>
        <v>0</v>
      </c>
    </row>
    <row r="1299" spans="1:9">
      <c r="A1299" s="83"/>
      <c r="B1299" s="83"/>
      <c r="C1299" s="81"/>
      <c r="D1299" s="81"/>
      <c r="E1299" s="81"/>
      <c r="F1299" s="83"/>
      <c r="G1299" s="84"/>
      <c r="H1299" s="81"/>
      <c r="I1299" s="42">
        <f>SCH!A833</f>
        <v>0</v>
      </c>
    </row>
    <row r="1300" spans="1:9">
      <c r="A1300" s="83"/>
      <c r="B1300" s="83"/>
      <c r="C1300" s="81"/>
      <c r="D1300" s="81"/>
      <c r="E1300" s="81"/>
      <c r="F1300" s="83"/>
      <c r="G1300" s="84"/>
      <c r="H1300" s="81"/>
      <c r="I1300" s="42">
        <f>SCH!A834</f>
        <v>0</v>
      </c>
    </row>
    <row r="1301" spans="1:9">
      <c r="A1301" s="83"/>
      <c r="B1301" s="83"/>
      <c r="C1301" s="81"/>
      <c r="D1301" s="81"/>
      <c r="E1301" s="81"/>
      <c r="F1301" s="83"/>
      <c r="G1301" s="84"/>
      <c r="H1301" s="81"/>
      <c r="I1301" s="42">
        <f>SCH!A835</f>
        <v>0</v>
      </c>
    </row>
    <row r="1302" spans="1:9">
      <c r="A1302" s="83"/>
      <c r="B1302" s="83"/>
      <c r="C1302" s="81"/>
      <c r="D1302" s="81"/>
      <c r="E1302" s="81"/>
      <c r="F1302" s="83"/>
      <c r="G1302" s="84"/>
      <c r="H1302" s="81"/>
      <c r="I1302" s="42">
        <f>SCH!A836</f>
        <v>0</v>
      </c>
    </row>
    <row r="1303" spans="1:9">
      <c r="A1303" s="83"/>
      <c r="B1303" s="83"/>
      <c r="C1303" s="81"/>
      <c r="D1303" s="81"/>
      <c r="E1303" s="81"/>
      <c r="F1303" s="83"/>
      <c r="G1303" s="84"/>
      <c r="H1303" s="81"/>
      <c r="I1303" s="42">
        <f>SCH!A837</f>
        <v>0</v>
      </c>
    </row>
    <row r="1304" spans="1:9">
      <c r="A1304" s="83"/>
      <c r="B1304" s="83"/>
      <c r="C1304" s="81"/>
      <c r="D1304" s="81"/>
      <c r="E1304" s="81"/>
      <c r="F1304" s="83"/>
      <c r="G1304" s="84"/>
      <c r="H1304" s="81"/>
      <c r="I1304" s="42">
        <f>SCH!A838</f>
        <v>0</v>
      </c>
    </row>
    <row r="1305" spans="1:9">
      <c r="A1305" s="83"/>
      <c r="B1305" s="83"/>
      <c r="C1305" s="81"/>
      <c r="D1305" s="81"/>
      <c r="E1305" s="81"/>
      <c r="F1305" s="83"/>
      <c r="G1305" s="84"/>
      <c r="H1305" s="81"/>
      <c r="I1305" s="42">
        <f>SCH!A839</f>
        <v>0</v>
      </c>
    </row>
    <row r="1306" spans="1:9">
      <c r="A1306" s="83"/>
      <c r="B1306" s="83"/>
      <c r="C1306" s="81"/>
      <c r="D1306" s="81"/>
      <c r="E1306" s="81"/>
      <c r="F1306" s="83"/>
      <c r="G1306" s="84"/>
      <c r="H1306" s="81"/>
      <c r="I1306" s="42">
        <f>SCH!A840</f>
        <v>0</v>
      </c>
    </row>
    <row r="1307" spans="1:9">
      <c r="A1307" s="83"/>
      <c r="B1307" s="83"/>
      <c r="C1307" s="81"/>
      <c r="D1307" s="81"/>
      <c r="E1307" s="81"/>
      <c r="F1307" s="83"/>
      <c r="G1307" s="84"/>
      <c r="H1307" s="81"/>
      <c r="I1307" s="42">
        <f>SCH!A841</f>
        <v>0</v>
      </c>
    </row>
    <row r="1308" spans="1:9">
      <c r="A1308" s="83"/>
      <c r="B1308" s="83"/>
      <c r="C1308" s="81"/>
      <c r="D1308" s="81"/>
      <c r="E1308" s="81"/>
      <c r="F1308" s="83"/>
      <c r="G1308" s="84"/>
      <c r="H1308" s="81"/>
      <c r="I1308" s="42">
        <f>SCH!A842</f>
        <v>0</v>
      </c>
    </row>
    <row r="1309" spans="1:9">
      <c r="A1309" s="83"/>
      <c r="B1309" s="83"/>
      <c r="C1309" s="81"/>
      <c r="D1309" s="81"/>
      <c r="E1309" s="81"/>
      <c r="F1309" s="83"/>
      <c r="G1309" s="84"/>
      <c r="H1309" s="81"/>
      <c r="I1309" s="42">
        <f>SCH!A843</f>
        <v>0</v>
      </c>
    </row>
    <row r="1310" spans="1:9">
      <c r="A1310" s="83"/>
      <c r="B1310" s="83"/>
      <c r="C1310" s="81"/>
      <c r="D1310" s="81"/>
      <c r="E1310" s="81"/>
      <c r="F1310" s="83"/>
      <c r="G1310" s="84"/>
      <c r="H1310" s="81"/>
      <c r="I1310" s="42">
        <f>SCH!A844</f>
        <v>0</v>
      </c>
    </row>
    <row r="1311" spans="1:9">
      <c r="A1311" s="83"/>
      <c r="B1311" s="83"/>
      <c r="C1311" s="81"/>
      <c r="D1311" s="81"/>
      <c r="E1311" s="81"/>
      <c r="F1311" s="83"/>
      <c r="G1311" s="84"/>
      <c r="H1311" s="81"/>
      <c r="I1311" s="42">
        <f>SCH!A845</f>
        <v>0</v>
      </c>
    </row>
    <row r="1312" spans="1:9">
      <c r="A1312" s="83"/>
      <c r="B1312" s="83"/>
      <c r="C1312" s="81"/>
      <c r="D1312" s="81"/>
      <c r="E1312" s="81"/>
      <c r="F1312" s="83"/>
      <c r="G1312" s="84"/>
      <c r="H1312" s="81"/>
      <c r="I1312" s="42">
        <f>SCH!A846</f>
        <v>0</v>
      </c>
    </row>
    <row r="1313" spans="1:9">
      <c r="A1313" s="83"/>
      <c r="B1313" s="83"/>
      <c r="C1313" s="81"/>
      <c r="D1313" s="81"/>
      <c r="E1313" s="81"/>
      <c r="F1313" s="83"/>
      <c r="G1313" s="84"/>
      <c r="H1313" s="81"/>
      <c r="I1313" s="42">
        <f>SCH!A847</f>
        <v>0</v>
      </c>
    </row>
    <row r="1314" spans="1:9">
      <c r="A1314" s="83"/>
      <c r="B1314" s="83"/>
      <c r="C1314" s="81"/>
      <c r="D1314" s="81"/>
      <c r="E1314" s="81"/>
      <c r="F1314" s="83"/>
      <c r="G1314" s="84"/>
      <c r="H1314" s="81"/>
      <c r="I1314" s="42">
        <f>SCH!A848</f>
        <v>0</v>
      </c>
    </row>
    <row r="1315" spans="1:9">
      <c r="A1315" s="83"/>
      <c r="B1315" s="83"/>
      <c r="C1315" s="81"/>
      <c r="D1315" s="81"/>
      <c r="E1315" s="81"/>
      <c r="F1315" s="83"/>
      <c r="G1315" s="84"/>
      <c r="H1315" s="81"/>
      <c r="I1315" s="42">
        <f>SCH!A849</f>
        <v>0</v>
      </c>
    </row>
    <row r="1316" spans="1:9">
      <c r="A1316" s="83"/>
      <c r="B1316" s="83"/>
      <c r="C1316" s="81"/>
      <c r="D1316" s="81"/>
      <c r="E1316" s="81"/>
      <c r="F1316" s="83"/>
      <c r="G1316" s="84"/>
      <c r="H1316" s="81"/>
      <c r="I1316" s="42">
        <f>SCH!A850</f>
        <v>0</v>
      </c>
    </row>
    <row r="1317" spans="1:9">
      <c r="A1317" s="83"/>
      <c r="B1317" s="83"/>
      <c r="C1317" s="81"/>
      <c r="D1317" s="81"/>
      <c r="E1317" s="81"/>
      <c r="F1317" s="83"/>
      <c r="G1317" s="84"/>
      <c r="H1317" s="81"/>
      <c r="I1317" s="42">
        <f>SCH!A851</f>
        <v>0</v>
      </c>
    </row>
    <row r="1318" spans="1:9">
      <c r="A1318" s="83"/>
      <c r="B1318" s="83"/>
      <c r="C1318" s="81"/>
      <c r="D1318" s="81"/>
      <c r="E1318" s="81"/>
      <c r="F1318" s="83"/>
      <c r="G1318" s="84"/>
      <c r="H1318" s="81"/>
      <c r="I1318" s="42">
        <f>SCH!A852</f>
        <v>0</v>
      </c>
    </row>
    <row r="1319" spans="1:9">
      <c r="A1319" s="83"/>
      <c r="B1319" s="83"/>
      <c r="C1319" s="81"/>
      <c r="D1319" s="81"/>
      <c r="E1319" s="81"/>
      <c r="F1319" s="83"/>
      <c r="G1319" s="84"/>
      <c r="H1319" s="81"/>
      <c r="I1319" s="42">
        <f>SCH!A853</f>
        <v>0</v>
      </c>
    </row>
    <row r="1320" spans="1:9">
      <c r="A1320" s="83"/>
      <c r="B1320" s="83"/>
      <c r="C1320" s="81"/>
      <c r="D1320" s="81"/>
      <c r="E1320" s="81"/>
      <c r="F1320" s="83"/>
      <c r="G1320" s="84"/>
      <c r="H1320" s="81"/>
      <c r="I1320" s="42">
        <f>SCH!A854</f>
        <v>0</v>
      </c>
    </row>
    <row r="1321" spans="1:9">
      <c r="A1321" s="83"/>
      <c r="B1321" s="83"/>
      <c r="C1321" s="81"/>
      <c r="D1321" s="81"/>
      <c r="E1321" s="81"/>
      <c r="F1321" s="83"/>
      <c r="G1321" s="84"/>
      <c r="H1321" s="81"/>
      <c r="I1321" s="42">
        <f>SCH!A855</f>
        <v>0</v>
      </c>
    </row>
    <row r="1322" spans="1:9">
      <c r="A1322" s="83"/>
      <c r="B1322" s="83"/>
      <c r="C1322" s="81"/>
      <c r="D1322" s="81"/>
      <c r="E1322" s="81"/>
      <c r="F1322" s="83"/>
      <c r="G1322" s="84"/>
      <c r="H1322" s="81"/>
      <c r="I1322" s="42">
        <f>SCH!A856</f>
        <v>0</v>
      </c>
    </row>
    <row r="1323" spans="1:9">
      <c r="A1323" s="83"/>
      <c r="B1323" s="83"/>
      <c r="C1323" s="81"/>
      <c r="D1323" s="81"/>
      <c r="E1323" s="81"/>
      <c r="F1323" s="83"/>
      <c r="G1323" s="84"/>
      <c r="H1323" s="81"/>
      <c r="I1323" s="42">
        <f>SCH!A857</f>
        <v>0</v>
      </c>
    </row>
    <row r="1324" spans="1:9">
      <c r="A1324" s="83"/>
      <c r="B1324" s="83"/>
      <c r="C1324" s="81"/>
      <c r="D1324" s="81"/>
      <c r="E1324" s="81"/>
      <c r="F1324" s="83"/>
      <c r="G1324" s="84"/>
      <c r="H1324" s="81"/>
      <c r="I1324" s="42">
        <f>SCH!A858</f>
        <v>0</v>
      </c>
    </row>
    <row r="1325" spans="1:9">
      <c r="A1325" s="83"/>
      <c r="B1325" s="83"/>
      <c r="C1325" s="81"/>
      <c r="D1325" s="81"/>
      <c r="E1325" s="81"/>
      <c r="F1325" s="83"/>
      <c r="G1325" s="84"/>
      <c r="H1325" s="81"/>
      <c r="I1325" s="42">
        <f>SCH!A859</f>
        <v>0</v>
      </c>
    </row>
    <row r="1326" spans="1:9">
      <c r="A1326" s="83"/>
      <c r="B1326" s="83"/>
      <c r="C1326" s="81"/>
      <c r="D1326" s="81"/>
      <c r="E1326" s="81"/>
      <c r="F1326" s="83"/>
      <c r="G1326" s="84"/>
      <c r="H1326" s="81"/>
      <c r="I1326" s="42">
        <f>SCH!A860</f>
        <v>0</v>
      </c>
    </row>
    <row r="1327" spans="1:9">
      <c r="A1327" s="83"/>
      <c r="B1327" s="83"/>
      <c r="C1327" s="81"/>
      <c r="D1327" s="81"/>
      <c r="E1327" s="81"/>
      <c r="F1327" s="83"/>
      <c r="G1327" s="84"/>
      <c r="H1327" s="81"/>
      <c r="I1327" s="42">
        <f>SCH!A861</f>
        <v>0</v>
      </c>
    </row>
    <row r="1328" spans="1:9">
      <c r="A1328" s="83"/>
      <c r="B1328" s="83"/>
      <c r="C1328" s="81"/>
      <c r="D1328" s="81"/>
      <c r="E1328" s="81"/>
      <c r="F1328" s="83"/>
      <c r="G1328" s="84"/>
      <c r="H1328" s="81"/>
      <c r="I1328" s="42">
        <f>SCH!A862</f>
        <v>0</v>
      </c>
    </row>
    <row r="1329" spans="1:9">
      <c r="A1329" s="83"/>
      <c r="B1329" s="83"/>
      <c r="C1329" s="81"/>
      <c r="D1329" s="81"/>
      <c r="E1329" s="81"/>
      <c r="F1329" s="83"/>
      <c r="G1329" s="84"/>
      <c r="H1329" s="81"/>
      <c r="I1329" s="42">
        <f>SCH!A863</f>
        <v>0</v>
      </c>
    </row>
    <row r="1330" spans="1:9">
      <c r="A1330" s="83"/>
      <c r="B1330" s="83"/>
      <c r="C1330" s="81"/>
      <c r="D1330" s="81"/>
      <c r="E1330" s="81"/>
      <c r="F1330" s="83"/>
      <c r="G1330" s="84"/>
      <c r="H1330" s="81"/>
      <c r="I1330" s="42">
        <f>SCH!A864</f>
        <v>0</v>
      </c>
    </row>
    <row r="1331" spans="1:9">
      <c r="A1331" s="83"/>
      <c r="B1331" s="83"/>
      <c r="C1331" s="81"/>
      <c r="D1331" s="81"/>
      <c r="E1331" s="81"/>
      <c r="F1331" s="83"/>
      <c r="G1331" s="84"/>
      <c r="H1331" s="81"/>
      <c r="I1331" s="42">
        <f>SCH!A865</f>
        <v>0</v>
      </c>
    </row>
    <row r="1332" spans="1:9">
      <c r="A1332" s="83"/>
      <c r="B1332" s="83"/>
      <c r="C1332" s="81"/>
      <c r="D1332" s="81"/>
      <c r="E1332" s="81"/>
      <c r="F1332" s="83"/>
      <c r="G1332" s="84"/>
      <c r="H1332" s="81"/>
      <c r="I1332" s="42">
        <f>SCH!A866</f>
        <v>0</v>
      </c>
    </row>
    <row r="1333" spans="1:9">
      <c r="A1333" s="83"/>
      <c r="B1333" s="83"/>
      <c r="C1333" s="81"/>
      <c r="D1333" s="81"/>
      <c r="E1333" s="81"/>
      <c r="F1333" s="83"/>
      <c r="G1333" s="84"/>
      <c r="H1333" s="81"/>
      <c r="I1333" s="42">
        <f>SCH!A867</f>
        <v>0</v>
      </c>
    </row>
    <row r="1334" spans="1:9">
      <c r="A1334" s="83"/>
      <c r="B1334" s="83"/>
      <c r="C1334" s="81"/>
      <c r="D1334" s="81"/>
      <c r="E1334" s="81"/>
      <c r="F1334" s="83"/>
      <c r="G1334" s="84"/>
      <c r="H1334" s="81"/>
      <c r="I1334" s="42">
        <f>SCH!A868</f>
        <v>0</v>
      </c>
    </row>
    <row r="1335" spans="1:9">
      <c r="A1335" s="83"/>
      <c r="B1335" s="83"/>
      <c r="C1335" s="81"/>
      <c r="D1335" s="81"/>
      <c r="E1335" s="81"/>
      <c r="F1335" s="83"/>
      <c r="G1335" s="84"/>
      <c r="H1335" s="81"/>
      <c r="I1335" s="42">
        <f>SCH!A869</f>
        <v>0</v>
      </c>
    </row>
    <row r="1336" spans="1:9">
      <c r="A1336" s="83"/>
      <c r="B1336" s="83"/>
      <c r="C1336" s="81"/>
      <c r="D1336" s="81"/>
      <c r="E1336" s="81"/>
      <c r="F1336" s="83"/>
      <c r="G1336" s="84"/>
      <c r="H1336" s="81"/>
      <c r="I1336" s="42">
        <f>SCH!A870</f>
        <v>0</v>
      </c>
    </row>
    <row r="1337" spans="1:9">
      <c r="A1337" s="83"/>
      <c r="B1337" s="83"/>
      <c r="C1337" s="81"/>
      <c r="D1337" s="81"/>
      <c r="E1337" s="81"/>
      <c r="F1337" s="83"/>
      <c r="G1337" s="84"/>
      <c r="H1337" s="81"/>
      <c r="I1337" s="42">
        <f>SCH!A871</f>
        <v>0</v>
      </c>
    </row>
    <row r="1338" spans="1:9">
      <c r="A1338" s="83"/>
      <c r="B1338" s="83"/>
      <c r="C1338" s="81"/>
      <c r="D1338" s="81"/>
      <c r="E1338" s="81"/>
      <c r="F1338" s="83"/>
      <c r="G1338" s="84"/>
      <c r="H1338" s="81"/>
      <c r="I1338" s="42">
        <f>SCH!A872</f>
        <v>0</v>
      </c>
    </row>
    <row r="1339" spans="1:9">
      <c r="A1339" s="83"/>
      <c r="B1339" s="83"/>
      <c r="C1339" s="81"/>
      <c r="D1339" s="81"/>
      <c r="E1339" s="81"/>
      <c r="F1339" s="83"/>
      <c r="G1339" s="84"/>
      <c r="H1339" s="81"/>
      <c r="I1339" s="42">
        <f>SCH!A873</f>
        <v>0</v>
      </c>
    </row>
    <row r="1340" spans="1:9">
      <c r="A1340" s="83"/>
      <c r="B1340" s="83"/>
      <c r="C1340" s="81"/>
      <c r="D1340" s="81"/>
      <c r="E1340" s="81"/>
      <c r="F1340" s="83"/>
      <c r="G1340" s="84"/>
      <c r="H1340" s="81"/>
      <c r="I1340" s="42">
        <f>SCH!A874</f>
        <v>0</v>
      </c>
    </row>
    <row r="1341" spans="1:9">
      <c r="A1341" s="83"/>
      <c r="B1341" s="83"/>
      <c r="C1341" s="81"/>
      <c r="D1341" s="81"/>
      <c r="E1341" s="81"/>
      <c r="F1341" s="83"/>
      <c r="G1341" s="84"/>
      <c r="H1341" s="81"/>
      <c r="I1341" s="42">
        <f>SCH!A875</f>
        <v>0</v>
      </c>
    </row>
    <row r="1342" spans="1:9">
      <c r="A1342" s="83"/>
      <c r="B1342" s="83"/>
      <c r="C1342" s="81"/>
      <c r="D1342" s="81"/>
      <c r="E1342" s="81"/>
      <c r="F1342" s="83"/>
      <c r="G1342" s="84"/>
      <c r="H1342" s="81"/>
      <c r="I1342" s="42">
        <f>SCH!A876</f>
        <v>0</v>
      </c>
    </row>
    <row r="1343" spans="1:9">
      <c r="A1343" s="83"/>
      <c r="B1343" s="83"/>
      <c r="C1343" s="81"/>
      <c r="D1343" s="81"/>
      <c r="E1343" s="81"/>
      <c r="F1343" s="83"/>
      <c r="G1343" s="84"/>
      <c r="H1343" s="81"/>
      <c r="I1343" s="42">
        <f>SCH!A877</f>
        <v>0</v>
      </c>
    </row>
    <row r="1344" spans="1:9">
      <c r="A1344" s="83"/>
      <c r="B1344" s="83"/>
      <c r="C1344" s="81"/>
      <c r="D1344" s="81"/>
      <c r="E1344" s="81"/>
      <c r="F1344" s="83"/>
      <c r="G1344" s="84"/>
      <c r="H1344" s="81"/>
      <c r="I1344" s="42">
        <f>SCH!A878</f>
        <v>0</v>
      </c>
    </row>
    <row r="1345" spans="1:9">
      <c r="A1345" s="83"/>
      <c r="B1345" s="83"/>
      <c r="C1345" s="81"/>
      <c r="D1345" s="81"/>
      <c r="E1345" s="81"/>
      <c r="F1345" s="83"/>
      <c r="G1345" s="84"/>
      <c r="H1345" s="81"/>
      <c r="I1345" s="42">
        <f>SCH!A879</f>
        <v>0</v>
      </c>
    </row>
    <row r="1346" spans="1:9">
      <c r="A1346" s="83"/>
      <c r="B1346" s="83"/>
      <c r="C1346" s="81"/>
      <c r="D1346" s="81"/>
      <c r="E1346" s="81"/>
      <c r="F1346" s="83"/>
      <c r="G1346" s="84"/>
      <c r="H1346" s="81"/>
      <c r="I1346" s="42">
        <f>SCH!A880</f>
        <v>0</v>
      </c>
    </row>
    <row r="1347" spans="1:9">
      <c r="A1347" s="83"/>
      <c r="B1347" s="83"/>
      <c r="C1347" s="81"/>
      <c r="D1347" s="81"/>
      <c r="E1347" s="81"/>
      <c r="F1347" s="83"/>
      <c r="G1347" s="84"/>
      <c r="H1347" s="81"/>
      <c r="I1347" s="42">
        <f>SCH!A881</f>
        <v>0</v>
      </c>
    </row>
    <row r="1348" spans="1:9">
      <c r="A1348" s="83"/>
      <c r="B1348" s="83"/>
      <c r="C1348" s="81"/>
      <c r="D1348" s="81"/>
      <c r="E1348" s="81"/>
      <c r="F1348" s="83"/>
      <c r="G1348" s="84"/>
      <c r="H1348" s="81"/>
      <c r="I1348" s="42">
        <f>SCH!A882</f>
        <v>0</v>
      </c>
    </row>
    <row r="1349" spans="1:9">
      <c r="A1349" s="83"/>
      <c r="B1349" s="83"/>
      <c r="C1349" s="81"/>
      <c r="D1349" s="81"/>
      <c r="E1349" s="81"/>
      <c r="F1349" s="83"/>
      <c r="G1349" s="84"/>
      <c r="H1349" s="81"/>
      <c r="I1349" s="42">
        <f>SCH!A883</f>
        <v>0</v>
      </c>
    </row>
    <row r="1350" spans="1:9">
      <c r="A1350" s="83"/>
      <c r="B1350" s="83"/>
      <c r="C1350" s="81"/>
      <c r="D1350" s="81"/>
      <c r="E1350" s="81"/>
      <c r="F1350" s="83"/>
      <c r="G1350" s="84"/>
      <c r="H1350" s="81"/>
      <c r="I1350" s="42">
        <f>SCH!A884</f>
        <v>0</v>
      </c>
    </row>
    <row r="1351" spans="1:9">
      <c r="A1351" s="83"/>
      <c r="B1351" s="83"/>
      <c r="C1351" s="81"/>
      <c r="D1351" s="81"/>
      <c r="E1351" s="81"/>
      <c r="F1351" s="83"/>
      <c r="G1351" s="84"/>
      <c r="H1351" s="81"/>
      <c r="I1351" s="42">
        <f>SCH!A885</f>
        <v>0</v>
      </c>
    </row>
    <row r="1352" spans="1:9">
      <c r="A1352" s="83"/>
      <c r="B1352" s="83"/>
      <c r="C1352" s="81"/>
      <c r="D1352" s="81"/>
      <c r="E1352" s="81"/>
      <c r="F1352" s="83"/>
      <c r="G1352" s="84"/>
      <c r="H1352" s="81"/>
      <c r="I1352" s="42">
        <f>SCH!A886</f>
        <v>0</v>
      </c>
    </row>
    <row r="1353" spans="1:9">
      <c r="A1353" s="83"/>
      <c r="B1353" s="83"/>
      <c r="C1353" s="81"/>
      <c r="D1353" s="81"/>
      <c r="E1353" s="81"/>
      <c r="F1353" s="83"/>
      <c r="G1353" s="84"/>
      <c r="H1353" s="81"/>
      <c r="I1353" s="42">
        <f>SCH!A887</f>
        <v>0</v>
      </c>
    </row>
    <row r="1354" spans="1:9">
      <c r="A1354" s="83"/>
      <c r="B1354" s="83"/>
      <c r="C1354" s="81"/>
      <c r="D1354" s="81"/>
      <c r="E1354" s="81"/>
      <c r="F1354" s="83"/>
      <c r="G1354" s="84"/>
      <c r="H1354" s="81"/>
      <c r="I1354" s="42">
        <f>SCH!A888</f>
        <v>0</v>
      </c>
    </row>
    <row r="1355" spans="1:9">
      <c r="A1355" s="83"/>
      <c r="B1355" s="83"/>
      <c r="C1355" s="81"/>
      <c r="D1355" s="81"/>
      <c r="E1355" s="81"/>
      <c r="F1355" s="83"/>
      <c r="G1355" s="84"/>
      <c r="H1355" s="81"/>
      <c r="I1355" s="42">
        <f>SCH!A889</f>
        <v>0</v>
      </c>
    </row>
    <row r="1356" spans="1:9">
      <c r="A1356" s="83"/>
      <c r="B1356" s="83"/>
      <c r="C1356" s="81"/>
      <c r="D1356" s="81"/>
      <c r="E1356" s="81"/>
      <c r="F1356" s="83"/>
      <c r="G1356" s="84"/>
      <c r="H1356" s="81"/>
      <c r="I1356" s="42">
        <f>SCH!A890</f>
        <v>0</v>
      </c>
    </row>
    <row r="1357" spans="1:9">
      <c r="A1357" s="83"/>
      <c r="B1357" s="83"/>
      <c r="C1357" s="81"/>
      <c r="D1357" s="81"/>
      <c r="E1357" s="81"/>
      <c r="F1357" s="83"/>
      <c r="G1357" s="84"/>
      <c r="H1357" s="81"/>
      <c r="I1357" s="42">
        <f>SCH!A891</f>
        <v>0</v>
      </c>
    </row>
    <row r="1358" spans="1:9">
      <c r="A1358" s="83"/>
      <c r="B1358" s="83"/>
      <c r="C1358" s="81"/>
      <c r="D1358" s="81"/>
      <c r="E1358" s="81"/>
      <c r="F1358" s="83"/>
      <c r="G1358" s="84"/>
      <c r="H1358" s="81"/>
      <c r="I1358" s="42">
        <f>SCH!A892</f>
        <v>0</v>
      </c>
    </row>
    <row r="1359" spans="1:9">
      <c r="A1359" s="83"/>
      <c r="B1359" s="83"/>
      <c r="C1359" s="81"/>
      <c r="D1359" s="81"/>
      <c r="E1359" s="81"/>
      <c r="F1359" s="83"/>
      <c r="G1359" s="84"/>
      <c r="H1359" s="81"/>
      <c r="I1359" s="42">
        <f>SCH!A893</f>
        <v>0</v>
      </c>
    </row>
    <row r="1360" spans="1:9">
      <c r="A1360" s="83"/>
      <c r="B1360" s="83"/>
      <c r="C1360" s="81"/>
      <c r="D1360" s="81"/>
      <c r="E1360" s="81"/>
      <c r="F1360" s="83"/>
      <c r="G1360" s="84"/>
      <c r="H1360" s="81"/>
      <c r="I1360" s="42">
        <f>SCH!A894</f>
        <v>0</v>
      </c>
    </row>
    <row r="1361" spans="1:9">
      <c r="A1361" s="83"/>
      <c r="B1361" s="83"/>
      <c r="C1361" s="81"/>
      <c r="D1361" s="81"/>
      <c r="E1361" s="81"/>
      <c r="F1361" s="83"/>
      <c r="G1361" s="84"/>
      <c r="H1361" s="81"/>
      <c r="I1361" s="42">
        <f>SCH!A895</f>
        <v>0</v>
      </c>
    </row>
    <row r="1362" spans="1:9">
      <c r="A1362" s="83"/>
      <c r="B1362" s="83"/>
      <c r="C1362" s="81"/>
      <c r="D1362" s="81"/>
      <c r="E1362" s="81"/>
      <c r="F1362" s="83"/>
      <c r="G1362" s="84"/>
      <c r="H1362" s="81"/>
      <c r="I1362" s="42">
        <f>SCH!A896</f>
        <v>0</v>
      </c>
    </row>
    <row r="1363" spans="1:9">
      <c r="A1363" s="83"/>
      <c r="B1363" s="83"/>
      <c r="C1363" s="81"/>
      <c r="D1363" s="81"/>
      <c r="E1363" s="81"/>
      <c r="F1363" s="83"/>
      <c r="G1363" s="84"/>
      <c r="H1363" s="81"/>
      <c r="I1363" s="42">
        <f>SCH!A897</f>
        <v>0</v>
      </c>
    </row>
    <row r="1364" spans="1:9">
      <c r="A1364" s="83"/>
      <c r="B1364" s="83"/>
      <c r="C1364" s="81"/>
      <c r="D1364" s="81"/>
      <c r="E1364" s="81"/>
      <c r="F1364" s="83"/>
      <c r="G1364" s="84"/>
      <c r="H1364" s="81"/>
      <c r="I1364" s="42">
        <f>SCH!A898</f>
        <v>0</v>
      </c>
    </row>
    <row r="1365" spans="1:9">
      <c r="A1365" s="83"/>
      <c r="B1365" s="83"/>
      <c r="C1365" s="81"/>
      <c r="D1365" s="81"/>
      <c r="E1365" s="81"/>
      <c r="F1365" s="83"/>
      <c r="G1365" s="84"/>
      <c r="H1365" s="81"/>
      <c r="I1365" s="42">
        <f>SCH!A899</f>
        <v>0</v>
      </c>
    </row>
    <row r="1366" spans="1:9">
      <c r="A1366" s="83"/>
      <c r="B1366" s="83"/>
      <c r="C1366" s="81"/>
      <c r="D1366" s="81"/>
      <c r="E1366" s="81"/>
      <c r="F1366" s="83"/>
      <c r="G1366" s="84"/>
      <c r="H1366" s="81"/>
      <c r="I1366" s="42">
        <f>SCH!A900</f>
        <v>0</v>
      </c>
    </row>
    <row r="1367" spans="1:9">
      <c r="A1367" s="83"/>
      <c r="B1367" s="83"/>
      <c r="C1367" s="81"/>
      <c r="D1367" s="81"/>
      <c r="E1367" s="81"/>
      <c r="F1367" s="83"/>
      <c r="G1367" s="84"/>
      <c r="H1367" s="81"/>
      <c r="I1367" s="42">
        <f>SCH!A901</f>
        <v>0</v>
      </c>
    </row>
    <row r="1368" spans="1:9">
      <c r="A1368" s="83"/>
      <c r="B1368" s="83"/>
      <c r="C1368" s="81"/>
      <c r="D1368" s="81"/>
      <c r="E1368" s="81"/>
      <c r="F1368" s="83"/>
      <c r="G1368" s="84"/>
      <c r="H1368" s="81"/>
      <c r="I1368" s="42">
        <f>SCH!A902</f>
        <v>0</v>
      </c>
    </row>
    <row r="1369" spans="1:9">
      <c r="A1369" s="83"/>
      <c r="B1369" s="83"/>
      <c r="C1369" s="81"/>
      <c r="D1369" s="81"/>
      <c r="E1369" s="81"/>
      <c r="F1369" s="83"/>
      <c r="G1369" s="84"/>
      <c r="H1369" s="81"/>
      <c r="I1369" s="42">
        <f>SCH!A903</f>
        <v>0</v>
      </c>
    </row>
    <row r="1370" spans="1:9">
      <c r="A1370" s="83"/>
      <c r="B1370" s="83"/>
      <c r="C1370" s="81"/>
      <c r="D1370" s="81"/>
      <c r="E1370" s="81"/>
      <c r="F1370" s="83"/>
      <c r="G1370" s="84"/>
      <c r="H1370" s="81"/>
      <c r="I1370" s="42">
        <f>SCH!A904</f>
        <v>0</v>
      </c>
    </row>
    <row r="1371" spans="1:9">
      <c r="A1371" s="83"/>
      <c r="B1371" s="83"/>
      <c r="C1371" s="81"/>
      <c r="D1371" s="81"/>
      <c r="E1371" s="81"/>
      <c r="F1371" s="83"/>
      <c r="G1371" s="84"/>
      <c r="H1371" s="81"/>
      <c r="I1371" s="42">
        <f>SCH!A905</f>
        <v>0</v>
      </c>
    </row>
    <row r="1372" spans="1:9">
      <c r="A1372" s="83"/>
      <c r="B1372" s="83"/>
      <c r="C1372" s="81"/>
      <c r="D1372" s="81"/>
      <c r="E1372" s="81"/>
      <c r="F1372" s="83"/>
      <c r="G1372" s="84"/>
      <c r="H1372" s="81"/>
      <c r="I1372" s="42">
        <f>SCH!A906</f>
        <v>0</v>
      </c>
    </row>
    <row r="1373" spans="1:9">
      <c r="A1373" s="83"/>
      <c r="B1373" s="83"/>
      <c r="C1373" s="81"/>
      <c r="D1373" s="81"/>
      <c r="E1373" s="81"/>
      <c r="F1373" s="83"/>
      <c r="G1373" s="84"/>
      <c r="H1373" s="81"/>
      <c r="I1373" s="42">
        <f>SCH!A907</f>
        <v>0</v>
      </c>
    </row>
    <row r="1374" spans="1:9">
      <c r="A1374" s="83"/>
      <c r="B1374" s="83"/>
      <c r="C1374" s="81"/>
      <c r="D1374" s="81"/>
      <c r="E1374" s="81"/>
      <c r="F1374" s="83"/>
      <c r="G1374" s="84"/>
      <c r="H1374" s="81"/>
      <c r="I1374" s="42">
        <f>SCH!A908</f>
        <v>0</v>
      </c>
    </row>
    <row r="1375" spans="1:9">
      <c r="A1375" s="83"/>
      <c r="B1375" s="83"/>
      <c r="C1375" s="81"/>
      <c r="D1375" s="81"/>
      <c r="E1375" s="81"/>
      <c r="F1375" s="83"/>
      <c r="G1375" s="84"/>
      <c r="H1375" s="81"/>
      <c r="I1375" s="42">
        <f>SCH!A909</f>
        <v>0</v>
      </c>
    </row>
    <row r="1376" spans="1:9">
      <c r="A1376" s="83"/>
      <c r="B1376" s="83"/>
      <c r="C1376" s="81"/>
      <c r="D1376" s="81"/>
      <c r="E1376" s="81"/>
      <c r="F1376" s="83"/>
      <c r="G1376" s="84"/>
      <c r="H1376" s="81"/>
      <c r="I1376" s="42">
        <f>SCH!A910</f>
        <v>0</v>
      </c>
    </row>
    <row r="1377" spans="1:9">
      <c r="A1377" s="83"/>
      <c r="B1377" s="83"/>
      <c r="C1377" s="81"/>
      <c r="D1377" s="81"/>
      <c r="E1377" s="81"/>
      <c r="F1377" s="83"/>
      <c r="G1377" s="84"/>
      <c r="H1377" s="81"/>
      <c r="I1377" s="42">
        <f>SCH!A911</f>
        <v>0</v>
      </c>
    </row>
    <row r="1378" spans="1:9">
      <c r="A1378" s="83"/>
      <c r="B1378" s="83"/>
      <c r="C1378" s="81"/>
      <c r="D1378" s="81"/>
      <c r="E1378" s="81"/>
      <c r="F1378" s="83"/>
      <c r="G1378" s="84"/>
      <c r="H1378" s="81"/>
      <c r="I1378" s="42">
        <f>SCH!A912</f>
        <v>0</v>
      </c>
    </row>
    <row r="1379" spans="1:9">
      <c r="A1379" s="83"/>
      <c r="B1379" s="83"/>
      <c r="C1379" s="81"/>
      <c r="D1379" s="81"/>
      <c r="E1379" s="81"/>
      <c r="F1379" s="83"/>
      <c r="G1379" s="84"/>
      <c r="H1379" s="81"/>
      <c r="I1379" s="42">
        <f>SCH!A913</f>
        <v>0</v>
      </c>
    </row>
    <row r="1380" spans="1:9">
      <c r="A1380" s="83"/>
      <c r="B1380" s="83"/>
      <c r="C1380" s="81"/>
      <c r="D1380" s="81"/>
      <c r="E1380" s="81"/>
      <c r="F1380" s="83"/>
      <c r="G1380" s="84"/>
      <c r="H1380" s="81"/>
      <c r="I1380" s="42">
        <f>SCH!A914</f>
        <v>0</v>
      </c>
    </row>
    <row r="1381" spans="1:9">
      <c r="A1381" s="83"/>
      <c r="B1381" s="83"/>
      <c r="C1381" s="81"/>
      <c r="D1381" s="81"/>
      <c r="E1381" s="81"/>
      <c r="F1381" s="83"/>
      <c r="G1381" s="84"/>
      <c r="H1381" s="81"/>
      <c r="I1381" s="42">
        <f>SCH!A915</f>
        <v>0</v>
      </c>
    </row>
    <row r="1382" spans="1:9">
      <c r="A1382" s="83"/>
      <c r="B1382" s="83"/>
      <c r="C1382" s="81"/>
      <c r="D1382" s="81"/>
      <c r="E1382" s="81"/>
      <c r="F1382" s="83"/>
      <c r="G1382" s="84"/>
      <c r="H1382" s="81"/>
      <c r="I1382" s="42">
        <f>SCH!A916</f>
        <v>0</v>
      </c>
    </row>
    <row r="1383" spans="1:9">
      <c r="A1383" s="83"/>
      <c r="B1383" s="83"/>
      <c r="C1383" s="81"/>
      <c r="D1383" s="81"/>
      <c r="E1383" s="81"/>
      <c r="F1383" s="83"/>
      <c r="G1383" s="84"/>
      <c r="H1383" s="81"/>
      <c r="I1383" s="42">
        <f>SCH!A917</f>
        <v>0</v>
      </c>
    </row>
    <row r="1384" spans="1:9">
      <c r="A1384" s="83"/>
      <c r="B1384" s="83"/>
      <c r="C1384" s="81"/>
      <c r="D1384" s="81"/>
      <c r="E1384" s="81"/>
      <c r="F1384" s="83"/>
      <c r="G1384" s="84"/>
      <c r="H1384" s="81"/>
      <c r="I1384" s="42">
        <f>SCH!A918</f>
        <v>0</v>
      </c>
    </row>
    <row r="1385" spans="1:9">
      <c r="A1385" s="83"/>
      <c r="B1385" s="83"/>
      <c r="C1385" s="81"/>
      <c r="D1385" s="81"/>
      <c r="E1385" s="81"/>
      <c r="F1385" s="83"/>
      <c r="G1385" s="84"/>
      <c r="H1385" s="81"/>
      <c r="I1385" s="42">
        <f>SCH!A919</f>
        <v>0</v>
      </c>
    </row>
    <row r="1386" spans="1:9">
      <c r="A1386" s="83"/>
      <c r="B1386" s="83"/>
      <c r="C1386" s="81"/>
      <c r="D1386" s="81"/>
      <c r="E1386" s="81"/>
      <c r="F1386" s="83"/>
      <c r="G1386" s="84"/>
      <c r="H1386" s="81"/>
      <c r="I1386" s="42">
        <f>SCH!A920</f>
        <v>0</v>
      </c>
    </row>
    <row r="1387" spans="1:9">
      <c r="A1387" s="83"/>
      <c r="B1387" s="83"/>
      <c r="C1387" s="81"/>
      <c r="D1387" s="81"/>
      <c r="E1387" s="81"/>
      <c r="F1387" s="83"/>
      <c r="G1387" s="84"/>
      <c r="H1387" s="81"/>
      <c r="I1387" s="42">
        <f>SCH!A921</f>
        <v>0</v>
      </c>
    </row>
    <row r="1388" spans="1:9">
      <c r="A1388" s="83"/>
      <c r="B1388" s="83"/>
      <c r="C1388" s="81"/>
      <c r="D1388" s="81"/>
      <c r="E1388" s="81"/>
      <c r="F1388" s="83"/>
      <c r="G1388" s="84"/>
      <c r="H1388" s="81"/>
      <c r="I1388" s="42">
        <f>SCH!A922</f>
        <v>0</v>
      </c>
    </row>
    <row r="1389" spans="1:9">
      <c r="A1389" s="83"/>
      <c r="B1389" s="83"/>
      <c r="C1389" s="81"/>
      <c r="D1389" s="81"/>
      <c r="E1389" s="81"/>
      <c r="F1389" s="83"/>
      <c r="G1389" s="84"/>
      <c r="H1389" s="81"/>
      <c r="I1389" s="42">
        <f>SCH!A923</f>
        <v>0</v>
      </c>
    </row>
    <row r="1390" spans="1:9">
      <c r="A1390" s="83"/>
      <c r="B1390" s="83"/>
      <c r="C1390" s="81"/>
      <c r="D1390" s="81"/>
      <c r="E1390" s="81"/>
      <c r="F1390" s="83"/>
      <c r="G1390" s="84"/>
      <c r="H1390" s="81"/>
      <c r="I1390" s="42">
        <f>SCH!A924</f>
        <v>0</v>
      </c>
    </row>
    <row r="1391" spans="1:9">
      <c r="A1391" s="83"/>
      <c r="B1391" s="83"/>
      <c r="C1391" s="81"/>
      <c r="D1391" s="81"/>
      <c r="E1391" s="81"/>
      <c r="F1391" s="83"/>
      <c r="G1391" s="84"/>
      <c r="H1391" s="81"/>
      <c r="I1391" s="42">
        <f>SCH!A925</f>
        <v>0</v>
      </c>
    </row>
    <row r="1392" spans="1:9">
      <c r="A1392" s="83"/>
      <c r="B1392" s="83"/>
      <c r="C1392" s="81"/>
      <c r="D1392" s="81"/>
      <c r="E1392" s="81"/>
      <c r="F1392" s="83"/>
      <c r="G1392" s="84"/>
      <c r="H1392" s="81"/>
      <c r="I1392" s="42">
        <f>SCH!A926</f>
        <v>0</v>
      </c>
    </row>
    <row r="1393" spans="1:9">
      <c r="A1393" s="83"/>
      <c r="B1393" s="83"/>
      <c r="C1393" s="81"/>
      <c r="D1393" s="81"/>
      <c r="E1393" s="81"/>
      <c r="F1393" s="83"/>
      <c r="G1393" s="84"/>
      <c r="H1393" s="81"/>
      <c r="I1393" s="42">
        <f>SCH!A927</f>
        <v>0</v>
      </c>
    </row>
    <row r="1394" spans="1:9">
      <c r="A1394" s="83"/>
      <c r="B1394" s="83"/>
      <c r="C1394" s="81"/>
      <c r="D1394" s="81"/>
      <c r="E1394" s="81"/>
      <c r="F1394" s="83"/>
      <c r="G1394" s="84"/>
      <c r="H1394" s="81"/>
      <c r="I1394" s="42">
        <f>SCH!A928</f>
        <v>0</v>
      </c>
    </row>
    <row r="1395" spans="1:9">
      <c r="A1395" s="83"/>
      <c r="B1395" s="83"/>
      <c r="C1395" s="81"/>
      <c r="D1395" s="81"/>
      <c r="E1395" s="81"/>
      <c r="F1395" s="83"/>
      <c r="G1395" s="84"/>
      <c r="H1395" s="81"/>
      <c r="I1395" s="42">
        <f>SCH!A929</f>
        <v>0</v>
      </c>
    </row>
    <row r="1396" spans="1:9">
      <c r="A1396" s="83"/>
      <c r="B1396" s="83"/>
      <c r="C1396" s="81"/>
      <c r="D1396" s="81"/>
      <c r="E1396" s="81"/>
      <c r="F1396" s="83"/>
      <c r="G1396" s="84"/>
      <c r="H1396" s="81"/>
      <c r="I1396" s="42">
        <f>SCH!A930</f>
        <v>0</v>
      </c>
    </row>
    <row r="1397" spans="1:9">
      <c r="A1397" s="83"/>
      <c r="B1397" s="83"/>
      <c r="C1397" s="81"/>
      <c r="D1397" s="81"/>
      <c r="E1397" s="81"/>
      <c r="F1397" s="83"/>
      <c r="G1397" s="84"/>
      <c r="H1397" s="81"/>
      <c r="I1397" s="42">
        <f>SCH!A931</f>
        <v>0</v>
      </c>
    </row>
    <row r="1398" spans="1:9">
      <c r="A1398" s="83"/>
      <c r="B1398" s="83"/>
      <c r="C1398" s="81"/>
      <c r="D1398" s="81"/>
      <c r="E1398" s="81"/>
      <c r="F1398" s="83"/>
      <c r="G1398" s="84"/>
      <c r="H1398" s="81"/>
      <c r="I1398" s="42">
        <f>SCH!A932</f>
        <v>0</v>
      </c>
    </row>
    <row r="1399" spans="1:9">
      <c r="A1399" s="83"/>
      <c r="B1399" s="83"/>
      <c r="C1399" s="81"/>
      <c r="D1399" s="81"/>
      <c r="E1399" s="81"/>
      <c r="F1399" s="83"/>
      <c r="G1399" s="84"/>
      <c r="H1399" s="81"/>
      <c r="I1399" s="42">
        <f>SCH!A933</f>
        <v>0</v>
      </c>
    </row>
    <row r="1400" spans="1:9">
      <c r="A1400" s="83"/>
      <c r="B1400" s="83"/>
      <c r="C1400" s="81"/>
      <c r="D1400" s="81"/>
      <c r="E1400" s="81"/>
      <c r="F1400" s="83"/>
      <c r="G1400" s="84"/>
      <c r="H1400" s="81"/>
      <c r="I1400" s="42">
        <f>SCH!A934</f>
        <v>0</v>
      </c>
    </row>
    <row r="1401" spans="1:9">
      <c r="A1401" s="83"/>
      <c r="B1401" s="83"/>
      <c r="C1401" s="81"/>
      <c r="D1401" s="81"/>
      <c r="E1401" s="81"/>
      <c r="F1401" s="83"/>
      <c r="G1401" s="84"/>
      <c r="H1401" s="81"/>
      <c r="I1401" s="42">
        <f>SCH!A935</f>
        <v>0</v>
      </c>
    </row>
    <row r="1402" spans="1:9">
      <c r="A1402" s="83"/>
      <c r="B1402" s="83"/>
      <c r="C1402" s="81"/>
      <c r="D1402" s="81"/>
      <c r="E1402" s="81"/>
      <c r="F1402" s="83"/>
      <c r="G1402" s="84"/>
      <c r="H1402" s="81"/>
      <c r="I1402" s="42">
        <f>SCH!A936</f>
        <v>0</v>
      </c>
    </row>
    <row r="1403" spans="1:9">
      <c r="A1403" s="83"/>
      <c r="B1403" s="83"/>
      <c r="C1403" s="81"/>
      <c r="D1403" s="81"/>
      <c r="E1403" s="81"/>
      <c r="F1403" s="83"/>
      <c r="G1403" s="84"/>
      <c r="H1403" s="81"/>
      <c r="I1403" s="42">
        <f>SCH!A937</f>
        <v>0</v>
      </c>
    </row>
    <row r="1404" spans="1:9">
      <c r="A1404" s="83"/>
      <c r="B1404" s="83"/>
      <c r="C1404" s="81"/>
      <c r="D1404" s="81"/>
      <c r="E1404" s="81"/>
      <c r="F1404" s="83"/>
      <c r="G1404" s="84"/>
      <c r="H1404" s="81"/>
      <c r="I1404" s="42">
        <f>SCH!A938</f>
        <v>0</v>
      </c>
    </row>
    <row r="1405" spans="1:9">
      <c r="A1405" s="83"/>
      <c r="B1405" s="83"/>
      <c r="C1405" s="81"/>
      <c r="D1405" s="81"/>
      <c r="E1405" s="81"/>
      <c r="F1405" s="83"/>
      <c r="G1405" s="84"/>
      <c r="H1405" s="81"/>
      <c r="I1405" s="42">
        <f>SCH!A939</f>
        <v>0</v>
      </c>
    </row>
    <row r="1406" spans="1:9">
      <c r="A1406" s="83"/>
      <c r="B1406" s="83"/>
      <c r="C1406" s="81"/>
      <c r="D1406" s="81"/>
      <c r="E1406" s="81"/>
      <c r="F1406" s="83"/>
      <c r="G1406" s="84"/>
      <c r="H1406" s="81"/>
      <c r="I1406" s="42">
        <f>SCH!A940</f>
        <v>0</v>
      </c>
    </row>
    <row r="1407" spans="1:9">
      <c r="A1407" s="83"/>
      <c r="B1407" s="83"/>
      <c r="C1407" s="81"/>
      <c r="D1407" s="81"/>
      <c r="E1407" s="81"/>
      <c r="F1407" s="83"/>
      <c r="G1407" s="84"/>
      <c r="H1407" s="81"/>
      <c r="I1407" s="42">
        <f>SCH!A941</f>
        <v>0</v>
      </c>
    </row>
    <row r="1408" spans="1:9">
      <c r="A1408" s="83"/>
      <c r="B1408" s="83"/>
      <c r="C1408" s="81"/>
      <c r="D1408" s="81"/>
      <c r="E1408" s="81"/>
      <c r="F1408" s="83"/>
      <c r="G1408" s="84"/>
      <c r="H1408" s="81"/>
      <c r="I1408" s="42">
        <f>SCH!A942</f>
        <v>0</v>
      </c>
    </row>
    <row r="1409" spans="1:9">
      <c r="A1409" s="83"/>
      <c r="B1409" s="83"/>
      <c r="C1409" s="81"/>
      <c r="D1409" s="81"/>
      <c r="E1409" s="81"/>
      <c r="F1409" s="83"/>
      <c r="G1409" s="84"/>
      <c r="H1409" s="81"/>
      <c r="I1409" s="42">
        <f>SCH!A943</f>
        <v>0</v>
      </c>
    </row>
    <row r="1410" spans="1:9">
      <c r="A1410" s="83"/>
      <c r="B1410" s="83"/>
      <c r="C1410" s="81"/>
      <c r="D1410" s="81"/>
      <c r="E1410" s="81"/>
      <c r="F1410" s="83"/>
      <c r="G1410" s="84"/>
      <c r="H1410" s="81"/>
      <c r="I1410" s="42">
        <f>SCH!A944</f>
        <v>0</v>
      </c>
    </row>
    <row r="1411" spans="1:9">
      <c r="A1411" s="83"/>
      <c r="B1411" s="83"/>
      <c r="C1411" s="81"/>
      <c r="D1411" s="81"/>
      <c r="E1411" s="81"/>
      <c r="F1411" s="83"/>
      <c r="G1411" s="84"/>
      <c r="H1411" s="81"/>
      <c r="I1411" s="42">
        <f>SCH!A945</f>
        <v>0</v>
      </c>
    </row>
    <row r="1412" spans="1:9">
      <c r="A1412" s="83"/>
      <c r="B1412" s="83"/>
      <c r="C1412" s="81"/>
      <c r="D1412" s="81"/>
      <c r="E1412" s="81"/>
      <c r="F1412" s="83"/>
      <c r="G1412" s="84"/>
      <c r="H1412" s="81"/>
      <c r="I1412" s="42">
        <f>SCH!A946</f>
        <v>0</v>
      </c>
    </row>
    <row r="1413" spans="1:9">
      <c r="A1413" s="83"/>
      <c r="B1413" s="83"/>
      <c r="C1413" s="81"/>
      <c r="D1413" s="81"/>
      <c r="E1413" s="81"/>
      <c r="F1413" s="83"/>
      <c r="G1413" s="84"/>
      <c r="H1413" s="81"/>
      <c r="I1413" s="42">
        <f>SCH!A947</f>
        <v>0</v>
      </c>
    </row>
    <row r="1414" spans="1:9">
      <c r="A1414" s="83"/>
      <c r="B1414" s="83"/>
      <c r="C1414" s="81"/>
      <c r="D1414" s="81"/>
      <c r="E1414" s="81"/>
      <c r="F1414" s="83"/>
      <c r="G1414" s="84"/>
      <c r="H1414" s="81"/>
      <c r="I1414" s="42">
        <f>SCH!A948</f>
        <v>0</v>
      </c>
    </row>
    <row r="1415" spans="1:9">
      <c r="A1415" s="83"/>
      <c r="B1415" s="83"/>
      <c r="C1415" s="81"/>
      <c r="D1415" s="81"/>
      <c r="E1415" s="81"/>
      <c r="F1415" s="83"/>
      <c r="G1415" s="84"/>
      <c r="H1415" s="81"/>
      <c r="I1415" s="42">
        <f>SCH!A949</f>
        <v>0</v>
      </c>
    </row>
    <row r="1416" spans="1:9">
      <c r="A1416" s="83"/>
      <c r="B1416" s="83"/>
      <c r="C1416" s="81"/>
      <c r="D1416" s="81"/>
      <c r="E1416" s="81"/>
      <c r="F1416" s="83"/>
      <c r="G1416" s="84"/>
      <c r="H1416" s="81"/>
      <c r="I1416" s="42">
        <f>SCH!A950</f>
        <v>0</v>
      </c>
    </row>
    <row r="1417" spans="1:9">
      <c r="A1417" s="83"/>
      <c r="B1417" s="83"/>
      <c r="C1417" s="81"/>
      <c r="D1417" s="81"/>
      <c r="E1417" s="81"/>
      <c r="F1417" s="83"/>
      <c r="G1417" s="84"/>
      <c r="H1417" s="81"/>
      <c r="I1417" s="42">
        <f>SCH!A951</f>
        <v>0</v>
      </c>
    </row>
    <row r="1418" spans="1:9">
      <c r="A1418" s="83"/>
      <c r="B1418" s="83"/>
      <c r="C1418" s="81"/>
      <c r="D1418" s="81"/>
      <c r="E1418" s="81"/>
      <c r="F1418" s="83"/>
      <c r="G1418" s="84"/>
      <c r="H1418" s="81"/>
      <c r="I1418" s="42">
        <f>SCH!A952</f>
        <v>0</v>
      </c>
    </row>
    <row r="1419" spans="1:9">
      <c r="A1419" s="83"/>
      <c r="B1419" s="83"/>
      <c r="C1419" s="81"/>
      <c r="D1419" s="81"/>
      <c r="E1419" s="81"/>
      <c r="F1419" s="83"/>
      <c r="G1419" s="84"/>
      <c r="H1419" s="81"/>
      <c r="I1419" s="42">
        <f>SCH!A953</f>
        <v>0</v>
      </c>
    </row>
    <row r="1420" spans="1:9">
      <c r="A1420" s="83"/>
      <c r="B1420" s="83"/>
      <c r="C1420" s="81"/>
      <c r="D1420" s="81"/>
      <c r="E1420" s="81"/>
      <c r="F1420" s="83"/>
      <c r="G1420" s="84"/>
      <c r="H1420" s="81"/>
      <c r="I1420" s="42">
        <f>SCH!A954</f>
        <v>0</v>
      </c>
    </row>
    <row r="1421" spans="1:9">
      <c r="A1421" s="83"/>
      <c r="B1421" s="83"/>
      <c r="C1421" s="81"/>
      <c r="D1421" s="81"/>
      <c r="E1421" s="81"/>
      <c r="F1421" s="83"/>
      <c r="G1421" s="84"/>
      <c r="H1421" s="81"/>
      <c r="I1421" s="42">
        <f>SCH!A955</f>
        <v>0</v>
      </c>
    </row>
    <row r="1422" spans="1:9">
      <c r="A1422" s="83"/>
      <c r="B1422" s="83"/>
      <c r="C1422" s="81"/>
      <c r="D1422" s="81"/>
      <c r="E1422" s="81"/>
      <c r="F1422" s="83"/>
      <c r="G1422" s="84"/>
      <c r="H1422" s="81"/>
      <c r="I1422" s="42">
        <f>SCH!A956</f>
        <v>0</v>
      </c>
    </row>
    <row r="1423" spans="1:9">
      <c r="A1423" s="83"/>
      <c r="B1423" s="83"/>
      <c r="C1423" s="81"/>
      <c r="D1423" s="81"/>
      <c r="E1423" s="81"/>
      <c r="F1423" s="83"/>
      <c r="G1423" s="84"/>
      <c r="H1423" s="81"/>
      <c r="I1423" s="42">
        <f>SCH!A957</f>
        <v>0</v>
      </c>
    </row>
    <row r="1424" spans="1:9">
      <c r="A1424" s="83"/>
      <c r="B1424" s="83"/>
      <c r="C1424" s="81"/>
      <c r="D1424" s="81"/>
      <c r="E1424" s="81"/>
      <c r="F1424" s="83"/>
      <c r="G1424" s="84"/>
      <c r="H1424" s="81"/>
      <c r="I1424" s="42">
        <f>SCH!A958</f>
        <v>0</v>
      </c>
    </row>
    <row r="1425" spans="1:9">
      <c r="A1425" s="83"/>
      <c r="B1425" s="83"/>
      <c r="C1425" s="81"/>
      <c r="D1425" s="81"/>
      <c r="E1425" s="81"/>
      <c r="F1425" s="83"/>
      <c r="G1425" s="84"/>
      <c r="H1425" s="81"/>
      <c r="I1425" s="42">
        <f>SCH!A959</f>
        <v>0</v>
      </c>
    </row>
    <row r="1426" spans="1:9">
      <c r="A1426" s="83"/>
      <c r="B1426" s="83"/>
      <c r="C1426" s="81"/>
      <c r="D1426" s="81"/>
      <c r="E1426" s="81"/>
      <c r="F1426" s="83"/>
      <c r="G1426" s="84"/>
      <c r="H1426" s="81"/>
      <c r="I1426" s="42">
        <f>SCH!A960</f>
        <v>0</v>
      </c>
    </row>
    <row r="1427" spans="1:9">
      <c r="A1427" s="83"/>
      <c r="B1427" s="83"/>
      <c r="C1427" s="81"/>
      <c r="D1427" s="81"/>
      <c r="E1427" s="81"/>
      <c r="F1427" s="83"/>
      <c r="G1427" s="84"/>
      <c r="H1427" s="81"/>
      <c r="I1427" s="42">
        <f>SCH!A961</f>
        <v>0</v>
      </c>
    </row>
    <row r="1428" spans="1:9">
      <c r="A1428" s="83"/>
      <c r="B1428" s="83"/>
      <c r="C1428" s="81"/>
      <c r="D1428" s="81"/>
      <c r="E1428" s="81"/>
      <c r="F1428" s="83"/>
      <c r="G1428" s="84"/>
      <c r="H1428" s="81"/>
      <c r="I1428" s="42">
        <f>SCH!A962</f>
        <v>0</v>
      </c>
    </row>
    <row r="1429" spans="1:9">
      <c r="A1429" s="83"/>
      <c r="B1429" s="83"/>
      <c r="C1429" s="81"/>
      <c r="D1429" s="81"/>
      <c r="E1429" s="81"/>
      <c r="F1429" s="83"/>
      <c r="G1429" s="84"/>
      <c r="H1429" s="81"/>
      <c r="I1429" s="42">
        <f>SCH!A963</f>
        <v>0</v>
      </c>
    </row>
    <row r="1430" spans="1:9">
      <c r="A1430" s="83"/>
      <c r="B1430" s="83"/>
      <c r="C1430" s="81"/>
      <c r="D1430" s="81"/>
      <c r="E1430" s="81"/>
      <c r="F1430" s="83"/>
      <c r="G1430" s="84"/>
      <c r="H1430" s="81"/>
      <c r="I1430" s="42">
        <f>SCH!A964</f>
        <v>0</v>
      </c>
    </row>
    <row r="1431" spans="1:9">
      <c r="A1431" s="83"/>
      <c r="B1431" s="83"/>
      <c r="C1431" s="81"/>
      <c r="D1431" s="81"/>
      <c r="E1431" s="81"/>
      <c r="F1431" s="83"/>
      <c r="G1431" s="84"/>
      <c r="H1431" s="81"/>
      <c r="I1431" s="42">
        <f>SCH!A965</f>
        <v>0</v>
      </c>
    </row>
    <row r="1432" spans="1:9">
      <c r="A1432" s="83"/>
      <c r="B1432" s="83"/>
      <c r="C1432" s="81"/>
      <c r="D1432" s="81"/>
      <c r="E1432" s="81"/>
      <c r="F1432" s="83"/>
      <c r="G1432" s="84"/>
      <c r="H1432" s="81"/>
      <c r="I1432" s="42">
        <f>SCH!A966</f>
        <v>0</v>
      </c>
    </row>
    <row r="1433" spans="1:9">
      <c r="A1433" s="83"/>
      <c r="B1433" s="83"/>
      <c r="C1433" s="81"/>
      <c r="D1433" s="81"/>
      <c r="E1433" s="81"/>
      <c r="F1433" s="83"/>
      <c r="G1433" s="84"/>
      <c r="H1433" s="81"/>
      <c r="I1433" s="42">
        <f>SCH!A967</f>
        <v>0</v>
      </c>
    </row>
    <row r="1434" spans="1:9">
      <c r="A1434" s="83"/>
      <c r="B1434" s="83"/>
      <c r="C1434" s="81"/>
      <c r="D1434" s="81"/>
      <c r="E1434" s="81"/>
      <c r="F1434" s="83"/>
      <c r="G1434" s="84"/>
      <c r="H1434" s="81"/>
      <c r="I1434" s="42">
        <f>SCH!A968</f>
        <v>0</v>
      </c>
    </row>
    <row r="1435" spans="1:9">
      <c r="A1435" s="83"/>
      <c r="B1435" s="83"/>
      <c r="C1435" s="81"/>
      <c r="D1435" s="81"/>
      <c r="E1435" s="81"/>
      <c r="F1435" s="83"/>
      <c r="G1435" s="84"/>
      <c r="H1435" s="81"/>
      <c r="I1435" s="42">
        <f>SCH!A969</f>
        <v>0</v>
      </c>
    </row>
    <row r="1436" spans="1:9">
      <c r="A1436" s="83"/>
      <c r="B1436" s="83"/>
      <c r="C1436" s="81"/>
      <c r="D1436" s="81"/>
      <c r="E1436" s="81"/>
      <c r="F1436" s="83"/>
      <c r="G1436" s="84"/>
      <c r="H1436" s="81"/>
      <c r="I1436" s="42">
        <f>SCH!A970</f>
        <v>0</v>
      </c>
    </row>
    <row r="1437" spans="1:9">
      <c r="A1437" s="83"/>
      <c r="B1437" s="83"/>
      <c r="C1437" s="81"/>
      <c r="D1437" s="81"/>
      <c r="E1437" s="81"/>
      <c r="F1437" s="83"/>
      <c r="G1437" s="84"/>
      <c r="H1437" s="81"/>
      <c r="I1437" s="42">
        <f>SCH!A971</f>
        <v>0</v>
      </c>
    </row>
    <row r="1438" spans="1:9">
      <c r="A1438" s="83"/>
      <c r="B1438" s="83"/>
      <c r="C1438" s="81"/>
      <c r="D1438" s="81"/>
      <c r="E1438" s="81"/>
      <c r="F1438" s="83"/>
      <c r="G1438" s="84"/>
      <c r="H1438" s="81"/>
      <c r="I1438" s="42">
        <f>SCH!A972</f>
        <v>0</v>
      </c>
    </row>
    <row r="1439" spans="1:9">
      <c r="A1439" s="83"/>
      <c r="B1439" s="83"/>
      <c r="C1439" s="81"/>
      <c r="D1439" s="81"/>
      <c r="E1439" s="81"/>
      <c r="F1439" s="83"/>
      <c r="G1439" s="84"/>
      <c r="H1439" s="81"/>
      <c r="I1439" s="42">
        <f>SCH!A973</f>
        <v>0</v>
      </c>
    </row>
    <row r="1440" spans="1:9">
      <c r="A1440" s="83"/>
      <c r="B1440" s="83"/>
      <c r="C1440" s="81"/>
      <c r="D1440" s="81"/>
      <c r="E1440" s="81"/>
      <c r="F1440" s="83"/>
      <c r="G1440" s="84"/>
      <c r="H1440" s="81"/>
      <c r="I1440" s="42">
        <f>SCH!A974</f>
        <v>0</v>
      </c>
    </row>
    <row r="1441" spans="1:9">
      <c r="A1441" s="83"/>
      <c r="B1441" s="83"/>
      <c r="C1441" s="81"/>
      <c r="D1441" s="81"/>
      <c r="E1441" s="81"/>
      <c r="F1441" s="83"/>
      <c r="G1441" s="84"/>
      <c r="H1441" s="81"/>
      <c r="I1441" s="42">
        <f>SCH!A975</f>
        <v>0</v>
      </c>
    </row>
    <row r="1442" spans="1:9">
      <c r="A1442" s="83"/>
      <c r="B1442" s="83"/>
      <c r="C1442" s="81"/>
      <c r="D1442" s="81"/>
      <c r="E1442" s="81"/>
      <c r="F1442" s="83"/>
      <c r="G1442" s="84"/>
      <c r="H1442" s="81"/>
      <c r="I1442" s="42">
        <f>SCH!A976</f>
        <v>0</v>
      </c>
    </row>
    <row r="1443" spans="1:9">
      <c r="A1443" s="83"/>
      <c r="B1443" s="83"/>
      <c r="C1443" s="81"/>
      <c r="D1443" s="81"/>
      <c r="E1443" s="81"/>
      <c r="F1443" s="83"/>
      <c r="G1443" s="84"/>
      <c r="H1443" s="81"/>
      <c r="I1443" s="42">
        <f>SCH!A977</f>
        <v>0</v>
      </c>
    </row>
    <row r="1444" spans="1:9">
      <c r="A1444" s="83"/>
      <c r="B1444" s="83"/>
      <c r="C1444" s="81"/>
      <c r="D1444" s="81"/>
      <c r="E1444" s="81"/>
      <c r="F1444" s="83"/>
      <c r="G1444" s="84"/>
      <c r="H1444" s="81"/>
      <c r="I1444" s="42">
        <f>SCH!A978</f>
        <v>0</v>
      </c>
    </row>
    <row r="1445" spans="1:9">
      <c r="A1445" s="83"/>
      <c r="B1445" s="83"/>
      <c r="C1445" s="81"/>
      <c r="D1445" s="81"/>
      <c r="E1445" s="81"/>
      <c r="F1445" s="83"/>
      <c r="G1445" s="84"/>
      <c r="H1445" s="81"/>
      <c r="I1445" s="42">
        <f>SCH!A979</f>
        <v>0</v>
      </c>
    </row>
    <row r="1446" spans="1:9">
      <c r="A1446" s="83"/>
      <c r="B1446" s="83"/>
      <c r="C1446" s="81"/>
      <c r="D1446" s="81"/>
      <c r="E1446" s="81"/>
      <c r="F1446" s="83"/>
      <c r="G1446" s="84"/>
      <c r="H1446" s="81"/>
      <c r="I1446" s="42">
        <f>SCH!A980</f>
        <v>0</v>
      </c>
    </row>
    <row r="1447" spans="1:9">
      <c r="A1447" s="83"/>
      <c r="B1447" s="83"/>
      <c r="C1447" s="81"/>
      <c r="D1447" s="81"/>
      <c r="E1447" s="81"/>
      <c r="F1447" s="83"/>
      <c r="G1447" s="84"/>
      <c r="H1447" s="81"/>
      <c r="I1447" s="42">
        <f>SCH!A981</f>
        <v>0</v>
      </c>
    </row>
    <row r="1448" spans="1:9">
      <c r="A1448" s="83"/>
      <c r="B1448" s="83"/>
      <c r="C1448" s="81"/>
      <c r="D1448" s="81"/>
      <c r="E1448" s="81"/>
      <c r="F1448" s="83"/>
      <c r="G1448" s="84"/>
      <c r="H1448" s="81"/>
      <c r="I1448" s="42">
        <f>SCH!A982</f>
        <v>0</v>
      </c>
    </row>
    <row r="1449" spans="1:9">
      <c r="A1449" s="83"/>
      <c r="B1449" s="83"/>
      <c r="C1449" s="81"/>
      <c r="D1449" s="81"/>
      <c r="E1449" s="81"/>
      <c r="F1449" s="83"/>
      <c r="G1449" s="84"/>
      <c r="H1449" s="81"/>
      <c r="I1449" s="42">
        <f>SCH!A983</f>
        <v>0</v>
      </c>
    </row>
    <row r="1450" spans="1:9">
      <c r="A1450" s="83"/>
      <c r="B1450" s="83"/>
      <c r="C1450" s="81"/>
      <c r="D1450" s="81"/>
      <c r="E1450" s="81"/>
      <c r="F1450" s="83"/>
      <c r="G1450" s="84"/>
      <c r="H1450" s="81"/>
      <c r="I1450" s="42">
        <f>SCH!A984</f>
        <v>0</v>
      </c>
    </row>
    <row r="1451" spans="1:9">
      <c r="A1451" s="83"/>
      <c r="B1451" s="83"/>
      <c r="C1451" s="81"/>
      <c r="D1451" s="81"/>
      <c r="E1451" s="81"/>
      <c r="F1451" s="83"/>
      <c r="G1451" s="84"/>
      <c r="H1451" s="81"/>
      <c r="I1451" s="42">
        <f>SCH!A985</f>
        <v>0</v>
      </c>
    </row>
    <row r="1452" spans="1:9">
      <c r="A1452" s="83"/>
      <c r="B1452" s="83"/>
      <c r="C1452" s="81"/>
      <c r="D1452" s="81"/>
      <c r="E1452" s="81"/>
      <c r="F1452" s="83"/>
      <c r="G1452" s="84"/>
      <c r="H1452" s="81"/>
      <c r="I1452" s="42">
        <f>SCH!A986</f>
        <v>0</v>
      </c>
    </row>
    <row r="1453" spans="1:9">
      <c r="A1453" s="83"/>
      <c r="B1453" s="83"/>
      <c r="C1453" s="81"/>
      <c r="D1453" s="81"/>
      <c r="E1453" s="81"/>
      <c r="F1453" s="83"/>
      <c r="G1453" s="84"/>
      <c r="H1453" s="81"/>
      <c r="I1453" s="42">
        <f>SCH!A987</f>
        <v>0</v>
      </c>
    </row>
    <row r="1454" spans="1:9">
      <c r="A1454" s="83"/>
      <c r="B1454" s="83"/>
      <c r="C1454" s="81"/>
      <c r="D1454" s="81"/>
      <c r="E1454" s="81"/>
      <c r="F1454" s="83"/>
      <c r="G1454" s="84"/>
      <c r="H1454" s="81"/>
      <c r="I1454" s="42">
        <f>SCH!A988</f>
        <v>0</v>
      </c>
    </row>
    <row r="1455" spans="1:9">
      <c r="A1455" s="83"/>
      <c r="B1455" s="83"/>
      <c r="C1455" s="81"/>
      <c r="D1455" s="81"/>
      <c r="E1455" s="81"/>
      <c r="F1455" s="83"/>
      <c r="G1455" s="84"/>
      <c r="H1455" s="81"/>
      <c r="I1455" s="42">
        <f>SCH!A989</f>
        <v>0</v>
      </c>
    </row>
    <row r="1456" spans="1:9">
      <c r="A1456" s="83"/>
      <c r="B1456" s="83"/>
      <c r="C1456" s="81"/>
      <c r="D1456" s="81"/>
      <c r="E1456" s="81"/>
      <c r="F1456" s="83"/>
      <c r="G1456" s="84"/>
      <c r="H1456" s="81"/>
      <c r="I1456" s="42">
        <f>SCH!A990</f>
        <v>0</v>
      </c>
    </row>
    <row r="1457" spans="1:9">
      <c r="A1457" s="83"/>
      <c r="B1457" s="83"/>
      <c r="C1457" s="81"/>
      <c r="D1457" s="81"/>
      <c r="E1457" s="81"/>
      <c r="F1457" s="83"/>
      <c r="G1457" s="84"/>
      <c r="H1457" s="81"/>
      <c r="I1457" s="42">
        <f>SCH!A991</f>
        <v>0</v>
      </c>
    </row>
    <row r="1458" spans="1:9">
      <c r="A1458" s="83"/>
      <c r="B1458" s="83"/>
      <c r="C1458" s="81"/>
      <c r="D1458" s="81"/>
      <c r="E1458" s="81"/>
      <c r="F1458" s="83"/>
      <c r="G1458" s="84"/>
      <c r="H1458" s="81"/>
      <c r="I1458" s="42">
        <f>SCH!A992</f>
        <v>0</v>
      </c>
    </row>
    <row r="1459" spans="1:9">
      <c r="A1459" s="83"/>
      <c r="B1459" s="83"/>
      <c r="C1459" s="81"/>
      <c r="D1459" s="81"/>
      <c r="E1459" s="81"/>
      <c r="F1459" s="83"/>
      <c r="G1459" s="84"/>
      <c r="H1459" s="81"/>
      <c r="I1459" s="42">
        <f>SCH!A993</f>
        <v>0</v>
      </c>
    </row>
    <row r="1460" spans="1:9">
      <c r="A1460" s="83"/>
      <c r="B1460" s="83"/>
      <c r="C1460" s="81"/>
      <c r="D1460" s="81"/>
      <c r="E1460" s="81"/>
      <c r="F1460" s="83"/>
      <c r="G1460" s="84"/>
      <c r="H1460" s="81"/>
      <c r="I1460" s="42">
        <f>SCH!A994</f>
        <v>0</v>
      </c>
    </row>
    <row r="1461" spans="1:9">
      <c r="A1461" s="83"/>
      <c r="B1461" s="83"/>
      <c r="C1461" s="81"/>
      <c r="D1461" s="81"/>
      <c r="E1461" s="81"/>
      <c r="F1461" s="83"/>
      <c r="G1461" s="84"/>
      <c r="H1461" s="81"/>
      <c r="I1461" s="42">
        <f>SCH!A995</f>
        <v>0</v>
      </c>
    </row>
    <row r="1462" spans="1:9">
      <c r="A1462" s="83"/>
      <c r="B1462" s="83"/>
      <c r="C1462" s="81"/>
      <c r="D1462" s="81"/>
      <c r="E1462" s="81"/>
      <c r="F1462" s="83"/>
      <c r="G1462" s="84"/>
      <c r="H1462" s="81"/>
      <c r="I1462" s="42">
        <f>SCH!A996</f>
        <v>0</v>
      </c>
    </row>
    <row r="1463" spans="1:9">
      <c r="A1463" s="83"/>
      <c r="B1463" s="83"/>
      <c r="C1463" s="81"/>
      <c r="D1463" s="81"/>
      <c r="E1463" s="81"/>
      <c r="F1463" s="83"/>
      <c r="G1463" s="84"/>
      <c r="H1463" s="81"/>
      <c r="I1463" s="42">
        <f>SCH!A997</f>
        <v>0</v>
      </c>
    </row>
    <row r="1464" spans="1:9">
      <c r="A1464" s="83"/>
      <c r="B1464" s="83"/>
      <c r="C1464" s="81"/>
      <c r="D1464" s="81"/>
      <c r="E1464" s="81"/>
      <c r="F1464" s="83"/>
      <c r="G1464" s="84"/>
      <c r="H1464" s="81"/>
      <c r="I1464" s="42">
        <f>SCH!A998</f>
        <v>0</v>
      </c>
    </row>
    <row r="1465" spans="1:9">
      <c r="A1465" s="83"/>
      <c r="B1465" s="83"/>
      <c r="C1465" s="81"/>
      <c r="D1465" s="81"/>
      <c r="E1465" s="81"/>
      <c r="F1465" s="83"/>
      <c r="G1465" s="84"/>
      <c r="H1465" s="81"/>
      <c r="I1465" s="42">
        <f>SCH!A999</f>
        <v>0</v>
      </c>
    </row>
    <row r="1466" spans="1:9">
      <c r="A1466" s="83"/>
      <c r="B1466" s="83"/>
      <c r="C1466" s="81"/>
      <c r="D1466" s="81"/>
      <c r="E1466" s="81"/>
      <c r="F1466" s="83"/>
      <c r="G1466" s="84"/>
      <c r="H1466" s="81"/>
      <c r="I1466" s="42">
        <f>SCH!A1000</f>
        <v>0</v>
      </c>
    </row>
    <row r="1467" spans="1:9">
      <c r="A1467" s="83"/>
      <c r="B1467" s="83"/>
      <c r="C1467" s="81"/>
      <c r="D1467" s="81"/>
      <c r="E1467" s="81"/>
      <c r="F1467" s="83"/>
      <c r="G1467" s="84"/>
      <c r="H1467" s="81"/>
      <c r="I1467" s="42">
        <f>SCH!A1001</f>
        <v>0</v>
      </c>
    </row>
    <row r="1468" spans="1:9">
      <c r="A1468" s="83"/>
      <c r="B1468" s="83"/>
      <c r="C1468" s="81"/>
      <c r="D1468" s="81"/>
      <c r="E1468" s="81"/>
      <c r="F1468" s="83"/>
      <c r="G1468" s="84"/>
      <c r="H1468" s="81"/>
      <c r="I1468" s="42">
        <f>SCH!A1002</f>
        <v>0</v>
      </c>
    </row>
    <row r="1469" spans="1:9">
      <c r="A1469" s="83"/>
      <c r="B1469" s="83"/>
      <c r="C1469" s="81"/>
      <c r="D1469" s="81"/>
      <c r="E1469" s="81"/>
      <c r="F1469" s="83"/>
      <c r="G1469" s="84"/>
      <c r="H1469" s="81"/>
      <c r="I1469" s="42">
        <f>SCH!A1003</f>
        <v>0</v>
      </c>
    </row>
    <row r="1470" spans="1:9">
      <c r="A1470" s="83"/>
      <c r="B1470" s="83"/>
      <c r="C1470" s="81"/>
      <c r="D1470" s="81"/>
      <c r="E1470" s="81"/>
      <c r="F1470" s="83"/>
      <c r="G1470" s="84"/>
      <c r="H1470" s="81"/>
      <c r="I1470" s="42">
        <f>SCH!A1004</f>
        <v>0</v>
      </c>
    </row>
    <row r="1471" spans="1:9">
      <c r="A1471" s="83"/>
      <c r="B1471" s="83"/>
      <c r="C1471" s="81"/>
      <c r="D1471" s="81"/>
      <c r="E1471" s="81"/>
      <c r="F1471" s="83"/>
      <c r="G1471" s="84"/>
      <c r="H1471" s="81"/>
      <c r="I1471" s="42">
        <f>SCH!A1005</f>
        <v>0</v>
      </c>
    </row>
    <row r="1472" spans="1:9">
      <c r="A1472" s="83"/>
      <c r="B1472" s="83"/>
      <c r="C1472" s="81"/>
      <c r="D1472" s="81"/>
      <c r="E1472" s="81"/>
      <c r="F1472" s="83"/>
      <c r="G1472" s="84"/>
      <c r="H1472" s="81"/>
      <c r="I1472" s="42">
        <f>SCH!A1006</f>
        <v>0</v>
      </c>
    </row>
    <row r="1473" spans="1:9">
      <c r="A1473" s="83"/>
      <c r="B1473" s="83"/>
      <c r="C1473" s="81"/>
      <c r="D1473" s="81"/>
      <c r="E1473" s="81"/>
      <c r="F1473" s="83"/>
      <c r="G1473" s="84"/>
      <c r="H1473" s="81"/>
      <c r="I1473" s="42">
        <f>SCH!A1007</f>
        <v>0</v>
      </c>
    </row>
    <row r="1474" spans="1:9">
      <c r="A1474" s="83"/>
      <c r="B1474" s="83"/>
      <c r="C1474" s="81"/>
      <c r="D1474" s="81"/>
      <c r="E1474" s="81"/>
      <c r="F1474" s="83"/>
      <c r="G1474" s="84"/>
      <c r="H1474" s="81"/>
      <c r="I1474" s="42">
        <f>SCH!A1008</f>
        <v>0</v>
      </c>
    </row>
    <row r="1475" spans="1:9">
      <c r="A1475" s="83"/>
      <c r="B1475" s="83"/>
      <c r="C1475" s="81"/>
      <c r="D1475" s="81"/>
      <c r="E1475" s="81"/>
      <c r="F1475" s="83"/>
      <c r="G1475" s="84"/>
      <c r="H1475" s="81"/>
      <c r="I1475" s="42">
        <f>SCH!A1009</f>
        <v>0</v>
      </c>
    </row>
    <row r="1476" spans="1:9">
      <c r="A1476" s="83"/>
      <c r="B1476" s="83"/>
      <c r="C1476" s="81"/>
      <c r="D1476" s="81"/>
      <c r="E1476" s="81"/>
      <c r="F1476" s="83"/>
      <c r="G1476" s="84"/>
      <c r="H1476" s="81"/>
      <c r="I1476" s="42">
        <f>SCH!A1010</f>
        <v>0</v>
      </c>
    </row>
    <row r="1477" spans="1:9">
      <c r="A1477" s="83"/>
      <c r="B1477" s="83"/>
      <c r="C1477" s="81"/>
      <c r="D1477" s="81"/>
      <c r="E1477" s="81"/>
      <c r="F1477" s="83"/>
      <c r="G1477" s="84"/>
      <c r="H1477" s="81"/>
      <c r="I1477" s="42">
        <f>SCH!A1011</f>
        <v>0</v>
      </c>
    </row>
    <row r="1478" spans="1:9">
      <c r="A1478" s="83"/>
      <c r="B1478" s="83"/>
      <c r="C1478" s="81"/>
      <c r="D1478" s="81"/>
      <c r="E1478" s="81"/>
      <c r="F1478" s="83"/>
      <c r="G1478" s="84"/>
      <c r="H1478" s="81"/>
      <c r="I1478" s="42">
        <f>SCH!A1012</f>
        <v>0</v>
      </c>
    </row>
    <row r="1479" spans="1:9">
      <c r="A1479" s="83"/>
      <c r="B1479" s="83"/>
      <c r="C1479" s="81"/>
      <c r="D1479" s="81"/>
      <c r="E1479" s="81"/>
      <c r="F1479" s="83"/>
      <c r="G1479" s="84"/>
      <c r="H1479" s="81"/>
      <c r="I1479" s="42">
        <f>SCH!A1013</f>
        <v>0</v>
      </c>
    </row>
    <row r="1480" spans="1:9">
      <c r="A1480" s="83"/>
      <c r="B1480" s="83"/>
      <c r="C1480" s="81"/>
      <c r="D1480" s="81"/>
      <c r="E1480" s="81"/>
      <c r="F1480" s="83"/>
      <c r="G1480" s="84"/>
      <c r="H1480" s="81"/>
      <c r="I1480" s="42">
        <f>SCH!A1014</f>
        <v>0</v>
      </c>
    </row>
    <row r="1481" spans="1:9">
      <c r="A1481" s="83"/>
      <c r="B1481" s="83"/>
      <c r="C1481" s="81"/>
      <c r="D1481" s="81"/>
      <c r="E1481" s="81"/>
      <c r="F1481" s="83"/>
      <c r="G1481" s="84"/>
      <c r="H1481" s="81"/>
      <c r="I1481" s="42">
        <f>SCH!A1015</f>
        <v>0</v>
      </c>
    </row>
    <row r="1482" spans="1:9">
      <c r="A1482" s="83"/>
      <c r="B1482" s="83"/>
      <c r="C1482" s="81"/>
      <c r="D1482" s="81"/>
      <c r="E1482" s="81"/>
      <c r="F1482" s="83"/>
      <c r="G1482" s="84"/>
      <c r="H1482" s="81"/>
      <c r="I1482" s="42">
        <f>SCH!A1016</f>
        <v>0</v>
      </c>
    </row>
    <row r="1483" spans="1:9">
      <c r="A1483" s="83"/>
      <c r="B1483" s="83"/>
      <c r="C1483" s="81"/>
      <c r="D1483" s="81"/>
      <c r="E1483" s="81"/>
      <c r="F1483" s="83"/>
      <c r="G1483" s="84"/>
      <c r="H1483" s="81"/>
      <c r="I1483" s="42">
        <f>SCH!A1017</f>
        <v>0</v>
      </c>
    </row>
    <row r="1484" spans="1:9">
      <c r="A1484" s="83"/>
      <c r="B1484" s="83"/>
      <c r="C1484" s="81"/>
      <c r="D1484" s="81"/>
      <c r="E1484" s="81"/>
      <c r="F1484" s="83"/>
      <c r="G1484" s="84"/>
      <c r="H1484" s="81"/>
      <c r="I1484" s="42">
        <f>SCH!A1018</f>
        <v>0</v>
      </c>
    </row>
    <row r="1485" spans="1:9">
      <c r="A1485" s="83"/>
      <c r="B1485" s="83"/>
      <c r="C1485" s="81"/>
      <c r="D1485" s="81"/>
      <c r="E1485" s="81"/>
      <c r="F1485" s="83"/>
      <c r="G1485" s="84"/>
      <c r="H1485" s="81"/>
      <c r="I1485" s="42">
        <f>SCH!A1019</f>
        <v>0</v>
      </c>
    </row>
    <row r="1486" spans="1:9">
      <c r="A1486" s="83"/>
      <c r="B1486" s="83"/>
      <c r="C1486" s="81"/>
      <c r="D1486" s="81"/>
      <c r="E1486" s="81"/>
      <c r="F1486" s="83"/>
      <c r="G1486" s="84"/>
      <c r="H1486" s="81"/>
      <c r="I1486" s="42">
        <f>SCH!A1020</f>
        <v>0</v>
      </c>
    </row>
    <row r="1487" spans="1:9">
      <c r="A1487" s="83"/>
      <c r="B1487" s="83"/>
      <c r="C1487" s="81"/>
      <c r="D1487" s="81"/>
      <c r="E1487" s="81"/>
      <c r="F1487" s="83"/>
      <c r="G1487" s="84"/>
      <c r="H1487" s="81"/>
      <c r="I1487" s="42">
        <f>SCH!A1021</f>
        <v>0</v>
      </c>
    </row>
    <row r="1488" spans="1:9">
      <c r="A1488" s="83"/>
      <c r="B1488" s="83"/>
      <c r="C1488" s="81"/>
      <c r="D1488" s="81"/>
      <c r="E1488" s="81"/>
      <c r="F1488" s="83"/>
      <c r="G1488" s="84"/>
      <c r="H1488" s="81"/>
      <c r="I1488" s="42">
        <f>SCH!A1022</f>
        <v>0</v>
      </c>
    </row>
    <row r="1489" spans="1:9">
      <c r="A1489" s="83"/>
      <c r="B1489" s="83"/>
      <c r="C1489" s="81"/>
      <c r="D1489" s="81"/>
      <c r="E1489" s="81"/>
      <c r="F1489" s="83"/>
      <c r="G1489" s="84"/>
      <c r="H1489" s="81"/>
      <c r="I1489" s="42">
        <f>SCH!A1023</f>
        <v>0</v>
      </c>
    </row>
    <row r="1490" spans="1:9">
      <c r="A1490" s="83"/>
      <c r="B1490" s="83"/>
      <c r="C1490" s="81"/>
      <c r="D1490" s="81"/>
      <c r="E1490" s="81"/>
      <c r="F1490" s="83"/>
      <c r="G1490" s="84"/>
      <c r="H1490" s="81"/>
      <c r="I1490" s="42">
        <f>SCH!A1024</f>
        <v>0</v>
      </c>
    </row>
    <row r="1491" spans="1:9">
      <c r="A1491" s="83"/>
      <c r="B1491" s="83"/>
      <c r="C1491" s="81"/>
      <c r="D1491" s="81"/>
      <c r="E1491" s="81"/>
      <c r="F1491" s="83"/>
      <c r="G1491" s="84"/>
      <c r="H1491" s="81"/>
      <c r="I1491" s="42">
        <f>SCH!A1025</f>
        <v>0</v>
      </c>
    </row>
    <row r="1492" spans="1:9">
      <c r="A1492" s="83"/>
      <c r="B1492" s="83"/>
      <c r="C1492" s="81"/>
      <c r="D1492" s="81"/>
      <c r="E1492" s="81"/>
      <c r="F1492" s="83"/>
      <c r="G1492" s="84"/>
      <c r="H1492" s="81"/>
      <c r="I1492" s="42">
        <f>SCH!A1026</f>
        <v>0</v>
      </c>
    </row>
    <row r="1493" spans="1:9">
      <c r="A1493" s="83"/>
      <c r="B1493" s="83"/>
      <c r="C1493" s="81"/>
      <c r="D1493" s="81"/>
      <c r="E1493" s="81"/>
      <c r="F1493" s="83"/>
      <c r="G1493" s="84"/>
      <c r="H1493" s="81"/>
      <c r="I1493" s="42">
        <f>SCH!A1027</f>
        <v>0</v>
      </c>
    </row>
    <row r="1494" spans="1:9">
      <c r="A1494" s="83"/>
      <c r="B1494" s="83"/>
      <c r="C1494" s="81"/>
      <c r="D1494" s="81"/>
      <c r="E1494" s="81"/>
      <c r="F1494" s="83"/>
      <c r="G1494" s="84"/>
      <c r="H1494" s="81"/>
      <c r="I1494" s="42">
        <f>SCH!A1028</f>
        <v>0</v>
      </c>
    </row>
    <row r="1495" spans="1:9">
      <c r="A1495" s="83"/>
      <c r="B1495" s="83"/>
      <c r="C1495" s="81"/>
      <c r="D1495" s="81"/>
      <c r="E1495" s="81"/>
      <c r="F1495" s="83"/>
      <c r="G1495" s="84"/>
      <c r="H1495" s="81"/>
      <c r="I1495" s="42">
        <f>SCH!A1029</f>
        <v>0</v>
      </c>
    </row>
    <row r="1496" spans="1:9">
      <c r="A1496" s="83"/>
      <c r="B1496" s="83"/>
      <c r="C1496" s="81"/>
      <c r="D1496" s="81"/>
      <c r="E1496" s="81"/>
      <c r="F1496" s="83"/>
      <c r="G1496" s="84"/>
      <c r="H1496" s="81"/>
      <c r="I1496" s="42">
        <f>SCH!A1030</f>
        <v>0</v>
      </c>
    </row>
    <row r="1497" spans="1:9">
      <c r="A1497" s="83"/>
      <c r="B1497" s="83"/>
      <c r="C1497" s="81"/>
      <c r="D1497" s="81"/>
      <c r="E1497" s="81"/>
      <c r="F1497" s="83"/>
      <c r="G1497" s="84"/>
      <c r="H1497" s="81"/>
      <c r="I1497" s="42">
        <f>SCH!A1031</f>
        <v>0</v>
      </c>
    </row>
    <row r="1498" spans="1:9">
      <c r="A1498" s="83"/>
      <c r="B1498" s="83"/>
      <c r="C1498" s="81"/>
      <c r="D1498" s="81"/>
      <c r="E1498" s="81"/>
      <c r="F1498" s="83"/>
      <c r="G1498" s="84"/>
      <c r="H1498" s="81"/>
      <c r="I1498" s="42">
        <f>SCH!A1032</f>
        <v>0</v>
      </c>
    </row>
    <row r="1499" spans="1:9">
      <c r="A1499" s="83"/>
      <c r="B1499" s="83"/>
      <c r="C1499" s="81"/>
      <c r="D1499" s="81"/>
      <c r="E1499" s="81"/>
      <c r="F1499" s="83"/>
      <c r="G1499" s="84"/>
      <c r="H1499" s="81"/>
      <c r="I1499" s="42">
        <f>SCH!A1033</f>
        <v>0</v>
      </c>
    </row>
    <row r="1500" spans="1:9">
      <c r="A1500" s="83"/>
      <c r="B1500" s="83"/>
      <c r="C1500" s="81"/>
      <c r="D1500" s="81"/>
      <c r="E1500" s="81"/>
      <c r="F1500" s="83"/>
      <c r="G1500" s="84"/>
      <c r="H1500" s="81"/>
      <c r="I1500" s="42">
        <f>SCH!A1034</f>
        <v>0</v>
      </c>
    </row>
    <row r="1501" spans="1:9">
      <c r="A1501" s="83"/>
      <c r="B1501" s="83"/>
      <c r="C1501" s="81"/>
      <c r="D1501" s="81"/>
      <c r="E1501" s="81"/>
      <c r="F1501" s="83"/>
      <c r="G1501" s="84"/>
      <c r="H1501" s="81"/>
      <c r="I1501" s="42">
        <f>SCH!A1035</f>
        <v>0</v>
      </c>
    </row>
    <row r="1502" spans="1:9">
      <c r="A1502" s="83"/>
      <c r="B1502" s="83"/>
      <c r="C1502" s="81"/>
      <c r="D1502" s="81"/>
      <c r="E1502" s="81"/>
      <c r="F1502" s="83"/>
      <c r="G1502" s="84"/>
      <c r="H1502" s="81"/>
      <c r="I1502" s="42">
        <f>SCH!A1036</f>
        <v>0</v>
      </c>
    </row>
    <row r="1503" spans="1:9">
      <c r="A1503" s="83"/>
      <c r="B1503" s="83"/>
      <c r="C1503" s="81"/>
      <c r="D1503" s="81"/>
      <c r="E1503" s="81"/>
      <c r="F1503" s="83"/>
      <c r="G1503" s="84"/>
      <c r="H1503" s="81"/>
      <c r="I1503" s="42">
        <f>SCH!A1037</f>
        <v>0</v>
      </c>
    </row>
    <row r="1504" spans="1:9">
      <c r="A1504" s="83"/>
      <c r="B1504" s="83"/>
      <c r="C1504" s="81"/>
      <c r="D1504" s="81"/>
      <c r="E1504" s="81"/>
      <c r="F1504" s="83"/>
      <c r="G1504" s="84"/>
      <c r="H1504" s="81"/>
      <c r="I1504" s="42">
        <f>SCH!A1038</f>
        <v>0</v>
      </c>
    </row>
    <row r="1505" spans="1:9">
      <c r="A1505" s="83"/>
      <c r="B1505" s="83"/>
      <c r="C1505" s="81"/>
      <c r="D1505" s="81"/>
      <c r="E1505" s="81"/>
      <c r="F1505" s="83"/>
      <c r="G1505" s="84"/>
      <c r="H1505" s="81"/>
      <c r="I1505" s="42">
        <f>SCH!A1039</f>
        <v>0</v>
      </c>
    </row>
    <row r="1506" spans="1:9">
      <c r="A1506" s="83"/>
      <c r="B1506" s="83"/>
      <c r="C1506" s="81"/>
      <c r="D1506" s="81"/>
      <c r="E1506" s="81"/>
      <c r="F1506" s="83"/>
      <c r="G1506" s="84"/>
      <c r="H1506" s="81"/>
      <c r="I1506" s="42">
        <f>SCH!A1040</f>
        <v>0</v>
      </c>
    </row>
    <row r="1507" spans="1:9">
      <c r="A1507" s="83"/>
      <c r="B1507" s="83"/>
      <c r="C1507" s="81"/>
      <c r="D1507" s="81"/>
      <c r="E1507" s="81"/>
      <c r="F1507" s="83"/>
      <c r="G1507" s="84"/>
      <c r="H1507" s="81"/>
      <c r="I1507" s="42">
        <f>SCH!A1041</f>
        <v>0</v>
      </c>
    </row>
    <row r="1508" spans="1:9">
      <c r="A1508" s="83"/>
      <c r="B1508" s="83"/>
      <c r="C1508" s="81"/>
      <c r="D1508" s="81"/>
      <c r="E1508" s="81"/>
      <c r="F1508" s="83"/>
      <c r="G1508" s="84"/>
      <c r="H1508" s="81"/>
      <c r="I1508" s="42">
        <f>SCH!A1042</f>
        <v>0</v>
      </c>
    </row>
    <row r="1509" spans="1:9">
      <c r="A1509" s="83"/>
      <c r="B1509" s="83"/>
      <c r="C1509" s="81"/>
      <c r="D1509" s="81"/>
      <c r="E1509" s="81"/>
      <c r="F1509" s="83"/>
      <c r="G1509" s="84"/>
      <c r="H1509" s="81"/>
      <c r="I1509" s="42">
        <f>SCH!A1043</f>
        <v>0</v>
      </c>
    </row>
    <row r="1510" spans="1:9">
      <c r="A1510" s="83"/>
      <c r="B1510" s="83"/>
      <c r="C1510" s="81"/>
      <c r="D1510" s="81"/>
      <c r="E1510" s="81"/>
      <c r="F1510" s="83"/>
      <c r="G1510" s="84"/>
      <c r="H1510" s="81"/>
      <c r="I1510" s="42">
        <f>SCH!A1044</f>
        <v>0</v>
      </c>
    </row>
    <row r="1511" spans="1:9">
      <c r="A1511" s="83"/>
      <c r="B1511" s="83"/>
      <c r="C1511" s="81"/>
      <c r="D1511" s="81"/>
      <c r="E1511" s="81"/>
      <c r="F1511" s="83"/>
      <c r="G1511" s="84"/>
      <c r="H1511" s="81"/>
      <c r="I1511" s="42">
        <f>SCH!A1045</f>
        <v>0</v>
      </c>
    </row>
    <row r="1512" spans="1:9">
      <c r="A1512" s="83"/>
      <c r="B1512" s="83"/>
      <c r="C1512" s="81"/>
      <c r="D1512" s="81"/>
      <c r="E1512" s="81"/>
      <c r="F1512" s="83"/>
      <c r="G1512" s="84"/>
      <c r="H1512" s="81"/>
      <c r="I1512" s="42">
        <f>SCH!A1046</f>
        <v>0</v>
      </c>
    </row>
    <row r="1513" spans="1:9">
      <c r="A1513" s="83"/>
      <c r="B1513" s="83"/>
      <c r="C1513" s="81"/>
      <c r="D1513" s="81"/>
      <c r="E1513" s="81"/>
      <c r="F1513" s="83"/>
      <c r="G1513" s="84"/>
      <c r="H1513" s="81"/>
      <c r="I1513" s="42">
        <f>SCH!A1047</f>
        <v>0</v>
      </c>
    </row>
    <row r="1514" spans="1:9">
      <c r="A1514" s="83"/>
      <c r="B1514" s="83"/>
      <c r="C1514" s="81"/>
      <c r="D1514" s="81"/>
      <c r="E1514" s="81"/>
      <c r="F1514" s="83"/>
      <c r="G1514" s="84"/>
      <c r="H1514" s="81"/>
      <c r="I1514" s="42">
        <f>SCH!A1048</f>
        <v>0</v>
      </c>
    </row>
    <row r="1515" spans="1:9">
      <c r="A1515" s="83"/>
      <c r="B1515" s="83"/>
      <c r="C1515" s="81"/>
      <c r="D1515" s="81"/>
      <c r="E1515" s="81"/>
      <c r="F1515" s="83"/>
      <c r="G1515" s="84"/>
      <c r="H1515" s="81"/>
      <c r="I1515" s="42">
        <f>SCH!A1049</f>
        <v>0</v>
      </c>
    </row>
    <row r="1516" spans="1:9">
      <c r="A1516" s="83"/>
      <c r="B1516" s="83"/>
      <c r="C1516" s="81"/>
      <c r="D1516" s="81"/>
      <c r="E1516" s="81"/>
      <c r="F1516" s="83"/>
      <c r="G1516" s="84"/>
      <c r="H1516" s="81"/>
      <c r="I1516" s="42">
        <f>SCH!A1050</f>
        <v>0</v>
      </c>
    </row>
    <row r="1517" spans="1:9">
      <c r="A1517" s="83"/>
      <c r="B1517" s="83"/>
      <c r="C1517" s="81"/>
      <c r="D1517" s="81"/>
      <c r="E1517" s="81"/>
      <c r="F1517" s="83"/>
      <c r="G1517" s="84"/>
      <c r="H1517" s="81"/>
      <c r="I1517" s="42">
        <f>SCH!A1051</f>
        <v>0</v>
      </c>
    </row>
    <row r="1518" spans="1:9">
      <c r="A1518" s="83"/>
      <c r="B1518" s="83"/>
      <c r="C1518" s="81"/>
      <c r="D1518" s="81"/>
      <c r="E1518" s="81"/>
      <c r="F1518" s="83"/>
      <c r="G1518" s="84"/>
      <c r="H1518" s="81"/>
      <c r="I1518" s="42">
        <f>SCH!A1052</f>
        <v>0</v>
      </c>
    </row>
    <row r="1519" spans="1:9">
      <c r="A1519" s="83"/>
      <c r="B1519" s="83"/>
      <c r="C1519" s="81"/>
      <c r="D1519" s="81"/>
      <c r="E1519" s="81"/>
      <c r="F1519" s="83"/>
      <c r="G1519" s="84"/>
      <c r="H1519" s="81"/>
      <c r="I1519" s="42">
        <f>SCH!A1053</f>
        <v>0</v>
      </c>
    </row>
    <row r="1520" spans="1:9">
      <c r="A1520" s="83"/>
      <c r="B1520" s="83"/>
      <c r="C1520" s="81"/>
      <c r="D1520" s="81"/>
      <c r="E1520" s="81"/>
      <c r="F1520" s="83"/>
      <c r="G1520" s="84"/>
      <c r="H1520" s="81"/>
      <c r="I1520" s="42">
        <f>SCH!A1054</f>
        <v>0</v>
      </c>
    </row>
    <row r="1521" spans="1:9">
      <c r="A1521" s="83"/>
      <c r="B1521" s="83"/>
      <c r="C1521" s="81"/>
      <c r="D1521" s="81"/>
      <c r="E1521" s="81"/>
      <c r="F1521" s="83"/>
      <c r="G1521" s="84"/>
      <c r="H1521" s="81"/>
      <c r="I1521" s="42">
        <f>SCH!A1055</f>
        <v>0</v>
      </c>
    </row>
    <row r="1522" spans="1:9">
      <c r="A1522" s="83"/>
      <c r="B1522" s="83"/>
      <c r="C1522" s="81"/>
      <c r="D1522" s="81"/>
      <c r="E1522" s="81"/>
      <c r="F1522" s="83"/>
      <c r="G1522" s="84"/>
      <c r="H1522" s="81"/>
      <c r="I1522" s="42">
        <f>SCH!A1056</f>
        <v>0</v>
      </c>
    </row>
    <row r="1523" spans="1:9">
      <c r="A1523" s="83"/>
      <c r="B1523" s="83"/>
      <c r="C1523" s="81"/>
      <c r="D1523" s="81"/>
      <c r="E1523" s="81"/>
      <c r="F1523" s="83"/>
      <c r="G1523" s="84"/>
      <c r="H1523" s="81"/>
      <c r="I1523" s="42">
        <f>SCH!A1057</f>
        <v>0</v>
      </c>
    </row>
    <row r="1524" spans="1:9">
      <c r="A1524" s="83"/>
      <c r="B1524" s="83"/>
      <c r="C1524" s="81"/>
      <c r="D1524" s="81"/>
      <c r="E1524" s="81"/>
      <c r="F1524" s="83"/>
      <c r="G1524" s="84"/>
      <c r="H1524" s="81"/>
      <c r="I1524" s="42">
        <f>SCH!A1058</f>
        <v>0</v>
      </c>
    </row>
    <row r="1525" spans="1:9">
      <c r="A1525" s="83"/>
      <c r="B1525" s="83"/>
      <c r="C1525" s="81"/>
      <c r="D1525" s="81"/>
      <c r="E1525" s="81"/>
      <c r="F1525" s="83"/>
      <c r="G1525" s="84"/>
      <c r="H1525" s="81"/>
      <c r="I1525" s="42">
        <f>SCH!A1059</f>
        <v>0</v>
      </c>
    </row>
    <row r="1526" spans="1:9">
      <c r="A1526" s="83"/>
      <c r="B1526" s="83"/>
      <c r="C1526" s="81"/>
      <c r="D1526" s="81"/>
      <c r="E1526" s="81"/>
      <c r="F1526" s="83"/>
      <c r="G1526" s="84"/>
      <c r="H1526" s="81"/>
      <c r="I1526" s="42">
        <f>SCH!A1060</f>
        <v>0</v>
      </c>
    </row>
    <row r="1527" spans="1:9">
      <c r="A1527" s="83"/>
      <c r="B1527" s="83"/>
      <c r="C1527" s="81"/>
      <c r="D1527" s="81"/>
      <c r="E1527" s="81"/>
      <c r="F1527" s="83"/>
      <c r="G1527" s="84"/>
      <c r="H1527" s="81"/>
      <c r="I1527" s="42">
        <f>SCH!A1061</f>
        <v>0</v>
      </c>
    </row>
    <row r="1528" spans="1:9">
      <c r="A1528" s="83"/>
      <c r="B1528" s="83"/>
      <c r="C1528" s="81"/>
      <c r="D1528" s="81"/>
      <c r="E1528" s="81"/>
      <c r="F1528" s="83"/>
      <c r="G1528" s="84"/>
      <c r="H1528" s="81"/>
      <c r="I1528" s="42">
        <f>SCH!A1062</f>
        <v>0</v>
      </c>
    </row>
    <row r="1529" spans="1:9">
      <c r="A1529" s="83"/>
      <c r="B1529" s="83"/>
      <c r="C1529" s="81"/>
      <c r="D1529" s="81"/>
      <c r="E1529" s="81"/>
      <c r="F1529" s="83"/>
      <c r="G1529" s="84"/>
      <c r="H1529" s="81"/>
      <c r="I1529" s="42">
        <f>SCH!A1063</f>
        <v>0</v>
      </c>
    </row>
    <row r="1530" spans="1:9">
      <c r="A1530" s="83"/>
      <c r="B1530" s="83"/>
      <c r="C1530" s="81"/>
      <c r="D1530" s="81"/>
      <c r="E1530" s="81"/>
      <c r="F1530" s="83"/>
      <c r="G1530" s="84"/>
      <c r="H1530" s="81"/>
      <c r="I1530" s="42">
        <f>SCH!A1064</f>
        <v>0</v>
      </c>
    </row>
    <row r="1531" spans="1:9">
      <c r="A1531" s="83"/>
      <c r="B1531" s="83"/>
      <c r="C1531" s="81"/>
      <c r="D1531" s="81"/>
      <c r="E1531" s="81"/>
      <c r="F1531" s="83"/>
      <c r="G1531" s="84"/>
      <c r="H1531" s="81"/>
      <c r="I1531" s="42">
        <f>SCH!A1065</f>
        <v>0</v>
      </c>
    </row>
    <row r="1532" spans="1:9">
      <c r="A1532" s="83"/>
      <c r="B1532" s="83"/>
      <c r="C1532" s="81"/>
      <c r="D1532" s="81"/>
      <c r="E1532" s="81"/>
      <c r="F1532" s="83"/>
      <c r="G1532" s="84"/>
      <c r="H1532" s="81"/>
      <c r="I1532" s="42">
        <f>SCH!A1066</f>
        <v>0</v>
      </c>
    </row>
    <row r="1533" spans="1:9">
      <c r="A1533" s="83"/>
      <c r="B1533" s="83"/>
      <c r="C1533" s="81"/>
      <c r="D1533" s="81"/>
      <c r="E1533" s="81"/>
      <c r="F1533" s="83"/>
      <c r="G1533" s="84"/>
      <c r="H1533" s="81"/>
      <c r="I1533" s="42">
        <f>SCH!A1067</f>
        <v>0</v>
      </c>
    </row>
    <row r="1534" spans="1:9">
      <c r="A1534" s="83"/>
      <c r="B1534" s="83"/>
      <c r="C1534" s="81"/>
      <c r="D1534" s="81"/>
      <c r="E1534" s="81"/>
      <c r="F1534" s="83"/>
      <c r="G1534" s="84"/>
      <c r="H1534" s="81"/>
      <c r="I1534" s="42">
        <f>SCH!A1068</f>
        <v>0</v>
      </c>
    </row>
    <row r="1535" spans="1:9">
      <c r="A1535" s="83"/>
      <c r="B1535" s="83"/>
      <c r="C1535" s="81"/>
      <c r="D1535" s="81"/>
      <c r="E1535" s="81"/>
      <c r="F1535" s="83"/>
      <c r="G1535" s="84"/>
      <c r="H1535" s="81"/>
      <c r="I1535" s="42">
        <f>SCH!A1069</f>
        <v>0</v>
      </c>
    </row>
    <row r="1536" spans="1:9">
      <c r="A1536" s="83"/>
      <c r="B1536" s="83"/>
      <c r="C1536" s="81"/>
      <c r="D1536" s="81"/>
      <c r="E1536" s="81"/>
      <c r="F1536" s="83"/>
      <c r="G1536" s="84"/>
      <c r="H1536" s="81"/>
      <c r="I1536" s="42">
        <f>SCH!A1070</f>
        <v>0</v>
      </c>
    </row>
    <row r="1537" spans="1:9">
      <c r="A1537" s="83"/>
      <c r="B1537" s="83"/>
      <c r="C1537" s="81"/>
      <c r="D1537" s="81"/>
      <c r="E1537" s="81"/>
      <c r="F1537" s="83"/>
      <c r="G1537" s="84"/>
      <c r="H1537" s="81"/>
      <c r="I1537" s="42">
        <f>SCH!A1071</f>
        <v>0</v>
      </c>
    </row>
    <row r="1538" spans="1:9">
      <c r="A1538" s="83"/>
      <c r="B1538" s="83"/>
      <c r="C1538" s="81"/>
      <c r="D1538" s="81"/>
      <c r="E1538" s="81"/>
      <c r="F1538" s="83"/>
      <c r="G1538" s="84"/>
      <c r="H1538" s="81"/>
      <c r="I1538" s="42">
        <f>SCH!A1072</f>
        <v>0</v>
      </c>
    </row>
    <row r="1539" spans="1:9">
      <c r="A1539" s="83"/>
      <c r="B1539" s="83"/>
      <c r="C1539" s="81"/>
      <c r="D1539" s="81"/>
      <c r="E1539" s="81"/>
      <c r="F1539" s="83"/>
      <c r="G1539" s="84"/>
      <c r="H1539" s="81"/>
      <c r="I1539" s="42">
        <f>SCH!A1073</f>
        <v>0</v>
      </c>
    </row>
    <row r="1540" spans="1:9">
      <c r="A1540" s="83"/>
      <c r="B1540" s="83"/>
      <c r="C1540" s="81"/>
      <c r="D1540" s="81"/>
      <c r="E1540" s="81"/>
      <c r="F1540" s="83"/>
      <c r="G1540" s="84"/>
      <c r="H1540" s="81"/>
      <c r="I1540" s="42">
        <f>SCH!A1074</f>
        <v>0</v>
      </c>
    </row>
    <row r="1541" spans="1:9">
      <c r="A1541" s="83"/>
      <c r="B1541" s="83"/>
      <c r="C1541" s="81"/>
      <c r="D1541" s="81"/>
      <c r="E1541" s="81"/>
      <c r="F1541" s="83"/>
      <c r="G1541" s="84"/>
      <c r="H1541" s="81"/>
      <c r="I1541" s="42">
        <f>SCH!A1075</f>
        <v>0</v>
      </c>
    </row>
    <row r="1542" spans="1:9">
      <c r="A1542" s="83"/>
      <c r="B1542" s="83"/>
      <c r="C1542" s="81"/>
      <c r="D1542" s="81"/>
      <c r="E1542" s="81"/>
      <c r="F1542" s="83"/>
      <c r="G1542" s="84"/>
      <c r="H1542" s="81"/>
      <c r="I1542" s="42">
        <f>SCH!A1076</f>
        <v>0</v>
      </c>
    </row>
    <row r="1543" spans="1:9">
      <c r="A1543" s="83"/>
      <c r="B1543" s="83"/>
      <c r="C1543" s="81"/>
      <c r="D1543" s="81"/>
      <c r="E1543" s="81"/>
      <c r="F1543" s="83"/>
      <c r="G1543" s="84"/>
      <c r="H1543" s="81"/>
      <c r="I1543" s="42">
        <f>SCH!A1077</f>
        <v>0</v>
      </c>
    </row>
    <row r="1544" spans="1:9">
      <c r="A1544" s="83"/>
      <c r="B1544" s="83"/>
      <c r="C1544" s="81"/>
      <c r="D1544" s="81"/>
      <c r="E1544" s="81"/>
      <c r="F1544" s="83"/>
      <c r="G1544" s="84"/>
      <c r="H1544" s="81"/>
      <c r="I1544" s="42">
        <f>SCH!A1078</f>
        <v>0</v>
      </c>
    </row>
    <row r="1545" spans="1:9">
      <c r="A1545" s="83"/>
      <c r="B1545" s="83"/>
      <c r="C1545" s="81"/>
      <c r="D1545" s="81"/>
      <c r="E1545" s="81"/>
      <c r="F1545" s="83"/>
      <c r="G1545" s="84"/>
      <c r="H1545" s="81"/>
      <c r="I1545" s="42">
        <f>SCH!A1079</f>
        <v>0</v>
      </c>
    </row>
    <row r="1546" spans="1:9">
      <c r="A1546" s="83"/>
      <c r="B1546" s="83"/>
      <c r="C1546" s="81"/>
      <c r="D1546" s="81"/>
      <c r="E1546" s="81"/>
      <c r="F1546" s="83"/>
      <c r="G1546" s="84"/>
      <c r="H1546" s="81"/>
      <c r="I1546" s="42">
        <f>SCH!A1080</f>
        <v>0</v>
      </c>
    </row>
    <row r="1547" spans="1:9">
      <c r="A1547" s="83"/>
      <c r="B1547" s="83"/>
      <c r="C1547" s="81"/>
      <c r="D1547" s="81"/>
      <c r="E1547" s="81"/>
      <c r="F1547" s="83"/>
      <c r="G1547" s="84"/>
      <c r="H1547" s="81"/>
      <c r="I1547" s="42">
        <f>SCH!A1081</f>
        <v>0</v>
      </c>
    </row>
    <row r="1548" spans="1:9">
      <c r="A1548" s="83"/>
      <c r="B1548" s="83"/>
      <c r="C1548" s="81"/>
      <c r="D1548" s="81"/>
      <c r="E1548" s="81"/>
      <c r="F1548" s="83"/>
      <c r="G1548" s="84"/>
      <c r="H1548" s="81"/>
      <c r="I1548" s="42">
        <f>SCH!A1082</f>
        <v>0</v>
      </c>
    </row>
    <row r="1549" spans="1:9">
      <c r="A1549" s="83"/>
      <c r="B1549" s="83"/>
      <c r="C1549" s="81"/>
      <c r="D1549" s="81"/>
      <c r="E1549" s="81"/>
      <c r="F1549" s="83"/>
      <c r="G1549" s="84"/>
      <c r="H1549" s="81"/>
      <c r="I1549" s="42">
        <f>SCH!A1083</f>
        <v>0</v>
      </c>
    </row>
    <row r="1550" spans="1:9">
      <c r="A1550" s="83"/>
      <c r="B1550" s="83"/>
      <c r="C1550" s="81"/>
      <c r="D1550" s="81"/>
      <c r="E1550" s="81"/>
      <c r="F1550" s="83"/>
      <c r="G1550" s="84"/>
      <c r="H1550" s="81"/>
      <c r="I1550" s="42">
        <f>SCH!A1084</f>
        <v>0</v>
      </c>
    </row>
    <row r="1551" spans="1:9">
      <c r="A1551" s="83"/>
      <c r="B1551" s="83"/>
      <c r="C1551" s="81"/>
      <c r="D1551" s="81"/>
      <c r="E1551" s="81"/>
      <c r="F1551" s="83"/>
      <c r="G1551" s="84"/>
      <c r="H1551" s="81"/>
      <c r="I1551" s="42">
        <f>SCH!A1085</f>
        <v>0</v>
      </c>
    </row>
    <row r="1552" spans="1:9">
      <c r="A1552" s="83"/>
      <c r="B1552" s="83"/>
      <c r="C1552" s="81"/>
      <c r="D1552" s="81"/>
      <c r="E1552" s="81"/>
      <c r="F1552" s="83"/>
      <c r="G1552" s="84"/>
      <c r="H1552" s="81"/>
      <c r="I1552" s="42">
        <f>SCH!A1086</f>
        <v>0</v>
      </c>
    </row>
    <row r="1553" spans="1:9">
      <c r="A1553" s="83"/>
      <c r="B1553" s="83"/>
      <c r="C1553" s="81"/>
      <c r="D1553" s="81"/>
      <c r="E1553" s="81"/>
      <c r="F1553" s="83"/>
      <c r="G1553" s="84"/>
      <c r="H1553" s="81"/>
      <c r="I1553" s="42">
        <f>SCH!A1087</f>
        <v>0</v>
      </c>
    </row>
    <row r="1554" spans="1:9">
      <c r="A1554" s="83"/>
      <c r="B1554" s="83"/>
      <c r="C1554" s="81"/>
      <c r="D1554" s="81"/>
      <c r="E1554" s="81"/>
      <c r="F1554" s="83"/>
      <c r="G1554" s="84"/>
      <c r="H1554" s="81"/>
      <c r="I1554" s="42">
        <f>SCH!A1088</f>
        <v>0</v>
      </c>
    </row>
    <row r="1555" spans="1:9">
      <c r="A1555" s="83"/>
      <c r="B1555" s="83"/>
      <c r="C1555" s="81"/>
      <c r="D1555" s="81"/>
      <c r="E1555" s="81"/>
      <c r="F1555" s="83"/>
      <c r="G1555" s="84"/>
      <c r="H1555" s="81"/>
      <c r="I1555" s="42">
        <f>SCH!A1089</f>
        <v>0</v>
      </c>
    </row>
    <row r="1556" spans="1:9">
      <c r="A1556" s="83"/>
      <c r="B1556" s="83"/>
      <c r="C1556" s="81"/>
      <c r="D1556" s="81"/>
      <c r="E1556" s="81"/>
      <c r="F1556" s="83"/>
      <c r="G1556" s="84"/>
      <c r="H1556" s="81"/>
      <c r="I1556" s="42">
        <f>SCH!A1090</f>
        <v>0</v>
      </c>
    </row>
    <row r="1557" spans="1:9">
      <c r="A1557" s="83"/>
      <c r="B1557" s="83"/>
      <c r="C1557" s="81"/>
      <c r="D1557" s="81"/>
      <c r="E1557" s="81"/>
      <c r="F1557" s="83"/>
      <c r="G1557" s="84"/>
      <c r="H1557" s="81"/>
      <c r="I1557" s="42">
        <f>SCH!A1091</f>
        <v>0</v>
      </c>
    </row>
    <row r="1558" spans="1:9">
      <c r="A1558" s="83"/>
      <c r="B1558" s="83"/>
      <c r="C1558" s="81"/>
      <c r="D1558" s="81"/>
      <c r="E1558" s="81"/>
      <c r="F1558" s="83"/>
      <c r="G1558" s="84"/>
      <c r="H1558" s="81"/>
      <c r="I1558" s="42">
        <f>SCH!A1092</f>
        <v>0</v>
      </c>
    </row>
    <row r="1559" spans="1:9">
      <c r="A1559" s="83"/>
      <c r="B1559" s="83"/>
      <c r="C1559" s="81"/>
      <c r="D1559" s="81"/>
      <c r="E1559" s="81"/>
      <c r="F1559" s="83"/>
      <c r="G1559" s="84"/>
      <c r="H1559" s="81"/>
      <c r="I1559" s="42">
        <f>SCH!A1093</f>
        <v>0</v>
      </c>
    </row>
    <row r="1560" spans="1:9">
      <c r="A1560" s="83"/>
      <c r="B1560" s="83"/>
      <c r="C1560" s="81"/>
      <c r="D1560" s="81"/>
      <c r="E1560" s="81"/>
      <c r="F1560" s="83"/>
      <c r="G1560" s="84"/>
      <c r="H1560" s="81"/>
      <c r="I1560" s="42">
        <f>SCH!A1094</f>
        <v>0</v>
      </c>
    </row>
    <row r="1561" spans="1:9">
      <c r="A1561" s="83"/>
      <c r="B1561" s="83"/>
      <c r="C1561" s="81"/>
      <c r="D1561" s="81"/>
      <c r="E1561" s="81"/>
      <c r="F1561" s="83"/>
      <c r="G1561" s="84"/>
      <c r="H1561" s="81"/>
      <c r="I1561" s="42">
        <f>SCH!A1095</f>
        <v>0</v>
      </c>
    </row>
    <row r="1562" spans="1:9">
      <c r="A1562" s="83"/>
      <c r="B1562" s="83"/>
      <c r="C1562" s="81"/>
      <c r="D1562" s="81"/>
      <c r="E1562" s="81"/>
      <c r="F1562" s="83"/>
      <c r="G1562" s="84"/>
      <c r="H1562" s="81"/>
      <c r="I1562" s="42">
        <f>SCH!A1096</f>
        <v>0</v>
      </c>
    </row>
    <row r="1563" spans="1:9">
      <c r="A1563" s="83"/>
      <c r="B1563" s="83"/>
      <c r="C1563" s="81"/>
      <c r="D1563" s="81"/>
      <c r="E1563" s="81"/>
      <c r="F1563" s="83"/>
      <c r="G1563" s="84"/>
      <c r="H1563" s="81"/>
      <c r="I1563" s="42">
        <f>SCH!A1097</f>
        <v>0</v>
      </c>
    </row>
    <row r="1564" spans="1:9">
      <c r="A1564" s="83"/>
      <c r="B1564" s="83"/>
      <c r="C1564" s="81"/>
      <c r="D1564" s="81"/>
      <c r="E1564" s="81"/>
      <c r="F1564" s="83"/>
      <c r="G1564" s="84"/>
      <c r="H1564" s="81"/>
      <c r="I1564" s="42">
        <f>SCH!A1098</f>
        <v>0</v>
      </c>
    </row>
    <row r="1565" spans="1:9">
      <c r="A1565" s="83"/>
      <c r="B1565" s="83"/>
      <c r="C1565" s="81"/>
      <c r="D1565" s="81"/>
      <c r="E1565" s="81"/>
      <c r="F1565" s="83"/>
      <c r="G1565" s="84"/>
      <c r="H1565" s="81"/>
      <c r="I1565" s="42">
        <f>SCH!A1099</f>
        <v>0</v>
      </c>
    </row>
    <row r="1566" spans="1:9">
      <c r="A1566" s="83"/>
      <c r="B1566" s="83"/>
      <c r="C1566" s="81"/>
      <c r="D1566" s="81"/>
      <c r="E1566" s="81"/>
      <c r="F1566" s="83"/>
      <c r="G1566" s="84"/>
      <c r="H1566" s="81"/>
      <c r="I1566" s="42">
        <f>SCH!A1100</f>
        <v>0</v>
      </c>
    </row>
    <row r="1567" spans="1:9">
      <c r="A1567" s="83"/>
      <c r="B1567" s="83"/>
      <c r="C1567" s="81"/>
      <c r="D1567" s="81"/>
      <c r="E1567" s="81"/>
      <c r="F1567" s="83"/>
      <c r="G1567" s="84"/>
      <c r="H1567" s="81"/>
      <c r="I1567" s="42">
        <f>SCH!A1101</f>
        <v>0</v>
      </c>
    </row>
    <row r="1568" spans="1:9">
      <c r="A1568" s="83"/>
      <c r="B1568" s="83"/>
      <c r="C1568" s="81"/>
      <c r="D1568" s="81"/>
      <c r="E1568" s="81"/>
      <c r="F1568" s="83"/>
      <c r="G1568" s="84"/>
      <c r="H1568" s="81"/>
      <c r="I1568" s="42">
        <f>SCH!A1102</f>
        <v>0</v>
      </c>
    </row>
    <row r="1569" spans="1:9">
      <c r="A1569" s="83"/>
      <c r="B1569" s="83"/>
      <c r="C1569" s="81"/>
      <c r="D1569" s="81"/>
      <c r="E1569" s="81"/>
      <c r="F1569" s="83"/>
      <c r="G1569" s="84"/>
      <c r="H1569" s="81"/>
      <c r="I1569" s="42">
        <f>SCH!A1103</f>
        <v>0</v>
      </c>
    </row>
    <row r="1570" spans="1:9">
      <c r="A1570" s="83"/>
      <c r="B1570" s="83"/>
      <c r="C1570" s="81"/>
      <c r="D1570" s="81"/>
      <c r="E1570" s="81"/>
      <c r="F1570" s="83"/>
      <c r="G1570" s="84"/>
      <c r="H1570" s="81"/>
      <c r="I1570" s="42">
        <f>SCH!A1104</f>
        <v>0</v>
      </c>
    </row>
    <row r="1571" spans="1:9">
      <c r="A1571" s="83"/>
      <c r="B1571" s="83"/>
      <c r="C1571" s="81"/>
      <c r="D1571" s="81"/>
      <c r="E1571" s="81"/>
      <c r="F1571" s="83"/>
      <c r="G1571" s="84"/>
      <c r="H1571" s="81"/>
      <c r="I1571" s="42">
        <f>SCH!A1105</f>
        <v>0</v>
      </c>
    </row>
    <row r="1572" spans="1:9">
      <c r="A1572" s="83"/>
      <c r="B1572" s="83"/>
      <c r="C1572" s="81"/>
      <c r="D1572" s="81"/>
      <c r="E1572" s="81"/>
      <c r="F1572" s="83"/>
      <c r="G1572" s="84"/>
      <c r="H1572" s="81"/>
      <c r="I1572" s="42">
        <f>SCH!A1106</f>
        <v>0</v>
      </c>
    </row>
    <row r="1573" spans="1:9">
      <c r="A1573" s="83"/>
      <c r="B1573" s="83"/>
      <c r="C1573" s="81"/>
      <c r="D1573" s="81"/>
      <c r="E1573" s="81"/>
      <c r="F1573" s="83"/>
      <c r="G1573" s="84"/>
      <c r="H1573" s="81"/>
      <c r="I1573" s="42">
        <f>SCH!A1107</f>
        <v>0</v>
      </c>
    </row>
    <row r="1574" spans="1:9">
      <c r="A1574" s="83"/>
      <c r="B1574" s="83"/>
      <c r="C1574" s="81"/>
      <c r="D1574" s="81"/>
      <c r="E1574" s="81"/>
      <c r="F1574" s="83"/>
      <c r="G1574" s="84"/>
      <c r="H1574" s="81"/>
      <c r="I1574" s="42">
        <f>SCH!A1108</f>
        <v>0</v>
      </c>
    </row>
    <row r="1575" spans="1:9">
      <c r="A1575" s="83"/>
      <c r="B1575" s="83"/>
      <c r="C1575" s="81"/>
      <c r="D1575" s="81"/>
      <c r="E1575" s="81"/>
      <c r="F1575" s="83"/>
      <c r="G1575" s="84"/>
      <c r="H1575" s="81"/>
      <c r="I1575" s="42">
        <f>SCH!A1109</f>
        <v>0</v>
      </c>
    </row>
    <row r="1576" spans="1:9">
      <c r="A1576" s="83"/>
      <c r="B1576" s="83"/>
      <c r="C1576" s="81"/>
      <c r="D1576" s="81"/>
      <c r="E1576" s="81"/>
      <c r="F1576" s="83"/>
      <c r="G1576" s="84"/>
      <c r="H1576" s="81"/>
      <c r="I1576" s="42">
        <f>SCH!A1110</f>
        <v>0</v>
      </c>
    </row>
    <row r="1577" spans="1:9">
      <c r="A1577" s="83"/>
      <c r="B1577" s="83"/>
      <c r="C1577" s="81"/>
      <c r="D1577" s="81"/>
      <c r="E1577" s="81"/>
      <c r="F1577" s="83"/>
      <c r="G1577" s="84"/>
      <c r="H1577" s="81"/>
      <c r="I1577" s="42">
        <f>SCH!A1111</f>
        <v>0</v>
      </c>
    </row>
    <row r="1578" spans="1:9">
      <c r="A1578" s="83"/>
      <c r="B1578" s="83"/>
      <c r="C1578" s="81"/>
      <c r="D1578" s="81"/>
      <c r="E1578" s="81"/>
      <c r="F1578" s="83"/>
      <c r="G1578" s="84"/>
      <c r="H1578" s="81"/>
      <c r="I1578" s="42">
        <f>SCH!A1112</f>
        <v>0</v>
      </c>
    </row>
    <row r="1579" spans="1:9">
      <c r="A1579" s="83"/>
      <c r="B1579" s="83"/>
      <c r="C1579" s="81"/>
      <c r="D1579" s="81"/>
      <c r="E1579" s="81"/>
      <c r="F1579" s="83"/>
      <c r="G1579" s="84"/>
      <c r="H1579" s="81"/>
      <c r="I1579" s="42">
        <f>SCH!A1113</f>
        <v>0</v>
      </c>
    </row>
    <row r="1580" spans="1:9">
      <c r="A1580" s="83"/>
      <c r="B1580" s="83"/>
      <c r="C1580" s="81"/>
      <c r="D1580" s="81"/>
      <c r="E1580" s="81"/>
      <c r="F1580" s="83"/>
      <c r="G1580" s="84"/>
      <c r="H1580" s="81"/>
      <c r="I1580" s="42">
        <f>SCH!A1114</f>
        <v>0</v>
      </c>
    </row>
    <row r="1581" spans="1:9">
      <c r="A1581" s="83"/>
      <c r="B1581" s="83"/>
      <c r="C1581" s="81"/>
      <c r="D1581" s="81"/>
      <c r="E1581" s="81"/>
      <c r="F1581" s="83"/>
      <c r="G1581" s="84"/>
      <c r="H1581" s="81"/>
      <c r="I1581" s="42">
        <f>SCH!A1115</f>
        <v>0</v>
      </c>
    </row>
    <row r="1582" spans="1:9">
      <c r="A1582" s="83"/>
      <c r="B1582" s="83"/>
      <c r="C1582" s="81"/>
      <c r="D1582" s="81"/>
      <c r="E1582" s="81"/>
      <c r="F1582" s="83"/>
      <c r="G1582" s="84"/>
      <c r="H1582" s="81"/>
      <c r="I1582" s="42">
        <f>SCH!A1116</f>
        <v>0</v>
      </c>
    </row>
    <row r="1583" spans="1:9">
      <c r="A1583" s="83"/>
      <c r="B1583" s="83"/>
      <c r="C1583" s="81"/>
      <c r="D1583" s="81"/>
      <c r="E1583" s="81"/>
      <c r="F1583" s="83"/>
      <c r="G1583" s="84"/>
      <c r="H1583" s="81"/>
      <c r="I1583" s="42">
        <f>SCH!A1117</f>
        <v>0</v>
      </c>
    </row>
    <row r="1584" spans="1:9">
      <c r="A1584" s="83"/>
      <c r="B1584" s="83"/>
      <c r="C1584" s="81"/>
      <c r="D1584" s="81"/>
      <c r="E1584" s="81"/>
      <c r="F1584" s="83"/>
      <c r="G1584" s="84"/>
      <c r="H1584" s="81"/>
      <c r="I1584" s="42">
        <f>SCH!A1118</f>
        <v>0</v>
      </c>
    </row>
    <row r="1585" spans="1:9">
      <c r="A1585" s="83"/>
      <c r="B1585" s="83"/>
      <c r="C1585" s="81"/>
      <c r="D1585" s="81"/>
      <c r="E1585" s="81"/>
      <c r="F1585" s="83"/>
      <c r="G1585" s="84"/>
      <c r="H1585" s="81"/>
      <c r="I1585" s="42">
        <f>SCH!A1119</f>
        <v>0</v>
      </c>
    </row>
    <row r="1586" spans="1:9">
      <c r="A1586" s="83"/>
      <c r="B1586" s="83"/>
      <c r="C1586" s="81"/>
      <c r="D1586" s="81"/>
      <c r="E1586" s="81"/>
      <c r="F1586" s="83"/>
      <c r="G1586" s="84"/>
      <c r="H1586" s="81"/>
      <c r="I1586" s="42">
        <f>SCH!A1120</f>
        <v>0</v>
      </c>
    </row>
    <row r="1587" spans="1:9">
      <c r="A1587" s="83"/>
      <c r="B1587" s="83"/>
      <c r="C1587" s="81"/>
      <c r="D1587" s="81"/>
      <c r="E1587" s="81"/>
      <c r="F1587" s="83"/>
      <c r="G1587" s="84"/>
      <c r="H1587" s="81"/>
      <c r="I1587" s="42">
        <f>SCH!A1121</f>
        <v>0</v>
      </c>
    </row>
    <row r="1588" spans="1:9">
      <c r="A1588" s="83"/>
      <c r="B1588" s="83"/>
      <c r="C1588" s="81"/>
      <c r="D1588" s="81"/>
      <c r="E1588" s="81"/>
      <c r="F1588" s="83"/>
      <c r="G1588" s="84"/>
      <c r="H1588" s="81"/>
      <c r="I1588" s="42">
        <f>SCH!A1122</f>
        <v>0</v>
      </c>
    </row>
    <row r="1589" spans="1:9">
      <c r="A1589" s="83"/>
      <c r="B1589" s="83"/>
      <c r="C1589" s="81"/>
      <c r="D1589" s="81"/>
      <c r="E1589" s="81"/>
      <c r="F1589" s="83"/>
      <c r="G1589" s="84"/>
      <c r="H1589" s="81"/>
      <c r="I1589" s="42">
        <f>SCH!A1123</f>
        <v>0</v>
      </c>
    </row>
    <row r="1590" spans="1:9">
      <c r="A1590" s="83"/>
      <c r="B1590" s="83"/>
      <c r="C1590" s="81"/>
      <c r="D1590" s="81"/>
      <c r="E1590" s="81"/>
      <c r="F1590" s="83"/>
      <c r="G1590" s="84"/>
      <c r="H1590" s="81"/>
      <c r="I1590" s="42">
        <f>SCH!A1124</f>
        <v>0</v>
      </c>
    </row>
    <row r="1591" spans="1:9">
      <c r="A1591" s="83"/>
      <c r="B1591" s="83"/>
      <c r="C1591" s="81"/>
      <c r="D1591" s="81"/>
      <c r="E1591" s="81"/>
      <c r="F1591" s="83"/>
      <c r="G1591" s="84"/>
      <c r="H1591" s="81"/>
      <c r="I1591" s="42">
        <f>SCH!A1125</f>
        <v>0</v>
      </c>
    </row>
    <row r="1592" spans="1:9">
      <c r="A1592" s="83"/>
      <c r="B1592" s="83"/>
      <c r="C1592" s="81"/>
      <c r="D1592" s="81"/>
      <c r="E1592" s="81"/>
      <c r="F1592" s="83"/>
      <c r="G1592" s="84"/>
      <c r="H1592" s="81"/>
      <c r="I1592" s="42">
        <f>SCH!A1126</f>
        <v>0</v>
      </c>
    </row>
    <row r="1593" spans="1:9">
      <c r="A1593" s="83"/>
      <c r="B1593" s="83"/>
      <c r="C1593" s="81"/>
      <c r="D1593" s="81"/>
      <c r="E1593" s="81"/>
      <c r="F1593" s="83"/>
      <c r="G1593" s="84"/>
      <c r="H1593" s="81"/>
      <c r="I1593" s="42">
        <f>SCH!A1127</f>
        <v>0</v>
      </c>
    </row>
    <row r="1594" spans="1:9">
      <c r="A1594" s="83"/>
      <c r="B1594" s="83"/>
      <c r="C1594" s="81"/>
      <c r="D1594" s="81"/>
      <c r="E1594" s="81"/>
      <c r="F1594" s="83"/>
      <c r="G1594" s="84"/>
      <c r="H1594" s="81"/>
      <c r="I1594" s="42">
        <f>SCH!A1128</f>
        <v>0</v>
      </c>
    </row>
    <row r="1595" spans="1:9">
      <c r="A1595" s="83"/>
      <c r="B1595" s="83"/>
      <c r="C1595" s="81"/>
      <c r="D1595" s="81"/>
      <c r="E1595" s="81"/>
      <c r="F1595" s="83"/>
      <c r="G1595" s="84"/>
      <c r="H1595" s="81"/>
      <c r="I1595" s="42">
        <f>SCH!A1129</f>
        <v>0</v>
      </c>
    </row>
    <row r="1596" spans="1:9">
      <c r="A1596" s="83"/>
      <c r="B1596" s="83"/>
      <c r="C1596" s="81"/>
      <c r="D1596" s="81"/>
      <c r="E1596" s="81"/>
      <c r="F1596" s="83"/>
      <c r="G1596" s="84"/>
      <c r="H1596" s="81"/>
      <c r="I1596" s="42">
        <f>SCH!A1130</f>
        <v>0</v>
      </c>
    </row>
    <row r="1597" spans="1:9">
      <c r="A1597" s="83"/>
      <c r="B1597" s="83"/>
      <c r="C1597" s="81"/>
      <c r="D1597" s="81"/>
      <c r="E1597" s="81"/>
      <c r="F1597" s="83"/>
      <c r="G1597" s="84"/>
      <c r="H1597" s="81"/>
      <c r="I1597" s="42">
        <f>SCH!A1131</f>
        <v>0</v>
      </c>
    </row>
    <row r="1598" spans="1:9">
      <c r="A1598" s="83"/>
      <c r="B1598" s="83"/>
      <c r="C1598" s="81"/>
      <c r="D1598" s="81"/>
      <c r="E1598" s="81"/>
      <c r="F1598" s="83"/>
      <c r="G1598" s="84"/>
      <c r="H1598" s="81"/>
      <c r="I1598" s="42">
        <f>SCH!A1132</f>
        <v>0</v>
      </c>
    </row>
    <row r="1599" spans="1:9">
      <c r="A1599" s="83"/>
      <c r="B1599" s="83"/>
      <c r="C1599" s="81"/>
      <c r="D1599" s="81"/>
      <c r="E1599" s="81"/>
      <c r="F1599" s="83"/>
      <c r="G1599" s="84"/>
      <c r="H1599" s="81"/>
      <c r="I1599" s="42">
        <f>SCH!A1133</f>
        <v>0</v>
      </c>
    </row>
    <row r="1600" spans="1:9">
      <c r="A1600" s="83"/>
      <c r="B1600" s="83"/>
      <c r="C1600" s="81"/>
      <c r="D1600" s="81"/>
      <c r="E1600" s="81"/>
      <c r="F1600" s="83"/>
      <c r="G1600" s="84"/>
      <c r="H1600" s="81"/>
      <c r="I1600" s="42">
        <f>SCH!A1134</f>
        <v>0</v>
      </c>
    </row>
    <row r="1601" spans="1:9">
      <c r="A1601" s="83"/>
      <c r="B1601" s="83"/>
      <c r="C1601" s="81"/>
      <c r="D1601" s="81"/>
      <c r="E1601" s="81"/>
      <c r="F1601" s="83"/>
      <c r="G1601" s="84"/>
      <c r="H1601" s="81"/>
      <c r="I1601" s="42">
        <f>SCH!A1135</f>
        <v>0</v>
      </c>
    </row>
    <row r="1602" spans="1:9">
      <c r="A1602" s="83"/>
      <c r="B1602" s="83"/>
      <c r="C1602" s="81"/>
      <c r="D1602" s="81"/>
      <c r="E1602" s="81"/>
      <c r="F1602" s="83"/>
      <c r="G1602" s="84"/>
      <c r="H1602" s="81"/>
      <c r="I1602" s="42">
        <f>SCH!A1136</f>
        <v>0</v>
      </c>
    </row>
    <row r="1603" spans="1:9">
      <c r="A1603" s="83"/>
      <c r="B1603" s="83"/>
      <c r="C1603" s="81"/>
      <c r="D1603" s="81"/>
      <c r="E1603" s="81"/>
      <c r="F1603" s="83"/>
      <c r="G1603" s="84"/>
      <c r="H1603" s="81"/>
      <c r="I1603" s="42">
        <f>SCH!A1137</f>
        <v>0</v>
      </c>
    </row>
    <row r="1604" spans="1:9">
      <c r="A1604" s="83"/>
      <c r="B1604" s="83"/>
      <c r="C1604" s="81"/>
      <c r="D1604" s="81"/>
      <c r="E1604" s="81"/>
      <c r="F1604" s="83"/>
      <c r="G1604" s="84"/>
      <c r="H1604" s="81"/>
      <c r="I1604" s="42">
        <f>SCH!A1138</f>
        <v>0</v>
      </c>
    </row>
    <row r="1605" spans="1:9">
      <c r="A1605" s="83"/>
      <c r="B1605" s="83"/>
      <c r="C1605" s="81"/>
      <c r="D1605" s="81"/>
      <c r="E1605" s="81"/>
      <c r="F1605" s="83"/>
      <c r="G1605" s="84"/>
      <c r="H1605" s="81"/>
      <c r="I1605" s="42">
        <f>SCH!A1139</f>
        <v>0</v>
      </c>
    </row>
    <row r="1606" spans="1:9">
      <c r="A1606" s="83"/>
      <c r="B1606" s="83"/>
      <c r="C1606" s="81"/>
      <c r="D1606" s="81"/>
      <c r="E1606" s="81"/>
      <c r="F1606" s="83"/>
      <c r="G1606" s="84"/>
      <c r="H1606" s="81"/>
      <c r="I1606" s="42">
        <f>SCH!A1140</f>
        <v>0</v>
      </c>
    </row>
    <row r="1607" spans="1:9">
      <c r="A1607" s="83"/>
      <c r="B1607" s="83"/>
      <c r="C1607" s="81"/>
      <c r="D1607" s="81"/>
      <c r="E1607" s="81"/>
      <c r="F1607" s="83"/>
      <c r="G1607" s="84"/>
      <c r="H1607" s="81"/>
      <c r="I1607" s="42">
        <f>SCH!A1141</f>
        <v>0</v>
      </c>
    </row>
    <row r="1608" spans="1:9">
      <c r="A1608" s="83"/>
      <c r="B1608" s="83"/>
      <c r="C1608" s="81"/>
      <c r="D1608" s="81"/>
      <c r="E1608" s="81"/>
      <c r="F1608" s="83"/>
      <c r="G1608" s="84"/>
      <c r="H1608" s="81"/>
      <c r="I1608" s="42">
        <f>SCH!A1142</f>
        <v>0</v>
      </c>
    </row>
    <row r="1609" spans="1:9">
      <c r="A1609" s="83"/>
      <c r="B1609" s="83"/>
      <c r="C1609" s="81"/>
      <c r="D1609" s="81"/>
      <c r="E1609" s="81"/>
      <c r="F1609" s="83"/>
      <c r="G1609" s="84"/>
      <c r="H1609" s="81"/>
      <c r="I1609" s="42">
        <f>SCH!A1143</f>
        <v>0</v>
      </c>
    </row>
    <row r="1610" spans="1:9">
      <c r="A1610" s="83"/>
      <c r="B1610" s="83"/>
      <c r="C1610" s="81"/>
      <c r="D1610" s="81"/>
      <c r="E1610" s="81"/>
      <c r="F1610" s="83"/>
      <c r="G1610" s="84"/>
      <c r="H1610" s="81"/>
      <c r="I1610" s="42">
        <f>SCH!A1144</f>
        <v>0</v>
      </c>
    </row>
    <row r="1611" spans="1:9">
      <c r="A1611" s="83"/>
      <c r="B1611" s="83"/>
      <c r="C1611" s="81"/>
      <c r="D1611" s="81"/>
      <c r="E1611" s="81"/>
      <c r="F1611" s="83"/>
      <c r="G1611" s="84"/>
      <c r="H1611" s="81"/>
      <c r="I1611" s="42">
        <f>SCH!A1145</f>
        <v>0</v>
      </c>
    </row>
    <row r="1612" spans="1:9">
      <c r="A1612" s="83"/>
      <c r="B1612" s="83"/>
      <c r="C1612" s="81"/>
      <c r="D1612" s="81"/>
      <c r="E1612" s="81"/>
      <c r="F1612" s="83"/>
      <c r="G1612" s="84"/>
      <c r="H1612" s="81"/>
      <c r="I1612" s="42">
        <f>SCH!A1146</f>
        <v>0</v>
      </c>
    </row>
    <row r="1613" spans="1:9">
      <c r="A1613" s="83"/>
      <c r="B1613" s="83"/>
      <c r="C1613" s="81"/>
      <c r="D1613" s="81"/>
      <c r="E1613" s="81"/>
      <c r="F1613" s="83"/>
      <c r="G1613" s="84"/>
      <c r="H1613" s="81"/>
      <c r="I1613" s="42">
        <f>SCH!A1147</f>
        <v>0</v>
      </c>
    </row>
    <row r="1614" spans="1:9">
      <c r="A1614" s="83"/>
      <c r="B1614" s="83"/>
      <c r="C1614" s="81"/>
      <c r="D1614" s="81"/>
      <c r="E1614" s="81"/>
      <c r="F1614" s="83"/>
      <c r="G1614" s="84"/>
      <c r="H1614" s="81"/>
      <c r="I1614" s="42">
        <f>SCH!A1148</f>
        <v>0</v>
      </c>
    </row>
    <row r="1615" spans="1:9">
      <c r="A1615" s="83"/>
      <c r="B1615" s="83"/>
      <c r="C1615" s="81"/>
      <c r="D1615" s="81"/>
      <c r="E1615" s="81"/>
      <c r="F1615" s="83"/>
      <c r="G1615" s="84"/>
      <c r="H1615" s="81"/>
      <c r="I1615" s="42">
        <f>SCH!A1149</f>
        <v>0</v>
      </c>
    </row>
    <row r="1616" spans="1:9">
      <c r="A1616" s="83"/>
      <c r="B1616" s="83"/>
      <c r="C1616" s="81"/>
      <c r="D1616" s="81"/>
      <c r="E1616" s="81"/>
      <c r="F1616" s="83"/>
      <c r="G1616" s="84"/>
      <c r="H1616" s="81"/>
      <c r="I1616" s="42">
        <f>SCH!A1150</f>
        <v>0</v>
      </c>
    </row>
    <row r="1617" spans="1:9">
      <c r="A1617" s="83"/>
      <c r="B1617" s="83"/>
      <c r="C1617" s="81"/>
      <c r="D1617" s="81"/>
      <c r="E1617" s="81"/>
      <c r="F1617" s="83"/>
      <c r="G1617" s="84"/>
      <c r="H1617" s="81"/>
      <c r="I1617" s="42">
        <f>SCH!A1151</f>
        <v>0</v>
      </c>
    </row>
    <row r="1618" spans="1:9">
      <c r="A1618" s="83"/>
      <c r="B1618" s="83"/>
      <c r="C1618" s="81"/>
      <c r="D1618" s="81"/>
      <c r="E1618" s="81"/>
      <c r="F1618" s="83"/>
      <c r="G1618" s="84"/>
      <c r="H1618" s="81"/>
      <c r="I1618" s="42">
        <f>SCH!A1152</f>
        <v>0</v>
      </c>
    </row>
    <row r="1619" spans="1:9">
      <c r="A1619" s="83"/>
      <c r="B1619" s="83"/>
      <c r="C1619" s="81"/>
      <c r="D1619" s="81"/>
      <c r="E1619" s="81"/>
      <c r="F1619" s="83"/>
      <c r="G1619" s="84"/>
      <c r="H1619" s="81"/>
      <c r="I1619" s="42">
        <f>SCH!A1153</f>
        <v>0</v>
      </c>
    </row>
    <row r="1620" spans="1:9">
      <c r="A1620" s="83"/>
      <c r="B1620" s="83"/>
      <c r="C1620" s="81"/>
      <c r="D1620" s="81"/>
      <c r="E1620" s="81"/>
      <c r="F1620" s="83"/>
      <c r="G1620" s="84"/>
      <c r="H1620" s="81"/>
      <c r="I1620" s="42">
        <f>SCH!A1154</f>
        <v>0</v>
      </c>
    </row>
    <row r="1621" spans="1:9">
      <c r="A1621" s="83"/>
      <c r="B1621" s="83"/>
      <c r="C1621" s="81"/>
      <c r="D1621" s="81"/>
      <c r="E1621" s="81"/>
      <c r="F1621" s="83"/>
      <c r="G1621" s="84"/>
      <c r="H1621" s="81"/>
      <c r="I1621" s="42">
        <f>SCH!A1155</f>
        <v>0</v>
      </c>
    </row>
    <row r="1622" spans="1:9">
      <c r="A1622" s="83"/>
      <c r="B1622" s="83"/>
      <c r="C1622" s="81"/>
      <c r="D1622" s="81"/>
      <c r="E1622" s="81"/>
      <c r="F1622" s="83"/>
      <c r="G1622" s="84"/>
      <c r="H1622" s="81"/>
      <c r="I1622" s="42">
        <f>SCH!A1156</f>
        <v>0</v>
      </c>
    </row>
    <row r="1623" spans="1:9">
      <c r="A1623" s="83"/>
      <c r="B1623" s="83"/>
      <c r="C1623" s="81"/>
      <c r="D1623" s="81"/>
      <c r="E1623" s="81"/>
      <c r="F1623" s="83"/>
      <c r="G1623" s="84"/>
      <c r="H1623" s="81"/>
      <c r="I1623" s="42">
        <f>SCH!A1157</f>
        <v>0</v>
      </c>
    </row>
    <row r="1624" spans="1:9">
      <c r="A1624" s="83"/>
      <c r="B1624" s="83"/>
      <c r="C1624" s="81"/>
      <c r="D1624" s="81"/>
      <c r="E1624" s="81"/>
      <c r="F1624" s="83"/>
      <c r="G1624" s="84"/>
      <c r="H1624" s="81"/>
      <c r="I1624" s="42">
        <f>SCH!A1158</f>
        <v>0</v>
      </c>
    </row>
    <row r="1625" spans="1:9">
      <c r="A1625" s="83"/>
      <c r="B1625" s="83"/>
      <c r="C1625" s="81"/>
      <c r="D1625" s="81"/>
      <c r="E1625" s="81"/>
      <c r="F1625" s="83"/>
      <c r="G1625" s="84"/>
      <c r="H1625" s="81"/>
      <c r="I1625" s="42">
        <f>SCH!A1159</f>
        <v>0</v>
      </c>
    </row>
    <row r="1626" spans="1:9">
      <c r="A1626" s="83"/>
      <c r="B1626" s="83"/>
      <c r="C1626" s="81"/>
      <c r="D1626" s="81"/>
      <c r="E1626" s="81"/>
      <c r="F1626" s="83"/>
      <c r="G1626" s="84"/>
      <c r="H1626" s="81"/>
      <c r="I1626" s="42">
        <f>SCH!A1160</f>
        <v>0</v>
      </c>
    </row>
    <row r="1627" spans="1:9">
      <c r="A1627" s="83"/>
      <c r="B1627" s="83"/>
      <c r="C1627" s="81"/>
      <c r="D1627" s="81"/>
      <c r="E1627" s="81"/>
      <c r="F1627" s="83"/>
      <c r="G1627" s="84"/>
      <c r="H1627" s="81"/>
      <c r="I1627" s="42">
        <f>SCH!A1161</f>
        <v>0</v>
      </c>
    </row>
    <row r="1628" spans="1:9">
      <c r="A1628" s="83"/>
      <c r="B1628" s="83"/>
      <c r="C1628" s="81"/>
      <c r="D1628" s="81"/>
      <c r="E1628" s="81"/>
      <c r="F1628" s="83"/>
      <c r="G1628" s="84"/>
      <c r="H1628" s="81"/>
      <c r="I1628" s="42">
        <f>SCH!A1162</f>
        <v>0</v>
      </c>
    </row>
    <row r="1629" spans="1:9">
      <c r="A1629" s="83"/>
      <c r="B1629" s="83"/>
      <c r="C1629" s="81"/>
      <c r="D1629" s="81"/>
      <c r="E1629" s="81"/>
      <c r="F1629" s="83"/>
      <c r="G1629" s="84"/>
      <c r="H1629" s="81"/>
      <c r="I1629" s="42">
        <f>SCH!A1163</f>
        <v>0</v>
      </c>
    </row>
    <row r="1630" spans="1:9">
      <c r="A1630" s="83"/>
      <c r="B1630" s="83"/>
      <c r="C1630" s="81"/>
      <c r="D1630" s="81"/>
      <c r="E1630" s="81"/>
      <c r="F1630" s="83"/>
      <c r="G1630" s="84"/>
      <c r="H1630" s="81"/>
      <c r="I1630" s="42">
        <f>SCH!A1164</f>
        <v>0</v>
      </c>
    </row>
    <row r="1631" spans="1:9">
      <c r="A1631" s="83"/>
      <c r="B1631" s="83"/>
      <c r="C1631" s="81"/>
      <c r="D1631" s="81"/>
      <c r="E1631" s="81"/>
      <c r="F1631" s="83"/>
      <c r="G1631" s="84"/>
      <c r="H1631" s="81"/>
      <c r="I1631" s="42">
        <f>SCH!A1165</f>
        <v>0</v>
      </c>
    </row>
    <row r="1632" spans="1:9">
      <c r="A1632" s="83"/>
      <c r="B1632" s="83"/>
      <c r="C1632" s="81"/>
      <c r="D1632" s="81"/>
      <c r="E1632" s="81"/>
      <c r="F1632" s="83"/>
      <c r="G1632" s="84"/>
      <c r="H1632" s="81"/>
      <c r="I1632" s="42">
        <f>SCH!A1166</f>
        <v>0</v>
      </c>
    </row>
    <row r="1633" spans="1:9">
      <c r="A1633" s="83"/>
      <c r="B1633" s="83"/>
      <c r="C1633" s="81"/>
      <c r="D1633" s="81"/>
      <c r="E1633" s="81"/>
      <c r="F1633" s="83"/>
      <c r="G1633" s="84"/>
      <c r="H1633" s="81"/>
      <c r="I1633" s="42">
        <f>SCH!A1167</f>
        <v>0</v>
      </c>
    </row>
    <row r="1634" spans="1:9">
      <c r="A1634" s="83"/>
      <c r="B1634" s="83"/>
      <c r="C1634" s="81"/>
      <c r="D1634" s="81"/>
      <c r="E1634" s="81"/>
      <c r="F1634" s="83"/>
      <c r="G1634" s="84"/>
      <c r="H1634" s="81"/>
      <c r="I1634" s="42">
        <f>SCH!A1168</f>
        <v>0</v>
      </c>
    </row>
    <row r="1635" spans="1:9">
      <c r="A1635" s="83"/>
      <c r="B1635" s="83"/>
      <c r="C1635" s="81"/>
      <c r="D1635" s="81"/>
      <c r="E1635" s="81"/>
      <c r="F1635" s="83"/>
      <c r="G1635" s="84"/>
      <c r="H1635" s="81"/>
      <c r="I1635" s="42">
        <f>SCH!A1169</f>
        <v>0</v>
      </c>
    </row>
    <row r="1636" spans="1:9">
      <c r="A1636" s="83"/>
      <c r="B1636" s="83"/>
      <c r="C1636" s="81"/>
      <c r="D1636" s="81"/>
      <c r="E1636" s="81"/>
      <c r="F1636" s="83"/>
      <c r="G1636" s="84"/>
      <c r="H1636" s="81"/>
      <c r="I1636" s="42">
        <f>SCH!A1170</f>
        <v>0</v>
      </c>
    </row>
    <row r="1637" spans="1:9">
      <c r="A1637" s="83"/>
      <c r="B1637" s="83"/>
      <c r="C1637" s="81"/>
      <c r="D1637" s="81"/>
      <c r="E1637" s="81"/>
      <c r="F1637" s="83"/>
      <c r="G1637" s="84"/>
      <c r="H1637" s="81"/>
      <c r="I1637" s="42">
        <f>SCH!A1171</f>
        <v>0</v>
      </c>
    </row>
    <row r="1638" spans="1:9">
      <c r="A1638" s="83"/>
      <c r="B1638" s="83"/>
      <c r="C1638" s="81"/>
      <c r="D1638" s="81"/>
      <c r="E1638" s="81"/>
      <c r="F1638" s="83"/>
      <c r="G1638" s="84"/>
      <c r="H1638" s="81"/>
      <c r="I1638" s="42">
        <f>SCH!A1172</f>
        <v>0</v>
      </c>
    </row>
    <row r="1639" spans="1:9">
      <c r="A1639" s="83"/>
      <c r="B1639" s="83"/>
      <c r="C1639" s="81"/>
      <c r="D1639" s="81"/>
      <c r="E1639" s="81"/>
      <c r="F1639" s="83"/>
      <c r="G1639" s="84"/>
      <c r="H1639" s="81"/>
      <c r="I1639" s="42">
        <f>SCH!A1173</f>
        <v>0</v>
      </c>
    </row>
    <row r="1640" spans="1:9">
      <c r="A1640" s="83"/>
      <c r="B1640" s="83"/>
      <c r="C1640" s="81"/>
      <c r="D1640" s="81"/>
      <c r="E1640" s="81"/>
      <c r="F1640" s="83"/>
      <c r="G1640" s="84"/>
      <c r="H1640" s="81"/>
      <c r="I1640" s="42">
        <f>SCH!A1174</f>
        <v>0</v>
      </c>
    </row>
    <row r="1641" spans="1:9">
      <c r="A1641" s="83"/>
      <c r="B1641" s="83"/>
      <c r="C1641" s="81"/>
      <c r="D1641" s="81"/>
      <c r="E1641" s="81"/>
      <c r="F1641" s="83"/>
      <c r="G1641" s="84"/>
      <c r="H1641" s="81"/>
      <c r="I1641" s="42">
        <f>SCH!A1175</f>
        <v>0</v>
      </c>
    </row>
    <row r="1642" spans="1:9">
      <c r="A1642" s="83"/>
      <c r="B1642" s="83"/>
      <c r="C1642" s="81"/>
      <c r="D1642" s="81"/>
      <c r="E1642" s="81"/>
      <c r="F1642" s="83"/>
      <c r="G1642" s="84"/>
      <c r="H1642" s="81"/>
      <c r="I1642" s="42">
        <f>SCH!A1176</f>
        <v>0</v>
      </c>
    </row>
    <row r="1643" spans="1:9">
      <c r="A1643" s="83"/>
      <c r="B1643" s="83"/>
      <c r="C1643" s="81"/>
      <c r="D1643" s="81"/>
      <c r="E1643" s="81"/>
      <c r="F1643" s="83"/>
      <c r="G1643" s="84"/>
      <c r="H1643" s="81"/>
      <c r="I1643" s="42">
        <f>SCH!A1177</f>
        <v>0</v>
      </c>
    </row>
    <row r="1644" spans="1:9">
      <c r="A1644" s="83"/>
      <c r="B1644" s="83"/>
      <c r="C1644" s="81"/>
      <c r="D1644" s="81"/>
      <c r="E1644" s="81"/>
      <c r="F1644" s="83"/>
      <c r="G1644" s="84"/>
      <c r="H1644" s="81"/>
      <c r="I1644" s="42">
        <f>SCH!A1178</f>
        <v>0</v>
      </c>
    </row>
    <row r="1645" spans="1:9">
      <c r="A1645" s="83"/>
      <c r="B1645" s="83"/>
      <c r="C1645" s="81"/>
      <c r="D1645" s="81"/>
      <c r="E1645" s="81"/>
      <c r="F1645" s="83"/>
      <c r="G1645" s="84"/>
      <c r="H1645" s="81"/>
      <c r="I1645" s="42">
        <f>SCH!A1179</f>
        <v>0</v>
      </c>
    </row>
    <row r="1646" spans="1:9">
      <c r="A1646" s="83"/>
      <c r="B1646" s="83"/>
      <c r="C1646" s="81"/>
      <c r="D1646" s="81"/>
      <c r="E1646" s="81"/>
      <c r="F1646" s="83"/>
      <c r="G1646" s="84"/>
      <c r="H1646" s="81"/>
      <c r="I1646" s="42">
        <f>SCH!A1180</f>
        <v>0</v>
      </c>
    </row>
    <row r="1647" spans="1:9">
      <c r="A1647" s="83"/>
      <c r="B1647" s="83"/>
      <c r="C1647" s="81"/>
      <c r="D1647" s="81"/>
      <c r="E1647" s="81"/>
      <c r="F1647" s="83"/>
      <c r="G1647" s="84"/>
      <c r="H1647" s="81"/>
      <c r="I1647" s="42">
        <f>SCH!A1181</f>
        <v>0</v>
      </c>
    </row>
    <row r="1648" spans="1:9">
      <c r="A1648" s="83"/>
      <c r="B1648" s="83"/>
      <c r="C1648" s="81"/>
      <c r="D1648" s="81"/>
      <c r="E1648" s="81"/>
      <c r="F1648" s="83"/>
      <c r="G1648" s="84"/>
      <c r="H1648" s="81"/>
      <c r="I1648" s="42">
        <f>SCH!A1182</f>
        <v>0</v>
      </c>
    </row>
    <row r="1649" spans="1:9">
      <c r="A1649" s="83"/>
      <c r="B1649" s="83"/>
      <c r="C1649" s="81"/>
      <c r="D1649" s="81"/>
      <c r="E1649" s="81"/>
      <c r="F1649" s="83"/>
      <c r="G1649" s="84"/>
      <c r="H1649" s="81"/>
      <c r="I1649" s="42">
        <f>SCH!A1183</f>
        <v>0</v>
      </c>
    </row>
    <row r="1650" spans="1:9">
      <c r="A1650" s="83"/>
      <c r="B1650" s="83"/>
      <c r="C1650" s="81"/>
      <c r="D1650" s="81"/>
      <c r="E1650" s="81"/>
      <c r="F1650" s="83"/>
      <c r="G1650" s="84"/>
      <c r="H1650" s="81"/>
      <c r="I1650" s="42">
        <f>SCH!A1184</f>
        <v>0</v>
      </c>
    </row>
    <row r="1651" spans="1:9">
      <c r="A1651" s="83"/>
      <c r="B1651" s="83"/>
      <c r="C1651" s="81"/>
      <c r="D1651" s="81"/>
      <c r="E1651" s="81"/>
      <c r="F1651" s="83"/>
      <c r="G1651" s="84"/>
      <c r="H1651" s="81"/>
      <c r="I1651" s="42">
        <f>SCH!A1185</f>
        <v>0</v>
      </c>
    </row>
    <row r="1652" spans="1:9">
      <c r="A1652" s="83"/>
      <c r="B1652" s="83"/>
      <c r="C1652" s="81"/>
      <c r="D1652" s="81"/>
      <c r="E1652" s="81"/>
      <c r="F1652" s="83"/>
      <c r="G1652" s="84"/>
      <c r="H1652" s="81"/>
      <c r="I1652" s="42">
        <f>SCH!A1186</f>
        <v>0</v>
      </c>
    </row>
    <row r="1653" spans="1:9">
      <c r="A1653" s="83"/>
      <c r="B1653" s="83"/>
      <c r="C1653" s="81"/>
      <c r="D1653" s="81"/>
      <c r="E1653" s="81"/>
      <c r="F1653" s="83"/>
      <c r="G1653" s="84"/>
      <c r="H1653" s="81"/>
      <c r="I1653" s="42">
        <f>SCH!A1187</f>
        <v>0</v>
      </c>
    </row>
    <row r="1654" spans="1:9">
      <c r="A1654" s="83"/>
      <c r="B1654" s="83"/>
      <c r="C1654" s="81"/>
      <c r="D1654" s="81"/>
      <c r="E1654" s="81"/>
      <c r="F1654" s="83"/>
      <c r="G1654" s="84"/>
      <c r="H1654" s="81"/>
      <c r="I1654" s="42">
        <f>SCH!A1188</f>
        <v>0</v>
      </c>
    </row>
    <row r="1655" spans="1:9">
      <c r="A1655" s="83"/>
      <c r="B1655" s="83"/>
      <c r="C1655" s="81"/>
      <c r="D1655" s="81"/>
      <c r="E1655" s="81"/>
      <c r="F1655" s="83"/>
      <c r="G1655" s="84"/>
      <c r="H1655" s="81"/>
      <c r="I1655" s="42">
        <f>SCH!A1189</f>
        <v>0</v>
      </c>
    </row>
    <row r="1656" spans="1:9">
      <c r="A1656" s="83"/>
      <c r="B1656" s="83"/>
      <c r="C1656" s="81"/>
      <c r="D1656" s="81"/>
      <c r="E1656" s="81"/>
      <c r="F1656" s="83"/>
      <c r="G1656" s="84"/>
      <c r="H1656" s="81"/>
      <c r="I1656" s="42">
        <f>SCH!A1190</f>
        <v>0</v>
      </c>
    </row>
    <row r="1657" spans="1:9">
      <c r="A1657" s="83"/>
      <c r="B1657" s="83"/>
      <c r="C1657" s="81"/>
      <c r="D1657" s="81"/>
      <c r="E1657" s="81"/>
      <c r="F1657" s="83"/>
      <c r="G1657" s="84"/>
      <c r="H1657" s="81"/>
      <c r="I1657" s="42">
        <f>SCH!A1191</f>
        <v>0</v>
      </c>
    </row>
    <row r="1658" spans="1:9">
      <c r="A1658" s="83"/>
      <c r="B1658" s="83"/>
      <c r="C1658" s="81"/>
      <c r="D1658" s="81"/>
      <c r="E1658" s="81"/>
      <c r="F1658" s="83"/>
      <c r="G1658" s="84"/>
      <c r="H1658" s="81"/>
      <c r="I1658" s="42">
        <f>SCH!A1192</f>
        <v>0</v>
      </c>
    </row>
    <row r="1659" spans="1:9">
      <c r="A1659" s="83"/>
      <c r="B1659" s="83"/>
      <c r="C1659" s="81"/>
      <c r="D1659" s="81"/>
      <c r="E1659" s="81"/>
      <c r="F1659" s="83"/>
      <c r="G1659" s="84"/>
      <c r="H1659" s="81"/>
      <c r="I1659" s="42">
        <f>SCH!A1193</f>
        <v>0</v>
      </c>
    </row>
    <row r="1660" spans="1:9">
      <c r="A1660" s="83"/>
      <c r="B1660" s="83"/>
      <c r="C1660" s="81"/>
      <c r="D1660" s="81"/>
      <c r="E1660" s="81"/>
      <c r="F1660" s="83"/>
      <c r="G1660" s="84"/>
      <c r="H1660" s="81"/>
      <c r="I1660" s="42">
        <f>SCH!A1194</f>
        <v>0</v>
      </c>
    </row>
    <row r="1661" spans="1:9">
      <c r="A1661" s="83"/>
      <c r="B1661" s="83"/>
      <c r="C1661" s="81"/>
      <c r="D1661" s="81"/>
      <c r="E1661" s="81"/>
      <c r="F1661" s="83"/>
      <c r="G1661" s="84"/>
      <c r="H1661" s="81"/>
      <c r="I1661" s="42">
        <f>SCH!A1195</f>
        <v>0</v>
      </c>
    </row>
    <row r="1662" spans="1:9">
      <c r="A1662" s="83"/>
      <c r="B1662" s="83"/>
      <c r="C1662" s="81"/>
      <c r="D1662" s="81"/>
      <c r="E1662" s="81"/>
      <c r="F1662" s="83"/>
      <c r="G1662" s="84"/>
      <c r="H1662" s="81"/>
      <c r="I1662" s="42">
        <f>SCH!A1196</f>
        <v>0</v>
      </c>
    </row>
    <row r="1663" spans="1:9">
      <c r="A1663" s="83"/>
      <c r="B1663" s="83"/>
      <c r="C1663" s="81"/>
      <c r="D1663" s="81"/>
      <c r="E1663" s="81"/>
      <c r="F1663" s="83"/>
      <c r="G1663" s="84"/>
      <c r="H1663" s="81"/>
      <c r="I1663" s="42">
        <f>SCH!A1197</f>
        <v>0</v>
      </c>
    </row>
    <row r="1664" spans="1:9">
      <c r="A1664" s="83"/>
      <c r="B1664" s="83"/>
      <c r="C1664" s="81"/>
      <c r="D1664" s="81"/>
      <c r="E1664" s="81"/>
      <c r="F1664" s="83"/>
      <c r="G1664" s="84"/>
      <c r="H1664" s="81"/>
      <c r="I1664" s="42">
        <f>SCH!A1198</f>
        <v>0</v>
      </c>
    </row>
    <row r="1665" spans="1:9">
      <c r="A1665" s="83"/>
      <c r="B1665" s="83"/>
      <c r="C1665" s="81"/>
      <c r="D1665" s="81"/>
      <c r="E1665" s="81"/>
      <c r="F1665" s="83"/>
      <c r="G1665" s="84"/>
      <c r="H1665" s="81"/>
      <c r="I1665" s="42">
        <f>SCH!A1199</f>
        <v>0</v>
      </c>
    </row>
    <row r="1666" spans="1:9">
      <c r="A1666" s="83"/>
      <c r="B1666" s="83"/>
      <c r="C1666" s="81"/>
      <c r="D1666" s="81"/>
      <c r="E1666" s="81"/>
      <c r="F1666" s="83"/>
      <c r="G1666" s="84"/>
      <c r="H1666" s="81"/>
      <c r="I1666" s="42">
        <f>SCH!A1200</f>
        <v>0</v>
      </c>
    </row>
    <row r="1667" spans="1:9">
      <c r="A1667" s="83"/>
      <c r="B1667" s="83"/>
      <c r="C1667" s="81"/>
      <c r="D1667" s="81"/>
      <c r="E1667" s="81"/>
      <c r="F1667" s="83"/>
      <c r="G1667" s="84"/>
      <c r="H1667" s="81"/>
      <c r="I1667" s="42">
        <f>SCH!A1201</f>
        <v>0</v>
      </c>
    </row>
    <row r="1668" spans="1:9">
      <c r="A1668" s="83"/>
      <c r="B1668" s="83"/>
      <c r="C1668" s="81"/>
      <c r="D1668" s="81"/>
      <c r="E1668" s="81"/>
      <c r="F1668" s="83"/>
      <c r="G1668" s="84"/>
      <c r="H1668" s="81"/>
      <c r="I1668" s="42">
        <f>SCH!A1202</f>
        <v>0</v>
      </c>
    </row>
    <row r="1669" spans="1:9">
      <c r="A1669" s="83"/>
      <c r="B1669" s="83"/>
      <c r="C1669" s="81"/>
      <c r="D1669" s="81"/>
      <c r="E1669" s="81"/>
      <c r="F1669" s="83"/>
      <c r="G1669" s="84"/>
      <c r="H1669" s="81"/>
      <c r="I1669" s="42">
        <f>SCH!A1203</f>
        <v>0</v>
      </c>
    </row>
    <row r="1670" spans="1:9">
      <c r="A1670" s="83"/>
      <c r="B1670" s="83"/>
      <c r="C1670" s="81"/>
      <c r="D1670" s="81"/>
      <c r="E1670" s="81"/>
      <c r="F1670" s="83"/>
      <c r="G1670" s="84"/>
      <c r="H1670" s="81"/>
      <c r="I1670" s="42">
        <f>SCH!A1204</f>
        <v>0</v>
      </c>
    </row>
    <row r="1671" spans="1:9">
      <c r="A1671" s="83"/>
      <c r="B1671" s="83"/>
      <c r="C1671" s="81"/>
      <c r="D1671" s="81"/>
      <c r="E1671" s="81"/>
      <c r="F1671" s="83"/>
      <c r="G1671" s="84"/>
      <c r="H1671" s="81"/>
      <c r="I1671" s="42">
        <f>SCH!A1205</f>
        <v>0</v>
      </c>
    </row>
    <row r="1672" spans="1:9">
      <c r="A1672" s="83"/>
      <c r="B1672" s="83"/>
      <c r="C1672" s="81"/>
      <c r="D1672" s="81"/>
      <c r="E1672" s="81"/>
      <c r="F1672" s="83"/>
      <c r="G1672" s="84"/>
      <c r="H1672" s="81"/>
      <c r="I1672" s="42">
        <f>SCH!A1206</f>
        <v>0</v>
      </c>
    </row>
    <row r="1673" spans="1:9">
      <c r="A1673" s="83"/>
      <c r="B1673" s="83"/>
      <c r="C1673" s="81"/>
      <c r="D1673" s="81"/>
      <c r="E1673" s="81"/>
      <c r="F1673" s="83"/>
      <c r="G1673" s="84"/>
      <c r="H1673" s="81"/>
      <c r="I1673" s="42">
        <f>SCH!A1207</f>
        <v>0</v>
      </c>
    </row>
    <row r="1674" spans="1:9">
      <c r="A1674" s="83"/>
      <c r="B1674" s="83"/>
      <c r="C1674" s="81"/>
      <c r="D1674" s="81"/>
      <c r="E1674" s="81"/>
      <c r="F1674" s="83"/>
      <c r="G1674" s="84"/>
      <c r="H1674" s="81"/>
      <c r="I1674" s="42">
        <f>SCH!A1208</f>
        <v>0</v>
      </c>
    </row>
    <row r="1675" spans="1:9">
      <c r="A1675" s="83"/>
      <c r="B1675" s="83"/>
      <c r="C1675" s="81"/>
      <c r="D1675" s="81"/>
      <c r="E1675" s="81"/>
      <c r="F1675" s="83"/>
      <c r="G1675" s="84"/>
      <c r="H1675" s="81"/>
      <c r="I1675" s="42">
        <f>SCH!A1209</f>
        <v>0</v>
      </c>
    </row>
    <row r="1676" spans="1:9">
      <c r="A1676" s="83"/>
      <c r="B1676" s="83"/>
      <c r="C1676" s="81"/>
      <c r="D1676" s="81"/>
      <c r="E1676" s="81"/>
      <c r="F1676" s="83"/>
      <c r="G1676" s="84"/>
      <c r="H1676" s="81"/>
      <c r="I1676" s="42">
        <f>SCH!A1210</f>
        <v>0</v>
      </c>
    </row>
    <row r="1677" spans="1:9">
      <c r="A1677" s="83"/>
      <c r="B1677" s="83"/>
      <c r="C1677" s="81"/>
      <c r="D1677" s="81"/>
      <c r="E1677" s="81"/>
      <c r="F1677" s="83"/>
      <c r="G1677" s="84"/>
      <c r="H1677" s="81"/>
      <c r="I1677" s="42">
        <f>SCH!A1211</f>
        <v>0</v>
      </c>
    </row>
    <row r="1678" spans="1:9">
      <c r="A1678" s="83"/>
      <c r="B1678" s="83"/>
      <c r="C1678" s="81"/>
      <c r="D1678" s="81"/>
      <c r="E1678" s="81"/>
      <c r="F1678" s="83"/>
      <c r="G1678" s="84"/>
      <c r="H1678" s="81"/>
      <c r="I1678" s="42">
        <f>SCH!A1212</f>
        <v>0</v>
      </c>
    </row>
    <row r="1679" spans="1:9">
      <c r="A1679" s="83"/>
      <c r="B1679" s="83"/>
      <c r="C1679" s="81"/>
      <c r="D1679" s="81"/>
      <c r="E1679" s="81"/>
      <c r="F1679" s="83"/>
      <c r="G1679" s="84"/>
      <c r="H1679" s="81"/>
      <c r="I1679" s="42">
        <f>SCH!A1213</f>
        <v>0</v>
      </c>
    </row>
    <row r="1680" spans="1:9">
      <c r="A1680" s="83"/>
      <c r="B1680" s="83"/>
      <c r="C1680" s="81"/>
      <c r="D1680" s="81"/>
      <c r="E1680" s="81"/>
      <c r="F1680" s="83"/>
      <c r="G1680" s="84"/>
      <c r="H1680" s="81"/>
      <c r="I1680" s="42">
        <f>SCH!A1214</f>
        <v>0</v>
      </c>
    </row>
    <row r="1681" spans="1:9">
      <c r="A1681" s="83"/>
      <c r="B1681" s="83"/>
      <c r="C1681" s="81"/>
      <c r="D1681" s="81"/>
      <c r="E1681" s="81"/>
      <c r="F1681" s="83"/>
      <c r="G1681" s="84"/>
      <c r="H1681" s="81"/>
      <c r="I1681" s="42">
        <f>SCH!A1215</f>
        <v>0</v>
      </c>
    </row>
    <row r="1682" spans="1:9">
      <c r="A1682" s="83"/>
      <c r="B1682" s="83"/>
      <c r="C1682" s="81"/>
      <c r="D1682" s="81"/>
      <c r="E1682" s="81"/>
      <c r="F1682" s="83"/>
      <c r="G1682" s="84"/>
      <c r="H1682" s="81"/>
      <c r="I1682" s="42">
        <f>SCH!A1216</f>
        <v>0</v>
      </c>
    </row>
    <row r="1683" spans="1:9">
      <c r="A1683" s="83"/>
      <c r="B1683" s="83"/>
      <c r="C1683" s="81"/>
      <c r="D1683" s="81"/>
      <c r="E1683" s="81"/>
      <c r="F1683" s="83"/>
      <c r="G1683" s="84"/>
      <c r="H1683" s="81"/>
      <c r="I1683" s="42">
        <f>SCH!A1217</f>
        <v>0</v>
      </c>
    </row>
    <row r="1684" spans="1:9">
      <c r="A1684" s="83"/>
      <c r="B1684" s="83"/>
      <c r="C1684" s="81"/>
      <c r="D1684" s="81"/>
      <c r="E1684" s="81"/>
      <c r="F1684" s="83"/>
      <c r="G1684" s="84"/>
      <c r="H1684" s="81"/>
      <c r="I1684" s="42">
        <f>SCH!A1218</f>
        <v>0</v>
      </c>
    </row>
    <row r="1685" spans="1:9">
      <c r="A1685" s="83"/>
      <c r="B1685" s="83"/>
      <c r="C1685" s="81"/>
      <c r="D1685" s="81"/>
      <c r="E1685" s="81"/>
      <c r="F1685" s="83"/>
      <c r="G1685" s="84"/>
      <c r="H1685" s="81"/>
      <c r="I1685" s="42">
        <f>SCH!A1219</f>
        <v>0</v>
      </c>
    </row>
    <row r="1686" spans="1:9">
      <c r="A1686" s="83"/>
      <c r="B1686" s="83"/>
      <c r="C1686" s="81"/>
      <c r="D1686" s="81"/>
      <c r="E1686" s="81"/>
      <c r="F1686" s="83"/>
      <c r="G1686" s="84"/>
      <c r="H1686" s="81"/>
      <c r="I1686" s="42">
        <f>SCH!A1220</f>
        <v>0</v>
      </c>
    </row>
    <row r="1687" spans="1:9">
      <c r="A1687" s="83"/>
      <c r="B1687" s="83"/>
      <c r="C1687" s="81"/>
      <c r="D1687" s="81"/>
      <c r="E1687" s="81"/>
      <c r="F1687" s="83"/>
      <c r="G1687" s="84"/>
      <c r="H1687" s="81"/>
      <c r="I1687" s="42">
        <f>SCH!A1221</f>
        <v>0</v>
      </c>
    </row>
    <row r="1688" spans="1:9">
      <c r="A1688" s="83"/>
      <c r="B1688" s="83"/>
      <c r="C1688" s="81"/>
      <c r="D1688" s="81"/>
      <c r="E1688" s="81"/>
      <c r="F1688" s="83"/>
      <c r="G1688" s="84"/>
      <c r="H1688" s="81"/>
      <c r="I1688" s="42">
        <f>SCH!A1222</f>
        <v>0</v>
      </c>
    </row>
    <row r="1689" spans="1:9">
      <c r="A1689" s="83"/>
      <c r="B1689" s="83"/>
      <c r="C1689" s="81"/>
      <c r="D1689" s="81"/>
      <c r="E1689" s="81"/>
      <c r="F1689" s="83"/>
      <c r="G1689" s="84"/>
      <c r="H1689" s="81"/>
      <c r="I1689" s="42">
        <f>SCH!A1223</f>
        <v>0</v>
      </c>
    </row>
    <row r="1690" spans="1:9">
      <c r="A1690" s="83"/>
      <c r="B1690" s="83"/>
      <c r="C1690" s="81"/>
      <c r="D1690" s="81"/>
      <c r="E1690" s="81"/>
      <c r="F1690" s="83"/>
      <c r="G1690" s="84"/>
      <c r="H1690" s="81"/>
      <c r="I1690" s="42">
        <f>SCH!A1224</f>
        <v>0</v>
      </c>
    </row>
    <row r="1691" spans="1:9">
      <c r="A1691" s="83"/>
      <c r="B1691" s="83"/>
      <c r="C1691" s="81"/>
      <c r="D1691" s="81"/>
      <c r="E1691" s="81"/>
      <c r="F1691" s="83"/>
      <c r="G1691" s="84"/>
      <c r="H1691" s="81"/>
      <c r="I1691" s="42">
        <f>SCH!A1225</f>
        <v>0</v>
      </c>
    </row>
    <row r="1692" spans="1:9">
      <c r="A1692" s="83"/>
      <c r="B1692" s="83"/>
      <c r="C1692" s="81"/>
      <c r="D1692" s="81"/>
      <c r="E1692" s="81"/>
      <c r="F1692" s="83"/>
      <c r="G1692" s="84"/>
      <c r="H1692" s="81"/>
      <c r="I1692" s="42">
        <f>SCH!A1226</f>
        <v>0</v>
      </c>
    </row>
    <row r="1693" spans="1:9">
      <c r="A1693" s="83"/>
      <c r="B1693" s="83"/>
      <c r="C1693" s="81"/>
      <c r="D1693" s="81"/>
      <c r="E1693" s="81"/>
      <c r="F1693" s="83"/>
      <c r="G1693" s="84"/>
      <c r="H1693" s="81"/>
      <c r="I1693" s="42">
        <f>SCH!A1227</f>
        <v>0</v>
      </c>
    </row>
    <row r="1694" spans="1:9">
      <c r="A1694" s="83"/>
      <c r="B1694" s="83"/>
      <c r="C1694" s="81"/>
      <c r="D1694" s="81"/>
      <c r="E1694" s="81"/>
      <c r="F1694" s="83"/>
      <c r="G1694" s="84"/>
      <c r="H1694" s="81"/>
      <c r="I1694" s="42">
        <f>SCH!A1228</f>
        <v>0</v>
      </c>
    </row>
    <row r="1695" spans="1:9">
      <c r="A1695" s="83"/>
      <c r="B1695" s="83"/>
      <c r="C1695" s="81"/>
      <c r="D1695" s="81"/>
      <c r="E1695" s="81"/>
      <c r="F1695" s="83"/>
      <c r="G1695" s="84"/>
      <c r="H1695" s="81"/>
      <c r="I1695" s="42">
        <f>SCH!A1229</f>
        <v>0</v>
      </c>
    </row>
    <row r="1696" spans="1:9">
      <c r="A1696" s="83"/>
      <c r="B1696" s="83"/>
      <c r="C1696" s="81"/>
      <c r="D1696" s="81"/>
      <c r="E1696" s="81"/>
      <c r="F1696" s="83"/>
      <c r="G1696" s="84"/>
      <c r="H1696" s="81"/>
      <c r="I1696" s="42">
        <f>SCH!A1230</f>
        <v>0</v>
      </c>
    </row>
    <row r="1697" spans="1:9">
      <c r="A1697" s="83"/>
      <c r="B1697" s="83"/>
      <c r="C1697" s="81"/>
      <c r="D1697" s="81"/>
      <c r="E1697" s="81"/>
      <c r="F1697" s="83"/>
      <c r="G1697" s="84"/>
      <c r="H1697" s="81"/>
      <c r="I1697" s="42">
        <f>SCH!A1231</f>
        <v>0</v>
      </c>
    </row>
    <row r="1698" spans="1:9">
      <c r="A1698" s="83"/>
      <c r="B1698" s="83"/>
      <c r="C1698" s="81"/>
      <c r="D1698" s="81"/>
      <c r="E1698" s="81"/>
      <c r="F1698" s="83"/>
      <c r="G1698" s="84"/>
      <c r="H1698" s="81"/>
      <c r="I1698" s="42">
        <f>SCH!A1232</f>
        <v>0</v>
      </c>
    </row>
    <row r="1699" spans="1:9">
      <c r="A1699" s="83"/>
      <c r="B1699" s="83"/>
      <c r="C1699" s="81"/>
      <c r="D1699" s="81"/>
      <c r="E1699" s="81"/>
      <c r="F1699" s="83"/>
      <c r="G1699" s="84"/>
      <c r="H1699" s="81"/>
      <c r="I1699" s="42">
        <f>SCH!A1233</f>
        <v>0</v>
      </c>
    </row>
    <row r="1700" spans="1:9">
      <c r="A1700" s="83"/>
      <c r="B1700" s="83"/>
      <c r="C1700" s="81"/>
      <c r="D1700" s="81"/>
      <c r="E1700" s="81"/>
      <c r="F1700" s="83"/>
      <c r="G1700" s="84"/>
      <c r="H1700" s="81"/>
      <c r="I1700" s="42">
        <f>SCH!A1234</f>
        <v>0</v>
      </c>
    </row>
    <row r="1701" spans="1:9">
      <c r="A1701" s="83"/>
      <c r="B1701" s="83"/>
      <c r="C1701" s="81"/>
      <c r="D1701" s="81"/>
      <c r="E1701" s="81"/>
      <c r="F1701" s="83"/>
      <c r="G1701" s="84"/>
      <c r="H1701" s="81"/>
      <c r="I1701" s="42">
        <f>SCH!A1235</f>
        <v>0</v>
      </c>
    </row>
    <row r="1702" spans="1:9">
      <c r="A1702" s="83"/>
      <c r="B1702" s="83"/>
      <c r="C1702" s="81"/>
      <c r="D1702" s="81"/>
      <c r="E1702" s="81"/>
      <c r="F1702" s="83"/>
      <c r="G1702" s="84"/>
      <c r="H1702" s="81"/>
      <c r="I1702" s="42">
        <f>SCH!A1236</f>
        <v>0</v>
      </c>
    </row>
    <row r="1703" spans="1:9">
      <c r="A1703" s="83"/>
      <c r="B1703" s="83"/>
      <c r="C1703" s="81"/>
      <c r="D1703" s="81"/>
      <c r="E1703" s="81"/>
      <c r="F1703" s="83"/>
      <c r="G1703" s="84"/>
      <c r="H1703" s="81"/>
      <c r="I1703" s="42">
        <f>SCH!A1237</f>
        <v>0</v>
      </c>
    </row>
    <row r="1704" spans="1:9">
      <c r="A1704" s="83"/>
      <c r="B1704" s="83"/>
      <c r="C1704" s="81"/>
      <c r="D1704" s="81"/>
      <c r="E1704" s="81"/>
      <c r="F1704" s="83"/>
      <c r="G1704" s="84"/>
      <c r="H1704" s="81"/>
      <c r="I1704" s="42">
        <f>SCH!A1238</f>
        <v>0</v>
      </c>
    </row>
    <row r="1705" spans="1:9">
      <c r="A1705" s="83"/>
      <c r="B1705" s="83"/>
      <c r="C1705" s="81"/>
      <c r="D1705" s="81"/>
      <c r="E1705" s="81"/>
      <c r="F1705" s="83"/>
      <c r="G1705" s="84"/>
      <c r="H1705" s="81"/>
      <c r="I1705" s="42">
        <f>SCH!A1239</f>
        <v>0</v>
      </c>
    </row>
    <row r="1706" spans="1:9">
      <c r="A1706" s="83"/>
      <c r="B1706" s="83"/>
      <c r="C1706" s="81"/>
      <c r="D1706" s="81"/>
      <c r="E1706" s="81"/>
      <c r="F1706" s="83"/>
      <c r="G1706" s="84"/>
      <c r="H1706" s="81"/>
      <c r="I1706" s="42">
        <f>SCH!A1240</f>
        <v>0</v>
      </c>
    </row>
    <row r="1707" spans="1:9">
      <c r="A1707" s="83"/>
      <c r="B1707" s="83"/>
      <c r="C1707" s="81"/>
      <c r="D1707" s="81"/>
      <c r="E1707" s="81"/>
      <c r="F1707" s="83"/>
      <c r="G1707" s="84"/>
      <c r="H1707" s="81"/>
      <c r="I1707" s="42">
        <f>SCH!A1241</f>
        <v>0</v>
      </c>
    </row>
    <row r="1708" spans="1:9">
      <c r="A1708" s="83"/>
      <c r="B1708" s="83"/>
      <c r="C1708" s="81"/>
      <c r="D1708" s="81"/>
      <c r="E1708" s="81"/>
      <c r="F1708" s="83"/>
      <c r="G1708" s="84"/>
      <c r="H1708" s="81"/>
      <c r="I1708" s="42">
        <f>SCH!A1242</f>
        <v>0</v>
      </c>
    </row>
    <row r="1709" spans="1:9">
      <c r="A1709" s="83"/>
      <c r="B1709" s="83"/>
      <c r="C1709" s="81"/>
      <c r="D1709" s="81"/>
      <c r="E1709" s="81"/>
      <c r="F1709" s="83"/>
      <c r="G1709" s="84"/>
      <c r="H1709" s="81"/>
      <c r="I1709" s="42">
        <f>SCH!A1243</f>
        <v>0</v>
      </c>
    </row>
    <row r="1710" spans="1:9">
      <c r="A1710" s="83"/>
      <c r="B1710" s="83"/>
      <c r="C1710" s="81"/>
      <c r="D1710" s="81"/>
      <c r="E1710" s="81"/>
      <c r="F1710" s="83"/>
      <c r="G1710" s="84"/>
      <c r="H1710" s="81"/>
      <c r="I1710" s="42">
        <f>SCH!A1244</f>
        <v>0</v>
      </c>
    </row>
    <row r="1711" spans="1:9">
      <c r="A1711" s="83"/>
      <c r="B1711" s="83"/>
      <c r="C1711" s="81"/>
      <c r="D1711" s="81"/>
      <c r="E1711" s="81"/>
      <c r="F1711" s="83"/>
      <c r="G1711" s="84"/>
      <c r="H1711" s="81"/>
      <c r="I1711" s="42">
        <f>SCH!A1245</f>
        <v>0</v>
      </c>
    </row>
    <row r="1712" spans="1:9">
      <c r="A1712" s="83"/>
      <c r="B1712" s="83"/>
      <c r="C1712" s="81"/>
      <c r="D1712" s="81"/>
      <c r="E1712" s="81"/>
      <c r="F1712" s="83"/>
      <c r="G1712" s="84"/>
      <c r="H1712" s="81"/>
      <c r="I1712" s="42">
        <f>SCH!A1246</f>
        <v>0</v>
      </c>
    </row>
    <row r="1713" spans="1:9">
      <c r="A1713" s="83"/>
      <c r="B1713" s="83"/>
      <c r="C1713" s="81"/>
      <c r="D1713" s="81"/>
      <c r="E1713" s="81"/>
      <c r="F1713" s="83"/>
      <c r="G1713" s="84"/>
      <c r="H1713" s="81"/>
      <c r="I1713" s="42">
        <f>SCH!A1247</f>
        <v>0</v>
      </c>
    </row>
    <row r="1714" spans="1:9">
      <c r="A1714" s="83"/>
      <c r="B1714" s="83"/>
      <c r="C1714" s="81"/>
      <c r="D1714" s="81"/>
      <c r="E1714" s="81"/>
      <c r="F1714" s="83"/>
      <c r="G1714" s="84"/>
      <c r="H1714" s="81"/>
      <c r="I1714" s="42">
        <f>SCH!A1248</f>
        <v>0</v>
      </c>
    </row>
    <row r="1715" spans="1:9">
      <c r="A1715" s="83"/>
      <c r="B1715" s="83"/>
      <c r="C1715" s="81"/>
      <c r="D1715" s="81"/>
      <c r="E1715" s="81"/>
      <c r="F1715" s="83"/>
      <c r="G1715" s="84"/>
      <c r="H1715" s="81"/>
      <c r="I1715" s="42">
        <f>SCH!A1249</f>
        <v>0</v>
      </c>
    </row>
    <row r="1716" spans="1:9">
      <c r="A1716" s="83"/>
      <c r="B1716" s="83"/>
      <c r="C1716" s="81"/>
      <c r="D1716" s="81"/>
      <c r="E1716" s="81"/>
      <c r="F1716" s="83"/>
      <c r="G1716" s="84"/>
      <c r="H1716" s="81"/>
      <c r="I1716" s="42">
        <f>SCH!A1250</f>
        <v>0</v>
      </c>
    </row>
    <row r="1717" spans="1:9">
      <c r="A1717" s="83"/>
      <c r="B1717" s="83"/>
      <c r="C1717" s="81"/>
      <c r="D1717" s="81"/>
      <c r="E1717" s="81"/>
      <c r="F1717" s="83"/>
      <c r="G1717" s="84"/>
      <c r="H1717" s="81"/>
      <c r="I1717" s="42">
        <f>SCH!A1251</f>
        <v>0</v>
      </c>
    </row>
    <row r="1718" spans="1:9">
      <c r="A1718" s="83"/>
      <c r="B1718" s="83"/>
      <c r="C1718" s="81"/>
      <c r="D1718" s="81"/>
      <c r="E1718" s="81"/>
      <c r="F1718" s="83"/>
      <c r="G1718" s="84"/>
      <c r="H1718" s="81"/>
      <c r="I1718" s="42">
        <f>SCH!A1252</f>
        <v>0</v>
      </c>
    </row>
    <row r="1719" spans="1:9">
      <c r="A1719" s="83"/>
      <c r="B1719" s="83"/>
      <c r="C1719" s="81"/>
      <c r="D1719" s="81"/>
      <c r="E1719" s="81"/>
      <c r="F1719" s="83"/>
      <c r="G1719" s="84"/>
      <c r="H1719" s="81"/>
      <c r="I1719" s="42">
        <f>SCH!A1253</f>
        <v>0</v>
      </c>
    </row>
    <row r="1720" spans="1:9">
      <c r="A1720" s="83"/>
      <c r="B1720" s="83"/>
      <c r="C1720" s="81"/>
      <c r="D1720" s="81"/>
      <c r="E1720" s="81"/>
      <c r="F1720" s="83"/>
      <c r="G1720" s="84"/>
      <c r="H1720" s="81"/>
      <c r="I1720" s="42">
        <f>SCH!A1254</f>
        <v>0</v>
      </c>
    </row>
    <row r="1721" spans="1:9">
      <c r="A1721" s="83"/>
      <c r="B1721" s="83"/>
      <c r="C1721" s="81"/>
      <c r="D1721" s="81"/>
      <c r="E1721" s="81"/>
      <c r="F1721" s="83"/>
      <c r="G1721" s="84"/>
      <c r="H1721" s="81"/>
      <c r="I1721" s="42">
        <f>SCH!A1255</f>
        <v>0</v>
      </c>
    </row>
    <row r="1722" spans="1:9">
      <c r="A1722" s="83"/>
      <c r="B1722" s="83"/>
      <c r="C1722" s="81"/>
      <c r="D1722" s="81"/>
      <c r="E1722" s="81"/>
      <c r="F1722" s="83"/>
      <c r="G1722" s="84"/>
      <c r="H1722" s="81"/>
      <c r="I1722" s="42">
        <f>SCH!A1256</f>
        <v>0</v>
      </c>
    </row>
    <row r="1723" spans="1:9">
      <c r="A1723" s="83"/>
      <c r="B1723" s="83"/>
      <c r="C1723" s="81"/>
      <c r="D1723" s="81"/>
      <c r="E1723" s="81"/>
      <c r="F1723" s="83"/>
      <c r="G1723" s="84"/>
      <c r="H1723" s="81"/>
      <c r="I1723" s="42">
        <f>SCH!A1257</f>
        <v>0</v>
      </c>
    </row>
    <row r="1724" spans="1:9">
      <c r="A1724" s="83"/>
      <c r="B1724" s="83"/>
      <c r="C1724" s="81"/>
      <c r="D1724" s="81"/>
      <c r="E1724" s="81"/>
      <c r="F1724" s="83"/>
      <c r="G1724" s="84"/>
      <c r="H1724" s="81"/>
      <c r="I1724" s="42">
        <f>SCH!A1258</f>
        <v>0</v>
      </c>
    </row>
    <row r="1725" spans="1:9">
      <c r="A1725" s="83"/>
      <c r="B1725" s="83"/>
      <c r="C1725" s="81"/>
      <c r="D1725" s="81"/>
      <c r="E1725" s="81"/>
      <c r="F1725" s="83"/>
      <c r="G1725" s="84"/>
      <c r="H1725" s="81"/>
      <c r="I1725" s="42">
        <f>SCH!A1259</f>
        <v>0</v>
      </c>
    </row>
    <row r="1726" spans="1:9">
      <c r="A1726" s="83"/>
      <c r="B1726" s="83"/>
      <c r="C1726" s="81"/>
      <c r="D1726" s="81"/>
      <c r="E1726" s="81"/>
      <c r="F1726" s="83"/>
      <c r="G1726" s="84"/>
      <c r="H1726" s="81"/>
      <c r="I1726" s="42">
        <f>SCH!A1260</f>
        <v>0</v>
      </c>
    </row>
    <row r="1727" spans="1:9">
      <c r="A1727" s="83"/>
      <c r="B1727" s="83"/>
      <c r="C1727" s="81"/>
      <c r="D1727" s="81"/>
      <c r="E1727" s="81"/>
      <c r="F1727" s="83"/>
      <c r="G1727" s="84"/>
      <c r="H1727" s="81"/>
      <c r="I1727" s="42">
        <f>SCH!A1261</f>
        <v>0</v>
      </c>
    </row>
    <row r="1728" spans="1:9">
      <c r="A1728" s="83"/>
      <c r="B1728" s="83"/>
      <c r="C1728" s="81"/>
      <c r="D1728" s="81"/>
      <c r="E1728" s="81"/>
      <c r="F1728" s="83"/>
      <c r="G1728" s="84"/>
      <c r="H1728" s="81"/>
      <c r="I1728" s="42">
        <f>SCH!A1262</f>
        <v>0</v>
      </c>
    </row>
    <row r="1729" spans="1:9">
      <c r="A1729" s="83"/>
      <c r="B1729" s="83"/>
      <c r="C1729" s="81"/>
      <c r="D1729" s="81"/>
      <c r="E1729" s="81"/>
      <c r="F1729" s="83"/>
      <c r="G1729" s="84"/>
      <c r="H1729" s="81"/>
      <c r="I1729" s="42">
        <f>SCH!A1263</f>
        <v>0</v>
      </c>
    </row>
    <row r="1730" spans="1:9">
      <c r="A1730" s="83"/>
      <c r="B1730" s="83"/>
      <c r="C1730" s="81"/>
      <c r="D1730" s="81"/>
      <c r="E1730" s="81"/>
      <c r="F1730" s="83"/>
      <c r="G1730" s="84"/>
      <c r="H1730" s="81"/>
      <c r="I1730" s="42">
        <f>SCH!A1264</f>
        <v>0</v>
      </c>
    </row>
    <row r="1731" spans="1:9">
      <c r="A1731" s="83"/>
      <c r="B1731" s="83"/>
      <c r="C1731" s="81"/>
      <c r="D1731" s="81"/>
      <c r="E1731" s="81"/>
      <c r="F1731" s="83"/>
      <c r="G1731" s="84"/>
      <c r="H1731" s="81"/>
      <c r="I1731" s="42">
        <f>SCH!A1265</f>
        <v>0</v>
      </c>
    </row>
    <row r="1732" spans="1:9">
      <c r="A1732" s="83"/>
      <c r="B1732" s="83"/>
      <c r="C1732" s="81"/>
      <c r="D1732" s="81"/>
      <c r="E1732" s="81"/>
      <c r="F1732" s="83"/>
      <c r="G1732" s="84"/>
      <c r="H1732" s="81"/>
      <c r="I1732" s="42">
        <f>SCH!A1266</f>
        <v>0</v>
      </c>
    </row>
    <row r="1733" spans="1:9">
      <c r="A1733" s="83"/>
      <c r="B1733" s="83"/>
      <c r="C1733" s="81"/>
      <c r="D1733" s="81"/>
      <c r="E1733" s="81"/>
      <c r="F1733" s="83"/>
      <c r="G1733" s="84"/>
      <c r="H1733" s="81"/>
      <c r="I1733" s="42">
        <f>SCH!A1267</f>
        <v>0</v>
      </c>
    </row>
    <row r="1734" spans="1:9">
      <c r="A1734" s="83"/>
      <c r="B1734" s="83"/>
      <c r="C1734" s="81"/>
      <c r="D1734" s="81"/>
      <c r="E1734" s="81"/>
      <c r="F1734" s="83"/>
      <c r="G1734" s="84"/>
      <c r="H1734" s="81"/>
      <c r="I1734" s="42">
        <f>SCH!A1268</f>
        <v>0</v>
      </c>
    </row>
    <row r="1735" spans="1:9">
      <c r="A1735" s="83"/>
      <c r="B1735" s="83"/>
      <c r="C1735" s="81"/>
      <c r="D1735" s="81"/>
      <c r="E1735" s="81"/>
      <c r="F1735" s="83"/>
      <c r="G1735" s="84"/>
      <c r="H1735" s="81"/>
      <c r="I1735" s="42">
        <f>SCH!A1269</f>
        <v>0</v>
      </c>
    </row>
    <row r="1736" spans="1:9">
      <c r="A1736" s="83"/>
      <c r="B1736" s="83"/>
      <c r="C1736" s="81"/>
      <c r="D1736" s="81"/>
      <c r="E1736" s="81"/>
      <c r="F1736" s="83"/>
      <c r="G1736" s="84"/>
      <c r="H1736" s="81"/>
      <c r="I1736" s="42">
        <f>SCH!A1270</f>
        <v>0</v>
      </c>
    </row>
    <row r="1737" spans="1:9">
      <c r="A1737" s="83"/>
      <c r="B1737" s="83"/>
      <c r="C1737" s="81"/>
      <c r="D1737" s="81"/>
      <c r="E1737" s="81"/>
      <c r="F1737" s="83"/>
      <c r="G1737" s="84"/>
      <c r="H1737" s="81"/>
      <c r="I1737" s="42">
        <f>SCH!A1271</f>
        <v>0</v>
      </c>
    </row>
    <row r="1738" spans="1:9">
      <c r="A1738" s="83"/>
      <c r="B1738" s="83"/>
      <c r="C1738" s="81"/>
      <c r="D1738" s="81"/>
      <c r="E1738" s="81"/>
      <c r="F1738" s="83"/>
      <c r="G1738" s="84"/>
      <c r="H1738" s="81"/>
      <c r="I1738" s="42">
        <f>SCH!A1272</f>
        <v>0</v>
      </c>
    </row>
    <row r="1739" spans="1:9">
      <c r="A1739" s="83"/>
      <c r="B1739" s="83"/>
      <c r="C1739" s="81"/>
      <c r="D1739" s="81"/>
      <c r="E1739" s="81"/>
      <c r="F1739" s="83"/>
      <c r="G1739" s="84"/>
      <c r="H1739" s="81"/>
      <c r="I1739" s="42">
        <f>SCH!A1273</f>
        <v>0</v>
      </c>
    </row>
    <row r="1740" spans="1:9">
      <c r="A1740" s="83"/>
      <c r="B1740" s="83"/>
      <c r="C1740" s="81"/>
      <c r="D1740" s="81"/>
      <c r="E1740" s="81"/>
      <c r="F1740" s="83"/>
      <c r="G1740" s="84"/>
      <c r="H1740" s="81"/>
      <c r="I1740" s="42">
        <f>SCH!A1274</f>
        <v>0</v>
      </c>
    </row>
    <row r="1741" spans="1:9">
      <c r="A1741" s="83"/>
      <c r="B1741" s="83"/>
      <c r="C1741" s="81"/>
      <c r="D1741" s="81"/>
      <c r="E1741" s="81"/>
      <c r="F1741" s="83"/>
      <c r="G1741" s="84"/>
      <c r="H1741" s="81"/>
      <c r="I1741" s="42">
        <f>SCH!A1275</f>
        <v>0</v>
      </c>
    </row>
    <row r="1742" spans="1:9">
      <c r="A1742" s="83"/>
      <c r="B1742" s="83"/>
      <c r="C1742" s="81"/>
      <c r="D1742" s="81"/>
      <c r="E1742" s="81"/>
      <c r="F1742" s="83"/>
      <c r="G1742" s="84"/>
      <c r="H1742" s="81"/>
      <c r="I1742" s="42">
        <f>SCH!A1276</f>
        <v>0</v>
      </c>
    </row>
    <row r="1743" spans="1:9">
      <c r="A1743" s="83"/>
      <c r="B1743" s="83"/>
      <c r="C1743" s="81"/>
      <c r="D1743" s="81"/>
      <c r="E1743" s="81"/>
      <c r="F1743" s="83"/>
      <c r="G1743" s="84"/>
      <c r="H1743" s="81"/>
      <c r="I1743" s="42">
        <f>SCH!A1277</f>
        <v>0</v>
      </c>
    </row>
    <row r="1744" spans="1:9">
      <c r="A1744" s="83"/>
      <c r="B1744" s="83"/>
      <c r="C1744" s="81"/>
      <c r="D1744" s="81"/>
      <c r="E1744" s="81"/>
      <c r="F1744" s="83"/>
      <c r="G1744" s="84"/>
      <c r="H1744" s="81"/>
      <c r="I1744" s="42">
        <f>SCH!A1278</f>
        <v>0</v>
      </c>
    </row>
    <row r="1745" spans="1:9">
      <c r="A1745" s="83"/>
      <c r="B1745" s="83"/>
      <c r="C1745" s="81"/>
      <c r="D1745" s="81"/>
      <c r="E1745" s="81"/>
      <c r="F1745" s="83"/>
      <c r="G1745" s="84"/>
      <c r="H1745" s="81"/>
      <c r="I1745" s="42">
        <f>SCH!A1279</f>
        <v>0</v>
      </c>
    </row>
    <row r="1746" spans="1:9">
      <c r="A1746" s="83"/>
      <c r="B1746" s="83"/>
      <c r="C1746" s="81"/>
      <c r="D1746" s="81"/>
      <c r="E1746" s="81"/>
      <c r="F1746" s="83"/>
      <c r="G1746" s="84"/>
      <c r="H1746" s="81"/>
      <c r="I1746" s="42">
        <f>SCH!A1280</f>
        <v>0</v>
      </c>
    </row>
    <row r="1747" spans="1:9">
      <c r="A1747" s="83"/>
      <c r="B1747" s="83"/>
      <c r="C1747" s="81"/>
      <c r="D1747" s="81"/>
      <c r="E1747" s="81"/>
      <c r="F1747" s="83"/>
      <c r="G1747" s="84"/>
      <c r="H1747" s="81"/>
      <c r="I1747" s="42">
        <f>SCH!A1281</f>
        <v>0</v>
      </c>
    </row>
    <row r="1748" spans="1:9">
      <c r="A1748" s="83"/>
      <c r="B1748" s="83"/>
      <c r="C1748" s="81"/>
      <c r="D1748" s="81"/>
      <c r="E1748" s="81"/>
      <c r="F1748" s="83"/>
      <c r="G1748" s="84"/>
      <c r="H1748" s="81"/>
      <c r="I1748" s="42">
        <f>SCH!A1282</f>
        <v>0</v>
      </c>
    </row>
    <row r="1749" spans="1:9">
      <c r="A1749" s="83"/>
      <c r="B1749" s="83"/>
      <c r="C1749" s="81"/>
      <c r="D1749" s="81"/>
      <c r="E1749" s="81"/>
      <c r="F1749" s="83"/>
      <c r="G1749" s="84"/>
      <c r="H1749" s="81"/>
      <c r="I1749" s="42">
        <f>SCH!A1283</f>
        <v>0</v>
      </c>
    </row>
    <row r="1750" spans="1:9">
      <c r="A1750" s="83"/>
      <c r="B1750" s="83"/>
      <c r="C1750" s="81"/>
      <c r="D1750" s="81"/>
      <c r="E1750" s="81"/>
      <c r="F1750" s="83"/>
      <c r="G1750" s="84"/>
      <c r="H1750" s="81"/>
      <c r="I1750" s="42">
        <f>SCH!A1284</f>
        <v>0</v>
      </c>
    </row>
    <row r="1751" spans="1:9">
      <c r="A1751" s="83"/>
      <c r="B1751" s="83"/>
      <c r="C1751" s="81"/>
      <c r="D1751" s="81"/>
      <c r="E1751" s="81"/>
      <c r="F1751" s="83"/>
      <c r="G1751" s="84"/>
      <c r="H1751" s="81"/>
      <c r="I1751" s="42">
        <f>SCH!A1285</f>
        <v>0</v>
      </c>
    </row>
    <row r="1752" spans="1:9">
      <c r="A1752" s="83"/>
      <c r="B1752" s="83"/>
      <c r="C1752" s="81"/>
      <c r="D1752" s="81"/>
      <c r="E1752" s="81"/>
      <c r="F1752" s="83"/>
      <c r="G1752" s="84"/>
      <c r="H1752" s="81"/>
      <c r="I1752" s="42">
        <f>SCH!A1286</f>
        <v>0</v>
      </c>
    </row>
    <row r="1753" spans="1:9">
      <c r="A1753" s="83"/>
      <c r="B1753" s="83"/>
      <c r="C1753" s="81"/>
      <c r="D1753" s="81"/>
      <c r="E1753" s="81"/>
      <c r="F1753" s="83"/>
      <c r="G1753" s="84"/>
      <c r="H1753" s="81"/>
      <c r="I1753" s="42">
        <f>SCH!A1287</f>
        <v>0</v>
      </c>
    </row>
    <row r="1754" spans="1:9">
      <c r="A1754" s="83"/>
      <c r="B1754" s="83"/>
      <c r="C1754" s="81"/>
      <c r="D1754" s="81"/>
      <c r="E1754" s="81"/>
      <c r="F1754" s="83"/>
      <c r="G1754" s="84"/>
      <c r="H1754" s="81"/>
      <c r="I1754" s="42">
        <f>SCH!A1288</f>
        <v>0</v>
      </c>
    </row>
    <row r="1755" spans="1:9">
      <c r="A1755" s="83"/>
      <c r="B1755" s="83"/>
      <c r="C1755" s="81"/>
      <c r="D1755" s="81"/>
      <c r="E1755" s="81"/>
      <c r="F1755" s="83"/>
      <c r="G1755" s="84"/>
      <c r="H1755" s="81"/>
      <c r="I1755" s="42">
        <f>SCH!A1289</f>
        <v>0</v>
      </c>
    </row>
    <row r="1756" spans="1:9">
      <c r="A1756" s="83"/>
      <c r="B1756" s="83"/>
      <c r="C1756" s="81"/>
      <c r="D1756" s="81"/>
      <c r="E1756" s="81"/>
      <c r="F1756" s="83"/>
      <c r="G1756" s="84"/>
      <c r="H1756" s="81"/>
      <c r="I1756" s="42">
        <f>SCH!A1290</f>
        <v>0</v>
      </c>
    </row>
    <row r="1757" spans="1:9">
      <c r="A1757" s="83"/>
      <c r="B1757" s="83"/>
      <c r="C1757" s="81"/>
      <c r="D1757" s="81"/>
      <c r="E1757" s="81"/>
      <c r="F1757" s="83"/>
      <c r="G1757" s="84"/>
      <c r="H1757" s="81"/>
      <c r="I1757" s="42">
        <f>SCH!A1291</f>
        <v>0</v>
      </c>
    </row>
    <row r="1758" spans="1:9">
      <c r="A1758" s="83"/>
      <c r="B1758" s="83"/>
      <c r="C1758" s="81"/>
      <c r="D1758" s="81"/>
      <c r="E1758" s="81"/>
      <c r="F1758" s="83"/>
      <c r="G1758" s="84"/>
      <c r="H1758" s="81"/>
      <c r="I1758" s="42">
        <f>SCH!A1292</f>
        <v>0</v>
      </c>
    </row>
    <row r="1759" spans="1:9">
      <c r="A1759" s="83"/>
      <c r="B1759" s="83"/>
      <c r="C1759" s="81"/>
      <c r="D1759" s="81"/>
      <c r="E1759" s="81"/>
      <c r="F1759" s="83"/>
      <c r="G1759" s="84"/>
      <c r="H1759" s="81"/>
      <c r="I1759" s="42">
        <f>SCH!A1293</f>
        <v>0</v>
      </c>
    </row>
    <row r="1760" spans="1:9">
      <c r="A1760" s="83"/>
      <c r="B1760" s="83"/>
      <c r="C1760" s="81"/>
      <c r="D1760" s="81"/>
      <c r="E1760" s="81"/>
      <c r="F1760" s="83"/>
      <c r="G1760" s="84"/>
      <c r="H1760" s="81"/>
      <c r="I1760" s="42">
        <f>SCH!A1294</f>
        <v>0</v>
      </c>
    </row>
    <row r="1761" spans="1:9">
      <c r="A1761" s="83"/>
      <c r="B1761" s="83"/>
      <c r="C1761" s="81"/>
      <c r="D1761" s="81"/>
      <c r="E1761" s="81"/>
      <c r="F1761" s="83"/>
      <c r="G1761" s="84"/>
      <c r="H1761" s="81"/>
      <c r="I1761" s="42">
        <f>SCH!A1295</f>
        <v>0</v>
      </c>
    </row>
    <row r="1762" spans="1:9">
      <c r="A1762" s="83"/>
      <c r="B1762" s="83"/>
      <c r="C1762" s="81"/>
      <c r="D1762" s="81"/>
      <c r="E1762" s="81"/>
      <c r="F1762" s="83"/>
      <c r="G1762" s="84"/>
      <c r="H1762" s="81"/>
      <c r="I1762" s="42">
        <f>SCH!A1296</f>
        <v>0</v>
      </c>
    </row>
    <row r="1763" spans="1:9">
      <c r="A1763" s="83"/>
      <c r="B1763" s="83"/>
      <c r="C1763" s="81"/>
      <c r="D1763" s="81"/>
      <c r="E1763" s="81"/>
      <c r="F1763" s="83"/>
      <c r="G1763" s="84"/>
      <c r="H1763" s="81"/>
      <c r="I1763" s="42">
        <f>SCH!A1297</f>
        <v>0</v>
      </c>
    </row>
    <row r="1764" spans="1:9">
      <c r="A1764" s="83"/>
      <c r="B1764" s="83"/>
      <c r="C1764" s="81"/>
      <c r="D1764" s="81"/>
      <c r="E1764" s="81"/>
      <c r="F1764" s="83"/>
      <c r="G1764" s="84"/>
      <c r="H1764" s="81"/>
      <c r="I1764" s="42">
        <f>SCH!A1298</f>
        <v>0</v>
      </c>
    </row>
    <row r="1765" spans="1:9">
      <c r="A1765" s="83"/>
      <c r="B1765" s="83"/>
      <c r="C1765" s="81"/>
      <c r="D1765" s="81"/>
      <c r="E1765" s="81"/>
      <c r="F1765" s="83"/>
      <c r="G1765" s="84"/>
      <c r="H1765" s="81"/>
      <c r="I1765" s="42">
        <f>SCH!A1299</f>
        <v>0</v>
      </c>
    </row>
    <row r="1766" spans="1:9">
      <c r="A1766" s="83"/>
      <c r="B1766" s="83"/>
      <c r="C1766" s="81"/>
      <c r="D1766" s="81"/>
      <c r="E1766" s="81"/>
      <c r="F1766" s="83"/>
      <c r="G1766" s="84"/>
      <c r="H1766" s="81"/>
      <c r="I1766" s="42">
        <f>SCH!A1300</f>
        <v>0</v>
      </c>
    </row>
    <row r="1767" spans="1:9">
      <c r="A1767" s="83"/>
      <c r="B1767" s="83"/>
      <c r="C1767" s="81"/>
      <c r="D1767" s="81"/>
      <c r="E1767" s="81"/>
      <c r="F1767" s="83"/>
      <c r="G1767" s="84"/>
      <c r="H1767" s="81"/>
      <c r="I1767" s="42">
        <f>SCH!A1301</f>
        <v>0</v>
      </c>
    </row>
    <row r="1768" spans="1:9">
      <c r="A1768" s="83"/>
      <c r="B1768" s="83"/>
      <c r="C1768" s="81"/>
      <c r="D1768" s="81"/>
      <c r="E1768" s="81"/>
      <c r="F1768" s="83"/>
      <c r="G1768" s="84"/>
      <c r="H1768" s="81"/>
      <c r="I1768" s="42">
        <f>SCH!A1302</f>
        <v>0</v>
      </c>
    </row>
    <row r="1769" spans="1:9">
      <c r="A1769" s="83"/>
      <c r="B1769" s="83"/>
      <c r="C1769" s="81"/>
      <c r="D1769" s="81"/>
      <c r="E1769" s="81"/>
      <c r="F1769" s="83"/>
      <c r="G1769" s="84"/>
      <c r="H1769" s="81"/>
      <c r="I1769" s="42">
        <f>SCH!A1303</f>
        <v>0</v>
      </c>
    </row>
    <row r="1770" spans="1:9">
      <c r="A1770" s="83"/>
      <c r="B1770" s="83"/>
      <c r="C1770" s="81"/>
      <c r="D1770" s="81"/>
      <c r="E1770" s="81"/>
      <c r="F1770" s="83"/>
      <c r="G1770" s="84"/>
      <c r="H1770" s="81"/>
      <c r="I1770" s="42">
        <f>SCH!A1304</f>
        <v>0</v>
      </c>
    </row>
    <row r="1771" spans="1:9">
      <c r="A1771" s="83"/>
      <c r="B1771" s="83"/>
      <c r="C1771" s="81"/>
      <c r="D1771" s="81"/>
      <c r="E1771" s="81"/>
      <c r="F1771" s="83"/>
      <c r="G1771" s="84"/>
      <c r="H1771" s="81"/>
      <c r="I1771" s="42">
        <f>SCH!A1305</f>
        <v>0</v>
      </c>
    </row>
    <row r="1772" spans="1:9">
      <c r="A1772" s="83"/>
      <c r="B1772" s="83"/>
      <c r="C1772" s="81"/>
      <c r="D1772" s="81"/>
      <c r="E1772" s="81"/>
      <c r="F1772" s="83"/>
      <c r="G1772" s="84"/>
      <c r="H1772" s="81"/>
      <c r="I1772" s="42">
        <f>SCH!A1306</f>
        <v>0</v>
      </c>
    </row>
    <row r="1773" spans="1:9">
      <c r="A1773" s="83"/>
      <c r="B1773" s="83"/>
      <c r="C1773" s="81"/>
      <c r="D1773" s="81"/>
      <c r="E1773" s="81"/>
      <c r="F1773" s="83"/>
      <c r="G1773" s="84"/>
      <c r="H1773" s="81"/>
      <c r="I1773" s="42">
        <f>SCH!A1307</f>
        <v>0</v>
      </c>
    </row>
    <row r="1774" spans="1:9">
      <c r="A1774" s="83"/>
      <c r="B1774" s="83"/>
      <c r="C1774" s="81"/>
      <c r="D1774" s="81"/>
      <c r="E1774" s="81"/>
      <c r="F1774" s="83"/>
      <c r="G1774" s="84"/>
      <c r="H1774" s="81"/>
      <c r="I1774" s="42">
        <f>SCH!A1308</f>
        <v>0</v>
      </c>
    </row>
    <row r="1775" spans="1:9">
      <c r="A1775" s="83"/>
      <c r="B1775" s="83"/>
      <c r="C1775" s="81"/>
      <c r="D1775" s="81"/>
      <c r="E1775" s="81"/>
      <c r="F1775" s="83"/>
      <c r="G1775" s="84"/>
      <c r="H1775" s="81"/>
      <c r="I1775" s="42">
        <f>SCH!A1309</f>
        <v>0</v>
      </c>
    </row>
    <row r="1776" spans="1:9">
      <c r="A1776" s="83"/>
      <c r="B1776" s="83"/>
      <c r="C1776" s="81"/>
      <c r="D1776" s="81"/>
      <c r="E1776" s="81"/>
      <c r="F1776" s="83"/>
      <c r="G1776" s="84"/>
      <c r="H1776" s="81"/>
      <c r="I1776" s="42">
        <f>SCH!A1310</f>
        <v>0</v>
      </c>
    </row>
    <row r="1777" spans="1:9">
      <c r="A1777" s="83"/>
      <c r="B1777" s="83"/>
      <c r="C1777" s="81"/>
      <c r="D1777" s="81"/>
      <c r="E1777" s="81"/>
      <c r="F1777" s="83"/>
      <c r="G1777" s="84"/>
      <c r="H1777" s="81"/>
      <c r="I1777" s="42">
        <f>SCH!A1311</f>
        <v>0</v>
      </c>
    </row>
    <row r="1778" spans="1:9">
      <c r="A1778" s="83"/>
      <c r="B1778" s="83"/>
      <c r="C1778" s="81"/>
      <c r="D1778" s="81"/>
      <c r="E1778" s="81"/>
      <c r="F1778" s="83"/>
      <c r="G1778" s="84"/>
      <c r="H1778" s="81"/>
      <c r="I1778" s="42">
        <f>SCH!A1312</f>
        <v>0</v>
      </c>
    </row>
    <row r="1779" spans="1:9">
      <c r="A1779" s="83"/>
      <c r="B1779" s="83"/>
      <c r="C1779" s="81"/>
      <c r="D1779" s="81"/>
      <c r="E1779" s="81"/>
      <c r="F1779" s="83"/>
      <c r="G1779" s="84"/>
      <c r="H1779" s="81"/>
      <c r="I1779" s="42">
        <f>SCH!A1313</f>
        <v>0</v>
      </c>
    </row>
    <row r="1780" spans="1:9">
      <c r="A1780" s="83"/>
      <c r="B1780" s="83"/>
      <c r="C1780" s="81"/>
      <c r="D1780" s="81"/>
      <c r="E1780" s="81"/>
      <c r="F1780" s="83"/>
      <c r="G1780" s="84"/>
      <c r="H1780" s="81"/>
      <c r="I1780" s="42">
        <f>SCH!A1314</f>
        <v>0</v>
      </c>
    </row>
    <row r="1781" spans="1:9">
      <c r="A1781" s="83"/>
      <c r="B1781" s="83"/>
      <c r="C1781" s="81"/>
      <c r="D1781" s="81"/>
      <c r="E1781" s="81"/>
      <c r="F1781" s="83"/>
      <c r="G1781" s="84"/>
      <c r="H1781" s="81"/>
      <c r="I1781" s="42">
        <f>SCH!A1315</f>
        <v>0</v>
      </c>
    </row>
    <row r="1782" spans="1:9">
      <c r="A1782" s="83"/>
      <c r="B1782" s="83"/>
      <c r="C1782" s="81"/>
      <c r="D1782" s="81"/>
      <c r="E1782" s="81"/>
      <c r="F1782" s="83"/>
      <c r="G1782" s="84"/>
      <c r="H1782" s="81"/>
      <c r="I1782" s="42">
        <f>SCH!A1316</f>
        <v>0</v>
      </c>
    </row>
    <row r="1783" spans="1:9">
      <c r="A1783" s="83"/>
      <c r="B1783" s="83"/>
      <c r="C1783" s="81"/>
      <c r="D1783" s="81"/>
      <c r="E1783" s="81"/>
      <c r="F1783" s="83"/>
      <c r="G1783" s="84"/>
      <c r="H1783" s="81"/>
      <c r="I1783" s="42">
        <f>SCH!A1317</f>
        <v>0</v>
      </c>
    </row>
    <row r="1784" spans="1:9">
      <c r="A1784" s="83"/>
      <c r="B1784" s="83"/>
      <c r="C1784" s="81"/>
      <c r="D1784" s="81"/>
      <c r="E1784" s="81"/>
      <c r="F1784" s="83"/>
      <c r="G1784" s="84"/>
      <c r="H1784" s="81"/>
      <c r="I1784" s="42">
        <f>SCH!A1318</f>
        <v>0</v>
      </c>
    </row>
    <row r="1785" spans="1:9">
      <c r="A1785" s="83"/>
      <c r="B1785" s="83"/>
      <c r="C1785" s="81"/>
      <c r="D1785" s="81"/>
      <c r="E1785" s="81"/>
      <c r="F1785" s="83"/>
      <c r="G1785" s="84"/>
      <c r="H1785" s="81"/>
      <c r="I1785" s="42">
        <f>SCH!A1319</f>
        <v>0</v>
      </c>
    </row>
    <row r="1786" spans="1:9">
      <c r="A1786" s="83"/>
      <c r="B1786" s="83"/>
      <c r="C1786" s="81"/>
      <c r="D1786" s="81"/>
      <c r="E1786" s="81"/>
      <c r="F1786" s="83"/>
      <c r="G1786" s="84"/>
      <c r="H1786" s="81"/>
      <c r="I1786" s="42">
        <f>SCH!A1320</f>
        <v>0</v>
      </c>
    </row>
    <row r="1787" spans="1:9">
      <c r="A1787" s="83"/>
      <c r="B1787" s="83"/>
      <c r="C1787" s="81"/>
      <c r="D1787" s="81"/>
      <c r="E1787" s="81"/>
      <c r="F1787" s="83"/>
      <c r="G1787" s="84"/>
      <c r="H1787" s="81"/>
      <c r="I1787" s="42">
        <f>SCH!A1321</f>
        <v>0</v>
      </c>
    </row>
    <row r="1788" spans="1:9">
      <c r="A1788" s="83"/>
      <c r="B1788" s="83"/>
      <c r="C1788" s="81"/>
      <c r="D1788" s="81"/>
      <c r="E1788" s="81"/>
      <c r="F1788" s="83"/>
      <c r="G1788" s="84"/>
      <c r="H1788" s="81"/>
      <c r="I1788" s="42">
        <f>SCH!A1322</f>
        <v>0</v>
      </c>
    </row>
    <row r="1789" spans="1:9">
      <c r="A1789" s="83"/>
      <c r="B1789" s="83"/>
      <c r="C1789" s="81"/>
      <c r="D1789" s="81"/>
      <c r="E1789" s="81"/>
      <c r="F1789" s="83"/>
      <c r="G1789" s="84"/>
      <c r="H1789" s="81"/>
      <c r="I1789" s="42">
        <f>SCH!A1323</f>
        <v>0</v>
      </c>
    </row>
    <row r="1790" spans="1:9">
      <c r="A1790" s="83"/>
      <c r="B1790" s="83"/>
      <c r="C1790" s="81"/>
      <c r="D1790" s="81"/>
      <c r="E1790" s="81"/>
      <c r="F1790" s="83"/>
      <c r="G1790" s="84"/>
      <c r="H1790" s="81"/>
      <c r="I1790" s="42">
        <f>SCH!A1324</f>
        <v>0</v>
      </c>
    </row>
    <row r="1791" spans="1:9">
      <c r="A1791" s="83"/>
      <c r="B1791" s="83"/>
      <c r="C1791" s="81"/>
      <c r="D1791" s="81"/>
      <c r="E1791" s="81"/>
      <c r="F1791" s="83"/>
      <c r="G1791" s="84"/>
      <c r="H1791" s="81"/>
      <c r="I1791" s="42">
        <f>SCH!A1325</f>
        <v>0</v>
      </c>
    </row>
    <row r="1792" spans="1:9">
      <c r="A1792" s="83"/>
      <c r="B1792" s="83"/>
      <c r="C1792" s="81"/>
      <c r="D1792" s="81"/>
      <c r="E1792" s="81"/>
      <c r="F1792" s="83"/>
      <c r="G1792" s="84"/>
      <c r="H1792" s="81"/>
      <c r="I1792" s="42">
        <f>SCH!A1326</f>
        <v>0</v>
      </c>
    </row>
    <row r="1793" spans="1:9">
      <c r="A1793" s="83"/>
      <c r="B1793" s="83"/>
      <c r="C1793" s="81"/>
      <c r="D1793" s="81"/>
      <c r="E1793" s="81"/>
      <c r="F1793" s="83"/>
      <c r="G1793" s="84"/>
      <c r="H1793" s="81"/>
      <c r="I1793" s="42">
        <f>SCH!A1327</f>
        <v>0</v>
      </c>
    </row>
    <row r="1794" spans="1:9">
      <c r="A1794" s="83"/>
      <c r="B1794" s="83"/>
      <c r="C1794" s="81"/>
      <c r="D1794" s="81"/>
      <c r="E1794" s="81"/>
      <c r="F1794" s="83"/>
      <c r="G1794" s="84"/>
      <c r="H1794" s="81"/>
      <c r="I1794" s="42">
        <f>SCH!A1328</f>
        <v>0</v>
      </c>
    </row>
    <row r="1795" spans="1:9">
      <c r="A1795" s="83"/>
      <c r="B1795" s="83"/>
      <c r="C1795" s="81"/>
      <c r="D1795" s="81"/>
      <c r="E1795" s="81"/>
      <c r="F1795" s="83"/>
      <c r="G1795" s="84"/>
      <c r="H1795" s="81"/>
      <c r="I1795" s="42">
        <f>SCH!A1329</f>
        <v>0</v>
      </c>
    </row>
    <row r="1796" spans="1:9">
      <c r="A1796" s="83"/>
      <c r="B1796" s="83"/>
      <c r="C1796" s="81"/>
      <c r="D1796" s="81"/>
      <c r="E1796" s="81"/>
      <c r="F1796" s="83"/>
      <c r="G1796" s="84"/>
      <c r="H1796" s="81"/>
      <c r="I1796" s="42">
        <f>SCH!A1330</f>
        <v>0</v>
      </c>
    </row>
    <row r="1797" spans="1:9">
      <c r="A1797" s="83"/>
      <c r="B1797" s="83"/>
      <c r="C1797" s="81"/>
      <c r="D1797" s="81"/>
      <c r="E1797" s="81"/>
      <c r="F1797" s="83"/>
      <c r="G1797" s="84"/>
      <c r="H1797" s="81"/>
      <c r="I1797" s="42">
        <f>SCH!A1331</f>
        <v>0</v>
      </c>
    </row>
    <row r="1798" spans="1:9">
      <c r="A1798" s="83"/>
      <c r="B1798" s="83"/>
      <c r="C1798" s="81"/>
      <c r="D1798" s="81"/>
      <c r="E1798" s="81"/>
      <c r="F1798" s="83"/>
      <c r="G1798" s="84"/>
      <c r="H1798" s="81"/>
      <c r="I1798" s="42">
        <f>SCH!A1332</f>
        <v>0</v>
      </c>
    </row>
    <row r="1799" spans="1:9">
      <c r="A1799" s="83"/>
      <c r="B1799" s="83"/>
      <c r="C1799" s="81"/>
      <c r="D1799" s="81"/>
      <c r="E1799" s="81"/>
      <c r="F1799" s="83"/>
      <c r="G1799" s="84"/>
      <c r="H1799" s="81"/>
      <c r="I1799" s="42">
        <f>SCH!A1333</f>
        <v>0</v>
      </c>
    </row>
    <row r="1800" spans="1:9">
      <c r="A1800" s="83"/>
      <c r="B1800" s="83"/>
      <c r="C1800" s="81"/>
      <c r="D1800" s="81"/>
      <c r="E1800" s="81"/>
      <c r="F1800" s="83"/>
      <c r="G1800" s="84"/>
      <c r="H1800" s="81"/>
      <c r="I1800" s="42">
        <f>SCH!A1334</f>
        <v>0</v>
      </c>
    </row>
    <row r="1801" spans="1:9">
      <c r="A1801" s="83"/>
      <c r="B1801" s="83"/>
      <c r="C1801" s="81"/>
      <c r="D1801" s="81"/>
      <c r="E1801" s="81"/>
      <c r="F1801" s="83"/>
      <c r="G1801" s="84"/>
      <c r="H1801" s="81"/>
      <c r="I1801" s="42">
        <f>SCH!A1335</f>
        <v>0</v>
      </c>
    </row>
    <row r="1802" spans="1:9">
      <c r="A1802" s="83"/>
      <c r="B1802" s="83"/>
      <c r="C1802" s="81"/>
      <c r="D1802" s="81"/>
      <c r="E1802" s="81"/>
      <c r="F1802" s="83"/>
      <c r="G1802" s="84"/>
      <c r="H1802" s="81"/>
      <c r="I1802" s="42">
        <f>SCH!A1336</f>
        <v>0</v>
      </c>
    </row>
    <row r="1803" spans="1:9">
      <c r="A1803" s="83"/>
      <c r="B1803" s="83"/>
      <c r="C1803" s="81"/>
      <c r="D1803" s="81"/>
      <c r="E1803" s="81"/>
      <c r="F1803" s="83"/>
      <c r="G1803" s="84"/>
      <c r="H1803" s="81"/>
      <c r="I1803" s="42">
        <f>SCH!A1337</f>
        <v>0</v>
      </c>
    </row>
    <row r="1804" spans="1:9">
      <c r="A1804" s="83"/>
      <c r="B1804" s="83"/>
      <c r="C1804" s="81"/>
      <c r="D1804" s="81"/>
      <c r="E1804" s="81"/>
      <c r="F1804" s="83"/>
      <c r="G1804" s="84"/>
      <c r="H1804" s="81"/>
      <c r="I1804" s="42">
        <f>SCH!A1338</f>
        <v>0</v>
      </c>
    </row>
    <row r="1805" spans="1:9">
      <c r="A1805" s="83"/>
      <c r="B1805" s="83"/>
      <c r="C1805" s="81"/>
      <c r="D1805" s="81"/>
      <c r="E1805" s="81"/>
      <c r="F1805" s="83"/>
      <c r="G1805" s="84"/>
      <c r="H1805" s="81"/>
      <c r="I1805" s="42">
        <f>SCH!A1339</f>
        <v>0</v>
      </c>
    </row>
    <row r="1806" spans="1:9">
      <c r="A1806" s="83"/>
      <c r="B1806" s="83"/>
      <c r="C1806" s="81"/>
      <c r="D1806" s="81"/>
      <c r="E1806" s="81"/>
      <c r="F1806" s="83"/>
      <c r="G1806" s="84"/>
      <c r="H1806" s="81"/>
      <c r="I1806" s="42">
        <f>SCH!A1340</f>
        <v>0</v>
      </c>
    </row>
    <row r="1807" spans="1:9">
      <c r="A1807" s="83"/>
      <c r="B1807" s="83"/>
      <c r="C1807" s="81"/>
      <c r="D1807" s="81"/>
      <c r="E1807" s="81"/>
      <c r="F1807" s="83"/>
      <c r="G1807" s="84"/>
      <c r="H1807" s="81"/>
      <c r="I1807" s="42">
        <f>SCH!A1341</f>
        <v>0</v>
      </c>
    </row>
    <row r="1808" spans="1:9">
      <c r="A1808" s="83"/>
      <c r="B1808" s="83"/>
      <c r="C1808" s="81"/>
      <c r="D1808" s="81"/>
      <c r="E1808" s="81"/>
      <c r="F1808" s="83"/>
      <c r="G1808" s="84"/>
      <c r="H1808" s="81"/>
      <c r="I1808" s="42">
        <f>SCH!A1342</f>
        <v>0</v>
      </c>
    </row>
    <row r="1809" spans="1:9">
      <c r="A1809" s="83"/>
      <c r="B1809" s="83"/>
      <c r="C1809" s="81"/>
      <c r="D1809" s="81"/>
      <c r="E1809" s="81"/>
      <c r="F1809" s="83"/>
      <c r="G1809" s="84"/>
      <c r="H1809" s="81"/>
      <c r="I1809" s="42">
        <f>SCH!A1343</f>
        <v>0</v>
      </c>
    </row>
    <row r="1810" spans="1:9">
      <c r="A1810" s="83"/>
      <c r="B1810" s="83"/>
      <c r="C1810" s="81"/>
      <c r="D1810" s="81"/>
      <c r="E1810" s="81"/>
      <c r="F1810" s="83"/>
      <c r="G1810" s="84"/>
      <c r="H1810" s="81"/>
      <c r="I1810" s="42">
        <f>SCH!A1344</f>
        <v>0</v>
      </c>
    </row>
    <row r="1811" spans="1:9">
      <c r="A1811" s="83"/>
      <c r="B1811" s="83"/>
      <c r="C1811" s="81"/>
      <c r="D1811" s="81"/>
      <c r="E1811" s="81"/>
      <c r="F1811" s="83"/>
      <c r="G1811" s="84"/>
      <c r="H1811" s="81"/>
      <c r="I1811" s="42">
        <f>SCH!A1345</f>
        <v>0</v>
      </c>
    </row>
    <row r="1812" spans="1:9">
      <c r="A1812" s="83"/>
      <c r="B1812" s="83"/>
      <c r="C1812" s="81"/>
      <c r="D1812" s="81"/>
      <c r="E1812" s="81"/>
      <c r="F1812" s="83"/>
      <c r="G1812" s="84"/>
      <c r="H1812" s="81"/>
      <c r="I1812" s="42">
        <f>SCH!A1346</f>
        <v>0</v>
      </c>
    </row>
    <row r="1813" spans="1:9">
      <c r="A1813" s="83"/>
      <c r="B1813" s="83"/>
      <c r="C1813" s="81"/>
      <c r="D1813" s="81"/>
      <c r="E1813" s="81"/>
      <c r="F1813" s="83"/>
      <c r="G1813" s="84"/>
      <c r="H1813" s="81"/>
      <c r="I1813" s="42">
        <f>SCH!A1347</f>
        <v>0</v>
      </c>
    </row>
    <row r="1814" spans="1:9">
      <c r="A1814" s="83"/>
      <c r="B1814" s="83"/>
      <c r="C1814" s="81"/>
      <c r="D1814" s="81"/>
      <c r="E1814" s="81"/>
      <c r="F1814" s="83"/>
      <c r="G1814" s="84"/>
      <c r="H1814" s="81"/>
      <c r="I1814" s="42">
        <f>SCH!A1348</f>
        <v>0</v>
      </c>
    </row>
    <row r="1815" spans="1:9">
      <c r="A1815" s="83"/>
      <c r="B1815" s="83"/>
      <c r="C1815" s="81"/>
      <c r="D1815" s="81"/>
      <c r="E1815" s="81"/>
      <c r="F1815" s="83"/>
      <c r="G1815" s="84"/>
      <c r="H1815" s="81"/>
      <c r="I1815" s="42">
        <f>SCH!A1349</f>
        <v>0</v>
      </c>
    </row>
    <row r="1816" spans="1:9">
      <c r="A1816" s="83"/>
      <c r="B1816" s="83"/>
      <c r="C1816" s="81"/>
      <c r="D1816" s="81"/>
      <c r="E1816" s="81"/>
      <c r="F1816" s="83"/>
      <c r="G1816" s="84"/>
      <c r="H1816" s="81"/>
      <c r="I1816" s="42">
        <f>SCH!A1350</f>
        <v>0</v>
      </c>
    </row>
    <row r="1817" spans="1:9">
      <c r="A1817" s="83"/>
      <c r="B1817" s="83"/>
      <c r="C1817" s="81"/>
      <c r="D1817" s="81"/>
      <c r="E1817" s="81"/>
      <c r="F1817" s="83"/>
      <c r="G1817" s="84"/>
      <c r="H1817" s="81"/>
      <c r="I1817" s="42">
        <f>SCH!A1351</f>
        <v>0</v>
      </c>
    </row>
    <row r="1818" spans="1:9">
      <c r="A1818" s="83"/>
      <c r="B1818" s="83"/>
      <c r="C1818" s="81"/>
      <c r="D1818" s="81"/>
      <c r="E1818" s="81"/>
      <c r="F1818" s="83"/>
      <c r="G1818" s="84"/>
      <c r="H1818" s="81"/>
      <c r="I1818" s="42">
        <f>SCH!A1352</f>
        <v>0</v>
      </c>
    </row>
    <row r="1819" spans="1:9">
      <c r="A1819" s="83"/>
      <c r="B1819" s="83"/>
      <c r="C1819" s="81"/>
      <c r="D1819" s="81"/>
      <c r="E1819" s="81"/>
      <c r="F1819" s="83"/>
      <c r="G1819" s="84"/>
      <c r="H1819" s="81"/>
      <c r="I1819" s="42">
        <f>SCH!A1353</f>
        <v>0</v>
      </c>
    </row>
    <row r="1820" spans="1:9">
      <c r="A1820" s="83"/>
      <c r="B1820" s="83"/>
      <c r="C1820" s="81"/>
      <c r="D1820" s="81"/>
      <c r="E1820" s="81"/>
      <c r="F1820" s="83"/>
      <c r="G1820" s="84"/>
      <c r="H1820" s="81"/>
      <c r="I1820" s="42">
        <f>SCH!A1354</f>
        <v>0</v>
      </c>
    </row>
    <row r="1821" spans="1:9">
      <c r="A1821" s="83"/>
      <c r="B1821" s="83"/>
      <c r="C1821" s="81"/>
      <c r="D1821" s="81"/>
      <c r="E1821" s="81"/>
      <c r="F1821" s="83"/>
      <c r="G1821" s="84"/>
      <c r="H1821" s="81"/>
      <c r="I1821" s="42">
        <f>SCH!A1355</f>
        <v>0</v>
      </c>
    </row>
    <row r="1822" spans="1:9">
      <c r="A1822" s="83"/>
      <c r="B1822" s="83"/>
      <c r="C1822" s="81"/>
      <c r="D1822" s="81"/>
      <c r="E1822" s="81"/>
      <c r="F1822" s="83"/>
      <c r="G1822" s="84"/>
      <c r="H1822" s="81"/>
      <c r="I1822" s="42">
        <f>SCH!A1356</f>
        <v>0</v>
      </c>
    </row>
    <row r="1823" spans="1:9">
      <c r="A1823" s="83"/>
      <c r="B1823" s="83"/>
      <c r="C1823" s="81"/>
      <c r="D1823" s="81"/>
      <c r="E1823" s="81"/>
      <c r="F1823" s="83"/>
      <c r="G1823" s="84"/>
      <c r="H1823" s="81"/>
      <c r="I1823" s="42">
        <f>SCH!A1357</f>
        <v>0</v>
      </c>
    </row>
    <row r="1824" spans="1:9">
      <c r="A1824" s="83"/>
      <c r="B1824" s="83"/>
      <c r="C1824" s="81"/>
      <c r="D1824" s="81"/>
      <c r="E1824" s="81"/>
      <c r="F1824" s="83"/>
      <c r="G1824" s="84"/>
      <c r="H1824" s="81"/>
      <c r="I1824" s="42">
        <f>SCH!A1358</f>
        <v>0</v>
      </c>
    </row>
    <row r="1825" spans="1:9">
      <c r="A1825" s="83"/>
      <c r="B1825" s="83"/>
      <c r="C1825" s="81"/>
      <c r="D1825" s="81"/>
      <c r="E1825" s="81"/>
      <c r="F1825" s="83"/>
      <c r="G1825" s="84"/>
      <c r="H1825" s="81"/>
      <c r="I1825" s="42">
        <f>SCH!A1359</f>
        <v>0</v>
      </c>
    </row>
    <row r="1826" spans="1:9">
      <c r="A1826" s="83"/>
      <c r="B1826" s="83"/>
      <c r="C1826" s="81"/>
      <c r="D1826" s="81"/>
      <c r="E1826" s="81"/>
      <c r="F1826" s="83"/>
      <c r="G1826" s="84"/>
      <c r="H1826" s="81"/>
      <c r="I1826" s="42">
        <f>SCH!A1360</f>
        <v>0</v>
      </c>
    </row>
    <row r="1827" spans="1:9">
      <c r="A1827" s="83"/>
      <c r="B1827" s="83"/>
      <c r="C1827" s="81"/>
      <c r="D1827" s="81"/>
      <c r="E1827" s="81"/>
      <c r="F1827" s="83"/>
      <c r="G1827" s="84"/>
      <c r="H1827" s="81"/>
      <c r="I1827" s="42">
        <f>SCH!A1361</f>
        <v>0</v>
      </c>
    </row>
    <row r="1828" spans="1:9">
      <c r="A1828" s="83"/>
      <c r="B1828" s="83"/>
      <c r="C1828" s="81"/>
      <c r="D1828" s="81"/>
      <c r="E1828" s="81"/>
      <c r="F1828" s="83"/>
      <c r="G1828" s="84"/>
      <c r="H1828" s="81"/>
      <c r="I1828" s="42">
        <f>SCH!A1362</f>
        <v>0</v>
      </c>
    </row>
    <row r="1829" spans="1:9">
      <c r="A1829" s="83"/>
      <c r="B1829" s="83"/>
      <c r="C1829" s="81"/>
      <c r="D1829" s="81"/>
      <c r="E1829" s="81"/>
      <c r="F1829" s="83"/>
      <c r="G1829" s="84"/>
      <c r="H1829" s="81"/>
      <c r="I1829" s="42">
        <f>SCH!A1363</f>
        <v>0</v>
      </c>
    </row>
    <row r="1830" spans="1:9">
      <c r="A1830" s="83"/>
      <c r="B1830" s="83"/>
      <c r="C1830" s="81"/>
      <c r="D1830" s="81"/>
      <c r="E1830" s="81"/>
      <c r="F1830" s="83"/>
      <c r="G1830" s="84"/>
      <c r="H1830" s="81"/>
      <c r="I1830" s="42">
        <f>SCH!A1364</f>
        <v>0</v>
      </c>
    </row>
    <row r="1831" spans="1:9">
      <c r="A1831" s="83"/>
      <c r="B1831" s="83"/>
      <c r="C1831" s="81"/>
      <c r="D1831" s="81"/>
      <c r="E1831" s="81"/>
      <c r="F1831" s="83"/>
      <c r="G1831" s="84"/>
      <c r="H1831" s="81"/>
      <c r="I1831" s="42">
        <f>SCH!A1365</f>
        <v>0</v>
      </c>
    </row>
    <row r="1832" spans="1:9">
      <c r="A1832" s="83"/>
      <c r="B1832" s="83"/>
      <c r="C1832" s="81"/>
      <c r="D1832" s="81"/>
      <c r="E1832" s="81"/>
      <c r="F1832" s="83"/>
      <c r="G1832" s="84"/>
      <c r="H1832" s="81"/>
      <c r="I1832" s="42">
        <f>SCH!A1366</f>
        <v>0</v>
      </c>
    </row>
    <row r="1833" spans="1:9">
      <c r="A1833" s="83"/>
      <c r="B1833" s="83"/>
      <c r="C1833" s="81"/>
      <c r="D1833" s="81"/>
      <c r="E1833" s="81"/>
      <c r="F1833" s="83"/>
      <c r="G1833" s="84"/>
      <c r="H1833" s="81"/>
      <c r="I1833" s="42">
        <f>SCH!A1367</f>
        <v>0</v>
      </c>
    </row>
    <row r="1834" spans="1:9">
      <c r="A1834" s="83"/>
      <c r="B1834" s="83"/>
      <c r="C1834" s="81"/>
      <c r="D1834" s="81"/>
      <c r="E1834" s="81"/>
      <c r="F1834" s="83"/>
      <c r="G1834" s="84"/>
      <c r="H1834" s="81"/>
      <c r="I1834" s="42">
        <f>SCH!A1368</f>
        <v>0</v>
      </c>
    </row>
    <row r="1835" spans="1:9">
      <c r="A1835" s="83"/>
      <c r="B1835" s="83"/>
      <c r="C1835" s="81"/>
      <c r="D1835" s="81"/>
      <c r="E1835" s="81"/>
      <c r="F1835" s="83"/>
      <c r="G1835" s="84"/>
      <c r="H1835" s="81"/>
      <c r="I1835" s="42">
        <f>SCH!A1369</f>
        <v>0</v>
      </c>
    </row>
    <row r="1836" spans="1:9">
      <c r="A1836" s="83"/>
      <c r="B1836" s="83"/>
      <c r="C1836" s="81"/>
      <c r="D1836" s="81"/>
      <c r="E1836" s="81"/>
      <c r="F1836" s="83"/>
      <c r="G1836" s="84"/>
      <c r="H1836" s="81"/>
      <c r="I1836" s="42">
        <f>SCH!A1370</f>
        <v>0</v>
      </c>
    </row>
    <row r="1837" spans="1:9">
      <c r="A1837" s="83"/>
      <c r="B1837" s="83"/>
      <c r="C1837" s="81"/>
      <c r="D1837" s="81"/>
      <c r="E1837" s="81"/>
      <c r="F1837" s="83"/>
      <c r="G1837" s="84"/>
      <c r="H1837" s="81"/>
      <c r="I1837" s="42">
        <f>SCH!A1371</f>
        <v>0</v>
      </c>
    </row>
    <row r="1838" spans="1:9">
      <c r="A1838" s="83"/>
      <c r="B1838" s="83"/>
      <c r="C1838" s="81"/>
      <c r="D1838" s="81"/>
      <c r="E1838" s="81"/>
      <c r="F1838" s="83"/>
      <c r="G1838" s="84"/>
      <c r="H1838" s="81"/>
      <c r="I1838" s="42">
        <f>SCH!A1372</f>
        <v>0</v>
      </c>
    </row>
    <row r="1839" spans="1:9">
      <c r="A1839" s="83"/>
      <c r="B1839" s="83"/>
      <c r="C1839" s="81"/>
      <c r="D1839" s="81"/>
      <c r="E1839" s="81"/>
      <c r="F1839" s="83"/>
      <c r="G1839" s="84"/>
      <c r="H1839" s="81"/>
      <c r="I1839" s="42">
        <f>SCH!A1373</f>
        <v>0</v>
      </c>
    </row>
    <row r="1840" spans="1:9">
      <c r="A1840" s="83"/>
      <c r="B1840" s="83"/>
      <c r="C1840" s="81"/>
      <c r="D1840" s="81"/>
      <c r="E1840" s="81"/>
      <c r="F1840" s="83"/>
      <c r="G1840" s="84"/>
      <c r="H1840" s="81"/>
      <c r="I1840" s="42">
        <f>SCH!A1374</f>
        <v>0</v>
      </c>
    </row>
    <row r="1841" spans="1:9">
      <c r="A1841" s="83"/>
      <c r="B1841" s="83"/>
      <c r="C1841" s="81"/>
      <c r="D1841" s="81"/>
      <c r="E1841" s="81"/>
      <c r="F1841" s="83"/>
      <c r="G1841" s="84"/>
      <c r="H1841" s="81"/>
      <c r="I1841" s="42">
        <f>SCH!A1375</f>
        <v>0</v>
      </c>
    </row>
    <row r="1842" spans="1:9">
      <c r="A1842" s="83"/>
      <c r="B1842" s="83"/>
      <c r="C1842" s="81"/>
      <c r="D1842" s="81"/>
      <c r="E1842" s="81"/>
      <c r="F1842" s="83"/>
      <c r="G1842" s="84"/>
      <c r="H1842" s="81"/>
      <c r="I1842" s="42">
        <f>SCH!A1376</f>
        <v>0</v>
      </c>
    </row>
    <row r="1843" spans="1:9">
      <c r="A1843" s="83"/>
      <c r="B1843" s="83"/>
      <c r="C1843" s="81"/>
      <c r="D1843" s="81"/>
      <c r="E1843" s="81"/>
      <c r="F1843" s="83"/>
      <c r="G1843" s="84"/>
      <c r="H1843" s="81"/>
      <c r="I1843" s="42">
        <f>SCH!A1377</f>
        <v>0</v>
      </c>
    </row>
    <row r="1844" spans="1:9">
      <c r="A1844" s="83"/>
      <c r="B1844" s="83"/>
      <c r="C1844" s="81"/>
      <c r="D1844" s="81"/>
      <c r="E1844" s="81"/>
      <c r="F1844" s="83"/>
      <c r="G1844" s="84"/>
      <c r="H1844" s="81"/>
      <c r="I1844" s="42">
        <f>SCH!A1378</f>
        <v>0</v>
      </c>
    </row>
    <row r="1845" spans="1:9">
      <c r="A1845" s="83"/>
      <c r="B1845" s="83"/>
      <c r="C1845" s="81"/>
      <c r="D1845" s="81"/>
      <c r="E1845" s="81"/>
      <c r="F1845" s="83"/>
      <c r="G1845" s="84"/>
      <c r="H1845" s="81"/>
      <c r="I1845" s="42">
        <f>SCH!A1379</f>
        <v>0</v>
      </c>
    </row>
    <row r="1846" spans="1:9">
      <c r="A1846" s="83"/>
      <c r="B1846" s="83"/>
      <c r="C1846" s="81"/>
      <c r="D1846" s="81"/>
      <c r="E1846" s="81"/>
      <c r="F1846" s="83"/>
      <c r="G1846" s="84"/>
      <c r="H1846" s="81"/>
      <c r="I1846" s="42">
        <f>SCH!A1380</f>
        <v>0</v>
      </c>
    </row>
    <row r="1847" spans="1:9">
      <c r="A1847" s="83"/>
      <c r="B1847" s="83"/>
      <c r="C1847" s="81"/>
      <c r="D1847" s="81"/>
      <c r="E1847" s="81"/>
      <c r="F1847" s="83"/>
      <c r="G1847" s="84"/>
      <c r="H1847" s="81"/>
      <c r="I1847" s="42">
        <f>SCH!A1381</f>
        <v>0</v>
      </c>
    </row>
    <row r="1848" spans="1:9">
      <c r="A1848" s="83"/>
      <c r="B1848" s="83"/>
      <c r="C1848" s="81"/>
      <c r="D1848" s="81"/>
      <c r="E1848" s="81"/>
      <c r="F1848" s="83"/>
      <c r="G1848" s="84"/>
      <c r="H1848" s="81"/>
      <c r="I1848" s="42">
        <f>SCH!A1382</f>
        <v>0</v>
      </c>
    </row>
    <row r="1849" spans="1:9">
      <c r="A1849" s="83"/>
      <c r="B1849" s="83"/>
      <c r="C1849" s="81"/>
      <c r="D1849" s="81"/>
      <c r="E1849" s="81"/>
      <c r="F1849" s="83"/>
      <c r="G1849" s="84"/>
      <c r="H1849" s="81"/>
      <c r="I1849" s="42">
        <f>SCH!A1383</f>
        <v>0</v>
      </c>
    </row>
    <row r="1850" spans="1:9">
      <c r="A1850" s="83"/>
      <c r="B1850" s="83"/>
      <c r="C1850" s="81"/>
      <c r="D1850" s="81"/>
      <c r="E1850" s="81"/>
      <c r="F1850" s="83"/>
      <c r="G1850" s="84"/>
      <c r="H1850" s="81"/>
      <c r="I1850" s="42">
        <f>SCH!A1384</f>
        <v>0</v>
      </c>
    </row>
    <row r="1851" spans="1:9">
      <c r="A1851" s="83"/>
      <c r="B1851" s="83"/>
      <c r="C1851" s="81"/>
      <c r="D1851" s="81"/>
      <c r="E1851" s="81"/>
      <c r="F1851" s="83"/>
      <c r="G1851" s="84"/>
      <c r="H1851" s="81"/>
      <c r="I1851" s="42">
        <f>SCH!A1385</f>
        <v>0</v>
      </c>
    </row>
    <row r="1852" spans="1:9">
      <c r="A1852" s="83"/>
      <c r="B1852" s="83"/>
      <c r="C1852" s="81"/>
      <c r="D1852" s="81"/>
      <c r="E1852" s="81"/>
      <c r="F1852" s="83"/>
      <c r="G1852" s="84"/>
      <c r="H1852" s="81"/>
      <c r="I1852" s="42">
        <f>SCH!A1386</f>
        <v>0</v>
      </c>
    </row>
    <row r="1853" spans="1:9">
      <c r="A1853" s="83"/>
      <c r="B1853" s="83"/>
      <c r="C1853" s="81"/>
      <c r="D1853" s="81"/>
      <c r="E1853" s="81"/>
      <c r="F1853" s="83"/>
      <c r="G1853" s="84"/>
      <c r="H1853" s="81"/>
      <c r="I1853" s="42">
        <f>SCH!A1387</f>
        <v>0</v>
      </c>
    </row>
    <row r="1854" spans="1:9">
      <c r="A1854" s="83"/>
      <c r="B1854" s="83"/>
      <c r="C1854" s="81"/>
      <c r="D1854" s="81"/>
      <c r="E1854" s="81"/>
      <c r="F1854" s="83"/>
      <c r="G1854" s="84"/>
      <c r="H1854" s="81"/>
      <c r="I1854" s="42">
        <f>SCH!A1388</f>
        <v>0</v>
      </c>
    </row>
    <row r="1855" spans="1:9">
      <c r="A1855" s="83"/>
      <c r="B1855" s="83"/>
      <c r="C1855" s="81"/>
      <c r="D1855" s="81"/>
      <c r="E1855" s="81"/>
      <c r="F1855" s="83"/>
      <c r="G1855" s="84"/>
      <c r="H1855" s="81"/>
      <c r="I1855" s="42">
        <f>SCH!A1389</f>
        <v>0</v>
      </c>
    </row>
    <row r="1856" spans="1:9">
      <c r="A1856" s="83"/>
      <c r="B1856" s="83"/>
      <c r="C1856" s="81"/>
      <c r="D1856" s="81"/>
      <c r="E1856" s="81"/>
      <c r="F1856" s="83"/>
      <c r="G1856" s="84"/>
      <c r="H1856" s="81"/>
      <c r="I1856" s="42">
        <f>SCH!A1390</f>
        <v>0</v>
      </c>
    </row>
    <row r="1857" spans="1:9">
      <c r="A1857" s="83"/>
      <c r="B1857" s="83"/>
      <c r="C1857" s="81"/>
      <c r="D1857" s="81"/>
      <c r="E1857" s="81"/>
      <c r="F1857" s="83"/>
      <c r="G1857" s="84"/>
      <c r="H1857" s="81"/>
      <c r="I1857" s="42">
        <f>SCH!A1391</f>
        <v>0</v>
      </c>
    </row>
    <row r="1858" spans="1:9">
      <c r="A1858" s="83"/>
      <c r="B1858" s="83"/>
      <c r="C1858" s="81"/>
      <c r="D1858" s="81"/>
      <c r="E1858" s="81"/>
      <c r="F1858" s="83"/>
      <c r="G1858" s="84"/>
      <c r="H1858" s="81"/>
      <c r="I1858" s="42">
        <f>SCH!A1392</f>
        <v>0</v>
      </c>
    </row>
    <row r="1859" spans="1:9">
      <c r="A1859" s="83"/>
      <c r="B1859" s="83"/>
      <c r="C1859" s="81"/>
      <c r="D1859" s="81"/>
      <c r="E1859" s="81"/>
      <c r="F1859" s="83"/>
      <c r="G1859" s="84"/>
      <c r="H1859" s="81"/>
      <c r="I1859" s="42">
        <f>SCH!A1393</f>
        <v>0</v>
      </c>
    </row>
    <row r="1860" spans="1:9">
      <c r="A1860" s="83"/>
      <c r="B1860" s="83"/>
      <c r="C1860" s="81"/>
      <c r="D1860" s="81"/>
      <c r="E1860" s="81"/>
      <c r="F1860" s="83"/>
      <c r="G1860" s="84"/>
      <c r="H1860" s="81"/>
      <c r="I1860" s="42">
        <f>SCH!A1394</f>
        <v>0</v>
      </c>
    </row>
    <row r="1861" spans="1:9">
      <c r="A1861" s="83"/>
      <c r="B1861" s="83"/>
      <c r="C1861" s="81"/>
      <c r="D1861" s="81"/>
      <c r="E1861" s="81"/>
      <c r="F1861" s="83"/>
      <c r="G1861" s="84"/>
      <c r="H1861" s="81"/>
      <c r="I1861" s="42">
        <f>SCH!A1395</f>
        <v>0</v>
      </c>
    </row>
    <row r="1862" spans="1:9">
      <c r="A1862" s="83"/>
      <c r="B1862" s="83"/>
      <c r="C1862" s="81"/>
      <c r="D1862" s="81"/>
      <c r="E1862" s="81"/>
      <c r="F1862" s="83"/>
      <c r="G1862" s="84"/>
      <c r="H1862" s="81"/>
      <c r="I1862" s="42">
        <f>SCH!A1396</f>
        <v>0</v>
      </c>
    </row>
    <row r="1863" spans="1:9">
      <c r="A1863" s="83"/>
      <c r="B1863" s="83"/>
      <c r="C1863" s="81"/>
      <c r="D1863" s="81"/>
      <c r="E1863" s="81"/>
      <c r="F1863" s="83"/>
      <c r="G1863" s="84"/>
      <c r="H1863" s="81"/>
      <c r="I1863" s="42">
        <f>SCH!A1397</f>
        <v>0</v>
      </c>
    </row>
    <row r="1864" spans="1:9">
      <c r="A1864" s="83"/>
      <c r="B1864" s="83"/>
      <c r="C1864" s="81"/>
      <c r="D1864" s="81"/>
      <c r="E1864" s="81"/>
      <c r="F1864" s="83"/>
      <c r="G1864" s="84"/>
      <c r="H1864" s="81"/>
      <c r="I1864" s="42">
        <f>SCH!A1398</f>
        <v>0</v>
      </c>
    </row>
    <row r="1865" spans="1:9">
      <c r="A1865" s="83"/>
      <c r="B1865" s="83"/>
      <c r="C1865" s="81"/>
      <c r="D1865" s="81"/>
      <c r="E1865" s="81"/>
      <c r="F1865" s="83"/>
      <c r="G1865" s="84"/>
      <c r="H1865" s="81"/>
      <c r="I1865" s="42">
        <f>SCH!A1399</f>
        <v>0</v>
      </c>
    </row>
    <row r="1866" spans="1:9">
      <c r="A1866" s="83"/>
      <c r="B1866" s="83"/>
      <c r="C1866" s="81"/>
      <c r="D1866" s="81"/>
      <c r="E1866" s="81"/>
      <c r="F1866" s="83"/>
      <c r="G1866" s="84"/>
      <c r="H1866" s="81"/>
      <c r="I1866" s="42">
        <f>SCH!A1400</f>
        <v>0</v>
      </c>
    </row>
    <row r="1867" spans="1:9">
      <c r="A1867" s="83"/>
      <c r="B1867" s="83"/>
      <c r="C1867" s="81"/>
      <c r="D1867" s="81"/>
      <c r="E1867" s="81"/>
      <c r="F1867" s="83"/>
      <c r="G1867" s="84"/>
      <c r="H1867" s="81"/>
      <c r="I1867" s="42">
        <f>SCH!A1401</f>
        <v>0</v>
      </c>
    </row>
    <row r="1868" spans="1:9">
      <c r="A1868" s="83"/>
      <c r="B1868" s="83"/>
      <c r="C1868" s="81"/>
      <c r="D1868" s="81"/>
      <c r="E1868" s="81"/>
      <c r="F1868" s="83"/>
      <c r="G1868" s="84"/>
      <c r="H1868" s="81"/>
      <c r="I1868" s="42">
        <f>SCH!A1402</f>
        <v>0</v>
      </c>
    </row>
    <row r="1869" spans="1:9">
      <c r="A1869" s="83"/>
      <c r="B1869" s="83"/>
      <c r="C1869" s="81"/>
      <c r="D1869" s="81"/>
      <c r="E1869" s="81"/>
      <c r="F1869" s="83"/>
      <c r="G1869" s="84"/>
      <c r="H1869" s="81"/>
      <c r="I1869" s="42">
        <f>SCH!A1403</f>
        <v>0</v>
      </c>
    </row>
    <row r="1870" spans="1:9">
      <c r="A1870" s="83"/>
      <c r="B1870" s="83"/>
      <c r="C1870" s="81"/>
      <c r="D1870" s="81"/>
      <c r="E1870" s="81"/>
      <c r="F1870" s="83"/>
      <c r="G1870" s="84"/>
      <c r="H1870" s="81"/>
      <c r="I1870" s="42">
        <f>SCH!A1404</f>
        <v>0</v>
      </c>
    </row>
    <row r="1871" spans="1:9">
      <c r="A1871" s="83"/>
      <c r="B1871" s="83"/>
      <c r="C1871" s="81"/>
      <c r="D1871" s="81"/>
      <c r="E1871" s="81"/>
      <c r="F1871" s="83"/>
      <c r="G1871" s="84"/>
      <c r="H1871" s="81"/>
      <c r="I1871" s="42">
        <f>SCH!A1405</f>
        <v>0</v>
      </c>
    </row>
    <row r="1872" spans="1:9">
      <c r="A1872" s="83"/>
      <c r="B1872" s="83"/>
      <c r="C1872" s="81"/>
      <c r="D1872" s="81"/>
      <c r="E1872" s="81"/>
      <c r="F1872" s="83"/>
      <c r="G1872" s="84"/>
      <c r="H1872" s="81"/>
      <c r="I1872" s="42">
        <f>SCH!A1406</f>
        <v>0</v>
      </c>
    </row>
    <row r="1873" spans="1:9">
      <c r="A1873" s="83"/>
      <c r="B1873" s="83"/>
      <c r="C1873" s="81"/>
      <c r="D1873" s="81"/>
      <c r="E1873" s="81"/>
      <c r="F1873" s="83"/>
      <c r="G1873" s="84"/>
      <c r="H1873" s="81"/>
      <c r="I1873" s="42">
        <f>SCH!A1407</f>
        <v>0</v>
      </c>
    </row>
    <row r="1874" spans="1:9">
      <c r="A1874" s="83"/>
      <c r="B1874" s="83"/>
      <c r="C1874" s="81"/>
      <c r="D1874" s="81"/>
      <c r="E1874" s="81"/>
      <c r="F1874" s="83"/>
      <c r="G1874" s="84"/>
      <c r="H1874" s="81"/>
      <c r="I1874" s="42">
        <f>SCH!A1408</f>
        <v>0</v>
      </c>
    </row>
    <row r="1875" spans="1:9">
      <c r="A1875" s="83"/>
      <c r="B1875" s="83"/>
      <c r="C1875" s="81"/>
      <c r="D1875" s="81"/>
      <c r="E1875" s="81"/>
      <c r="F1875" s="83"/>
      <c r="G1875" s="84"/>
      <c r="H1875" s="81"/>
      <c r="I1875" s="42">
        <f>SCH!A1409</f>
        <v>0</v>
      </c>
    </row>
    <row r="1876" spans="1:9">
      <c r="A1876" s="83"/>
      <c r="B1876" s="83"/>
      <c r="C1876" s="81"/>
      <c r="D1876" s="81"/>
      <c r="E1876" s="81"/>
      <c r="F1876" s="83"/>
      <c r="G1876" s="84"/>
      <c r="H1876" s="81"/>
      <c r="I1876" s="42">
        <f>SCH!A1410</f>
        <v>0</v>
      </c>
    </row>
    <row r="1877" spans="1:9">
      <c r="A1877" s="83"/>
      <c r="B1877" s="83"/>
      <c r="C1877" s="81"/>
      <c r="D1877" s="81"/>
      <c r="E1877" s="81"/>
      <c r="F1877" s="83"/>
      <c r="G1877" s="84"/>
      <c r="H1877" s="81"/>
      <c r="I1877" s="42">
        <f>SCH!A1411</f>
        <v>0</v>
      </c>
    </row>
    <row r="1878" spans="1:9">
      <c r="A1878" s="83"/>
      <c r="B1878" s="83"/>
      <c r="C1878" s="81"/>
      <c r="D1878" s="81"/>
      <c r="E1878" s="81"/>
      <c r="F1878" s="83"/>
      <c r="G1878" s="84"/>
      <c r="H1878" s="81"/>
      <c r="I1878" s="42">
        <f>SCH!A1412</f>
        <v>0</v>
      </c>
    </row>
    <row r="1879" spans="1:9">
      <c r="A1879" s="83"/>
      <c r="B1879" s="83"/>
      <c r="C1879" s="81"/>
      <c r="D1879" s="81"/>
      <c r="E1879" s="81"/>
      <c r="F1879" s="83"/>
      <c r="G1879" s="84"/>
      <c r="H1879" s="81"/>
      <c r="I1879" s="42">
        <f>SCH!A1413</f>
        <v>0</v>
      </c>
    </row>
    <row r="1880" spans="1:9">
      <c r="A1880" s="83"/>
      <c r="B1880" s="83"/>
      <c r="C1880" s="81"/>
      <c r="D1880" s="81"/>
      <c r="E1880" s="81"/>
      <c r="F1880" s="83"/>
      <c r="G1880" s="84"/>
      <c r="H1880" s="81"/>
      <c r="I1880" s="42">
        <f>SCH!A1414</f>
        <v>0</v>
      </c>
    </row>
    <row r="1881" spans="1:9">
      <c r="A1881" s="83"/>
      <c r="B1881" s="83"/>
      <c r="C1881" s="81"/>
      <c r="D1881" s="81"/>
      <c r="E1881" s="81"/>
      <c r="F1881" s="83"/>
      <c r="G1881" s="84"/>
      <c r="H1881" s="81"/>
      <c r="I1881" s="42">
        <f>SCH!A1415</f>
        <v>0</v>
      </c>
    </row>
    <row r="1882" spans="1:9">
      <c r="A1882" s="83"/>
      <c r="B1882" s="83"/>
      <c r="C1882" s="81"/>
      <c r="D1882" s="81"/>
      <c r="E1882" s="81"/>
      <c r="F1882" s="83"/>
      <c r="G1882" s="84"/>
      <c r="H1882" s="81"/>
      <c r="I1882" s="42">
        <f>SCH!A1416</f>
        <v>0</v>
      </c>
    </row>
    <row r="1883" spans="1:9">
      <c r="A1883" s="83"/>
      <c r="B1883" s="83"/>
      <c r="C1883" s="81"/>
      <c r="D1883" s="81"/>
      <c r="E1883" s="81"/>
      <c r="F1883" s="83"/>
      <c r="G1883" s="84"/>
      <c r="H1883" s="81"/>
      <c r="I1883" s="42">
        <f>SCH!A1417</f>
        <v>0</v>
      </c>
    </row>
    <row r="1884" spans="1:9">
      <c r="A1884" s="83"/>
      <c r="B1884" s="83"/>
      <c r="C1884" s="81"/>
      <c r="D1884" s="81"/>
      <c r="E1884" s="81"/>
      <c r="F1884" s="83"/>
      <c r="G1884" s="84"/>
      <c r="H1884" s="81"/>
      <c r="I1884" s="42">
        <f>SCH!A1418</f>
        <v>0</v>
      </c>
    </row>
    <row r="1885" spans="1:9">
      <c r="A1885" s="83"/>
      <c r="B1885" s="83"/>
      <c r="C1885" s="81"/>
      <c r="D1885" s="81"/>
      <c r="E1885" s="81"/>
      <c r="F1885" s="83"/>
      <c r="G1885" s="84"/>
      <c r="H1885" s="81"/>
      <c r="I1885" s="42">
        <f>SCH!A1419</f>
        <v>0</v>
      </c>
    </row>
    <row r="1886" spans="1:9">
      <c r="A1886" s="83"/>
      <c r="B1886" s="83"/>
      <c r="C1886" s="81"/>
      <c r="D1886" s="81"/>
      <c r="E1886" s="81"/>
      <c r="F1886" s="83"/>
      <c r="G1886" s="84"/>
      <c r="H1886" s="81"/>
      <c r="I1886" s="42">
        <f>SCH!A1420</f>
        <v>0</v>
      </c>
    </row>
    <row r="1887" spans="1:9">
      <c r="A1887" s="83"/>
      <c r="B1887" s="83"/>
      <c r="C1887" s="81"/>
      <c r="D1887" s="81"/>
      <c r="E1887" s="81"/>
      <c r="F1887" s="83"/>
      <c r="G1887" s="84"/>
      <c r="H1887" s="81"/>
      <c r="I1887" s="42">
        <f>SCH!A1421</f>
        <v>0</v>
      </c>
    </row>
    <row r="1888" spans="1:9">
      <c r="A1888" s="83"/>
      <c r="B1888" s="83"/>
      <c r="C1888" s="81"/>
      <c r="D1888" s="81"/>
      <c r="E1888" s="81"/>
      <c r="F1888" s="83"/>
      <c r="G1888" s="84"/>
      <c r="H1888" s="81"/>
      <c r="I1888" s="42">
        <f>SCH!A1422</f>
        <v>0</v>
      </c>
    </row>
    <row r="1889" spans="1:9">
      <c r="A1889" s="83"/>
      <c r="B1889" s="83"/>
      <c r="C1889" s="81"/>
      <c r="D1889" s="81"/>
      <c r="E1889" s="81"/>
      <c r="F1889" s="83"/>
      <c r="G1889" s="84"/>
      <c r="H1889" s="81"/>
      <c r="I1889" s="42">
        <f>SCH!A1423</f>
        <v>0</v>
      </c>
    </row>
    <row r="1890" spans="1:9">
      <c r="A1890" s="83"/>
      <c r="B1890" s="83"/>
      <c r="C1890" s="81"/>
      <c r="D1890" s="81"/>
      <c r="E1890" s="81"/>
      <c r="F1890" s="83"/>
      <c r="G1890" s="84"/>
      <c r="H1890" s="81"/>
      <c r="I1890" s="42">
        <f>SCH!A1424</f>
        <v>0</v>
      </c>
    </row>
    <row r="1891" spans="1:9">
      <c r="A1891" s="83"/>
      <c r="B1891" s="83"/>
      <c r="C1891" s="81"/>
      <c r="D1891" s="81"/>
      <c r="E1891" s="81"/>
      <c r="F1891" s="83"/>
      <c r="G1891" s="84"/>
      <c r="H1891" s="81"/>
      <c r="I1891" s="42">
        <f>SCH!A1425</f>
        <v>0</v>
      </c>
    </row>
    <row r="1892" spans="1:9">
      <c r="A1892" s="83"/>
      <c r="B1892" s="83"/>
      <c r="C1892" s="81"/>
      <c r="D1892" s="81"/>
      <c r="E1892" s="81"/>
      <c r="F1892" s="83"/>
      <c r="G1892" s="84"/>
      <c r="H1892" s="81"/>
      <c r="I1892" s="42">
        <f>SCH!A1426</f>
        <v>0</v>
      </c>
    </row>
    <row r="1893" spans="1:9">
      <c r="A1893" s="83"/>
      <c r="B1893" s="83"/>
      <c r="C1893" s="81"/>
      <c r="D1893" s="81"/>
      <c r="E1893" s="81"/>
      <c r="F1893" s="83"/>
      <c r="G1893" s="84"/>
      <c r="H1893" s="81"/>
      <c r="I1893" s="42">
        <f>SCH!A1427</f>
        <v>0</v>
      </c>
    </row>
    <row r="1894" spans="1:9">
      <c r="A1894" s="83"/>
      <c r="B1894" s="83"/>
      <c r="C1894" s="81"/>
      <c r="D1894" s="81"/>
      <c r="E1894" s="81"/>
      <c r="F1894" s="83"/>
      <c r="G1894" s="84"/>
      <c r="H1894" s="81"/>
      <c r="I1894" s="42">
        <f>SCH!A1428</f>
        <v>0</v>
      </c>
    </row>
    <row r="1895" spans="1:9">
      <c r="A1895" s="83"/>
      <c r="B1895" s="83"/>
      <c r="C1895" s="81"/>
      <c r="D1895" s="81"/>
      <c r="E1895" s="81"/>
      <c r="F1895" s="83"/>
      <c r="G1895" s="84"/>
      <c r="H1895" s="81"/>
      <c r="I1895" s="42">
        <f>SCH!A1429</f>
        <v>0</v>
      </c>
    </row>
    <row r="1896" spans="1:9">
      <c r="A1896" s="83"/>
      <c r="B1896" s="83"/>
      <c r="C1896" s="81"/>
      <c r="D1896" s="81"/>
      <c r="E1896" s="81"/>
      <c r="F1896" s="83"/>
      <c r="G1896" s="84"/>
      <c r="H1896" s="81"/>
      <c r="I1896" s="42">
        <f>SCH!A1430</f>
        <v>0</v>
      </c>
    </row>
    <row r="1897" spans="1:9">
      <c r="A1897" s="83"/>
      <c r="B1897" s="83"/>
      <c r="C1897" s="81"/>
      <c r="D1897" s="81"/>
      <c r="E1897" s="81"/>
      <c r="F1897" s="83"/>
      <c r="G1897" s="84"/>
      <c r="H1897" s="81"/>
      <c r="I1897" s="42">
        <f>SCH!A1431</f>
        <v>0</v>
      </c>
    </row>
    <row r="1898" spans="1:9">
      <c r="A1898" s="83"/>
      <c r="B1898" s="83"/>
      <c r="C1898" s="81"/>
      <c r="D1898" s="81"/>
      <c r="E1898" s="81"/>
      <c r="F1898" s="83"/>
      <c r="G1898" s="84"/>
      <c r="H1898" s="81"/>
      <c r="I1898" s="42">
        <f>SCH!A1432</f>
        <v>0</v>
      </c>
    </row>
    <row r="1899" spans="1:9">
      <c r="A1899" s="83"/>
      <c r="B1899" s="83"/>
      <c r="C1899" s="81"/>
      <c r="D1899" s="81"/>
      <c r="E1899" s="81"/>
      <c r="F1899" s="83"/>
      <c r="G1899" s="84"/>
      <c r="H1899" s="81"/>
      <c r="I1899" s="42">
        <f>SCH!A1433</f>
        <v>0</v>
      </c>
    </row>
    <row r="1900" spans="1:9">
      <c r="A1900" s="83"/>
      <c r="B1900" s="83"/>
      <c r="C1900" s="81"/>
      <c r="D1900" s="81"/>
      <c r="E1900" s="81"/>
      <c r="F1900" s="83"/>
      <c r="G1900" s="84"/>
      <c r="H1900" s="81"/>
      <c r="I1900" s="42">
        <f>SCH!A1434</f>
        <v>0</v>
      </c>
    </row>
    <row r="1901" spans="1:9">
      <c r="A1901" s="83"/>
      <c r="B1901" s="83"/>
      <c r="C1901" s="81"/>
      <c r="D1901" s="81"/>
      <c r="E1901" s="81"/>
      <c r="F1901" s="83"/>
      <c r="G1901" s="84"/>
      <c r="H1901" s="81"/>
      <c r="I1901" s="42">
        <f>SCH!A1435</f>
        <v>0</v>
      </c>
    </row>
    <row r="1902" spans="1:9">
      <c r="A1902" s="83"/>
      <c r="B1902" s="83"/>
      <c r="C1902" s="81"/>
      <c r="D1902" s="81"/>
      <c r="E1902" s="81"/>
      <c r="F1902" s="83"/>
      <c r="G1902" s="84"/>
      <c r="H1902" s="81"/>
      <c r="I1902" s="42">
        <f>SCH!A1436</f>
        <v>0</v>
      </c>
    </row>
    <row r="1903" spans="1:9">
      <c r="A1903" s="83"/>
      <c r="B1903" s="83"/>
      <c r="C1903" s="81"/>
      <c r="D1903" s="81"/>
      <c r="E1903" s="81"/>
      <c r="F1903" s="83"/>
      <c r="G1903" s="84"/>
      <c r="H1903" s="81"/>
      <c r="I1903" s="42">
        <f>SCH!A1437</f>
        <v>0</v>
      </c>
    </row>
    <row r="1904" spans="1:9">
      <c r="A1904" s="83"/>
      <c r="B1904" s="83"/>
      <c r="C1904" s="81"/>
      <c r="D1904" s="81"/>
      <c r="E1904" s="81"/>
      <c r="F1904" s="83"/>
      <c r="G1904" s="84"/>
      <c r="H1904" s="81"/>
      <c r="I1904" s="42">
        <f>SCH!A1438</f>
        <v>0</v>
      </c>
    </row>
    <row r="1905" spans="1:9">
      <c r="A1905" s="83"/>
      <c r="B1905" s="83"/>
      <c r="C1905" s="81"/>
      <c r="D1905" s="81"/>
      <c r="E1905" s="81"/>
      <c r="F1905" s="83"/>
      <c r="G1905" s="84"/>
      <c r="H1905" s="81"/>
      <c r="I1905" s="42">
        <f>SCH!A1439</f>
        <v>0</v>
      </c>
    </row>
    <row r="1906" spans="1:9">
      <c r="A1906" s="83"/>
      <c r="B1906" s="83"/>
      <c r="C1906" s="81"/>
      <c r="D1906" s="81"/>
      <c r="E1906" s="81"/>
      <c r="F1906" s="83"/>
      <c r="G1906" s="84"/>
      <c r="H1906" s="81"/>
      <c r="I1906" s="42">
        <f>SCH!A1440</f>
        <v>0</v>
      </c>
    </row>
    <row r="1907" spans="1:9">
      <c r="A1907" s="83"/>
      <c r="B1907" s="83"/>
      <c r="C1907" s="81"/>
      <c r="D1907" s="81"/>
      <c r="E1907" s="81"/>
      <c r="F1907" s="83"/>
      <c r="G1907" s="84"/>
      <c r="H1907" s="81"/>
      <c r="I1907" s="42">
        <f>SCH!A1441</f>
        <v>0</v>
      </c>
    </row>
    <row r="1908" spans="1:9">
      <c r="A1908" s="83"/>
      <c r="B1908" s="83"/>
      <c r="C1908" s="81"/>
      <c r="D1908" s="81"/>
      <c r="E1908" s="81"/>
      <c r="F1908" s="83"/>
      <c r="G1908" s="84"/>
      <c r="H1908" s="81"/>
      <c r="I1908" s="42">
        <f>SCH!A1442</f>
        <v>0</v>
      </c>
    </row>
    <row r="1909" spans="1:9">
      <c r="A1909" s="83"/>
      <c r="B1909" s="83"/>
      <c r="C1909" s="81"/>
      <c r="D1909" s="81"/>
      <c r="E1909" s="81"/>
      <c r="F1909" s="83"/>
      <c r="G1909" s="84"/>
      <c r="H1909" s="81"/>
      <c r="I1909" s="42">
        <f>SCH!A1443</f>
        <v>0</v>
      </c>
    </row>
    <row r="1910" spans="1:9">
      <c r="A1910" s="83"/>
      <c r="B1910" s="83"/>
      <c r="C1910" s="81"/>
      <c r="D1910" s="81"/>
      <c r="E1910" s="81"/>
      <c r="F1910" s="83"/>
      <c r="G1910" s="84"/>
      <c r="H1910" s="81"/>
      <c r="I1910" s="42">
        <f>SCH!A1444</f>
        <v>0</v>
      </c>
    </row>
    <row r="1911" spans="1:9">
      <c r="A1911" s="83"/>
      <c r="B1911" s="83"/>
      <c r="C1911" s="81"/>
      <c r="D1911" s="81"/>
      <c r="E1911" s="81"/>
      <c r="F1911" s="83"/>
      <c r="G1911" s="84"/>
      <c r="H1911" s="81"/>
      <c r="I1911" s="42">
        <f>SCH!A1445</f>
        <v>0</v>
      </c>
    </row>
    <row r="1912" spans="1:9">
      <c r="A1912" s="83"/>
      <c r="B1912" s="83"/>
      <c r="C1912" s="81"/>
      <c r="D1912" s="81"/>
      <c r="E1912" s="81"/>
      <c r="F1912" s="83"/>
      <c r="G1912" s="84"/>
      <c r="H1912" s="81"/>
      <c r="I1912" s="42">
        <f>SCH!A1446</f>
        <v>0</v>
      </c>
    </row>
    <row r="1913" spans="1:9">
      <c r="A1913" s="83"/>
      <c r="B1913" s="83"/>
      <c r="C1913" s="81"/>
      <c r="D1913" s="81"/>
      <c r="E1913" s="81"/>
      <c r="F1913" s="83"/>
      <c r="G1913" s="84"/>
      <c r="H1913" s="81"/>
      <c r="I1913" s="42">
        <f>SCH!A1447</f>
        <v>0</v>
      </c>
    </row>
    <row r="1914" spans="1:9">
      <c r="A1914" s="83"/>
      <c r="B1914" s="83"/>
      <c r="C1914" s="81"/>
      <c r="D1914" s="81"/>
      <c r="E1914" s="81"/>
      <c r="F1914" s="83"/>
      <c r="G1914" s="84"/>
      <c r="H1914" s="81"/>
      <c r="I1914" s="42">
        <f>SCH!A1448</f>
        <v>0</v>
      </c>
    </row>
    <row r="1915" spans="1:9">
      <c r="A1915" s="83"/>
      <c r="B1915" s="83"/>
      <c r="C1915" s="81"/>
      <c r="D1915" s="81"/>
      <c r="E1915" s="81"/>
      <c r="F1915" s="83"/>
      <c r="G1915" s="84"/>
      <c r="H1915" s="81"/>
      <c r="I1915" s="42">
        <f>SCH!A1449</f>
        <v>0</v>
      </c>
    </row>
    <row r="1916" spans="1:9">
      <c r="A1916" s="83"/>
      <c r="B1916" s="83"/>
      <c r="C1916" s="81"/>
      <c r="D1916" s="81"/>
      <c r="E1916" s="81"/>
      <c r="F1916" s="83"/>
      <c r="G1916" s="84"/>
      <c r="H1916" s="81"/>
      <c r="I1916" s="42">
        <f>SCH!A1450</f>
        <v>0</v>
      </c>
    </row>
    <row r="1917" spans="1:9">
      <c r="A1917" s="83"/>
      <c r="B1917" s="83"/>
      <c r="C1917" s="81"/>
      <c r="D1917" s="81"/>
      <c r="E1917" s="81"/>
      <c r="F1917" s="83"/>
      <c r="G1917" s="84"/>
      <c r="H1917" s="81"/>
      <c r="I1917" s="42">
        <f>SCH!A1451</f>
        <v>0</v>
      </c>
    </row>
    <row r="1918" spans="1:9">
      <c r="A1918" s="83"/>
      <c r="B1918" s="83"/>
      <c r="C1918" s="81"/>
      <c r="D1918" s="81"/>
      <c r="E1918" s="81"/>
      <c r="F1918" s="83"/>
      <c r="G1918" s="84"/>
      <c r="H1918" s="81"/>
      <c r="I1918" s="42">
        <f>SCH!A1452</f>
        <v>0</v>
      </c>
    </row>
    <row r="1919" spans="1:9">
      <c r="A1919" s="83"/>
      <c r="B1919" s="83"/>
      <c r="C1919" s="81"/>
      <c r="D1919" s="81"/>
      <c r="E1919" s="81"/>
      <c r="F1919" s="83"/>
      <c r="G1919" s="84"/>
      <c r="H1919" s="81"/>
      <c r="I1919" s="42">
        <f>SCH!A1453</f>
        <v>0</v>
      </c>
    </row>
    <row r="1920" spans="1:9">
      <c r="A1920" s="83"/>
      <c r="B1920" s="83"/>
      <c r="C1920" s="81"/>
      <c r="D1920" s="81"/>
      <c r="E1920" s="81"/>
      <c r="F1920" s="83"/>
      <c r="G1920" s="84"/>
      <c r="H1920" s="81"/>
      <c r="I1920" s="42">
        <f>SCH!A1454</f>
        <v>0</v>
      </c>
    </row>
    <row r="1921" spans="1:9">
      <c r="A1921" s="83"/>
      <c r="B1921" s="83"/>
      <c r="C1921" s="81"/>
      <c r="D1921" s="81"/>
      <c r="E1921" s="81"/>
      <c r="F1921" s="83"/>
      <c r="G1921" s="84"/>
      <c r="H1921" s="81"/>
      <c r="I1921" s="42">
        <f>SCH!A1455</f>
        <v>0</v>
      </c>
    </row>
    <row r="1922" spans="1:9">
      <c r="A1922" s="83"/>
      <c r="B1922" s="83"/>
      <c r="C1922" s="81"/>
      <c r="D1922" s="81"/>
      <c r="E1922" s="81"/>
      <c r="F1922" s="83"/>
      <c r="G1922" s="84"/>
      <c r="H1922" s="81"/>
      <c r="I1922" s="42">
        <f>SCH!A1456</f>
        <v>0</v>
      </c>
    </row>
    <row r="1923" spans="1:9">
      <c r="A1923" s="83"/>
      <c r="B1923" s="83"/>
      <c r="C1923" s="81"/>
      <c r="D1923" s="81"/>
      <c r="E1923" s="81"/>
      <c r="F1923" s="83"/>
      <c r="G1923" s="84"/>
      <c r="H1923" s="81"/>
      <c r="I1923" s="42">
        <f>SCH!A1457</f>
        <v>0</v>
      </c>
    </row>
    <row r="1924" spans="1:9">
      <c r="A1924" s="83"/>
      <c r="B1924" s="83"/>
      <c r="C1924" s="81"/>
      <c r="D1924" s="81"/>
      <c r="E1924" s="81"/>
      <c r="F1924" s="83"/>
      <c r="G1924" s="84"/>
      <c r="H1924" s="81"/>
      <c r="I1924" s="42">
        <f>SCH!A1458</f>
        <v>0</v>
      </c>
    </row>
    <row r="1925" spans="1:9">
      <c r="A1925" s="83"/>
      <c r="B1925" s="83"/>
      <c r="C1925" s="81"/>
      <c r="D1925" s="81"/>
      <c r="E1925" s="81"/>
      <c r="F1925" s="83"/>
      <c r="G1925" s="84"/>
      <c r="H1925" s="81"/>
      <c r="I1925" s="42">
        <f>SCH!A1459</f>
        <v>0</v>
      </c>
    </row>
    <row r="1926" spans="1:9">
      <c r="A1926" s="83"/>
      <c r="B1926" s="83"/>
      <c r="C1926" s="81"/>
      <c r="D1926" s="81"/>
      <c r="E1926" s="81"/>
      <c r="F1926" s="83"/>
      <c r="G1926" s="84"/>
      <c r="H1926" s="81"/>
      <c r="I1926" s="42">
        <f>SCH!A1460</f>
        <v>0</v>
      </c>
    </row>
    <row r="1927" spans="1:9">
      <c r="A1927" s="83"/>
      <c r="B1927" s="83"/>
      <c r="C1927" s="81"/>
      <c r="D1927" s="81"/>
      <c r="E1927" s="81"/>
      <c r="F1927" s="83"/>
      <c r="G1927" s="84"/>
      <c r="H1927" s="81"/>
      <c r="I1927" s="42">
        <f>SCH!A1461</f>
        <v>0</v>
      </c>
    </row>
    <row r="1928" spans="1:9">
      <c r="A1928" s="83"/>
      <c r="B1928" s="83"/>
      <c r="C1928" s="81"/>
      <c r="D1928" s="81"/>
      <c r="E1928" s="81"/>
      <c r="F1928" s="83"/>
      <c r="G1928" s="84"/>
      <c r="H1928" s="81"/>
      <c r="I1928" s="42">
        <f>SCH!A1462</f>
        <v>0</v>
      </c>
    </row>
    <row r="1929" spans="1:9">
      <c r="A1929" s="83"/>
      <c r="B1929" s="83"/>
      <c r="C1929" s="81"/>
      <c r="D1929" s="81"/>
      <c r="E1929" s="81"/>
      <c r="F1929" s="83"/>
      <c r="G1929" s="84"/>
      <c r="H1929" s="81"/>
      <c r="I1929" s="42">
        <f>SCH!A1463</f>
        <v>0</v>
      </c>
    </row>
    <row r="1930" spans="1:9">
      <c r="A1930" s="83"/>
      <c r="B1930" s="83"/>
      <c r="C1930" s="81"/>
      <c r="D1930" s="81"/>
      <c r="E1930" s="81"/>
      <c r="F1930" s="83"/>
      <c r="G1930" s="84"/>
      <c r="H1930" s="81"/>
      <c r="I1930" s="42">
        <f>SCH!A1464</f>
        <v>0</v>
      </c>
    </row>
    <row r="1931" spans="1:9">
      <c r="A1931" s="83"/>
      <c r="B1931" s="83"/>
      <c r="C1931" s="81"/>
      <c r="D1931" s="81"/>
      <c r="E1931" s="81"/>
      <c r="F1931" s="83"/>
      <c r="G1931" s="84"/>
      <c r="H1931" s="81"/>
      <c r="I1931" s="42">
        <f>SCH!A1465</f>
        <v>0</v>
      </c>
    </row>
    <row r="1932" spans="1:9">
      <c r="A1932" s="83"/>
      <c r="B1932" s="83"/>
      <c r="C1932" s="81"/>
      <c r="D1932" s="81"/>
      <c r="E1932" s="81"/>
      <c r="F1932" s="83"/>
      <c r="G1932" s="84"/>
      <c r="H1932" s="81"/>
      <c r="I1932" s="42">
        <f>SCH!A1466</f>
        <v>0</v>
      </c>
    </row>
    <row r="1933" spans="1:9">
      <c r="A1933" s="83"/>
      <c r="B1933" s="83"/>
      <c r="C1933" s="81"/>
      <c r="D1933" s="81"/>
      <c r="E1933" s="81"/>
      <c r="F1933" s="83"/>
      <c r="G1933" s="84"/>
      <c r="H1933" s="81"/>
      <c r="I1933" s="42">
        <f>SCH!A1467</f>
        <v>0</v>
      </c>
    </row>
    <row r="1934" spans="1:9">
      <c r="A1934" s="83"/>
      <c r="B1934" s="83"/>
      <c r="C1934" s="81"/>
      <c r="D1934" s="81"/>
      <c r="E1934" s="81"/>
      <c r="F1934" s="83"/>
      <c r="G1934" s="84"/>
      <c r="H1934" s="81"/>
      <c r="I1934" s="42">
        <f>SCH!A1468</f>
        <v>0</v>
      </c>
    </row>
    <row r="1935" spans="1:9">
      <c r="A1935" s="83"/>
      <c r="B1935" s="83"/>
      <c r="C1935" s="81"/>
      <c r="D1935" s="81"/>
      <c r="E1935" s="81"/>
      <c r="F1935" s="83"/>
      <c r="G1935" s="84"/>
      <c r="H1935" s="81"/>
      <c r="I1935" s="42">
        <f>SCH!A1469</f>
        <v>0</v>
      </c>
    </row>
    <row r="1936" spans="1:9">
      <c r="A1936" s="83"/>
      <c r="B1936" s="83"/>
      <c r="C1936" s="81"/>
      <c r="D1936" s="81"/>
      <c r="E1936" s="81"/>
      <c r="F1936" s="83"/>
      <c r="G1936" s="84"/>
      <c r="H1936" s="81"/>
      <c r="I1936" s="42">
        <f>SCH!A1470</f>
        <v>0</v>
      </c>
    </row>
    <row r="1937" spans="1:9">
      <c r="A1937" s="83"/>
      <c r="B1937" s="83"/>
      <c r="C1937" s="81"/>
      <c r="D1937" s="81"/>
      <c r="E1937" s="81"/>
      <c r="F1937" s="83"/>
      <c r="G1937" s="84"/>
      <c r="H1937" s="81"/>
      <c r="I1937" s="42">
        <f>SCH!A1471</f>
        <v>0</v>
      </c>
    </row>
    <row r="1938" spans="1:9">
      <c r="A1938" s="83"/>
      <c r="B1938" s="83"/>
      <c r="C1938" s="81"/>
      <c r="D1938" s="81"/>
      <c r="E1938" s="81"/>
      <c r="F1938" s="83"/>
      <c r="G1938" s="84"/>
      <c r="H1938" s="81"/>
      <c r="I1938" s="42">
        <f>SCH!A1472</f>
        <v>0</v>
      </c>
    </row>
    <row r="1939" spans="1:9">
      <c r="A1939" s="83"/>
      <c r="B1939" s="83"/>
      <c r="C1939" s="81"/>
      <c r="D1939" s="81"/>
      <c r="E1939" s="81"/>
      <c r="F1939" s="83"/>
      <c r="G1939" s="84"/>
      <c r="H1939" s="81"/>
      <c r="I1939" s="42">
        <f>SCH!A1473</f>
        <v>0</v>
      </c>
    </row>
    <row r="1940" spans="1:9">
      <c r="A1940" s="83"/>
      <c r="B1940" s="83"/>
      <c r="C1940" s="81"/>
      <c r="D1940" s="81"/>
      <c r="E1940" s="81"/>
      <c r="F1940" s="83"/>
      <c r="G1940" s="84"/>
      <c r="H1940" s="81"/>
      <c r="I1940" s="42">
        <f>SCH!A1474</f>
        <v>0</v>
      </c>
    </row>
    <row r="1941" spans="1:9">
      <c r="A1941" s="83"/>
      <c r="B1941" s="83"/>
      <c r="C1941" s="81"/>
      <c r="D1941" s="81"/>
      <c r="E1941" s="81"/>
      <c r="F1941" s="83"/>
      <c r="G1941" s="84"/>
      <c r="H1941" s="81"/>
      <c r="I1941" s="42">
        <f>SCH!A1475</f>
        <v>0</v>
      </c>
    </row>
    <row r="1942" spans="1:9">
      <c r="A1942" s="83"/>
      <c r="B1942" s="83"/>
      <c r="C1942" s="81"/>
      <c r="D1942" s="81"/>
      <c r="E1942" s="81"/>
      <c r="F1942" s="83"/>
      <c r="G1942" s="84"/>
      <c r="H1942" s="81"/>
      <c r="I1942" s="42">
        <f>SCH!A1476</f>
        <v>0</v>
      </c>
    </row>
    <row r="1943" spans="1:9">
      <c r="A1943" s="83"/>
      <c r="B1943" s="83"/>
      <c r="C1943" s="81"/>
      <c r="D1943" s="81"/>
      <c r="E1943" s="81"/>
      <c r="F1943" s="83"/>
      <c r="G1943" s="84"/>
      <c r="H1943" s="81"/>
      <c r="I1943" s="42">
        <f>SCH!A1477</f>
        <v>0</v>
      </c>
    </row>
    <row r="1944" spans="1:9">
      <c r="A1944" s="83"/>
      <c r="B1944" s="83"/>
      <c r="C1944" s="81"/>
      <c r="D1944" s="81"/>
      <c r="E1944" s="81"/>
      <c r="F1944" s="83"/>
      <c r="G1944" s="84"/>
      <c r="H1944" s="81"/>
      <c r="I1944" s="42">
        <f>SCH!A1478</f>
        <v>0</v>
      </c>
    </row>
    <row r="1945" spans="1:9">
      <c r="A1945" s="83"/>
      <c r="B1945" s="83"/>
      <c r="C1945" s="81"/>
      <c r="D1945" s="81"/>
      <c r="E1945" s="81"/>
      <c r="F1945" s="83"/>
      <c r="G1945" s="84"/>
      <c r="H1945" s="81"/>
      <c r="I1945" s="42">
        <f>SCH!A1479</f>
        <v>0</v>
      </c>
    </row>
    <row r="1946" spans="1:9">
      <c r="A1946" s="83"/>
      <c r="B1946" s="83"/>
      <c r="C1946" s="81"/>
      <c r="D1946" s="81"/>
      <c r="E1946" s="81"/>
      <c r="F1946" s="83"/>
      <c r="G1946" s="84"/>
      <c r="H1946" s="81"/>
      <c r="I1946" s="42">
        <f>SCH!A1480</f>
        <v>0</v>
      </c>
    </row>
    <row r="1947" spans="1:9">
      <c r="A1947" s="83"/>
      <c r="B1947" s="83"/>
      <c r="C1947" s="81"/>
      <c r="D1947" s="81"/>
      <c r="E1947" s="81"/>
      <c r="F1947" s="83"/>
      <c r="G1947" s="84"/>
      <c r="H1947" s="81"/>
      <c r="I1947" s="42">
        <f>SCH!A1481</f>
        <v>0</v>
      </c>
    </row>
    <row r="1948" spans="1:9">
      <c r="A1948" s="83"/>
      <c r="B1948" s="83"/>
      <c r="C1948" s="81"/>
      <c r="D1948" s="81"/>
      <c r="E1948" s="81"/>
      <c r="F1948" s="83"/>
      <c r="G1948" s="84"/>
      <c r="H1948" s="81"/>
      <c r="I1948" s="42">
        <f>SCH!A1482</f>
        <v>0</v>
      </c>
    </row>
    <row r="1949" spans="1:9">
      <c r="A1949" s="83"/>
      <c r="B1949" s="83"/>
      <c r="C1949" s="81"/>
      <c r="D1949" s="81"/>
      <c r="E1949" s="81"/>
      <c r="F1949" s="83"/>
      <c r="G1949" s="84"/>
      <c r="H1949" s="81"/>
      <c r="I1949" s="42">
        <f>SCH!A1483</f>
        <v>0</v>
      </c>
    </row>
    <row r="1950" spans="1:9">
      <c r="A1950" s="83"/>
      <c r="B1950" s="83"/>
      <c r="C1950" s="81"/>
      <c r="D1950" s="81"/>
      <c r="E1950" s="81"/>
      <c r="F1950" s="83"/>
      <c r="G1950" s="84"/>
      <c r="H1950" s="81"/>
      <c r="I1950" s="42">
        <f>SCH!A1484</f>
        <v>0</v>
      </c>
    </row>
    <row r="1951" spans="1:9">
      <c r="A1951" s="83"/>
      <c r="B1951" s="83"/>
      <c r="C1951" s="81"/>
      <c r="D1951" s="81"/>
      <c r="E1951" s="81"/>
      <c r="F1951" s="83"/>
      <c r="G1951" s="84"/>
      <c r="H1951" s="81"/>
      <c r="I1951" s="42">
        <f>SCH!A1485</f>
        <v>0</v>
      </c>
    </row>
    <row r="1952" spans="1:9">
      <c r="A1952" s="83"/>
      <c r="B1952" s="83"/>
      <c r="C1952" s="81"/>
      <c r="D1952" s="81"/>
      <c r="E1952" s="81"/>
      <c r="F1952" s="83"/>
      <c r="G1952" s="84"/>
      <c r="H1952" s="81"/>
      <c r="I1952" s="42">
        <f>SCH!A1486</f>
        <v>0</v>
      </c>
    </row>
    <row r="1953" spans="1:9">
      <c r="A1953" s="83"/>
      <c r="B1953" s="83"/>
      <c r="C1953" s="81"/>
      <c r="D1953" s="81"/>
      <c r="E1953" s="81"/>
      <c r="F1953" s="83"/>
      <c r="G1953" s="84"/>
      <c r="H1953" s="81"/>
      <c r="I1953" s="42">
        <f>SCH!A1487</f>
        <v>0</v>
      </c>
    </row>
    <row r="1954" spans="1:9">
      <c r="A1954" s="83"/>
      <c r="B1954" s="83"/>
      <c r="C1954" s="81"/>
      <c r="D1954" s="81"/>
      <c r="E1954" s="81"/>
      <c r="F1954" s="83"/>
      <c r="G1954" s="84"/>
      <c r="H1954" s="81"/>
      <c r="I1954" s="42">
        <f>SCH!A1488</f>
        <v>0</v>
      </c>
    </row>
    <row r="1955" spans="1:9">
      <c r="A1955" s="83"/>
      <c r="B1955" s="83"/>
      <c r="C1955" s="81"/>
      <c r="D1955" s="81"/>
      <c r="E1955" s="81"/>
      <c r="F1955" s="83"/>
      <c r="G1955" s="84"/>
      <c r="H1955" s="81"/>
      <c r="I1955" s="42">
        <f>SCH!A1489</f>
        <v>0</v>
      </c>
    </row>
    <row r="1956" spans="1:9">
      <c r="A1956" s="83"/>
      <c r="B1956" s="83"/>
      <c r="C1956" s="81"/>
      <c r="D1956" s="81"/>
      <c r="E1956" s="81"/>
      <c r="F1956" s="83"/>
      <c r="G1956" s="84"/>
      <c r="H1956" s="81"/>
      <c r="I1956" s="42">
        <f>SCH!A1490</f>
        <v>0</v>
      </c>
    </row>
    <row r="1957" spans="1:9">
      <c r="A1957" s="83"/>
      <c r="B1957" s="83"/>
      <c r="C1957" s="81"/>
      <c r="D1957" s="81"/>
      <c r="E1957" s="81"/>
      <c r="F1957" s="83"/>
      <c r="G1957" s="84"/>
      <c r="H1957" s="81"/>
      <c r="I1957" s="42">
        <f>SCH!A1491</f>
        <v>0</v>
      </c>
    </row>
    <row r="1958" spans="1:9">
      <c r="A1958" s="83"/>
      <c r="B1958" s="83"/>
      <c r="C1958" s="81"/>
      <c r="D1958" s="81"/>
      <c r="E1958" s="81"/>
      <c r="F1958" s="83"/>
      <c r="G1958" s="84"/>
      <c r="H1958" s="81"/>
      <c r="I1958" s="42">
        <f>SCH!A1492</f>
        <v>0</v>
      </c>
    </row>
    <row r="1959" spans="1:9">
      <c r="A1959" s="83"/>
      <c r="B1959" s="83"/>
      <c r="C1959" s="81"/>
      <c r="D1959" s="81"/>
      <c r="E1959" s="81"/>
      <c r="F1959" s="83"/>
      <c r="G1959" s="84"/>
      <c r="H1959" s="81"/>
      <c r="I1959" s="42">
        <f>SCH!A1493</f>
        <v>0</v>
      </c>
    </row>
    <row r="1960" spans="1:9">
      <c r="A1960" s="83"/>
      <c r="B1960" s="83"/>
      <c r="C1960" s="81"/>
      <c r="D1960" s="81"/>
      <c r="E1960" s="81"/>
      <c r="F1960" s="83"/>
      <c r="G1960" s="84"/>
      <c r="H1960" s="81"/>
      <c r="I1960" s="42">
        <f>SCH!A1494</f>
        <v>0</v>
      </c>
    </row>
    <row r="1961" spans="1:9">
      <c r="A1961" s="83"/>
      <c r="B1961" s="83"/>
      <c r="C1961" s="81"/>
      <c r="D1961" s="81"/>
      <c r="E1961" s="81"/>
      <c r="F1961" s="83"/>
      <c r="G1961" s="84"/>
      <c r="H1961" s="81"/>
      <c r="I1961" s="42">
        <f>SCH!A1495</f>
        <v>0</v>
      </c>
    </row>
    <row r="1962" spans="1:9">
      <c r="A1962" s="83"/>
      <c r="B1962" s="83"/>
      <c r="C1962" s="81"/>
      <c r="D1962" s="81"/>
      <c r="E1962" s="81"/>
      <c r="F1962" s="83"/>
      <c r="G1962" s="84"/>
      <c r="H1962" s="81"/>
      <c r="I1962" s="42">
        <f>SCH!A1496</f>
        <v>0</v>
      </c>
    </row>
    <row r="1963" spans="1:9">
      <c r="A1963" s="83"/>
      <c r="B1963" s="83"/>
      <c r="C1963" s="81"/>
      <c r="D1963" s="81"/>
      <c r="E1963" s="81"/>
      <c r="F1963" s="83"/>
      <c r="G1963" s="84"/>
      <c r="H1963" s="81"/>
      <c r="I1963" s="42">
        <f>SCH!A1497</f>
        <v>0</v>
      </c>
    </row>
    <row r="1964" spans="1:9">
      <c r="A1964" s="83"/>
      <c r="B1964" s="83"/>
      <c r="C1964" s="81"/>
      <c r="D1964" s="81"/>
      <c r="E1964" s="81"/>
      <c r="F1964" s="83"/>
      <c r="G1964" s="84"/>
      <c r="H1964" s="81"/>
      <c r="I1964" s="42">
        <f>SCH!A1498</f>
        <v>0</v>
      </c>
    </row>
    <row r="1965" spans="1:9">
      <c r="A1965" s="83"/>
      <c r="B1965" s="83"/>
      <c r="C1965" s="81"/>
      <c r="D1965" s="81"/>
      <c r="E1965" s="81"/>
      <c r="F1965" s="83"/>
      <c r="G1965" s="84"/>
      <c r="H1965" s="81"/>
      <c r="I1965" s="42">
        <f>SCH!A1499</f>
        <v>0</v>
      </c>
    </row>
    <row r="1966" spans="1:9">
      <c r="A1966" s="83"/>
      <c r="B1966" s="83"/>
      <c r="C1966" s="81"/>
      <c r="D1966" s="81"/>
      <c r="E1966" s="81"/>
      <c r="F1966" s="83"/>
      <c r="G1966" s="84"/>
      <c r="H1966" s="81"/>
      <c r="I1966" s="42">
        <f>SCH!A1500</f>
        <v>0</v>
      </c>
    </row>
    <row r="1967" spans="1:9">
      <c r="A1967" s="83"/>
      <c r="B1967" s="83"/>
      <c r="C1967" s="81"/>
      <c r="D1967" s="81"/>
      <c r="E1967" s="81"/>
      <c r="F1967" s="83"/>
      <c r="G1967" s="84"/>
      <c r="H1967" s="81"/>
      <c r="I1967" s="42">
        <f>SCH!A1501</f>
        <v>0</v>
      </c>
    </row>
    <row r="1968" spans="1:9">
      <c r="A1968" s="83"/>
      <c r="B1968" s="83"/>
      <c r="C1968" s="81"/>
      <c r="D1968" s="81"/>
      <c r="E1968" s="81"/>
      <c r="F1968" s="83"/>
      <c r="G1968" s="84"/>
      <c r="H1968" s="81"/>
      <c r="I1968" s="42">
        <f>SCH!A1502</f>
        <v>0</v>
      </c>
    </row>
    <row r="1969" spans="1:9">
      <c r="A1969" s="83"/>
      <c r="B1969" s="83"/>
      <c r="C1969" s="81"/>
      <c r="D1969" s="81"/>
      <c r="E1969" s="81"/>
      <c r="F1969" s="83"/>
      <c r="G1969" s="84"/>
      <c r="H1969" s="81"/>
      <c r="I1969" s="42">
        <f>SCH!A1503</f>
        <v>0</v>
      </c>
    </row>
    <row r="1970" spans="1:9">
      <c r="A1970" s="83"/>
      <c r="B1970" s="83"/>
      <c r="C1970" s="81"/>
      <c r="D1970" s="81"/>
      <c r="E1970" s="81"/>
      <c r="F1970" s="83"/>
      <c r="G1970" s="84"/>
      <c r="H1970" s="81"/>
      <c r="I1970" s="42">
        <f>SCH!A1504</f>
        <v>0</v>
      </c>
    </row>
  </sheetData>
  <autoFilter ref="A2:I1970">
    <sortState ref="A3:I1970">
      <sortCondition ref="A2:A1970"/>
    </sortState>
  </autoFilter>
  <conditionalFormatting sqref="A1:A658 H660:H665 I1:I1048576 A667:A1048576">
    <cfRule type="duplicateValues" dxfId="3" priority="2"/>
  </conditionalFormatting>
  <conditionalFormatting sqref="A659:A676">
    <cfRule type="duplicateValues" dxfId="2" priority="3"/>
  </conditionalFormatting>
  <conditionalFormatting sqref="I1:I1048576 A1:A1048576">
    <cfRule type="duplicateValues" dxfId="1" priority="4"/>
    <cfRule type="duplicateValues" dxfId="0" priority="5"/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361"/>
  <sheetViews>
    <sheetView tabSelected="1" topLeftCell="A1124" workbookViewId="0">
      <selection activeCell="D1367" sqref="D1367"/>
    </sheetView>
  </sheetViews>
  <sheetFormatPr defaultColWidth="9" defaultRowHeight="15"/>
  <cols>
    <col min="2" max="2" width="10.85546875" customWidth="1"/>
    <col min="3" max="3" width="10.7109375" customWidth="1"/>
    <col min="4" max="4" width="37.5703125" customWidth="1"/>
    <col min="7" max="7" width="9" style="85" customWidth="1"/>
    <col min="8" max="8" width="9.85546875" style="86" customWidth="1"/>
  </cols>
  <sheetData>
    <row r="1" spans="1:9" s="87" customFormat="1" ht="22.5" customHeight="1">
      <c r="A1" s="166" t="str">
        <f>SCH!$A$1</f>
        <v>UNIT : PARASSALA</v>
      </c>
      <c r="B1" s="166"/>
      <c r="C1" s="166"/>
      <c r="D1" s="166"/>
      <c r="E1" s="166"/>
      <c r="F1" s="166"/>
      <c r="G1" s="166"/>
      <c r="H1" s="166"/>
      <c r="I1" s="166"/>
    </row>
    <row r="2" spans="1:9" ht="22.5" customHeight="1">
      <c r="A2" s="167" t="s">
        <v>87</v>
      </c>
      <c r="B2" s="167"/>
      <c r="C2" s="167"/>
      <c r="D2" s="170"/>
      <c r="E2" s="170"/>
      <c r="F2" s="170"/>
      <c r="G2" s="168" t="s">
        <v>88</v>
      </c>
      <c r="H2" s="168"/>
      <c r="I2" s="168"/>
    </row>
    <row r="3" spans="1:9" s="91" customFormat="1" ht="15.95" customHeight="1">
      <c r="A3" s="158" t="s">
        <v>89</v>
      </c>
      <c r="B3" s="158"/>
      <c r="C3" s="89" t="s">
        <v>90</v>
      </c>
      <c r="D3" s="88" t="s">
        <v>91</v>
      </c>
      <c r="E3" s="159">
        <v>11</v>
      </c>
      <c r="F3" s="159"/>
      <c r="G3" s="90" t="s">
        <v>92</v>
      </c>
      <c r="H3" s="160"/>
      <c r="I3" s="160"/>
    </row>
    <row r="4" spans="1:9" ht="28.5">
      <c r="A4" s="92" t="s">
        <v>4</v>
      </c>
      <c r="B4" s="93" t="s">
        <v>18</v>
      </c>
      <c r="C4" s="93" t="s">
        <v>19</v>
      </c>
      <c r="D4" s="93" t="s">
        <v>93</v>
      </c>
      <c r="E4" s="93" t="s">
        <v>20</v>
      </c>
      <c r="F4" s="94" t="s">
        <v>94</v>
      </c>
      <c r="G4" s="95" t="s">
        <v>95</v>
      </c>
      <c r="H4" s="94" t="s">
        <v>17</v>
      </c>
      <c r="I4" s="96" t="s">
        <v>23</v>
      </c>
    </row>
    <row r="5" spans="1:9" ht="15.75">
      <c r="A5" s="97">
        <v>1</v>
      </c>
      <c r="B5" s="98">
        <f>IFERROR(VLOOKUP(E3&amp;-$A5,SCH!$E$5:$P$9552,2,0),"")</f>
        <v>0.15277777777777801</v>
      </c>
      <c r="C5" s="98" t="str">
        <f>IFERROR(VLOOKUP(E3&amp;-$A5,SCH!$E$5:$P$9552,3,0),"")</f>
        <v>PSL</v>
      </c>
      <c r="D5" s="98" t="str">
        <f>IFERROR(VLOOKUP(E3&amp;-$A5,SCH!$E$5:$P$9552,4,0),"")</f>
        <v>NH</v>
      </c>
      <c r="E5" s="98" t="str">
        <f>IFERROR(VLOOKUP(E3&amp;-$A5,SCH!$E$5:$P$9552,5,0),"")</f>
        <v>KLKV</v>
      </c>
      <c r="F5" s="98">
        <f>IFERROR(VLOOKUP(E3&amp;-$A5,SCH!$E$5:$P$9552,6,0),"")</f>
        <v>0.15625000000000022</v>
      </c>
      <c r="G5" s="99">
        <f>IFERROR(VLOOKUP(E3&amp;-$A5,SCH!$E$5:$P$9552,7,0),"")</f>
        <v>3.5</v>
      </c>
      <c r="H5" s="100">
        <f t="shared" ref="H5:H11" si="0">IFERROR((B6-F5),"")</f>
        <v>3.4722222222217658E-3</v>
      </c>
      <c r="I5" s="101"/>
    </row>
    <row r="6" spans="1:9" ht="15.75">
      <c r="A6" s="102">
        <v>2</v>
      </c>
      <c r="B6" s="17">
        <f>IFERROR(VLOOKUP(E3&amp;-$A6,SCH!$E$5:$P$9552,2,0),"")</f>
        <v>0.15972222222222199</v>
      </c>
      <c r="C6" s="17" t="str">
        <f>IFERROR(VLOOKUP(E3&amp;-$A6,SCH!$E$5:$P$9552,3,0),"")</f>
        <v>KLKV</v>
      </c>
      <c r="D6" s="17" t="str">
        <f>IFERROR(VLOOKUP(E3&amp;-$A6,SCH!$E$5:$P$9552,4,0),"")</f>
        <v>NH</v>
      </c>
      <c r="E6" s="17" t="str">
        <f>IFERROR(VLOOKUP(E3&amp;-$A6,SCH!$E$5:$P$9552,5,0),"")</f>
        <v>TVM</v>
      </c>
      <c r="F6" s="17">
        <f>IFERROR(VLOOKUP(E3&amp;-$A6,SCH!$E$5:$P$9552,6,0),"")</f>
        <v>0.20486111111111088</v>
      </c>
      <c r="G6" s="103">
        <f>IFERROR(VLOOKUP(E3&amp;-$A6,SCH!$E$5:$P$9552,7,0),"")</f>
        <v>33.700000000000003</v>
      </c>
      <c r="H6" s="20">
        <f t="shared" si="0"/>
        <v>6.9444444444451137E-3</v>
      </c>
      <c r="I6" s="104"/>
    </row>
    <row r="7" spans="1:9" ht="15.75">
      <c r="A7" s="102">
        <v>3</v>
      </c>
      <c r="B7" s="17">
        <f>IFERROR(VLOOKUP(E3&amp;-$A7,SCH!$E$5:$P$9552,2,0),"")</f>
        <v>0.211805555555556</v>
      </c>
      <c r="C7" s="17" t="str">
        <f>IFERROR(VLOOKUP(E3&amp;-$A7,SCH!$E$5:$P$9552,3,0),"")</f>
        <v>TVM</v>
      </c>
      <c r="D7" s="17" t="str">
        <f>IFERROR(VLOOKUP(E3&amp;-$A7,SCH!$E$5:$P$9552,4,0),"")</f>
        <v>NH-UDA</v>
      </c>
      <c r="E7" s="17" t="str">
        <f>IFERROR(VLOOKUP(E3&amp;-$A7,SCH!$E$5:$P$9552,5,0),"")</f>
        <v>KNVLA</v>
      </c>
      <c r="F7" s="17">
        <f>IFERROR(VLOOKUP(E3&amp;-$A7,SCH!$E$5:$P$9552,6,0),"")</f>
        <v>0.25347222222222271</v>
      </c>
      <c r="G7" s="103">
        <f>IFERROR(VLOOKUP(E3&amp;-$A7,SCH!$E$5:$P$9552,7,0),"")</f>
        <v>32</v>
      </c>
      <c r="H7" s="20">
        <f t="shared" si="0"/>
        <v>2.0833333333333315E-2</v>
      </c>
      <c r="I7" s="104"/>
    </row>
    <row r="8" spans="1:9" ht="15.75">
      <c r="A8" s="102">
        <v>4</v>
      </c>
      <c r="B8" s="17">
        <f>IFERROR(VLOOKUP(E3&amp;-$A8,SCH!$E$5:$P$9552,2,0),"")</f>
        <v>0.27430555555555602</v>
      </c>
      <c r="C8" s="17" t="str">
        <f>IFERROR(VLOOKUP(E3&amp;-$A8,SCH!$E$5:$P$9552,3,0),"")</f>
        <v>KNVLA</v>
      </c>
      <c r="D8" s="17" t="str">
        <f>IFERROR(VLOOKUP(E3&amp;-$A8,SCH!$E$5:$P$9552,4,0),"")</f>
        <v>UDA-NH</v>
      </c>
      <c r="E8" s="17" t="str">
        <f>IFERROR(VLOOKUP(E3&amp;-$A8,SCH!$E$5:$P$9552,5,0),"")</f>
        <v>MC</v>
      </c>
      <c r="F8" s="17">
        <f>IFERROR(VLOOKUP(E3&amp;-$A8,SCH!$E$5:$P$9552,6,0),"")</f>
        <v>0.33680555555555602</v>
      </c>
      <c r="G8" s="103">
        <f>IFERROR(VLOOKUP(E3&amp;-$A8,SCH!$E$5:$P$9552,7,0),"")</f>
        <v>38</v>
      </c>
      <c r="H8" s="20">
        <f t="shared" si="0"/>
        <v>6.9444444444439757E-3</v>
      </c>
      <c r="I8" s="104"/>
    </row>
    <row r="9" spans="1:9" ht="15.75">
      <c r="A9" s="102">
        <v>5</v>
      </c>
      <c r="B9" s="17">
        <f>IFERROR(VLOOKUP(E3&amp;-$A9,SCH!$E$5:$P$9552,2,0),"")</f>
        <v>0.34375</v>
      </c>
      <c r="C9" s="17" t="str">
        <f>IFERROR(VLOOKUP(E3&amp;-$A9,SCH!$E$5:$P$9552,3,0),"")</f>
        <v>MC</v>
      </c>
      <c r="D9" s="17" t="str">
        <f>IFERROR(VLOOKUP(E3&amp;-$A9,SCH!$E$5:$P$9552,4,0),"")</f>
        <v>NH</v>
      </c>
      <c r="E9" s="17" t="str">
        <f>IFERROR(VLOOKUP(E3&amp;-$A9,SCH!$E$5:$P$9552,5,0),"")</f>
        <v>KLKV</v>
      </c>
      <c r="F9" s="17">
        <f>IFERROR(VLOOKUP(E3&amp;-$A9,SCH!$E$5:$P$9552,6,0),"")</f>
        <v>0.40972222222222221</v>
      </c>
      <c r="G9" s="103">
        <f>IFERROR(VLOOKUP(E3&amp;-$A9,SCH!$E$5:$P$9552,7,0),"")</f>
        <v>40</v>
      </c>
      <c r="H9" s="20">
        <f t="shared" si="0"/>
        <v>6.9444444444448084E-3</v>
      </c>
      <c r="I9" s="104"/>
    </row>
    <row r="10" spans="1:9" ht="15.75">
      <c r="A10" s="102">
        <v>6</v>
      </c>
      <c r="B10" s="17">
        <f>IFERROR(VLOOKUP(E3&amp;-$A10,SCH!$E$5:$P$9552,2,0),"")</f>
        <v>0.41666666666666702</v>
      </c>
      <c r="C10" s="17" t="str">
        <f>IFERROR(VLOOKUP(E3&amp;-$A10,SCH!$E$5:$P$9552,3,0),"")</f>
        <v>KLKV</v>
      </c>
      <c r="D10" s="17" t="str">
        <f>IFERROR(VLOOKUP(E3&amp;-$A10,SCH!$E$5:$P$9552,4,0),"")</f>
        <v>KRKM</v>
      </c>
      <c r="E10" s="17" t="str">
        <f>IFERROR(VLOOKUP(E3&amp;-$A10,SCH!$E$5:$P$9552,5,0),"")</f>
        <v>VLRD</v>
      </c>
      <c r="F10" s="17">
        <f>IFERROR(VLOOKUP(E3&amp;-$A10,SCH!$E$5:$P$9552,6,0),"")</f>
        <v>0.44444444444444481</v>
      </c>
      <c r="G10" s="103">
        <f>IFERROR(VLOOKUP(E3&amp;-$A10,SCH!$E$5:$P$9552,7,0),"")</f>
        <v>17</v>
      </c>
      <c r="H10" s="20">
        <f t="shared" si="0"/>
        <v>6.9444444444440867E-3</v>
      </c>
      <c r="I10" s="104"/>
    </row>
    <row r="11" spans="1:9" ht="15.75">
      <c r="A11" s="102">
        <v>7</v>
      </c>
      <c r="B11" s="17">
        <f>IFERROR(VLOOKUP(E3&amp;-$A11,SCH!$E$5:$P$9552,2,0),"")</f>
        <v>0.4513888888888889</v>
      </c>
      <c r="C11" s="17" t="str">
        <f>IFERROR(VLOOKUP(E3&amp;-$A11,SCH!$E$5:$P$9552,3,0),"")</f>
        <v>VLRD</v>
      </c>
      <c r="D11" s="17" t="str">
        <f>IFERROR(VLOOKUP(E3&amp;-$A11,SCH!$E$5:$P$9552,4,0),"")</f>
        <v>KRKM</v>
      </c>
      <c r="E11" s="17" t="str">
        <f>IFERROR(VLOOKUP(E3&amp;-$A11,SCH!$E$5:$P$9552,5,0),"")</f>
        <v>KLKV</v>
      </c>
      <c r="F11" s="17">
        <f>IFERROR(VLOOKUP(E3&amp;-$A11,SCH!$E$5:$P$9552,6,0),"")</f>
        <v>0.47916666666666669</v>
      </c>
      <c r="G11" s="103">
        <f>IFERROR(VLOOKUP(E3&amp;-$A11,SCH!$E$5:$P$9552,7,0),"")</f>
        <v>17</v>
      </c>
      <c r="H11" s="20">
        <f t="shared" si="0"/>
        <v>3.4722222222222099E-3</v>
      </c>
      <c r="I11" s="104"/>
    </row>
    <row r="12" spans="1:9" ht="15.75">
      <c r="A12" s="105">
        <v>8</v>
      </c>
      <c r="B12" s="24">
        <f>IFERROR(VLOOKUP(E3&amp;-$A12,SCH!$E$5:$P$9552,2,0),"")</f>
        <v>0.4826388888888889</v>
      </c>
      <c r="C12" s="24" t="str">
        <f>IFERROR(VLOOKUP(E3&amp;-$A12,SCH!$E$5:$P$9552,3,0),"")</f>
        <v>KLKV</v>
      </c>
      <c r="D12" s="24" t="str">
        <f>IFERROR(VLOOKUP(E3&amp;-$A12,SCH!$E$5:$P$9552,4,0),"")</f>
        <v>NH</v>
      </c>
      <c r="E12" s="24" t="str">
        <f>IFERROR(VLOOKUP(E3&amp;-$A12,SCH!$E$5:$P$9552,5,0),"")</f>
        <v>PSL</v>
      </c>
      <c r="F12" s="106">
        <f>IFERROR(VLOOKUP(E3&amp;-$A12,SCH!$E$5:$P$9552,6,0),"")</f>
        <v>0.48958333333333331</v>
      </c>
      <c r="G12" s="107">
        <f>IFERROR(VLOOKUP(E3&amp;-$A12,SCH!$E$5:$P$9552,7,0),"")</f>
        <v>3.5</v>
      </c>
      <c r="H12" s="108"/>
      <c r="I12" s="109"/>
    </row>
    <row r="13" spans="1:9" ht="20.100000000000001" customHeight="1">
      <c r="A13" s="161" t="s">
        <v>96</v>
      </c>
      <c r="B13" s="161"/>
      <c r="C13" s="111">
        <f>B5-TIME(0,15,0)</f>
        <v>0.14236111111111135</v>
      </c>
      <c r="D13" s="110" t="s">
        <v>97</v>
      </c>
      <c r="E13" s="112">
        <f>VLOOKUP(E3&amp;-$A5,SCH!$E$5:$P$9552,8,0)</f>
        <v>0.35763888888888867</v>
      </c>
      <c r="F13" s="162" t="s">
        <v>98</v>
      </c>
      <c r="G13" s="162"/>
      <c r="H13" s="162"/>
      <c r="I13" s="113">
        <f>SUM(G5:G12)</f>
        <v>184.7</v>
      </c>
    </row>
    <row r="14" spans="1:9" ht="20.100000000000001" customHeight="1">
      <c r="A14" s="161" t="s">
        <v>99</v>
      </c>
      <c r="B14" s="161"/>
      <c r="C14" s="111">
        <f>C13+E14</f>
        <v>0.5</v>
      </c>
      <c r="D14" s="110" t="s">
        <v>100</v>
      </c>
      <c r="E14" s="112">
        <f>VLOOKUP(E3&amp;-$A5,SCH!$E$5:$P$9552,9,0)</f>
        <v>0.35763888888888867</v>
      </c>
      <c r="F14" s="162" t="s">
        <v>101</v>
      </c>
      <c r="G14" s="162"/>
      <c r="H14" s="162"/>
      <c r="I14" s="114">
        <f>VLOOKUP(E3&amp;-$A5,SCH!$E$5:$P$9552,10,0)</f>
        <v>2.4305555555555358E-2</v>
      </c>
    </row>
    <row r="15" spans="1:9" ht="14.45" customHeight="1">
      <c r="A15" s="163" t="s">
        <v>102</v>
      </c>
      <c r="B15" s="163"/>
      <c r="C15" s="163"/>
      <c r="D15" s="163"/>
      <c r="E15" s="163"/>
      <c r="F15" s="163"/>
      <c r="G15" s="163"/>
      <c r="H15" s="163"/>
      <c r="I15" s="163"/>
    </row>
    <row r="16" spans="1:9">
      <c r="A16" s="163"/>
      <c r="B16" s="163"/>
      <c r="C16" s="163"/>
      <c r="D16" s="163"/>
      <c r="E16" s="163"/>
      <c r="F16" s="163"/>
      <c r="G16" s="163"/>
      <c r="H16" s="163"/>
      <c r="I16" s="163"/>
    </row>
    <row r="17" spans="1:9">
      <c r="A17" s="163"/>
      <c r="B17" s="163"/>
      <c r="C17" s="163"/>
      <c r="D17" s="163"/>
      <c r="E17" s="163"/>
      <c r="F17" s="163"/>
      <c r="G17" s="163"/>
      <c r="H17" s="163"/>
      <c r="I17" s="163"/>
    </row>
    <row r="18" spans="1:9" ht="14.45" customHeight="1">
      <c r="A18" s="164" t="s">
        <v>103</v>
      </c>
      <c r="B18" s="164"/>
      <c r="C18" s="164"/>
      <c r="D18" s="165" t="s">
        <v>104</v>
      </c>
      <c r="E18" s="164" t="s">
        <v>105</v>
      </c>
      <c r="F18" s="164"/>
      <c r="G18" s="164"/>
      <c r="H18" s="164"/>
      <c r="I18" s="164"/>
    </row>
    <row r="19" spans="1:9">
      <c r="A19" s="164"/>
      <c r="B19" s="164"/>
      <c r="C19" s="164"/>
      <c r="D19" s="165"/>
      <c r="E19" s="164"/>
      <c r="F19" s="164"/>
      <c r="G19" s="164"/>
      <c r="H19" s="164"/>
      <c r="I19" s="164"/>
    </row>
    <row r="20" spans="1:9">
      <c r="A20" s="164"/>
      <c r="B20" s="164"/>
      <c r="C20" s="164"/>
      <c r="D20" s="165"/>
      <c r="E20" s="164"/>
      <c r="F20" s="164"/>
      <c r="G20" s="164"/>
      <c r="H20" s="164"/>
      <c r="I20" s="164"/>
    </row>
    <row r="21" spans="1:9">
      <c r="A21" s="164"/>
      <c r="B21" s="164"/>
      <c r="C21" s="164"/>
      <c r="D21" s="165"/>
      <c r="E21" s="164"/>
      <c r="F21" s="164"/>
      <c r="G21" s="164"/>
      <c r="H21" s="164"/>
      <c r="I21" s="164"/>
    </row>
    <row r="23" spans="1:9" ht="17.45" customHeight="1">
      <c r="A23" s="166" t="str">
        <f>SCH!$A$1</f>
        <v>UNIT : PARASSALA</v>
      </c>
      <c r="B23" s="166"/>
      <c r="C23" s="166"/>
      <c r="D23" s="166"/>
      <c r="E23" s="166"/>
      <c r="F23" s="166"/>
      <c r="G23" s="166"/>
      <c r="H23" s="166"/>
      <c r="I23" s="166"/>
    </row>
    <row r="24" spans="1:9" ht="20.45" customHeight="1">
      <c r="A24" s="167" t="s">
        <v>87</v>
      </c>
      <c r="B24" s="167"/>
      <c r="C24" s="167"/>
      <c r="D24" s="170"/>
      <c r="E24" s="170"/>
      <c r="F24" s="170"/>
      <c r="G24" s="168" t="s">
        <v>88</v>
      </c>
      <c r="H24" s="168"/>
      <c r="I24" s="168"/>
    </row>
    <row r="25" spans="1:9" ht="20.45" customHeight="1">
      <c r="A25" s="158" t="s">
        <v>89</v>
      </c>
      <c r="B25" s="158"/>
      <c r="C25" s="89" t="s">
        <v>90</v>
      </c>
      <c r="D25" s="88" t="s">
        <v>91</v>
      </c>
      <c r="E25" s="159">
        <v>12</v>
      </c>
      <c r="F25" s="159"/>
      <c r="G25" s="90" t="s">
        <v>92</v>
      </c>
      <c r="H25" s="160"/>
      <c r="I25" s="160"/>
    </row>
    <row r="26" spans="1:9" ht="28.5">
      <c r="A26" s="92" t="s">
        <v>4</v>
      </c>
      <c r="B26" s="93" t="s">
        <v>18</v>
      </c>
      <c r="C26" s="93" t="s">
        <v>19</v>
      </c>
      <c r="D26" s="93" t="s">
        <v>93</v>
      </c>
      <c r="E26" s="93" t="s">
        <v>20</v>
      </c>
      <c r="F26" s="94" t="s">
        <v>94</v>
      </c>
      <c r="G26" s="95" t="s">
        <v>95</v>
      </c>
      <c r="H26" s="94" t="s">
        <v>17</v>
      </c>
      <c r="I26" s="96" t="s">
        <v>23</v>
      </c>
    </row>
    <row r="27" spans="1:9" ht="15.75">
      <c r="A27" s="97">
        <v>1</v>
      </c>
      <c r="B27" s="98">
        <f>IFERROR(VLOOKUP(E25&amp;-$A27,SCH!$E$5:$P$9552,2,0),"")</f>
        <v>0.1875</v>
      </c>
      <c r="C27" s="98" t="str">
        <f>IFERROR(VLOOKUP(E25&amp;-$A27,SCH!$E$5:$P$9552,3,0),"")</f>
        <v>PSL</v>
      </c>
      <c r="D27" s="98" t="str">
        <f>IFERROR(VLOOKUP(E25&amp;-$A27,SCH!$E$5:$P$9552,4,0),"")</f>
        <v>NH</v>
      </c>
      <c r="E27" s="98" t="str">
        <f>IFERROR(VLOOKUP(E25&amp;-$A27,SCH!$E$5:$P$9552,5,0),"")</f>
        <v>KLKV</v>
      </c>
      <c r="F27" s="98">
        <f>IFERROR(VLOOKUP(E25&amp;-$A27,SCH!$E$5:$P$9552,6,0),"")</f>
        <v>0.19444444444444445</v>
      </c>
      <c r="G27" s="99">
        <f>IFERROR(VLOOKUP(E25&amp;-$A27,SCH!$E$5:$P$9552,7,0),"")</f>
        <v>3.5</v>
      </c>
      <c r="H27" s="100">
        <f t="shared" ref="H27:H31" si="1">IFERROR((B28-F27),"")</f>
        <v>6.9444444444445586E-3</v>
      </c>
      <c r="I27" s="101"/>
    </row>
    <row r="28" spans="1:9" ht="15.75">
      <c r="A28" s="102">
        <v>2</v>
      </c>
      <c r="B28" s="17">
        <f>IFERROR(VLOOKUP(E25&amp;-$A28,SCH!$E$5:$P$9552,2,0),"")</f>
        <v>0.20138888888888901</v>
      </c>
      <c r="C28" s="17" t="str">
        <f>IFERROR(VLOOKUP(E25&amp;-$A28,SCH!$E$5:$P$9552,3,0),"")</f>
        <v>KLKV</v>
      </c>
      <c r="D28" s="17" t="str">
        <f>IFERROR(VLOOKUP(E25&amp;-$A28,SCH!$E$5:$P$9552,4,0),"")</f>
        <v>NH</v>
      </c>
      <c r="E28" s="17" t="str">
        <f>IFERROR(VLOOKUP(E25&amp;-$A28,SCH!$E$5:$P$9552,5,0),"")</f>
        <v>TVM</v>
      </c>
      <c r="F28" s="17">
        <f>IFERROR(VLOOKUP(E25&amp;-$A28,SCH!$E$5:$P$9552,6,0),"")</f>
        <v>0.2465277777777779</v>
      </c>
      <c r="G28" s="103">
        <f>IFERROR(VLOOKUP(E25&amp;-$A28,SCH!$E$5:$P$9552,7,0),"")</f>
        <v>33.700000000000003</v>
      </c>
      <c r="H28" s="20">
        <f t="shared" si="1"/>
        <v>6.9444444444440867E-3</v>
      </c>
      <c r="I28" s="104"/>
    </row>
    <row r="29" spans="1:9" ht="15.75">
      <c r="A29" s="102">
        <v>3</v>
      </c>
      <c r="B29" s="17">
        <f>IFERROR(VLOOKUP(E25&amp;-$A29,SCH!$E$5:$P$9552,2,0),"")</f>
        <v>0.25347222222222199</v>
      </c>
      <c r="C29" s="17" t="str">
        <f>IFERROR(VLOOKUP(E25&amp;-$A29,SCH!$E$5:$P$9552,3,0),"")</f>
        <v>TVM</v>
      </c>
      <c r="D29" s="17" t="str">
        <f>IFERROR(VLOOKUP(E25&amp;-$A29,SCH!$E$5:$P$9552,4,0),"")</f>
        <v>NH</v>
      </c>
      <c r="E29" s="17" t="str">
        <f>IFERROR(VLOOKUP(E25&amp;-$A29,SCH!$E$5:$P$9552,5,0),"")</f>
        <v>KLKV</v>
      </c>
      <c r="F29" s="17">
        <f>IFERROR(VLOOKUP(E25&amp;-$A29,SCH!$E$5:$P$9552,6,0),"")</f>
        <v>0.3055555555555553</v>
      </c>
      <c r="G29" s="103">
        <f>IFERROR(VLOOKUP(E25&amp;-$A29,SCH!$E$5:$P$9552,7,0),"")</f>
        <v>33.700000000000003</v>
      </c>
      <c r="H29" s="20">
        <f t="shared" si="1"/>
        <v>2.4305555555555802E-2</v>
      </c>
      <c r="I29" s="104"/>
    </row>
    <row r="30" spans="1:9" ht="15.75">
      <c r="A30" s="102">
        <v>4</v>
      </c>
      <c r="B30" s="17">
        <f>IFERROR(VLOOKUP(E25&amp;-$A30,SCH!$E$5:$P$9552,2,0),"")</f>
        <v>0.3298611111111111</v>
      </c>
      <c r="C30" s="17" t="str">
        <f>IFERROR(VLOOKUP(E25&amp;-$A30,SCH!$E$5:$P$9552,3,0),"")</f>
        <v>KLKV</v>
      </c>
      <c r="D30" s="17" t="str">
        <f>IFERROR(VLOOKUP(E25&amp;-$A30,SCH!$E$5:$P$9552,4,0),"")</f>
        <v>NH</v>
      </c>
      <c r="E30" s="17" t="str">
        <f>IFERROR(VLOOKUP(E25&amp;-$A30,SCH!$E$5:$P$9552,5,0),"")</f>
        <v>CSTN</v>
      </c>
      <c r="F30" s="17">
        <f>IFERROR(VLOOKUP(E25&amp;-$A30,SCH!$E$5:$P$9552,6,0),"")</f>
        <v>0.40972222222222221</v>
      </c>
      <c r="G30" s="103">
        <f>IFERROR(VLOOKUP(E25&amp;-$A30,SCH!$E$5:$P$9552,7,0),"")</f>
        <v>42</v>
      </c>
      <c r="H30" s="20">
        <f t="shared" si="1"/>
        <v>6.9444444444448084E-3</v>
      </c>
      <c r="I30" s="104"/>
    </row>
    <row r="31" spans="1:9" ht="15.75">
      <c r="A31" s="102">
        <v>5</v>
      </c>
      <c r="B31" s="17">
        <f>IFERROR(VLOOKUP(E25&amp;-$A31,SCH!$E$5:$P$9552,2,0),"")</f>
        <v>0.41666666666666702</v>
      </c>
      <c r="C31" s="17" t="str">
        <f>IFERROR(VLOOKUP(E25&amp;-$A31,SCH!$E$5:$P$9552,3,0),"")</f>
        <v>CSTN</v>
      </c>
      <c r="D31" s="17" t="str">
        <f>IFERROR(VLOOKUP(E25&amp;-$A31,SCH!$E$5:$P$9552,4,0),"")</f>
        <v>NH</v>
      </c>
      <c r="E31" s="17" t="str">
        <f>IFERROR(VLOOKUP(E25&amp;-$A31,SCH!$E$5:$P$9552,5,0),"")</f>
        <v>KLKV</v>
      </c>
      <c r="F31" s="17">
        <f>IFERROR(VLOOKUP(E25&amp;-$A31,SCH!$E$5:$P$9552,6,0),"")</f>
        <v>0.50000000000000033</v>
      </c>
      <c r="G31" s="103">
        <f>IFERROR(VLOOKUP(E25&amp;-$A31,SCH!$E$5:$P$9552,7,0),"")</f>
        <v>42</v>
      </c>
      <c r="H31" s="20">
        <f t="shared" si="1"/>
        <v>3.4722222222216548E-3</v>
      </c>
      <c r="I31" s="104"/>
    </row>
    <row r="32" spans="1:9" ht="15.75">
      <c r="A32" s="102">
        <v>6</v>
      </c>
      <c r="B32" s="17">
        <f>IFERROR(VLOOKUP(E25&amp;-$A32,SCH!$E$5:$P$9552,2,0),"")</f>
        <v>0.50347222222222199</v>
      </c>
      <c r="C32" s="17" t="str">
        <f>IFERROR(VLOOKUP(E25&amp;-$A32,SCH!$E$5:$P$9552,3,0),"")</f>
        <v>KLKV</v>
      </c>
      <c r="D32" s="17" t="str">
        <f>IFERROR(VLOOKUP(E25&amp;-$A32,SCH!$E$5:$P$9552,4,0),"")</f>
        <v>NH</v>
      </c>
      <c r="E32" s="17" t="str">
        <f>IFERROR(VLOOKUP(E25&amp;-$A32,SCH!$E$5:$P$9552,5,0),"")</f>
        <v>PSL</v>
      </c>
      <c r="F32" s="17">
        <f>IFERROR(VLOOKUP(E25&amp;-$A32,SCH!$E$5:$P$9552,6,0),"")</f>
        <v>0.51041666666666641</v>
      </c>
      <c r="G32" s="103">
        <f>IFERROR(VLOOKUP(E25&amp;-$A32,SCH!$E$5:$P$9552,7,0),"")</f>
        <v>3.5</v>
      </c>
      <c r="H32" s="20" t="str">
        <f>IFERROR((#REF!-F32),"")</f>
        <v/>
      </c>
      <c r="I32" s="104"/>
    </row>
    <row r="33" spans="1:9" ht="15.95" customHeight="1">
      <c r="A33" s="161" t="s">
        <v>96</v>
      </c>
      <c r="B33" s="161"/>
      <c r="C33" s="111">
        <f>B27-TIME(0,15,0)</f>
        <v>0.17708333333333334</v>
      </c>
      <c r="D33" s="110" t="s">
        <v>97</v>
      </c>
      <c r="E33" s="112">
        <f>VLOOKUP(E25&amp;-$A27,SCH!$E$5:$P$9552,8,0)</f>
        <v>0.34027777777777729</v>
      </c>
      <c r="F33" s="162" t="s">
        <v>98</v>
      </c>
      <c r="G33" s="162"/>
      <c r="H33" s="162"/>
      <c r="I33" s="113">
        <f>SUM(G27:G32)</f>
        <v>158.4</v>
      </c>
    </row>
    <row r="34" spans="1:9" ht="15.95" customHeight="1">
      <c r="A34" s="161" t="s">
        <v>99</v>
      </c>
      <c r="B34" s="161"/>
      <c r="C34" s="111">
        <f>C33+E34</f>
        <v>0.52083333333333315</v>
      </c>
      <c r="D34" s="110" t="s">
        <v>100</v>
      </c>
      <c r="E34" s="112">
        <f>VLOOKUP(E25&amp;-$A27,SCH!$E$5:$P$9552,9,0)</f>
        <v>0.34374999999999978</v>
      </c>
      <c r="F34" s="162" t="s">
        <v>101</v>
      </c>
      <c r="G34" s="162"/>
      <c r="H34" s="162"/>
      <c r="I34" s="114">
        <f>VLOOKUP(E25&amp;-$A27,SCH!$E$5:$P$9552,10,0)</f>
        <v>6.9444444444439757E-3</v>
      </c>
    </row>
    <row r="35" spans="1:9" ht="14.45" customHeight="1">
      <c r="A35" s="163" t="s">
        <v>102</v>
      </c>
      <c r="B35" s="163"/>
      <c r="C35" s="163"/>
      <c r="D35" s="163"/>
      <c r="E35" s="163"/>
      <c r="F35" s="163"/>
      <c r="G35" s="163"/>
      <c r="H35" s="163"/>
      <c r="I35" s="163"/>
    </row>
    <row r="36" spans="1:9">
      <c r="A36" s="163"/>
      <c r="B36" s="163"/>
      <c r="C36" s="163"/>
      <c r="D36" s="163"/>
      <c r="E36" s="163"/>
      <c r="F36" s="163"/>
      <c r="G36" s="163"/>
      <c r="H36" s="163"/>
      <c r="I36" s="163"/>
    </row>
    <row r="37" spans="1:9">
      <c r="A37" s="163"/>
      <c r="B37" s="163"/>
      <c r="C37" s="163"/>
      <c r="D37" s="163"/>
      <c r="E37" s="163"/>
      <c r="F37" s="163"/>
      <c r="G37" s="163"/>
      <c r="H37" s="163"/>
      <c r="I37" s="163"/>
    </row>
    <row r="38" spans="1:9" ht="14.45" customHeight="1">
      <c r="A38" s="164" t="s">
        <v>103</v>
      </c>
      <c r="B38" s="164"/>
      <c r="C38" s="164"/>
      <c r="D38" s="165" t="s">
        <v>104</v>
      </c>
      <c r="E38" s="164" t="s">
        <v>105</v>
      </c>
      <c r="F38" s="164"/>
      <c r="G38" s="164"/>
      <c r="H38" s="164"/>
      <c r="I38" s="164"/>
    </row>
    <row r="39" spans="1:9">
      <c r="A39" s="164"/>
      <c r="B39" s="164"/>
      <c r="C39" s="164"/>
      <c r="D39" s="165"/>
      <c r="E39" s="164"/>
      <c r="F39" s="164"/>
      <c r="G39" s="164"/>
      <c r="H39" s="164"/>
      <c r="I39" s="164"/>
    </row>
    <row r="40" spans="1:9">
      <c r="A40" s="164"/>
      <c r="B40" s="164"/>
      <c r="C40" s="164"/>
      <c r="D40" s="165"/>
      <c r="E40" s="164"/>
      <c r="F40" s="164"/>
      <c r="G40" s="164"/>
      <c r="H40" s="164"/>
      <c r="I40" s="164"/>
    </row>
    <row r="41" spans="1:9">
      <c r="A41" s="164"/>
      <c r="B41" s="164"/>
      <c r="C41" s="164"/>
      <c r="D41" s="165"/>
      <c r="E41" s="164"/>
      <c r="F41" s="164"/>
      <c r="G41" s="164"/>
      <c r="H41" s="164"/>
      <c r="I41" s="164"/>
    </row>
    <row r="43" spans="1:9" ht="17.45" customHeight="1">
      <c r="A43" s="166" t="str">
        <f>SCH!$A$1</f>
        <v>UNIT : PARASSALA</v>
      </c>
      <c r="B43" s="166"/>
      <c r="C43" s="166"/>
      <c r="D43" s="166"/>
      <c r="E43" s="166"/>
      <c r="F43" s="166"/>
      <c r="G43" s="166"/>
      <c r="H43" s="166"/>
      <c r="I43" s="166"/>
    </row>
    <row r="44" spans="1:9" ht="20.45" customHeight="1">
      <c r="A44" s="167" t="s">
        <v>87</v>
      </c>
      <c r="B44" s="167"/>
      <c r="C44" s="167"/>
      <c r="D44" s="170"/>
      <c r="E44" s="170"/>
      <c r="F44" s="170"/>
      <c r="G44" s="168" t="s">
        <v>88</v>
      </c>
      <c r="H44" s="168"/>
      <c r="I44" s="168"/>
    </row>
    <row r="45" spans="1:9" ht="20.45" customHeight="1">
      <c r="A45" s="158" t="s">
        <v>89</v>
      </c>
      <c r="B45" s="158"/>
      <c r="C45" s="89" t="s">
        <v>90</v>
      </c>
      <c r="D45" s="88" t="s">
        <v>91</v>
      </c>
      <c r="E45" s="159">
        <v>13</v>
      </c>
      <c r="F45" s="159"/>
      <c r="G45" s="90" t="s">
        <v>92</v>
      </c>
      <c r="H45" s="160"/>
      <c r="I45" s="160"/>
    </row>
    <row r="46" spans="1:9" ht="28.5">
      <c r="A46" s="92" t="s">
        <v>4</v>
      </c>
      <c r="B46" s="93" t="s">
        <v>18</v>
      </c>
      <c r="C46" s="93" t="s">
        <v>19</v>
      </c>
      <c r="D46" s="93" t="s">
        <v>93</v>
      </c>
      <c r="E46" s="93" t="s">
        <v>20</v>
      </c>
      <c r="F46" s="94" t="s">
        <v>94</v>
      </c>
      <c r="G46" s="95" t="s">
        <v>95</v>
      </c>
      <c r="H46" s="94" t="s">
        <v>17</v>
      </c>
      <c r="I46" s="96" t="s">
        <v>23</v>
      </c>
    </row>
    <row r="47" spans="1:9" ht="15.75">
      <c r="A47" s="97">
        <v>1</v>
      </c>
      <c r="B47" s="98">
        <f>IFERROR(VLOOKUP(E45&amp;-$A47,SCH!$E$5:$P$9552,2,0),"")</f>
        <v>0.51736111111111105</v>
      </c>
      <c r="C47" s="98" t="str">
        <f>IFERROR(VLOOKUP(E45&amp;-$A47,SCH!$E$5:$P$9552,3,0),"")</f>
        <v>PSL</v>
      </c>
      <c r="D47" s="98" t="str">
        <f>IFERROR(VLOOKUP(E45&amp;-$A47,SCH!$E$5:$P$9552,4,0),"")</f>
        <v>NH</v>
      </c>
      <c r="E47" s="98" t="str">
        <f>IFERROR(VLOOKUP(E45&amp;-$A47,SCH!$E$5:$P$9552,5,0),"")</f>
        <v>KLKV</v>
      </c>
      <c r="F47" s="98">
        <f>IFERROR(VLOOKUP(E45&amp;-$A47,SCH!$E$5:$P$9552,6,0),"")</f>
        <v>0.52430555555555547</v>
      </c>
      <c r="G47" s="99">
        <f>IFERROR(VLOOKUP(E45&amp;-$A47,SCH!$E$5:$P$9552,7,0),"")</f>
        <v>3.5</v>
      </c>
      <c r="H47" s="100">
        <f t="shared" ref="H47:H51" si="2">IFERROR((B48-F47),"")</f>
        <v>6.9444444444475284E-3</v>
      </c>
      <c r="I47" s="101"/>
    </row>
    <row r="48" spans="1:9" ht="15.75">
      <c r="A48" s="102">
        <v>2</v>
      </c>
      <c r="B48" s="17">
        <f>IFERROR(VLOOKUP(E45&amp;-$A48,SCH!$E$5:$P$9552,2,0),"")</f>
        <v>0.531250000000003</v>
      </c>
      <c r="C48" s="17" t="str">
        <f>IFERROR(VLOOKUP(E45&amp;-$A48,SCH!$E$5:$P$9552,3,0),"")</f>
        <v>KLKV</v>
      </c>
      <c r="D48" s="17" t="str">
        <f>IFERROR(VLOOKUP(E45&amp;-$A48,SCH!$E$5:$P$9552,4,0),"")</f>
        <v>NH</v>
      </c>
      <c r="E48" s="17" t="str">
        <f>IFERROR(VLOOKUP(E45&amp;-$A48,SCH!$E$5:$P$9552,5,0),"")</f>
        <v>TVM</v>
      </c>
      <c r="F48" s="17">
        <f>IFERROR(VLOOKUP(E45&amp;-$A48,SCH!$E$5:$P$9552,6,0),"")</f>
        <v>0.58680555555555858</v>
      </c>
      <c r="G48" s="103">
        <f>IFERROR(VLOOKUP(E45&amp;-$A48,SCH!$E$5:$P$9552,7,0),"")</f>
        <v>33.700000000000003</v>
      </c>
      <c r="H48" s="20">
        <f t="shared" si="2"/>
        <v>6.9444444444414222E-3</v>
      </c>
      <c r="I48" s="104"/>
    </row>
    <row r="49" spans="1:9" ht="15.75">
      <c r="A49" s="102">
        <v>3</v>
      </c>
      <c r="B49" s="17">
        <f>IFERROR(VLOOKUP(E45&amp;-$A49,SCH!$E$5:$P$9552,2,0),"")</f>
        <v>0.59375</v>
      </c>
      <c r="C49" s="17" t="str">
        <f>IFERROR(VLOOKUP(E45&amp;-$A49,SCH!$E$5:$P$9552,3,0),"")</f>
        <v>TVM</v>
      </c>
      <c r="D49" s="17" t="str">
        <f>IFERROR(VLOOKUP(E45&amp;-$A49,SCH!$E$5:$P$9552,4,0),"")</f>
        <v>NH</v>
      </c>
      <c r="E49" s="17" t="str">
        <f>IFERROR(VLOOKUP(E45&amp;-$A49,SCH!$E$5:$P$9552,5,0),"")</f>
        <v>KLKV</v>
      </c>
      <c r="F49" s="17">
        <f>IFERROR(VLOOKUP(E45&amp;-$A49,SCH!$E$5:$P$9552,6,0),"")</f>
        <v>0.64930555555555558</v>
      </c>
      <c r="G49" s="103">
        <f>IFERROR(VLOOKUP(E45&amp;-$A49,SCH!$E$5:$P$9552,7,0),"")</f>
        <v>33.700000000000003</v>
      </c>
      <c r="H49" s="20">
        <f t="shared" si="2"/>
        <v>2.083333333333337E-2</v>
      </c>
      <c r="I49" s="104"/>
    </row>
    <row r="50" spans="1:9" ht="15.75">
      <c r="A50" s="102">
        <v>4</v>
      </c>
      <c r="B50" s="17">
        <f>IFERROR(VLOOKUP(E45&amp;-$A50,SCH!$E$5:$P$9552,2,0),"")</f>
        <v>0.67013888888888895</v>
      </c>
      <c r="C50" s="17" t="str">
        <f>IFERROR(VLOOKUP(E45&amp;-$A50,SCH!$E$5:$P$9552,3,0),"")</f>
        <v>KLKV</v>
      </c>
      <c r="D50" s="17" t="str">
        <f>IFERROR(VLOOKUP(E45&amp;-$A50,SCH!$E$5:$P$9552,4,0),"")</f>
        <v>CVR</v>
      </c>
      <c r="E50" s="17" t="str">
        <f>IFERROR(VLOOKUP(E45&amp;-$A50,SCH!$E$5:$P$9552,5,0),"")</f>
        <v>MC</v>
      </c>
      <c r="F50" s="17">
        <f>IFERROR(VLOOKUP(E45&amp;-$A50,SCH!$E$5:$P$9552,6,0),"")</f>
        <v>0.73958333333333337</v>
      </c>
      <c r="G50" s="103">
        <f>IFERROR(VLOOKUP(E45&amp;-$A50,SCH!$E$5:$P$9552,7,0),"")</f>
        <v>42.7</v>
      </c>
      <c r="H50" s="20">
        <f t="shared" si="2"/>
        <v>6.9444444444444198E-3</v>
      </c>
      <c r="I50" s="104"/>
    </row>
    <row r="51" spans="1:9" ht="15.75">
      <c r="A51" s="102">
        <v>5</v>
      </c>
      <c r="B51" s="17">
        <f>IFERROR(VLOOKUP(E45&amp;-$A51,SCH!$E$5:$P$9552,2,0),"")</f>
        <v>0.74652777777777779</v>
      </c>
      <c r="C51" s="17" t="str">
        <f>IFERROR(VLOOKUP(E45&amp;-$A51,SCH!$E$5:$P$9552,3,0),"")</f>
        <v>MC</v>
      </c>
      <c r="D51" s="17" t="str">
        <f>IFERROR(VLOOKUP(E45&amp;-$A51,SCH!$E$5:$P$9552,4,0),"")</f>
        <v>NH</v>
      </c>
      <c r="E51" s="17" t="str">
        <f>IFERROR(VLOOKUP(E45&amp;-$A51,SCH!$E$5:$P$9552,5,0),"")</f>
        <v>KLKV</v>
      </c>
      <c r="F51" s="17">
        <f>IFERROR(VLOOKUP(E45&amp;-$A51,SCH!$E$5:$P$9552,6,0),"")</f>
        <v>0.81944444444444453</v>
      </c>
      <c r="G51" s="103">
        <f>IFERROR(VLOOKUP(E45&amp;-$A51,SCH!$E$5:$P$9552,7,0),"")</f>
        <v>40</v>
      </c>
      <c r="H51" s="20">
        <f t="shared" si="2"/>
        <v>3.4722222222224319E-3</v>
      </c>
      <c r="I51" s="104"/>
    </row>
    <row r="52" spans="1:9" ht="15.75">
      <c r="A52" s="102">
        <v>6</v>
      </c>
      <c r="B52" s="17">
        <f>IFERROR(VLOOKUP(E45&amp;-$A52,SCH!$E$5:$P$9552,2,0),"")</f>
        <v>0.82291666666666696</v>
      </c>
      <c r="C52" s="17" t="str">
        <f>IFERROR(VLOOKUP(E45&amp;-$A52,SCH!$E$5:$P$9552,3,0),"")</f>
        <v>KLKV</v>
      </c>
      <c r="D52" s="17" t="str">
        <f>IFERROR(VLOOKUP(E45&amp;-$A52,SCH!$E$5:$P$9552,4,0),"")</f>
        <v>NH</v>
      </c>
      <c r="E52" s="17" t="str">
        <f>IFERROR(VLOOKUP(E45&amp;-$A52,SCH!$E$5:$P$9552,5,0),"")</f>
        <v>PSL</v>
      </c>
      <c r="F52" s="17">
        <f>IFERROR(VLOOKUP(E45&amp;-$A52,SCH!$E$5:$P$9552,6,0),"")</f>
        <v>0.82986111111111138</v>
      </c>
      <c r="G52" s="103">
        <f>IFERROR(VLOOKUP(E45&amp;-$A52,SCH!$E$5:$P$9552,7,0),"")</f>
        <v>3.5</v>
      </c>
      <c r="H52" s="20" t="str">
        <f>IFERROR((#REF!-F52),"")</f>
        <v/>
      </c>
      <c r="I52" s="104"/>
    </row>
    <row r="53" spans="1:9" ht="15.95" customHeight="1">
      <c r="A53" s="161" t="s">
        <v>96</v>
      </c>
      <c r="B53" s="161"/>
      <c r="C53" s="111">
        <f>B47-TIME(0,15,0)</f>
        <v>0.50694444444444442</v>
      </c>
      <c r="D53" s="110" t="s">
        <v>97</v>
      </c>
      <c r="E53" s="112">
        <f>VLOOKUP(E45&amp;-$A47,SCH!$E$5:$P$9552,8,0)</f>
        <v>0.33333333333333365</v>
      </c>
      <c r="F53" s="162" t="s">
        <v>98</v>
      </c>
      <c r="G53" s="162"/>
      <c r="H53" s="162"/>
      <c r="I53" s="113">
        <f>SUM(G47:G52)</f>
        <v>157.10000000000002</v>
      </c>
    </row>
    <row r="54" spans="1:9" ht="15.95" customHeight="1">
      <c r="A54" s="161" t="s">
        <v>99</v>
      </c>
      <c r="B54" s="161"/>
      <c r="C54" s="111">
        <f>C53+E54</f>
        <v>0.84027777777777812</v>
      </c>
      <c r="D54" s="110" t="s">
        <v>100</v>
      </c>
      <c r="E54" s="112">
        <f>VLOOKUP(E45&amp;-$A47,SCH!$E$5:$P$9552,9,0)</f>
        <v>0.3333333333333337</v>
      </c>
      <c r="F54" s="162" t="s">
        <v>101</v>
      </c>
      <c r="G54" s="162"/>
      <c r="H54" s="162"/>
      <c r="I54" s="114">
        <f>VLOOKUP(E45&amp;-$A47,SCH!$E$5:$P$9552,10,0)</f>
        <v>3.3306690738754696E-16</v>
      </c>
    </row>
    <row r="55" spans="1:9" ht="14.45" customHeight="1">
      <c r="A55" s="163" t="s">
        <v>102</v>
      </c>
      <c r="B55" s="163"/>
      <c r="C55" s="163"/>
      <c r="D55" s="163"/>
      <c r="E55" s="163"/>
      <c r="F55" s="163"/>
      <c r="G55" s="163"/>
      <c r="H55" s="163"/>
      <c r="I55" s="163"/>
    </row>
    <row r="56" spans="1:9">
      <c r="A56" s="163"/>
      <c r="B56" s="163"/>
      <c r="C56" s="163"/>
      <c r="D56" s="163"/>
      <c r="E56" s="163"/>
      <c r="F56" s="163"/>
      <c r="G56" s="163"/>
      <c r="H56" s="163"/>
      <c r="I56" s="163"/>
    </row>
    <row r="57" spans="1:9">
      <c r="A57" s="163"/>
      <c r="B57" s="163"/>
      <c r="C57" s="163"/>
      <c r="D57" s="163"/>
      <c r="E57" s="163"/>
      <c r="F57" s="163"/>
      <c r="G57" s="163"/>
      <c r="H57" s="163"/>
      <c r="I57" s="163"/>
    </row>
    <row r="58" spans="1:9" ht="14.45" customHeight="1">
      <c r="A58" s="164" t="s">
        <v>103</v>
      </c>
      <c r="B58" s="164"/>
      <c r="C58" s="164"/>
      <c r="D58" s="165" t="s">
        <v>104</v>
      </c>
      <c r="E58" s="164" t="s">
        <v>105</v>
      </c>
      <c r="F58" s="164"/>
      <c r="G58" s="164"/>
      <c r="H58" s="164"/>
      <c r="I58" s="164"/>
    </row>
    <row r="59" spans="1:9">
      <c r="A59" s="164"/>
      <c r="B59" s="164"/>
      <c r="C59" s="164"/>
      <c r="D59" s="165"/>
      <c r="E59" s="164"/>
      <c r="F59" s="164"/>
      <c r="G59" s="164"/>
      <c r="H59" s="164"/>
      <c r="I59" s="164"/>
    </row>
    <row r="60" spans="1:9">
      <c r="A60" s="164"/>
      <c r="B60" s="164"/>
      <c r="C60" s="164"/>
      <c r="D60" s="165"/>
      <c r="E60" s="164"/>
      <c r="F60" s="164"/>
      <c r="G60" s="164"/>
      <c r="H60" s="164"/>
      <c r="I60" s="164"/>
    </row>
    <row r="61" spans="1:9">
      <c r="A61" s="164"/>
      <c r="B61" s="164"/>
      <c r="C61" s="164"/>
      <c r="D61" s="165"/>
      <c r="E61" s="164"/>
      <c r="F61" s="164"/>
      <c r="G61" s="164"/>
      <c r="H61" s="164"/>
      <c r="I61" s="164"/>
    </row>
    <row r="64" spans="1:9" ht="17.45" customHeight="1">
      <c r="A64" s="166" t="str">
        <f>SCH!$A$1</f>
        <v>UNIT : PARASSALA</v>
      </c>
      <c r="B64" s="166"/>
      <c r="C64" s="166"/>
      <c r="D64" s="166"/>
      <c r="E64" s="166"/>
      <c r="F64" s="166"/>
      <c r="G64" s="166"/>
      <c r="H64" s="166"/>
      <c r="I64" s="166"/>
    </row>
    <row r="65" spans="1:9" ht="20.45" customHeight="1">
      <c r="A65" s="167" t="s">
        <v>87</v>
      </c>
      <c r="B65" s="167"/>
      <c r="C65" s="167"/>
      <c r="D65" s="170"/>
      <c r="E65" s="170"/>
      <c r="F65" s="170"/>
      <c r="G65" s="168" t="s">
        <v>88</v>
      </c>
      <c r="H65" s="168"/>
      <c r="I65" s="168"/>
    </row>
    <row r="66" spans="1:9" ht="20.45" customHeight="1">
      <c r="A66" s="158" t="s">
        <v>89</v>
      </c>
      <c r="B66" s="158"/>
      <c r="C66" s="89" t="s">
        <v>90</v>
      </c>
      <c r="D66" s="88" t="s">
        <v>91</v>
      </c>
      <c r="E66" s="159">
        <v>14</v>
      </c>
      <c r="F66" s="159"/>
      <c r="G66" s="90" t="s">
        <v>92</v>
      </c>
      <c r="H66" s="160"/>
      <c r="I66" s="160"/>
    </row>
    <row r="67" spans="1:9" ht="28.5">
      <c r="A67" s="92" t="s">
        <v>4</v>
      </c>
      <c r="B67" s="93" t="s">
        <v>18</v>
      </c>
      <c r="C67" s="93" t="s">
        <v>19</v>
      </c>
      <c r="D67" s="93" t="s">
        <v>93</v>
      </c>
      <c r="E67" s="93" t="s">
        <v>20</v>
      </c>
      <c r="F67" s="94" t="s">
        <v>94</v>
      </c>
      <c r="G67" s="95" t="s">
        <v>95</v>
      </c>
      <c r="H67" s="94" t="s">
        <v>17</v>
      </c>
      <c r="I67" s="96" t="s">
        <v>23</v>
      </c>
    </row>
    <row r="68" spans="1:9" ht="15.75">
      <c r="A68" s="97">
        <v>1</v>
      </c>
      <c r="B68" s="98">
        <f>IFERROR(VLOOKUP(E66&amp;-$A68,SCH!$E$5:$P$9552,2,0),"")</f>
        <v>0.211805555555556</v>
      </c>
      <c r="C68" s="98" t="str">
        <f>IFERROR(VLOOKUP(E66&amp;-$A68,SCH!$E$5:$P$9552,3,0),"")</f>
        <v>PSL</v>
      </c>
      <c r="D68" s="98" t="str">
        <f>IFERROR(VLOOKUP(E66&amp;-$A68,SCH!$E$5:$P$9552,4,0),"")</f>
        <v>NH</v>
      </c>
      <c r="E68" s="98" t="str">
        <f>IFERROR(VLOOKUP(E66&amp;-$A68,SCH!$E$5:$P$9552,5,0),"")</f>
        <v>KLKV</v>
      </c>
      <c r="F68" s="98">
        <f>IFERROR(VLOOKUP(E66&amp;-$A68,SCH!$E$5:$P$9552,6,0),"")</f>
        <v>0.21875000000000044</v>
      </c>
      <c r="G68" s="99">
        <f>IFERROR(VLOOKUP(E66&amp;-$A68,SCH!$E$5:$P$9552,7,0),"")</f>
        <v>3.5</v>
      </c>
      <c r="H68" s="100">
        <f t="shared" ref="H68:H72" si="3">IFERROR((B69-F68),"")</f>
        <v>3.4722222222215438E-3</v>
      </c>
      <c r="I68" s="101"/>
    </row>
    <row r="69" spans="1:9" ht="15.75">
      <c r="A69" s="102">
        <v>2</v>
      </c>
      <c r="B69" s="17">
        <f>IFERROR(VLOOKUP(E66&amp;-$A69,SCH!$E$5:$P$9552,2,0),"")</f>
        <v>0.22222222222222199</v>
      </c>
      <c r="C69" s="17" t="str">
        <f>IFERROR(VLOOKUP(E66&amp;-$A69,SCH!$E$5:$P$9552,3,0),"")</f>
        <v>KLKV</v>
      </c>
      <c r="D69" s="17" t="str">
        <f>IFERROR(VLOOKUP(E66&amp;-$A69,SCH!$E$5:$P$9552,4,0),"")</f>
        <v>NH</v>
      </c>
      <c r="E69" s="17" t="str">
        <f>IFERROR(VLOOKUP(E66&amp;-$A69,SCH!$E$5:$P$9552,5,0),"")</f>
        <v>TVM</v>
      </c>
      <c r="F69" s="17">
        <f>IFERROR(VLOOKUP(E66&amp;-$A69,SCH!$E$5:$P$9552,6,0),"")</f>
        <v>0.27777777777777757</v>
      </c>
      <c r="G69" s="103">
        <f>IFERROR(VLOOKUP(E66&amp;-$A69,SCH!$E$5:$P$9552,7,0),"")</f>
        <v>33.700000000000003</v>
      </c>
      <c r="H69" s="20">
        <f t="shared" si="3"/>
        <v>6.9444444444444198E-3</v>
      </c>
      <c r="I69" s="104"/>
    </row>
    <row r="70" spans="1:9" ht="15.75">
      <c r="A70" s="102">
        <v>3</v>
      </c>
      <c r="B70" s="17">
        <f>IFERROR(VLOOKUP(E66&amp;-$A70,SCH!$E$5:$P$9552,2,0),"")</f>
        <v>0.28472222222222199</v>
      </c>
      <c r="C70" s="17" t="str">
        <f>IFERROR(VLOOKUP(E66&amp;-$A70,SCH!$E$5:$P$9552,3,0),"")</f>
        <v>TVM</v>
      </c>
      <c r="D70" s="17" t="str">
        <f>IFERROR(VLOOKUP(E66&amp;-$A70,SCH!$E$5:$P$9552,4,0),"")</f>
        <v>NH</v>
      </c>
      <c r="E70" s="17" t="str">
        <f>IFERROR(VLOOKUP(E66&amp;-$A70,SCH!$E$5:$P$9552,5,0),"")</f>
        <v>KLKV</v>
      </c>
      <c r="F70" s="17">
        <f>IFERROR(VLOOKUP(E66&amp;-$A70,SCH!$E$5:$P$9552,6,0),"")</f>
        <v>0.34027777777777757</v>
      </c>
      <c r="G70" s="103">
        <f>IFERROR(VLOOKUP(E66&amp;-$A70,SCH!$E$5:$P$9552,7,0),"")</f>
        <v>33.700000000000003</v>
      </c>
      <c r="H70" s="20">
        <f t="shared" si="3"/>
        <v>2.0833333333333426E-2</v>
      </c>
      <c r="I70" s="104"/>
    </row>
    <row r="71" spans="1:9" ht="15.75">
      <c r="A71" s="102">
        <v>4</v>
      </c>
      <c r="B71" s="17">
        <f>IFERROR(VLOOKUP(E66&amp;-$A71,SCH!$E$5:$P$9552,2,0),"")</f>
        <v>0.36111111111111099</v>
      </c>
      <c r="C71" s="17" t="str">
        <f>IFERROR(VLOOKUP(E66&amp;-$A71,SCH!$E$5:$P$9552,3,0),"")</f>
        <v>KLKV</v>
      </c>
      <c r="D71" s="17" t="str">
        <f>IFERROR(VLOOKUP(E66&amp;-$A71,SCH!$E$5:$P$9552,4,0),"")</f>
        <v>NH</v>
      </c>
      <c r="E71" s="17" t="str">
        <f>IFERROR(VLOOKUP(E66&amp;-$A71,SCH!$E$5:$P$9552,5,0),"")</f>
        <v>MC</v>
      </c>
      <c r="F71" s="17">
        <f>IFERROR(VLOOKUP(E66&amp;-$A71,SCH!$E$5:$P$9552,6,0),"")</f>
        <v>0.44444444444444431</v>
      </c>
      <c r="G71" s="103">
        <f>IFERROR(VLOOKUP(E66&amp;-$A71,SCH!$E$5:$P$9552,7,0),"")</f>
        <v>40</v>
      </c>
      <c r="H71" s="20">
        <f t="shared" si="3"/>
        <v>6.9444444444446973E-3</v>
      </c>
      <c r="I71" s="104"/>
    </row>
    <row r="72" spans="1:9" ht="15.75">
      <c r="A72" s="102">
        <v>5</v>
      </c>
      <c r="B72" s="17">
        <f>IFERROR(VLOOKUP(E66&amp;-$A72,SCH!$E$5:$P$9552,2,0),"")</f>
        <v>0.45138888888888901</v>
      </c>
      <c r="C72" s="17" t="str">
        <f>IFERROR(VLOOKUP(E66&amp;-$A72,SCH!$E$5:$P$9552,3,0),"")</f>
        <v>MC</v>
      </c>
      <c r="D72" s="17" t="str">
        <f>IFERROR(VLOOKUP(E66&amp;-$A72,SCH!$E$5:$P$9552,4,0),"")</f>
        <v>NH</v>
      </c>
      <c r="E72" s="17" t="str">
        <f>IFERROR(VLOOKUP(E66&amp;-$A72,SCH!$E$5:$P$9552,5,0),"")</f>
        <v>KLKV</v>
      </c>
      <c r="F72" s="17">
        <f>IFERROR(VLOOKUP(E66&amp;-$A72,SCH!$E$5:$P$9552,6,0),"")</f>
        <v>0.52083333333333337</v>
      </c>
      <c r="G72" s="103">
        <f>IFERROR(VLOOKUP(E66&amp;-$A72,SCH!$E$5:$P$9552,7,0),"")</f>
        <v>40</v>
      </c>
      <c r="H72" s="20">
        <f t="shared" si="3"/>
        <v>3.4722222222222099E-3</v>
      </c>
      <c r="I72" s="104"/>
    </row>
    <row r="73" spans="1:9" ht="15.75">
      <c r="A73" s="102">
        <v>6</v>
      </c>
      <c r="B73" s="17">
        <f>IFERROR(VLOOKUP(E66&amp;-$A73,SCH!$E$5:$P$9552,2,0),"")</f>
        <v>0.52430555555555558</v>
      </c>
      <c r="C73" s="17" t="str">
        <f>IFERROR(VLOOKUP(E66&amp;-$A73,SCH!$E$5:$P$9552,3,0),"")</f>
        <v>KLKV</v>
      </c>
      <c r="D73" s="17" t="str">
        <f>IFERROR(VLOOKUP(E66&amp;-$A73,SCH!$E$5:$P$9552,4,0),"")</f>
        <v>NH</v>
      </c>
      <c r="E73" s="17" t="str">
        <f>IFERROR(VLOOKUP(E66&amp;-$A73,SCH!$E$5:$P$9552,5,0),"")</f>
        <v>PSL</v>
      </c>
      <c r="F73" s="17">
        <f>IFERROR(VLOOKUP(E66&amp;-$A73,SCH!$E$5:$P$9552,6,0),"")</f>
        <v>0.53125</v>
      </c>
      <c r="G73" s="103">
        <f>IFERROR(VLOOKUP(E66&amp;-$A73,SCH!$E$5:$P$9552,7,0),"")</f>
        <v>3.5</v>
      </c>
      <c r="H73" s="20" t="str">
        <f>IFERROR((#REF!-F73),"")</f>
        <v/>
      </c>
      <c r="I73" s="104"/>
    </row>
    <row r="74" spans="1:9" ht="15.95" customHeight="1">
      <c r="A74" s="161" t="s">
        <v>96</v>
      </c>
      <c r="B74" s="161"/>
      <c r="C74" s="111">
        <f>B68-TIME(0,15,0)</f>
        <v>0.20138888888888934</v>
      </c>
      <c r="D74" s="110" t="s">
        <v>97</v>
      </c>
      <c r="E74" s="112">
        <f>VLOOKUP(E66&amp;-$A68,SCH!$E$5:$P$9552,8,0)</f>
        <v>0.34027777777777724</v>
      </c>
      <c r="F74" s="162" t="s">
        <v>98</v>
      </c>
      <c r="G74" s="162"/>
      <c r="H74" s="162"/>
      <c r="I74" s="113">
        <f>SUM(G68:G73)</f>
        <v>154.4</v>
      </c>
    </row>
    <row r="75" spans="1:9" ht="15.95" customHeight="1">
      <c r="A75" s="161" t="s">
        <v>99</v>
      </c>
      <c r="B75" s="161"/>
      <c r="C75" s="111">
        <f>C74+E75</f>
        <v>0.54166666666666674</v>
      </c>
      <c r="D75" s="110" t="s">
        <v>100</v>
      </c>
      <c r="E75" s="112">
        <f>VLOOKUP(E66&amp;-$A68,SCH!$E$5:$P$9552,9,0)</f>
        <v>0.34027777777777735</v>
      </c>
      <c r="F75" s="162" t="s">
        <v>101</v>
      </c>
      <c r="G75" s="162"/>
      <c r="H75" s="162"/>
      <c r="I75" s="114">
        <f>VLOOKUP(E66&amp;-$A68,SCH!$E$5:$P$9552,10,0)</f>
        <v>6.9444444444439202E-3</v>
      </c>
    </row>
    <row r="76" spans="1:9" ht="14.45" customHeight="1">
      <c r="A76" s="163" t="s">
        <v>102</v>
      </c>
      <c r="B76" s="163"/>
      <c r="C76" s="163"/>
      <c r="D76" s="163"/>
      <c r="E76" s="163"/>
      <c r="F76" s="163"/>
      <c r="G76" s="163"/>
      <c r="H76" s="163"/>
      <c r="I76" s="163"/>
    </row>
    <row r="77" spans="1:9">
      <c r="A77" s="163"/>
      <c r="B77" s="163"/>
      <c r="C77" s="163"/>
      <c r="D77" s="163"/>
      <c r="E77" s="163"/>
      <c r="F77" s="163"/>
      <c r="G77" s="163"/>
      <c r="H77" s="163"/>
      <c r="I77" s="163"/>
    </row>
    <row r="78" spans="1:9">
      <c r="A78" s="163"/>
      <c r="B78" s="163"/>
      <c r="C78" s="163"/>
      <c r="D78" s="163"/>
      <c r="E78" s="163"/>
      <c r="F78" s="163"/>
      <c r="G78" s="163"/>
      <c r="H78" s="163"/>
      <c r="I78" s="163"/>
    </row>
    <row r="79" spans="1:9" ht="14.45" customHeight="1">
      <c r="A79" s="164" t="s">
        <v>103</v>
      </c>
      <c r="B79" s="164"/>
      <c r="C79" s="164"/>
      <c r="D79" s="165" t="s">
        <v>104</v>
      </c>
      <c r="E79" s="164" t="s">
        <v>105</v>
      </c>
      <c r="F79" s="164"/>
      <c r="G79" s="164"/>
      <c r="H79" s="164"/>
      <c r="I79" s="164"/>
    </row>
    <row r="80" spans="1:9">
      <c r="A80" s="164"/>
      <c r="B80" s="164"/>
      <c r="C80" s="164"/>
      <c r="D80" s="165"/>
      <c r="E80" s="164"/>
      <c r="F80" s="164"/>
      <c r="G80" s="164"/>
      <c r="H80" s="164"/>
      <c r="I80" s="164"/>
    </row>
    <row r="81" spans="1:9">
      <c r="A81" s="164"/>
      <c r="B81" s="164"/>
      <c r="C81" s="164"/>
      <c r="D81" s="165"/>
      <c r="E81" s="164"/>
      <c r="F81" s="164"/>
      <c r="G81" s="164"/>
      <c r="H81" s="164"/>
      <c r="I81" s="164"/>
    </row>
    <row r="82" spans="1:9">
      <c r="A82" s="164"/>
      <c r="B82" s="164"/>
      <c r="C82" s="164"/>
      <c r="D82" s="165"/>
      <c r="E82" s="164"/>
      <c r="F82" s="164"/>
      <c r="G82" s="164"/>
      <c r="H82" s="164"/>
      <c r="I82" s="164"/>
    </row>
    <row r="84" spans="1:9" ht="17.45" customHeight="1">
      <c r="A84" s="166" t="str">
        <f>SCH!$A$1</f>
        <v>UNIT : PARASSALA</v>
      </c>
      <c r="B84" s="166"/>
      <c r="C84" s="166"/>
      <c r="D84" s="166"/>
      <c r="E84" s="166"/>
      <c r="F84" s="166"/>
      <c r="G84" s="166"/>
      <c r="H84" s="166"/>
      <c r="I84" s="166"/>
    </row>
    <row r="85" spans="1:9" ht="20.45" customHeight="1">
      <c r="A85" s="167" t="s">
        <v>87</v>
      </c>
      <c r="B85" s="167"/>
      <c r="C85" s="167"/>
      <c r="D85" s="170"/>
      <c r="E85" s="170"/>
      <c r="F85" s="170"/>
      <c r="G85" s="168" t="s">
        <v>88</v>
      </c>
      <c r="H85" s="168"/>
      <c r="I85" s="168"/>
    </row>
    <row r="86" spans="1:9" ht="20.45" customHeight="1">
      <c r="A86" s="158" t="s">
        <v>89</v>
      </c>
      <c r="B86" s="158"/>
      <c r="C86" s="89" t="s">
        <v>90</v>
      </c>
      <c r="D86" s="88" t="s">
        <v>91</v>
      </c>
      <c r="E86" s="159">
        <v>15</v>
      </c>
      <c r="F86" s="159"/>
      <c r="G86" s="90" t="s">
        <v>92</v>
      </c>
      <c r="H86" s="160"/>
      <c r="I86" s="160"/>
    </row>
    <row r="87" spans="1:9" ht="28.5">
      <c r="A87" s="92" t="s">
        <v>4</v>
      </c>
      <c r="B87" s="93" t="s">
        <v>18</v>
      </c>
      <c r="C87" s="93" t="s">
        <v>19</v>
      </c>
      <c r="D87" s="93" t="s">
        <v>93</v>
      </c>
      <c r="E87" s="93" t="s">
        <v>20</v>
      </c>
      <c r="F87" s="94" t="s">
        <v>94</v>
      </c>
      <c r="G87" s="95" t="s">
        <v>95</v>
      </c>
      <c r="H87" s="94" t="s">
        <v>17</v>
      </c>
      <c r="I87" s="96" t="s">
        <v>23</v>
      </c>
    </row>
    <row r="88" spans="1:9" ht="15.75">
      <c r="A88" s="97">
        <v>1</v>
      </c>
      <c r="B88" s="98">
        <f>IFERROR(VLOOKUP(E86&amp;-$A88,SCH!$E$5:$P$9552,2,0),"")</f>
        <v>0.54166666666666696</v>
      </c>
      <c r="C88" s="98" t="str">
        <f>IFERROR(VLOOKUP(E86&amp;-$A88,SCH!$E$5:$P$9552,3,0),"")</f>
        <v>PSL</v>
      </c>
      <c r="D88" s="98" t="str">
        <f>IFERROR(VLOOKUP(E86&amp;-$A88,SCH!$E$5:$P$9552,4,0),"")</f>
        <v>NH</v>
      </c>
      <c r="E88" s="98" t="str">
        <f>IFERROR(VLOOKUP(E86&amp;-$A88,SCH!$E$5:$P$9552,5,0),"")</f>
        <v>KLKV</v>
      </c>
      <c r="F88" s="98">
        <f>IFERROR(VLOOKUP(E86&amp;-$A88,SCH!$E$5:$P$9552,6,0),"")</f>
        <v>0.54861111111111138</v>
      </c>
      <c r="G88" s="99">
        <f>IFERROR(VLOOKUP(E86&amp;-$A88,SCH!$E$5:$P$9552,7,0),"")</f>
        <v>3.5</v>
      </c>
      <c r="H88" s="100">
        <f t="shared" ref="H88:H92" si="4">IFERROR((B89-F88),"")</f>
        <v>3.4722222222256516E-3</v>
      </c>
      <c r="I88" s="101"/>
    </row>
    <row r="89" spans="1:9" ht="15.75">
      <c r="A89" s="102">
        <v>2</v>
      </c>
      <c r="B89" s="17">
        <f>IFERROR(VLOOKUP(E86&amp;-$A89,SCH!$E$5:$P$9552,2,0),"")</f>
        <v>0.55208333333333703</v>
      </c>
      <c r="C89" s="17" t="str">
        <f>IFERROR(VLOOKUP(E86&amp;-$A89,SCH!$E$5:$P$9552,3,0),"")</f>
        <v>KLKV</v>
      </c>
      <c r="D89" s="17" t="str">
        <f>IFERROR(VLOOKUP(E86&amp;-$A89,SCH!$E$5:$P$9552,4,0),"")</f>
        <v>NH</v>
      </c>
      <c r="E89" s="17" t="str">
        <f>IFERROR(VLOOKUP(E86&amp;-$A89,SCH!$E$5:$P$9552,5,0),"")</f>
        <v>TVM</v>
      </c>
      <c r="F89" s="17">
        <f>IFERROR(VLOOKUP(E86&amp;-$A89,SCH!$E$5:$P$9552,6,0),"")</f>
        <v>0.60763888888889261</v>
      </c>
      <c r="G89" s="103">
        <f>IFERROR(VLOOKUP(E86&amp;-$A89,SCH!$E$5:$P$9552,7,0),"")</f>
        <v>33.700000000000003</v>
      </c>
      <c r="H89" s="20">
        <f t="shared" si="4"/>
        <v>6.944444444440423E-3</v>
      </c>
      <c r="I89" s="104"/>
    </row>
    <row r="90" spans="1:9" ht="15.75">
      <c r="A90" s="102">
        <v>3</v>
      </c>
      <c r="B90" s="17">
        <f>IFERROR(VLOOKUP(E86&amp;-$A90,SCH!$E$5:$P$9552,2,0),"")</f>
        <v>0.61458333333333304</v>
      </c>
      <c r="C90" s="17" t="str">
        <f>IFERROR(VLOOKUP(E86&amp;-$A90,SCH!$E$5:$P$9552,3,0),"")</f>
        <v>TVM</v>
      </c>
      <c r="D90" s="17" t="str">
        <f>IFERROR(VLOOKUP(E86&amp;-$A90,SCH!$E$5:$P$9552,4,0),"")</f>
        <v>NH</v>
      </c>
      <c r="E90" s="17" t="str">
        <f>IFERROR(VLOOKUP(E86&amp;-$A90,SCH!$E$5:$P$9552,5,0),"")</f>
        <v>KLKV</v>
      </c>
      <c r="F90" s="17">
        <f>IFERROR(VLOOKUP(E86&amp;-$A90,SCH!$E$5:$P$9552,6,0),"")</f>
        <v>0.67013888888888862</v>
      </c>
      <c r="G90" s="103">
        <f>IFERROR(VLOOKUP(E86&amp;-$A90,SCH!$E$5:$P$9552,7,0),"")</f>
        <v>33.700000000000003</v>
      </c>
      <c r="H90" s="20">
        <f t="shared" si="4"/>
        <v>2.083333333333337E-2</v>
      </c>
      <c r="I90" s="104"/>
    </row>
    <row r="91" spans="1:9" ht="15.75">
      <c r="A91" s="102">
        <v>4</v>
      </c>
      <c r="B91" s="17">
        <f>IFERROR(VLOOKUP(E86&amp;-$A91,SCH!$E$5:$P$9552,2,0),"")</f>
        <v>0.69097222222222199</v>
      </c>
      <c r="C91" s="17" t="str">
        <f>IFERROR(VLOOKUP(E86&amp;-$A91,SCH!$E$5:$P$9552,3,0),"")</f>
        <v>KLKV</v>
      </c>
      <c r="D91" s="17" t="str">
        <f>IFERROR(VLOOKUP(E86&amp;-$A91,SCH!$E$5:$P$9552,4,0),"")</f>
        <v>NH</v>
      </c>
      <c r="E91" s="17" t="str">
        <f>IFERROR(VLOOKUP(E86&amp;-$A91,SCH!$E$5:$P$9552,5,0),"")</f>
        <v>MC</v>
      </c>
      <c r="F91" s="17">
        <f>IFERROR(VLOOKUP(E86&amp;-$A91,SCH!$E$5:$P$9552,6,0),"")</f>
        <v>0.76041666666666641</v>
      </c>
      <c r="G91" s="103">
        <f>IFERROR(VLOOKUP(E86&amp;-$A91,SCH!$E$5:$P$9552,7,0),"")</f>
        <v>40</v>
      </c>
      <c r="H91" s="20">
        <f t="shared" si="4"/>
        <v>6.9444444444446418E-3</v>
      </c>
      <c r="I91" s="104"/>
    </row>
    <row r="92" spans="1:9" ht="15.75">
      <c r="A92" s="102">
        <v>5</v>
      </c>
      <c r="B92" s="17">
        <f>IFERROR(VLOOKUP(E86&amp;-$A92,SCH!$E$5:$P$9552,2,0),"")</f>
        <v>0.76736111111111105</v>
      </c>
      <c r="C92" s="17" t="str">
        <f>IFERROR(VLOOKUP(E86&amp;-$A92,SCH!$E$5:$P$9552,3,0),"")</f>
        <v>MC</v>
      </c>
      <c r="D92" s="17" t="str">
        <f>IFERROR(VLOOKUP(E86&amp;-$A92,SCH!$E$5:$P$9552,4,0),"")</f>
        <v>NH</v>
      </c>
      <c r="E92" s="17" t="str">
        <f>IFERROR(VLOOKUP(E86&amp;-$A92,SCH!$E$5:$P$9552,5,0),"")</f>
        <v>KLKV</v>
      </c>
      <c r="F92" s="17">
        <f>IFERROR(VLOOKUP(E86&amp;-$A92,SCH!$E$5:$P$9552,6,0),"")</f>
        <v>0.84027777777777779</v>
      </c>
      <c r="G92" s="103">
        <f>IFERROR(VLOOKUP(E86&amp;-$A92,SCH!$E$5:$P$9552,7,0),"")</f>
        <v>40</v>
      </c>
      <c r="H92" s="20">
        <f t="shared" si="4"/>
        <v>6.9444444444441977E-3</v>
      </c>
      <c r="I92" s="104"/>
    </row>
    <row r="93" spans="1:9" ht="15.75">
      <c r="A93" s="102">
        <v>6</v>
      </c>
      <c r="B93" s="17">
        <f>IFERROR(VLOOKUP(E86&amp;-$A93,SCH!$E$5:$P$9552,2,0),"")</f>
        <v>0.84722222222222199</v>
      </c>
      <c r="C93" s="17" t="str">
        <f>IFERROR(VLOOKUP(E86&amp;-$A93,SCH!$E$5:$P$9552,3,0),"")</f>
        <v>KLKV</v>
      </c>
      <c r="D93" s="17" t="str">
        <f>IFERROR(VLOOKUP(E86&amp;-$A93,SCH!$E$5:$P$9552,4,0),"")</f>
        <v>NH</v>
      </c>
      <c r="E93" s="17" t="str">
        <f>IFERROR(VLOOKUP(E86&amp;-$A93,SCH!$E$5:$P$9552,5,0),"")</f>
        <v>PSL</v>
      </c>
      <c r="F93" s="17">
        <f>IFERROR(VLOOKUP(E86&amp;-$A93,SCH!$E$5:$P$9552,6,0),"")</f>
        <v>0.85416666666666641</v>
      </c>
      <c r="G93" s="103">
        <f>IFERROR(VLOOKUP(E86&amp;-$A93,SCH!$E$5:$P$9552,7,0),"")</f>
        <v>3.5</v>
      </c>
      <c r="H93" s="20" t="str">
        <f>IFERROR((#REF!-F93),"")</f>
        <v/>
      </c>
      <c r="I93" s="104"/>
    </row>
    <row r="94" spans="1:9" ht="15.95" customHeight="1">
      <c r="A94" s="161" t="s">
        <v>96</v>
      </c>
      <c r="B94" s="161"/>
      <c r="C94" s="111">
        <f>B88-TIME(0,15,0)</f>
        <v>0.53125000000000033</v>
      </c>
      <c r="D94" s="110" t="s">
        <v>97</v>
      </c>
      <c r="E94" s="112">
        <f>VLOOKUP(E86&amp;-$A88,SCH!$E$5:$P$9552,8,0)</f>
        <v>0.33333333333333276</v>
      </c>
      <c r="F94" s="162" t="s">
        <v>98</v>
      </c>
      <c r="G94" s="162"/>
      <c r="H94" s="162"/>
      <c r="I94" s="113">
        <f>SUM(G88:G93)</f>
        <v>154.4</v>
      </c>
    </row>
    <row r="95" spans="1:9" ht="15.95" customHeight="1">
      <c r="A95" s="161" t="s">
        <v>99</v>
      </c>
      <c r="B95" s="161"/>
      <c r="C95" s="111">
        <f>C94+E95</f>
        <v>0.86458333333333315</v>
      </c>
      <c r="D95" s="110" t="s">
        <v>100</v>
      </c>
      <c r="E95" s="112">
        <f>VLOOKUP(E86&amp;-$A88,SCH!$E$5:$P$9552,9,0)</f>
        <v>0.33333333333333282</v>
      </c>
      <c r="F95" s="162" t="s">
        <v>101</v>
      </c>
      <c r="G95" s="162"/>
      <c r="H95" s="162"/>
      <c r="I95" s="114">
        <f>VLOOKUP(E86&amp;-$A88,SCH!$E$5:$P$9552,10,0)</f>
        <v>0</v>
      </c>
    </row>
    <row r="96" spans="1:9" ht="14.45" customHeight="1">
      <c r="A96" s="163" t="s">
        <v>102</v>
      </c>
      <c r="B96" s="163"/>
      <c r="C96" s="163"/>
      <c r="D96" s="163"/>
      <c r="E96" s="163"/>
      <c r="F96" s="163"/>
      <c r="G96" s="163"/>
      <c r="H96" s="163"/>
      <c r="I96" s="163"/>
    </row>
    <row r="97" spans="1:9">
      <c r="A97" s="163"/>
      <c r="B97" s="163"/>
      <c r="C97" s="163"/>
      <c r="D97" s="163"/>
      <c r="E97" s="163"/>
      <c r="F97" s="163"/>
      <c r="G97" s="163"/>
      <c r="H97" s="163"/>
      <c r="I97" s="163"/>
    </row>
    <row r="98" spans="1:9">
      <c r="A98" s="163"/>
      <c r="B98" s="163"/>
      <c r="C98" s="163"/>
      <c r="D98" s="163"/>
      <c r="E98" s="163"/>
      <c r="F98" s="163"/>
      <c r="G98" s="163"/>
      <c r="H98" s="163"/>
      <c r="I98" s="163"/>
    </row>
    <row r="99" spans="1:9" ht="14.45" customHeight="1">
      <c r="A99" s="164" t="s">
        <v>103</v>
      </c>
      <c r="B99" s="164"/>
      <c r="C99" s="164"/>
      <c r="D99" s="165" t="s">
        <v>104</v>
      </c>
      <c r="E99" s="164" t="s">
        <v>105</v>
      </c>
      <c r="F99" s="164"/>
      <c r="G99" s="164"/>
      <c r="H99" s="164"/>
      <c r="I99" s="164"/>
    </row>
    <row r="100" spans="1:9">
      <c r="A100" s="164"/>
      <c r="B100" s="164"/>
      <c r="C100" s="164"/>
      <c r="D100" s="165"/>
      <c r="E100" s="164"/>
      <c r="F100" s="164"/>
      <c r="G100" s="164"/>
      <c r="H100" s="164"/>
      <c r="I100" s="164"/>
    </row>
    <row r="101" spans="1:9">
      <c r="A101" s="164"/>
      <c r="B101" s="164"/>
      <c r="C101" s="164"/>
      <c r="D101" s="165"/>
      <c r="E101" s="164"/>
      <c r="F101" s="164"/>
      <c r="G101" s="164"/>
      <c r="H101" s="164"/>
      <c r="I101" s="164"/>
    </row>
    <row r="102" spans="1:9">
      <c r="A102" s="164"/>
      <c r="B102" s="164"/>
      <c r="C102" s="164"/>
      <c r="D102" s="165"/>
      <c r="E102" s="164"/>
      <c r="F102" s="164"/>
      <c r="G102" s="164"/>
      <c r="H102" s="164"/>
      <c r="I102" s="164"/>
    </row>
    <row r="105" spans="1:9" ht="17.45" customHeight="1">
      <c r="A105" s="166" t="str">
        <f>SCH!$A$1</f>
        <v>UNIT : PARASSALA</v>
      </c>
      <c r="B105" s="166"/>
      <c r="C105" s="166"/>
      <c r="D105" s="166"/>
      <c r="E105" s="166"/>
      <c r="F105" s="166"/>
      <c r="G105" s="166"/>
      <c r="H105" s="166"/>
      <c r="I105" s="166"/>
    </row>
    <row r="106" spans="1:9" ht="20.45" customHeight="1">
      <c r="A106" s="167" t="s">
        <v>87</v>
      </c>
      <c r="B106" s="167"/>
      <c r="C106" s="167"/>
      <c r="D106" s="170"/>
      <c r="E106" s="170"/>
      <c r="F106" s="170"/>
      <c r="G106" s="168" t="s">
        <v>88</v>
      </c>
      <c r="H106" s="168"/>
      <c r="I106" s="168"/>
    </row>
    <row r="107" spans="1:9" ht="15" customHeight="1">
      <c r="A107" s="158" t="s">
        <v>89</v>
      </c>
      <c r="B107" s="158"/>
      <c r="C107" s="89" t="s">
        <v>90</v>
      </c>
      <c r="D107" s="88" t="s">
        <v>91</v>
      </c>
      <c r="E107" s="159">
        <v>16</v>
      </c>
      <c r="F107" s="159"/>
      <c r="G107" s="90" t="s">
        <v>92</v>
      </c>
      <c r="H107" s="160"/>
      <c r="I107" s="160"/>
    </row>
    <row r="108" spans="1:9" ht="28.5">
      <c r="A108" s="92" t="s">
        <v>4</v>
      </c>
      <c r="B108" s="93" t="s">
        <v>18</v>
      </c>
      <c r="C108" s="93" t="s">
        <v>19</v>
      </c>
      <c r="D108" s="93" t="s">
        <v>93</v>
      </c>
      <c r="E108" s="93" t="s">
        <v>20</v>
      </c>
      <c r="F108" s="94" t="s">
        <v>94</v>
      </c>
      <c r="G108" s="95" t="s">
        <v>95</v>
      </c>
      <c r="H108" s="94" t="s">
        <v>17</v>
      </c>
      <c r="I108" s="96" t="s">
        <v>23</v>
      </c>
    </row>
    <row r="109" spans="1:9" ht="15.75">
      <c r="A109" s="97">
        <v>1</v>
      </c>
      <c r="B109" s="98">
        <f>IFERROR(VLOOKUP(E107&amp;-$A109,SCH!$E$5:$P$9552,2,0),"")</f>
        <v>0.21875</v>
      </c>
      <c r="C109" s="98" t="str">
        <f>IFERROR(VLOOKUP(E107&amp;-$A109,SCH!$E$5:$P$9552,3,0),"")</f>
        <v>PSL</v>
      </c>
      <c r="D109" s="98" t="str">
        <f>IFERROR(VLOOKUP(E107&amp;-$A109,SCH!$E$5:$P$9552,4,0),"")</f>
        <v>NH</v>
      </c>
      <c r="E109" s="98" t="str">
        <f>IFERROR(VLOOKUP(E107&amp;-$A109,SCH!$E$5:$P$9552,5,0),"")</f>
        <v>KLKV</v>
      </c>
      <c r="F109" s="98">
        <f>IFERROR(VLOOKUP(E107&amp;-$A109,SCH!$E$5:$P$9552,6,0),"")</f>
        <v>0.22569444444444445</v>
      </c>
      <c r="G109" s="99">
        <f>IFERROR(VLOOKUP(E107&amp;-$A109,SCH!$E$5:$P$9552,7,0),"")</f>
        <v>3.5</v>
      </c>
      <c r="H109" s="100">
        <f t="shared" ref="H109:H113" si="5">IFERROR((B110-F109),"")</f>
        <v>3.472222222222543E-3</v>
      </c>
      <c r="I109" s="101"/>
    </row>
    <row r="110" spans="1:9" ht="15.75">
      <c r="A110" s="102">
        <v>2</v>
      </c>
      <c r="B110" s="17">
        <f>IFERROR(VLOOKUP(E107&amp;-$A110,SCH!$E$5:$P$9552,2,0),"")</f>
        <v>0.22916666666666699</v>
      </c>
      <c r="C110" s="17" t="str">
        <f>IFERROR(VLOOKUP(E107&amp;-$A110,SCH!$E$5:$P$9552,3,0),"")</f>
        <v>KLKV</v>
      </c>
      <c r="D110" s="17" t="str">
        <f>IFERROR(VLOOKUP(E107&amp;-$A110,SCH!$E$5:$P$9552,4,0),"")</f>
        <v>NH</v>
      </c>
      <c r="E110" s="17" t="str">
        <f>IFERROR(VLOOKUP(E107&amp;-$A110,SCH!$E$5:$P$9552,5,0),"")</f>
        <v>MC</v>
      </c>
      <c r="F110" s="17">
        <f>IFERROR(VLOOKUP(E107&amp;-$A110,SCH!$E$5:$P$9552,6,0),"")</f>
        <v>0.29861111111111138</v>
      </c>
      <c r="G110" s="103">
        <f>IFERROR(VLOOKUP(E107&amp;-$A110,SCH!$E$5:$P$9552,7,0),"")</f>
        <v>40</v>
      </c>
      <c r="H110" s="20">
        <f t="shared" si="5"/>
        <v>6.9444444444446418E-3</v>
      </c>
      <c r="I110" s="104"/>
    </row>
    <row r="111" spans="1:9" ht="15.75">
      <c r="A111" s="102">
        <v>3</v>
      </c>
      <c r="B111" s="17">
        <f>IFERROR(VLOOKUP(E107&amp;-$A111,SCH!$E$5:$P$9552,2,0),"")</f>
        <v>0.30555555555555602</v>
      </c>
      <c r="C111" s="17" t="str">
        <f>IFERROR(VLOOKUP(E107&amp;-$A111,SCH!$E$5:$P$9552,3,0),"")</f>
        <v>MC</v>
      </c>
      <c r="D111" s="17" t="str">
        <f>IFERROR(VLOOKUP(E107&amp;-$A111,SCH!$E$5:$P$9552,4,0),"")</f>
        <v>NH</v>
      </c>
      <c r="E111" s="17" t="str">
        <f>IFERROR(VLOOKUP(E107&amp;-$A111,SCH!$E$5:$P$9552,5,0),"")</f>
        <v>KLKV</v>
      </c>
      <c r="F111" s="17">
        <f>IFERROR(VLOOKUP(E107&amp;-$A111,SCH!$E$5:$P$9552,6,0),"")</f>
        <v>0.38888888888888934</v>
      </c>
      <c r="G111" s="103">
        <f>IFERROR(VLOOKUP(E107&amp;-$A111,SCH!$E$5:$P$9552,7,0),"")</f>
        <v>40</v>
      </c>
      <c r="H111" s="20">
        <f t="shared" si="5"/>
        <v>2.0833333333332649E-2</v>
      </c>
      <c r="I111" s="104"/>
    </row>
    <row r="112" spans="1:9" ht="15.75">
      <c r="A112" s="102">
        <v>4</v>
      </c>
      <c r="B112" s="17">
        <f>IFERROR(VLOOKUP(E107&amp;-$A112,SCH!$E$5:$P$9552,2,0),"")</f>
        <v>0.40972222222222199</v>
      </c>
      <c r="C112" s="17" t="str">
        <f>IFERROR(VLOOKUP(E107&amp;-$A112,SCH!$E$5:$P$9552,3,0),"")</f>
        <v>KLKV</v>
      </c>
      <c r="D112" s="17" t="str">
        <f>IFERROR(VLOOKUP(E107&amp;-$A112,SCH!$E$5:$P$9552,4,0),"")</f>
        <v>NH</v>
      </c>
      <c r="E112" s="17" t="str">
        <f>IFERROR(VLOOKUP(E107&amp;-$A112,SCH!$E$5:$P$9552,5,0),"")</f>
        <v>TVM</v>
      </c>
      <c r="F112" s="17">
        <f>IFERROR(VLOOKUP(E107&amp;-$A112,SCH!$E$5:$P$9552,6,0),"")</f>
        <v>0.46527777777777757</v>
      </c>
      <c r="G112" s="103">
        <f>IFERROR(VLOOKUP(E107&amp;-$A112,SCH!$E$5:$P$9552,7,0),"")</f>
        <v>33.700000000000003</v>
      </c>
      <c r="H112" s="20">
        <f t="shared" si="5"/>
        <v>6.9444444444444198E-3</v>
      </c>
      <c r="I112" s="104"/>
    </row>
    <row r="113" spans="1:9" ht="15.75">
      <c r="A113" s="102">
        <v>5</v>
      </c>
      <c r="B113" s="17">
        <f>IFERROR(VLOOKUP(E107&amp;-$A113,SCH!$E$5:$P$9552,2,0),"")</f>
        <v>0.47222222222222199</v>
      </c>
      <c r="C113" s="17" t="str">
        <f>IFERROR(VLOOKUP(E107&amp;-$A113,SCH!$E$5:$P$9552,3,0),"")</f>
        <v>TVM</v>
      </c>
      <c r="D113" s="17" t="str">
        <f>IFERROR(VLOOKUP(E107&amp;-$A113,SCH!$E$5:$P$9552,4,0),"")</f>
        <v>NH</v>
      </c>
      <c r="E113" s="17" t="str">
        <f>IFERROR(VLOOKUP(E107&amp;-$A113,SCH!$E$5:$P$9552,5,0),"")</f>
        <v>KLKV</v>
      </c>
      <c r="F113" s="17">
        <f>IFERROR(VLOOKUP(E107&amp;-$A113,SCH!$E$5:$P$9552,6,0),"")</f>
        <v>0.52777777777777757</v>
      </c>
      <c r="G113" s="103">
        <f>IFERROR(VLOOKUP(E107&amp;-$A113,SCH!$E$5:$P$9552,7,0),"")</f>
        <v>33.700000000000003</v>
      </c>
      <c r="H113" s="20">
        <f t="shared" si="5"/>
        <v>3.4722222222224319E-3</v>
      </c>
      <c r="I113" s="104"/>
    </row>
    <row r="114" spans="1:9" ht="15.75">
      <c r="A114" s="102">
        <v>6</v>
      </c>
      <c r="B114" s="17">
        <f>IFERROR(VLOOKUP(E107&amp;-$A114,SCH!$E$5:$P$9552,2,0),"")</f>
        <v>0.53125</v>
      </c>
      <c r="C114" s="17" t="str">
        <f>IFERROR(VLOOKUP(E107&amp;-$A114,SCH!$E$5:$P$9552,3,0),"")</f>
        <v>KLKV</v>
      </c>
      <c r="D114" s="17" t="str">
        <f>IFERROR(VLOOKUP(E107&amp;-$A114,SCH!$E$5:$P$9552,4,0),"")</f>
        <v>NH</v>
      </c>
      <c r="E114" s="17" t="str">
        <f>IFERROR(VLOOKUP(E107&amp;-$A114,SCH!$E$5:$P$9552,5,0),"")</f>
        <v>PSL</v>
      </c>
      <c r="F114" s="17">
        <f>IFERROR(VLOOKUP(E107&amp;-$A114,SCH!$E$5:$P$9552,6,0),"")</f>
        <v>0.53819444444444442</v>
      </c>
      <c r="G114" s="103">
        <f>IFERROR(VLOOKUP(E107&amp;-$A114,SCH!$E$5:$P$9552,7,0),"")</f>
        <v>3.5</v>
      </c>
      <c r="H114" s="20" t="str">
        <f>IFERROR((#REF!-F114),"")</f>
        <v/>
      </c>
      <c r="I114" s="104"/>
    </row>
    <row r="115" spans="1:9" ht="15.95" customHeight="1">
      <c r="A115" s="161" t="s">
        <v>96</v>
      </c>
      <c r="B115" s="161"/>
      <c r="C115" s="111">
        <f>B109-TIME(0,15,0)</f>
        <v>0.20833333333333334</v>
      </c>
      <c r="D115" s="110" t="s">
        <v>97</v>
      </c>
      <c r="E115" s="112">
        <f>VLOOKUP(E107&amp;-$A109,SCH!$E$5:$P$9552,8,0)</f>
        <v>0.34027777777777846</v>
      </c>
      <c r="F115" s="162" t="s">
        <v>98</v>
      </c>
      <c r="G115" s="162"/>
      <c r="H115" s="162"/>
      <c r="I115" s="113">
        <f>SUM(G109:G114)</f>
        <v>154.4</v>
      </c>
    </row>
    <row r="116" spans="1:9" ht="15.95" customHeight="1">
      <c r="A116" s="161" t="s">
        <v>99</v>
      </c>
      <c r="B116" s="161"/>
      <c r="C116" s="111">
        <f>C115+E116</f>
        <v>0.54861111111111116</v>
      </c>
      <c r="D116" s="110" t="s">
        <v>100</v>
      </c>
      <c r="E116" s="112">
        <f>VLOOKUP(E107&amp;-$A109,SCH!$E$5:$P$9552,9,0)</f>
        <v>0.34027777777777779</v>
      </c>
      <c r="F116" s="162" t="s">
        <v>101</v>
      </c>
      <c r="G116" s="162"/>
      <c r="H116" s="162"/>
      <c r="I116" s="114">
        <f>VLOOKUP(E107&amp;-$A109,SCH!$E$5:$P$9552,10,0)</f>
        <v>6.9444444444451414E-3</v>
      </c>
    </row>
    <row r="117" spans="1:9" ht="14.45" customHeight="1">
      <c r="A117" s="163" t="s">
        <v>102</v>
      </c>
      <c r="B117" s="163"/>
      <c r="C117" s="163"/>
      <c r="D117" s="163"/>
      <c r="E117" s="163"/>
      <c r="F117" s="163"/>
      <c r="G117" s="163"/>
      <c r="H117" s="163"/>
      <c r="I117" s="163"/>
    </row>
    <row r="118" spans="1:9">
      <c r="A118" s="163"/>
      <c r="B118" s="163"/>
      <c r="C118" s="163"/>
      <c r="D118" s="163"/>
      <c r="E118" s="163"/>
      <c r="F118" s="163"/>
      <c r="G118" s="163"/>
      <c r="H118" s="163"/>
      <c r="I118" s="163"/>
    </row>
    <row r="119" spans="1:9">
      <c r="A119" s="163"/>
      <c r="B119" s="163"/>
      <c r="C119" s="163"/>
      <c r="D119" s="163"/>
      <c r="E119" s="163"/>
      <c r="F119" s="163"/>
      <c r="G119" s="163"/>
      <c r="H119" s="163"/>
      <c r="I119" s="163"/>
    </row>
    <row r="120" spans="1:9" ht="14.45" customHeight="1">
      <c r="A120" s="164" t="s">
        <v>103</v>
      </c>
      <c r="B120" s="164"/>
      <c r="C120" s="164"/>
      <c r="D120" s="165" t="s">
        <v>104</v>
      </c>
      <c r="E120" s="164" t="s">
        <v>105</v>
      </c>
      <c r="F120" s="164"/>
      <c r="G120" s="164"/>
      <c r="H120" s="164"/>
      <c r="I120" s="164"/>
    </row>
    <row r="121" spans="1:9">
      <c r="A121" s="164"/>
      <c r="B121" s="164"/>
      <c r="C121" s="164"/>
      <c r="D121" s="165"/>
      <c r="E121" s="164"/>
      <c r="F121" s="164"/>
      <c r="G121" s="164"/>
      <c r="H121" s="164"/>
      <c r="I121" s="164"/>
    </row>
    <row r="122" spans="1:9">
      <c r="A122" s="164"/>
      <c r="B122" s="164"/>
      <c r="C122" s="164"/>
      <c r="D122" s="165"/>
      <c r="E122" s="164"/>
      <c r="F122" s="164"/>
      <c r="G122" s="164"/>
      <c r="H122" s="164"/>
      <c r="I122" s="164"/>
    </row>
    <row r="123" spans="1:9">
      <c r="A123" s="164"/>
      <c r="B123" s="164"/>
      <c r="C123" s="164"/>
      <c r="D123" s="165"/>
      <c r="E123" s="164"/>
      <c r="F123" s="164"/>
      <c r="G123" s="164"/>
      <c r="H123" s="164"/>
      <c r="I123" s="164"/>
    </row>
    <row r="125" spans="1:9" ht="17.45" customHeight="1">
      <c r="A125" s="166" t="str">
        <f>SCH!$A$1</f>
        <v>UNIT : PARASSALA</v>
      </c>
      <c r="B125" s="166"/>
      <c r="C125" s="166"/>
      <c r="D125" s="166"/>
      <c r="E125" s="166"/>
      <c r="F125" s="166"/>
      <c r="G125" s="166"/>
      <c r="H125" s="166"/>
      <c r="I125" s="166"/>
    </row>
    <row r="126" spans="1:9" ht="20.45" customHeight="1">
      <c r="A126" s="167" t="s">
        <v>87</v>
      </c>
      <c r="B126" s="167"/>
      <c r="C126" s="167"/>
      <c r="D126" s="170"/>
      <c r="E126" s="170"/>
      <c r="F126" s="170"/>
      <c r="G126" s="168" t="s">
        <v>88</v>
      </c>
      <c r="H126" s="168"/>
      <c r="I126" s="168"/>
    </row>
    <row r="127" spans="1:9" ht="15" customHeight="1">
      <c r="A127" s="158" t="s">
        <v>89</v>
      </c>
      <c r="B127" s="158"/>
      <c r="C127" s="89" t="s">
        <v>90</v>
      </c>
      <c r="D127" s="88" t="s">
        <v>91</v>
      </c>
      <c r="E127" s="159">
        <v>17</v>
      </c>
      <c r="F127" s="159"/>
      <c r="G127" s="90" t="s">
        <v>92</v>
      </c>
      <c r="H127" s="160"/>
      <c r="I127" s="160"/>
    </row>
    <row r="128" spans="1:9" ht="28.5">
      <c r="A128" s="92" t="s">
        <v>4</v>
      </c>
      <c r="B128" s="93" t="s">
        <v>18</v>
      </c>
      <c r="C128" s="93" t="s">
        <v>19</v>
      </c>
      <c r="D128" s="93" t="s">
        <v>93</v>
      </c>
      <c r="E128" s="93" t="s">
        <v>20</v>
      </c>
      <c r="F128" s="94" t="s">
        <v>94</v>
      </c>
      <c r="G128" s="95" t="s">
        <v>95</v>
      </c>
      <c r="H128" s="94" t="s">
        <v>17</v>
      </c>
      <c r="I128" s="96" t="s">
        <v>23</v>
      </c>
    </row>
    <row r="129" spans="1:9" ht="15.75">
      <c r="A129" s="97">
        <v>1</v>
      </c>
      <c r="B129" s="98">
        <f>IFERROR(VLOOKUP(E127&amp;-$A129,SCH!$E$5:$P$9552,2,0),"")</f>
        <v>0.55208333333333304</v>
      </c>
      <c r="C129" s="98" t="str">
        <f>IFERROR(VLOOKUP(E127&amp;-$A129,SCH!$E$5:$P$9552,3,0),"")</f>
        <v>PSL</v>
      </c>
      <c r="D129" s="98" t="str">
        <f>IFERROR(VLOOKUP(E127&amp;-$A129,SCH!$E$5:$P$9552,4,0),"")</f>
        <v>NH</v>
      </c>
      <c r="E129" s="98" t="str">
        <f>IFERROR(VLOOKUP(E127&amp;-$A129,SCH!$E$5:$P$9552,5,0),"")</f>
        <v>KLKV</v>
      </c>
      <c r="F129" s="98">
        <f>IFERROR(VLOOKUP(E127&amp;-$A129,SCH!$E$5:$P$9552,6,0),"")</f>
        <v>0.55902777777777746</v>
      </c>
      <c r="G129" s="99">
        <f>IFERROR(VLOOKUP(E127&amp;-$A129,SCH!$E$5:$P$9552,7,0),"")</f>
        <v>3.5</v>
      </c>
      <c r="H129" s="100">
        <f t="shared" ref="H129:H133" si="6">IFERROR((B130-F129),"")</f>
        <v>3.4722222222265398E-3</v>
      </c>
      <c r="I129" s="101"/>
    </row>
    <row r="130" spans="1:9" ht="15.75">
      <c r="A130" s="102">
        <v>2</v>
      </c>
      <c r="B130" s="17">
        <f>IFERROR(VLOOKUP(E127&amp;-$A130,SCH!$E$5:$P$9552,2,0),"")</f>
        <v>0.562500000000004</v>
      </c>
      <c r="C130" s="17" t="str">
        <f>IFERROR(VLOOKUP(E127&amp;-$A130,SCH!$E$5:$P$9552,3,0),"")</f>
        <v>KLKV</v>
      </c>
      <c r="D130" s="17" t="str">
        <f>IFERROR(VLOOKUP(E127&amp;-$A130,SCH!$E$5:$P$9552,4,0),"")</f>
        <v>NH</v>
      </c>
      <c r="E130" s="17" t="str">
        <f>IFERROR(VLOOKUP(E127&amp;-$A130,SCH!$E$5:$P$9552,5,0),"")</f>
        <v>MC</v>
      </c>
      <c r="F130" s="17">
        <f>IFERROR(VLOOKUP(E127&amp;-$A130,SCH!$E$5:$P$9552,6,0),"")</f>
        <v>0.63194444444444842</v>
      </c>
      <c r="G130" s="103">
        <f>IFERROR(VLOOKUP(E127&amp;-$A130,SCH!$E$5:$P$9552,7,0),"")</f>
        <v>40</v>
      </c>
      <c r="H130" s="20">
        <f t="shared" si="6"/>
        <v>6.944444444440534E-3</v>
      </c>
      <c r="I130" s="104"/>
    </row>
    <row r="131" spans="1:9" ht="15.75">
      <c r="A131" s="102">
        <v>3</v>
      </c>
      <c r="B131" s="17">
        <f>IFERROR(VLOOKUP(E127&amp;-$A131,SCH!$E$5:$P$9552,2,0),"")</f>
        <v>0.63888888888888895</v>
      </c>
      <c r="C131" s="17" t="str">
        <f>IFERROR(VLOOKUP(E127&amp;-$A131,SCH!$E$5:$P$9552,3,0),"")</f>
        <v>MC</v>
      </c>
      <c r="D131" s="17" t="str">
        <f>IFERROR(VLOOKUP(E127&amp;-$A131,SCH!$E$5:$P$9552,4,0),"")</f>
        <v>NH</v>
      </c>
      <c r="E131" s="17" t="str">
        <f>IFERROR(VLOOKUP(E127&amp;-$A131,SCH!$E$5:$P$9552,5,0),"")</f>
        <v>KLKV</v>
      </c>
      <c r="F131" s="17">
        <f>IFERROR(VLOOKUP(E127&amp;-$A131,SCH!$E$5:$P$9552,6,0),"")</f>
        <v>0.7152777777777779</v>
      </c>
      <c r="G131" s="103">
        <f>IFERROR(VLOOKUP(E127&amp;-$A131,SCH!$E$5:$P$9552,7,0),"")</f>
        <v>40</v>
      </c>
      <c r="H131" s="20">
        <f t="shared" si="6"/>
        <v>2.0833333333333148E-2</v>
      </c>
      <c r="I131" s="104"/>
    </row>
    <row r="132" spans="1:9" ht="15.75">
      <c r="A132" s="102">
        <v>4</v>
      </c>
      <c r="B132" s="17">
        <f>IFERROR(VLOOKUP(E127&amp;-$A132,SCH!$E$5:$P$9552,2,0),"")</f>
        <v>0.73611111111111105</v>
      </c>
      <c r="C132" s="17" t="str">
        <f>IFERROR(VLOOKUP(E127&amp;-$A132,SCH!$E$5:$P$9552,3,0),"")</f>
        <v>KLKV</v>
      </c>
      <c r="D132" s="17" t="str">
        <f>IFERROR(VLOOKUP(E127&amp;-$A132,SCH!$E$5:$P$9552,4,0),"")</f>
        <v>NH</v>
      </c>
      <c r="E132" s="17" t="str">
        <f>IFERROR(VLOOKUP(E127&amp;-$A132,SCH!$E$5:$P$9552,5,0),"")</f>
        <v>TVM</v>
      </c>
      <c r="F132" s="17">
        <f>IFERROR(VLOOKUP(E127&amp;-$A132,SCH!$E$5:$P$9552,6,0),"")</f>
        <v>0.79861111111111105</v>
      </c>
      <c r="G132" s="103">
        <f>IFERROR(VLOOKUP(E127&amp;-$A132,SCH!$E$5:$P$9552,7,0),"")</f>
        <v>33.700000000000003</v>
      </c>
      <c r="H132" s="20">
        <f t="shared" si="6"/>
        <v>6.9444444444449749E-3</v>
      </c>
      <c r="I132" s="104"/>
    </row>
    <row r="133" spans="1:9" ht="15.75">
      <c r="A133" s="102">
        <v>5</v>
      </c>
      <c r="B133" s="17">
        <f>IFERROR(VLOOKUP(E127&amp;-$A133,SCH!$E$5:$P$9552,2,0),"")</f>
        <v>0.80555555555555602</v>
      </c>
      <c r="C133" s="17" t="str">
        <f>IFERROR(VLOOKUP(E127&amp;-$A133,SCH!$E$5:$P$9552,3,0),"")</f>
        <v>TVM</v>
      </c>
      <c r="D133" s="17" t="str">
        <f>IFERROR(VLOOKUP(E127&amp;-$A133,SCH!$E$5:$P$9552,4,0),"")</f>
        <v>NH</v>
      </c>
      <c r="E133" s="17" t="str">
        <f>IFERROR(VLOOKUP(E127&amp;-$A133,SCH!$E$5:$P$9552,5,0),"")</f>
        <v>KLKV</v>
      </c>
      <c r="F133" s="17">
        <f>IFERROR(VLOOKUP(E127&amp;-$A133,SCH!$E$5:$P$9552,6,0),"")</f>
        <v>0.86805555555555602</v>
      </c>
      <c r="G133" s="103">
        <f>IFERROR(VLOOKUP(E127&amp;-$A133,SCH!$E$5:$P$9552,7,0),"")</f>
        <v>33.700000000000003</v>
      </c>
      <c r="H133" s="20">
        <f t="shared" si="6"/>
        <v>3.4722222222219878E-3</v>
      </c>
      <c r="I133" s="104"/>
    </row>
    <row r="134" spans="1:9" ht="15.75">
      <c r="A134" s="102">
        <v>6</v>
      </c>
      <c r="B134" s="17">
        <f>IFERROR(VLOOKUP(E127&amp;-$A134,SCH!$E$5:$P$9552,2,0),"")</f>
        <v>0.87152777777777801</v>
      </c>
      <c r="C134" s="17" t="str">
        <f>IFERROR(VLOOKUP(E127&amp;-$A134,SCH!$E$5:$P$9552,3,0),"")</f>
        <v>KLKV</v>
      </c>
      <c r="D134" s="17" t="str">
        <f>IFERROR(VLOOKUP(E127&amp;-$A134,SCH!$E$5:$P$9552,4,0),"")</f>
        <v>NH</v>
      </c>
      <c r="E134" s="17" t="str">
        <f>IFERROR(VLOOKUP(E127&amp;-$A134,SCH!$E$5:$P$9552,5,0),"")</f>
        <v>PSL</v>
      </c>
      <c r="F134" s="17">
        <f>IFERROR(VLOOKUP(E127&amp;-$A134,SCH!$E$5:$P$9552,6,0),"")</f>
        <v>0.87847222222222243</v>
      </c>
      <c r="G134" s="103">
        <f>IFERROR(VLOOKUP(E127&amp;-$A134,SCH!$E$5:$P$9552,7,0),"")</f>
        <v>3.5</v>
      </c>
      <c r="H134" s="20" t="str">
        <f>IFERROR((#REF!-F134),"")</f>
        <v/>
      </c>
      <c r="I134" s="104"/>
    </row>
    <row r="135" spans="1:9" ht="15.95" customHeight="1">
      <c r="A135" s="161" t="s">
        <v>96</v>
      </c>
      <c r="B135" s="161"/>
      <c r="C135" s="111">
        <f>B129-TIME(0,15,0)</f>
        <v>0.54166666666666641</v>
      </c>
      <c r="D135" s="110" t="s">
        <v>97</v>
      </c>
      <c r="E135" s="112">
        <f>VLOOKUP(E127&amp;-$A129,SCH!$E$5:$P$9552,8,0)</f>
        <v>0.34722222222222293</v>
      </c>
      <c r="F135" s="162" t="s">
        <v>98</v>
      </c>
      <c r="G135" s="162"/>
      <c r="H135" s="162"/>
      <c r="I135" s="113">
        <f>SUM(G129:G134)</f>
        <v>154.4</v>
      </c>
    </row>
    <row r="136" spans="1:9" ht="15.95" customHeight="1">
      <c r="A136" s="161" t="s">
        <v>99</v>
      </c>
      <c r="B136" s="161"/>
      <c r="C136" s="111">
        <f>C135+E136</f>
        <v>0.88888888888888917</v>
      </c>
      <c r="D136" s="110" t="s">
        <v>100</v>
      </c>
      <c r="E136" s="112">
        <f>VLOOKUP(E127&amp;-$A129,SCH!$E$5:$P$9552,9,0)</f>
        <v>0.34722222222222276</v>
      </c>
      <c r="F136" s="162" t="s">
        <v>101</v>
      </c>
      <c r="G136" s="162"/>
      <c r="H136" s="162"/>
      <c r="I136" s="114">
        <f>VLOOKUP(E127&amp;-$A129,SCH!$E$5:$P$9552,10,0)</f>
        <v>1.3888888888889617E-2</v>
      </c>
    </row>
    <row r="137" spans="1:9" ht="14.45" customHeight="1">
      <c r="A137" s="163" t="s">
        <v>102</v>
      </c>
      <c r="B137" s="163"/>
      <c r="C137" s="163"/>
      <c r="D137" s="163"/>
      <c r="E137" s="163"/>
      <c r="F137" s="163"/>
      <c r="G137" s="163"/>
      <c r="H137" s="163"/>
      <c r="I137" s="163"/>
    </row>
    <row r="138" spans="1:9">
      <c r="A138" s="163"/>
      <c r="B138" s="163"/>
      <c r="C138" s="163"/>
      <c r="D138" s="163"/>
      <c r="E138" s="163"/>
      <c r="F138" s="163"/>
      <c r="G138" s="163"/>
      <c r="H138" s="163"/>
      <c r="I138" s="163"/>
    </row>
    <row r="139" spans="1:9">
      <c r="A139" s="163"/>
      <c r="B139" s="163"/>
      <c r="C139" s="163"/>
      <c r="D139" s="163"/>
      <c r="E139" s="163"/>
      <c r="F139" s="163"/>
      <c r="G139" s="163"/>
      <c r="H139" s="163"/>
      <c r="I139" s="163"/>
    </row>
    <row r="140" spans="1:9" ht="14.45" customHeight="1">
      <c r="A140" s="164" t="s">
        <v>103</v>
      </c>
      <c r="B140" s="164"/>
      <c r="C140" s="164"/>
      <c r="D140" s="165" t="s">
        <v>104</v>
      </c>
      <c r="E140" s="164" t="s">
        <v>105</v>
      </c>
      <c r="F140" s="164"/>
      <c r="G140" s="164"/>
      <c r="H140" s="164"/>
      <c r="I140" s="164"/>
    </row>
    <row r="141" spans="1:9">
      <c r="A141" s="164"/>
      <c r="B141" s="164"/>
      <c r="C141" s="164"/>
      <c r="D141" s="165"/>
      <c r="E141" s="164"/>
      <c r="F141" s="164"/>
      <c r="G141" s="164"/>
      <c r="H141" s="164"/>
      <c r="I141" s="164"/>
    </row>
    <row r="142" spans="1:9">
      <c r="A142" s="164"/>
      <c r="B142" s="164"/>
      <c r="C142" s="164"/>
      <c r="D142" s="165"/>
      <c r="E142" s="164"/>
      <c r="F142" s="164"/>
      <c r="G142" s="164"/>
      <c r="H142" s="164"/>
      <c r="I142" s="164"/>
    </row>
    <row r="143" spans="1:9">
      <c r="A143" s="164"/>
      <c r="B143" s="164"/>
      <c r="C143" s="164"/>
      <c r="D143" s="165"/>
      <c r="E143" s="164"/>
      <c r="F143" s="164"/>
      <c r="G143" s="164"/>
      <c r="H143" s="164"/>
      <c r="I143" s="164"/>
    </row>
    <row r="146" spans="1:9" ht="17.45" customHeight="1">
      <c r="A146" s="166" t="str">
        <f>SCH!$A$1</f>
        <v>UNIT : PARASSALA</v>
      </c>
      <c r="B146" s="166"/>
      <c r="C146" s="166"/>
      <c r="D146" s="166"/>
      <c r="E146" s="166"/>
      <c r="F146" s="166"/>
      <c r="G146" s="166"/>
      <c r="H146" s="166"/>
      <c r="I146" s="166"/>
    </row>
    <row r="147" spans="1:9" ht="20.45" customHeight="1">
      <c r="A147" s="167" t="s">
        <v>87</v>
      </c>
      <c r="B147" s="167"/>
      <c r="C147" s="167"/>
      <c r="D147" s="170"/>
      <c r="E147" s="170"/>
      <c r="F147" s="170"/>
      <c r="G147" s="168" t="s">
        <v>88</v>
      </c>
      <c r="H147" s="168"/>
      <c r="I147" s="168"/>
    </row>
    <row r="148" spans="1:9" ht="20.45" customHeight="1">
      <c r="A148" s="158" t="s">
        <v>89</v>
      </c>
      <c r="B148" s="158"/>
      <c r="C148" s="89" t="s">
        <v>90</v>
      </c>
      <c r="D148" s="88" t="s">
        <v>91</v>
      </c>
      <c r="E148" s="159">
        <v>18</v>
      </c>
      <c r="F148" s="159"/>
      <c r="G148" s="90" t="s">
        <v>92</v>
      </c>
      <c r="H148" s="160"/>
      <c r="I148" s="160"/>
    </row>
    <row r="149" spans="1:9" ht="28.5">
      <c r="A149" s="92" t="s">
        <v>4</v>
      </c>
      <c r="B149" s="93" t="s">
        <v>18</v>
      </c>
      <c r="C149" s="93" t="s">
        <v>19</v>
      </c>
      <c r="D149" s="93" t="s">
        <v>93</v>
      </c>
      <c r="E149" s="93" t="s">
        <v>20</v>
      </c>
      <c r="F149" s="94" t="s">
        <v>94</v>
      </c>
      <c r="G149" s="95" t="s">
        <v>95</v>
      </c>
      <c r="H149" s="94" t="s">
        <v>17</v>
      </c>
      <c r="I149" s="96" t="s">
        <v>23</v>
      </c>
    </row>
    <row r="150" spans="1:9" ht="15.75">
      <c r="A150" s="97">
        <v>1</v>
      </c>
      <c r="B150" s="98">
        <f>IFERROR(VLOOKUP(E148&amp;-$A150,SCH!$E$5:$P$9552,2,0),"")</f>
        <v>0.23958333333333301</v>
      </c>
      <c r="C150" s="98" t="str">
        <f>IFERROR(VLOOKUP(E148&amp;-$A150,SCH!$E$5:$P$9552,3,0),"")</f>
        <v>PSL</v>
      </c>
      <c r="D150" s="98" t="str">
        <f>IFERROR(VLOOKUP(E148&amp;-$A150,SCH!$E$5:$P$9552,4,0),"")</f>
        <v>NH</v>
      </c>
      <c r="E150" s="98" t="str">
        <f>IFERROR(VLOOKUP(E148&amp;-$A150,SCH!$E$5:$P$9552,5,0),"")</f>
        <v>KLKV</v>
      </c>
      <c r="F150" s="98">
        <f>IFERROR(VLOOKUP(E148&amp;-$A150,SCH!$E$5:$P$9552,6,0),"")</f>
        <v>0.24652777777777746</v>
      </c>
      <c r="G150" s="99">
        <f>IFERROR(VLOOKUP(E148&amp;-$A150,SCH!$E$5:$P$9552,7,0),"")</f>
        <v>3.5</v>
      </c>
      <c r="H150" s="100">
        <f t="shared" ref="H150:H154" si="7">IFERROR((B151-F150),"")</f>
        <v>3.472222222222543E-3</v>
      </c>
      <c r="I150" s="101"/>
    </row>
    <row r="151" spans="1:9" ht="15.75">
      <c r="A151" s="102">
        <v>2</v>
      </c>
      <c r="B151" s="17">
        <f>IFERROR(VLOOKUP(E148&amp;-$A151,SCH!$E$5:$P$9552,2,0),"")</f>
        <v>0.25</v>
      </c>
      <c r="C151" s="17" t="str">
        <f>IFERROR(VLOOKUP(E148&amp;-$A151,SCH!$E$5:$P$9552,3,0),"")</f>
        <v>KLKV</v>
      </c>
      <c r="D151" s="17" t="str">
        <f>IFERROR(VLOOKUP(E148&amp;-$A151,SCH!$E$5:$P$9552,4,0),"")</f>
        <v>NH</v>
      </c>
      <c r="E151" s="17" t="str">
        <f>IFERROR(VLOOKUP(E148&amp;-$A151,SCH!$E$5:$P$9552,5,0),"")</f>
        <v>MC</v>
      </c>
      <c r="F151" s="17">
        <f>IFERROR(VLOOKUP(E148&amp;-$A151,SCH!$E$5:$P$9552,6,0),"")</f>
        <v>0.31944444444444442</v>
      </c>
      <c r="G151" s="103">
        <f>IFERROR(VLOOKUP(E148&amp;-$A151,SCH!$E$5:$P$9552,7,0),"")</f>
        <v>40</v>
      </c>
      <c r="H151" s="20">
        <f t="shared" si="7"/>
        <v>6.9444444444445863E-3</v>
      </c>
      <c r="I151" s="104"/>
    </row>
    <row r="152" spans="1:9" ht="15.75">
      <c r="A152" s="102">
        <v>3</v>
      </c>
      <c r="B152" s="17">
        <f>IFERROR(VLOOKUP(E148&amp;-$A152,SCH!$E$5:$P$9552,2,0),"")</f>
        <v>0.32638888888888901</v>
      </c>
      <c r="C152" s="17" t="str">
        <f>IFERROR(VLOOKUP(E148&amp;-$A152,SCH!$E$5:$P$9552,3,0),"")</f>
        <v>MC</v>
      </c>
      <c r="D152" s="17" t="str">
        <f>IFERROR(VLOOKUP(E148&amp;-$A152,SCH!$E$5:$P$9552,4,0),"")</f>
        <v>NH</v>
      </c>
      <c r="E152" s="17" t="str">
        <f>IFERROR(VLOOKUP(E148&amp;-$A152,SCH!$E$5:$P$9552,5,0),"")</f>
        <v>KLKV</v>
      </c>
      <c r="F152" s="17">
        <f>IFERROR(VLOOKUP(E148&amp;-$A152,SCH!$E$5:$P$9552,6,0),"")</f>
        <v>0.4027777777777779</v>
      </c>
      <c r="G152" s="103">
        <f>IFERROR(VLOOKUP(E148&amp;-$A152,SCH!$E$5:$P$9552,7,0),"")</f>
        <v>40</v>
      </c>
      <c r="H152" s="20">
        <f t="shared" si="7"/>
        <v>2.0833333333333093E-2</v>
      </c>
      <c r="I152" s="104"/>
    </row>
    <row r="153" spans="1:9" ht="15.75">
      <c r="A153" s="102">
        <v>4</v>
      </c>
      <c r="B153" s="17">
        <f>IFERROR(VLOOKUP(E148&amp;-$A153,SCH!$E$5:$P$9552,2,0),"")</f>
        <v>0.42361111111111099</v>
      </c>
      <c r="C153" s="17" t="str">
        <f>IFERROR(VLOOKUP(E148&amp;-$A153,SCH!$E$5:$P$9552,3,0),"")</f>
        <v>KLKV</v>
      </c>
      <c r="D153" s="17" t="str">
        <f>IFERROR(VLOOKUP(E148&amp;-$A153,SCH!$E$5:$P$9552,4,0),"")</f>
        <v>NH</v>
      </c>
      <c r="E153" s="17" t="str">
        <f>IFERROR(VLOOKUP(E148&amp;-$A153,SCH!$E$5:$P$9552,5,0),"")</f>
        <v>TVM</v>
      </c>
      <c r="F153" s="17">
        <f>IFERROR(VLOOKUP(E148&amp;-$A153,SCH!$E$5:$P$9552,6,0),"")</f>
        <v>0.47916666666666657</v>
      </c>
      <c r="G153" s="103">
        <f>IFERROR(VLOOKUP(E148&amp;-$A153,SCH!$E$5:$P$9552,7,0),"")</f>
        <v>33.700000000000003</v>
      </c>
      <c r="H153" s="20">
        <f t="shared" si="7"/>
        <v>6.9444444444444198E-3</v>
      </c>
      <c r="I153" s="104"/>
    </row>
    <row r="154" spans="1:9" ht="15.75">
      <c r="A154" s="102">
        <v>5</v>
      </c>
      <c r="B154" s="17">
        <f>IFERROR(VLOOKUP(E148&amp;-$A154,SCH!$E$5:$P$9552,2,0),"")</f>
        <v>0.48611111111111099</v>
      </c>
      <c r="C154" s="17" t="str">
        <f>IFERROR(VLOOKUP(E148&amp;-$A154,SCH!$E$5:$P$9552,3,0),"")</f>
        <v>TVM</v>
      </c>
      <c r="D154" s="17" t="str">
        <f>IFERROR(VLOOKUP(E148&amp;-$A154,SCH!$E$5:$P$9552,4,0),"")</f>
        <v>NH</v>
      </c>
      <c r="E154" s="17" t="str">
        <f>IFERROR(VLOOKUP(E148&amp;-$A154,SCH!$E$5:$P$9552,5,0),"")</f>
        <v>KLKV</v>
      </c>
      <c r="F154" s="17">
        <f>IFERROR(VLOOKUP(E148&amp;-$A154,SCH!$E$5:$P$9552,6,0),"")</f>
        <v>0.54166666666666663</v>
      </c>
      <c r="G154" s="103">
        <f>IFERROR(VLOOKUP(E148&amp;-$A154,SCH!$E$5:$P$9552,7,0),"")</f>
        <v>33.700000000000003</v>
      </c>
      <c r="H154" s="20">
        <f t="shared" si="7"/>
        <v>3.4722222222223209E-3</v>
      </c>
      <c r="I154" s="104"/>
    </row>
    <row r="155" spans="1:9" ht="15.75">
      <c r="A155" s="102">
        <v>6</v>
      </c>
      <c r="B155" s="17">
        <f>IFERROR(VLOOKUP(E148&amp;-$A155,SCH!$E$5:$P$9552,2,0),"")</f>
        <v>0.54513888888888895</v>
      </c>
      <c r="C155" s="17" t="str">
        <f>IFERROR(VLOOKUP(E148&amp;-$A155,SCH!$E$5:$P$9552,3,0),"")</f>
        <v>KLKV</v>
      </c>
      <c r="D155" s="17" t="str">
        <f>IFERROR(VLOOKUP(E148&amp;-$A155,SCH!$E$5:$P$9552,4,0),"")</f>
        <v>NH</v>
      </c>
      <c r="E155" s="17" t="str">
        <f>IFERROR(VLOOKUP(E148&amp;-$A155,SCH!$E$5:$P$9552,5,0),"")</f>
        <v>PSL</v>
      </c>
      <c r="F155" s="17">
        <f>IFERROR(VLOOKUP(E148&amp;-$A155,SCH!$E$5:$P$9552,6,0),"")</f>
        <v>0.55208333333333337</v>
      </c>
      <c r="G155" s="103">
        <f>IFERROR(VLOOKUP(E148&amp;-$A155,SCH!$E$5:$P$9552,7,0),"")</f>
        <v>3.5</v>
      </c>
      <c r="H155" s="20" t="str">
        <f>IFERROR((#REF!-F155),"")</f>
        <v/>
      </c>
      <c r="I155" s="104"/>
    </row>
    <row r="156" spans="1:9" ht="15.95" customHeight="1">
      <c r="A156" s="161" t="s">
        <v>96</v>
      </c>
      <c r="B156" s="161"/>
      <c r="C156" s="111">
        <f>B150-TIME(0,15,0)</f>
        <v>0.22916666666666635</v>
      </c>
      <c r="D156" s="110" t="s">
        <v>97</v>
      </c>
      <c r="E156" s="112">
        <f>VLOOKUP(E148&amp;-$A150,SCH!$E$5:$P$9552,8,0)</f>
        <v>0.33333333333333393</v>
      </c>
      <c r="F156" s="162" t="s">
        <v>98</v>
      </c>
      <c r="G156" s="162"/>
      <c r="H156" s="162"/>
      <c r="I156" s="113">
        <f>SUM(G150:G155)</f>
        <v>154.4</v>
      </c>
    </row>
    <row r="157" spans="1:9" ht="15.95" customHeight="1">
      <c r="A157" s="161" t="s">
        <v>99</v>
      </c>
      <c r="B157" s="161"/>
      <c r="C157" s="111">
        <f>C156+E157</f>
        <v>0.5625</v>
      </c>
      <c r="D157" s="110" t="s">
        <v>100</v>
      </c>
      <c r="E157" s="112">
        <f>VLOOKUP(E148&amp;-$A150,SCH!$E$5:$P$9552,9,0)</f>
        <v>0.3333333333333337</v>
      </c>
      <c r="F157" s="162" t="s">
        <v>101</v>
      </c>
      <c r="G157" s="162"/>
      <c r="H157" s="162"/>
      <c r="I157" s="114">
        <f>VLOOKUP(E148&amp;-$A150,SCH!$E$5:$P$9552,10,0)</f>
        <v>6.106226635438361E-16</v>
      </c>
    </row>
    <row r="158" spans="1:9" ht="14.45" customHeight="1">
      <c r="A158" s="163" t="s">
        <v>102</v>
      </c>
      <c r="B158" s="163"/>
      <c r="C158" s="163"/>
      <c r="D158" s="163"/>
      <c r="E158" s="163"/>
      <c r="F158" s="163"/>
      <c r="G158" s="163"/>
      <c r="H158" s="163"/>
      <c r="I158" s="163"/>
    </row>
    <row r="159" spans="1:9">
      <c r="A159" s="163"/>
      <c r="B159" s="163"/>
      <c r="C159" s="163"/>
      <c r="D159" s="163"/>
      <c r="E159" s="163"/>
      <c r="F159" s="163"/>
      <c r="G159" s="163"/>
      <c r="H159" s="163"/>
      <c r="I159" s="163"/>
    </row>
    <row r="160" spans="1:9">
      <c r="A160" s="163"/>
      <c r="B160" s="163"/>
      <c r="C160" s="163"/>
      <c r="D160" s="163"/>
      <c r="E160" s="163"/>
      <c r="F160" s="163"/>
      <c r="G160" s="163"/>
      <c r="H160" s="163"/>
      <c r="I160" s="163"/>
    </row>
    <row r="161" spans="1:9" ht="14.45" customHeight="1">
      <c r="A161" s="164" t="s">
        <v>103</v>
      </c>
      <c r="B161" s="164"/>
      <c r="C161" s="164"/>
      <c r="D161" s="165" t="s">
        <v>104</v>
      </c>
      <c r="E161" s="164" t="s">
        <v>105</v>
      </c>
      <c r="F161" s="164"/>
      <c r="G161" s="164"/>
      <c r="H161" s="164"/>
      <c r="I161" s="164"/>
    </row>
    <row r="162" spans="1:9">
      <c r="A162" s="164"/>
      <c r="B162" s="164"/>
      <c r="C162" s="164"/>
      <c r="D162" s="165"/>
      <c r="E162" s="164"/>
      <c r="F162" s="164"/>
      <c r="G162" s="164"/>
      <c r="H162" s="164"/>
      <c r="I162" s="164"/>
    </row>
    <row r="163" spans="1:9">
      <c r="A163" s="164"/>
      <c r="B163" s="164"/>
      <c r="C163" s="164"/>
      <c r="D163" s="165"/>
      <c r="E163" s="164"/>
      <c r="F163" s="164"/>
      <c r="G163" s="164"/>
      <c r="H163" s="164"/>
      <c r="I163" s="164"/>
    </row>
    <row r="164" spans="1:9">
      <c r="A164" s="164"/>
      <c r="B164" s="164"/>
      <c r="C164" s="164"/>
      <c r="D164" s="165"/>
      <c r="E164" s="164"/>
      <c r="F164" s="164"/>
      <c r="G164" s="164"/>
      <c r="H164" s="164"/>
      <c r="I164" s="164"/>
    </row>
    <row r="166" spans="1:9" ht="17.45" customHeight="1">
      <c r="A166" s="166" t="str">
        <f>SCH!$A$1</f>
        <v>UNIT : PARASSALA</v>
      </c>
      <c r="B166" s="166"/>
      <c r="C166" s="166"/>
      <c r="D166" s="166"/>
      <c r="E166" s="166"/>
      <c r="F166" s="166"/>
      <c r="G166" s="166"/>
      <c r="H166" s="166"/>
      <c r="I166" s="166"/>
    </row>
    <row r="167" spans="1:9" ht="20.45" customHeight="1">
      <c r="A167" s="167" t="s">
        <v>87</v>
      </c>
      <c r="B167" s="167"/>
      <c r="C167" s="167"/>
      <c r="D167" s="170"/>
      <c r="E167" s="170"/>
      <c r="F167" s="170"/>
      <c r="G167" s="168" t="s">
        <v>88</v>
      </c>
      <c r="H167" s="168"/>
      <c r="I167" s="168"/>
    </row>
    <row r="168" spans="1:9" ht="20.45" customHeight="1">
      <c r="A168" s="158" t="s">
        <v>89</v>
      </c>
      <c r="B168" s="158"/>
      <c r="C168" s="89" t="s">
        <v>90</v>
      </c>
      <c r="D168" s="88" t="s">
        <v>91</v>
      </c>
      <c r="E168" s="159">
        <v>19</v>
      </c>
      <c r="F168" s="159"/>
      <c r="G168" s="90" t="s">
        <v>92</v>
      </c>
      <c r="H168" s="160"/>
      <c r="I168" s="160"/>
    </row>
    <row r="169" spans="1:9" ht="28.5">
      <c r="A169" s="92" t="s">
        <v>4</v>
      </c>
      <c r="B169" s="93" t="s">
        <v>18</v>
      </c>
      <c r="C169" s="93" t="s">
        <v>19</v>
      </c>
      <c r="D169" s="93" t="s">
        <v>93</v>
      </c>
      <c r="E169" s="93" t="s">
        <v>20</v>
      </c>
      <c r="F169" s="94" t="s">
        <v>94</v>
      </c>
      <c r="G169" s="95" t="s">
        <v>95</v>
      </c>
      <c r="H169" s="94" t="s">
        <v>17</v>
      </c>
      <c r="I169" s="96" t="s">
        <v>23</v>
      </c>
    </row>
    <row r="170" spans="1:9" ht="15.75">
      <c r="A170" s="97">
        <v>1</v>
      </c>
      <c r="B170" s="98">
        <f>IFERROR(VLOOKUP(E168&amp;-$A170,SCH!$E$5:$P$9552,2,0),"")</f>
        <v>0.56944444444444497</v>
      </c>
      <c r="C170" s="98" t="str">
        <f>IFERROR(VLOOKUP(E168&amp;-$A170,SCH!$E$5:$P$9552,3,0),"")</f>
        <v>PSL</v>
      </c>
      <c r="D170" s="98" t="str">
        <f>IFERROR(VLOOKUP(E168&amp;-$A170,SCH!$E$5:$P$9552,4,0),"")</f>
        <v>NH</v>
      </c>
      <c r="E170" s="98" t="str">
        <f>IFERROR(VLOOKUP(E168&amp;-$A170,SCH!$E$5:$P$9552,5,0),"")</f>
        <v>KLKV</v>
      </c>
      <c r="F170" s="98">
        <f>IFERROR(VLOOKUP(E168&amp;-$A170,SCH!$E$5:$P$9552,6,0),"")</f>
        <v>0.57638888888888939</v>
      </c>
      <c r="G170" s="99">
        <f>IFERROR(VLOOKUP(E168&amp;-$A170,SCH!$E$5:$P$9552,7,0),"")</f>
        <v>3.5</v>
      </c>
      <c r="H170" s="100">
        <f t="shared" ref="H170:H174" si="8">IFERROR((B171-F170),"")</f>
        <v>6.9444444444486386E-3</v>
      </c>
      <c r="I170" s="101"/>
    </row>
    <row r="171" spans="1:9" ht="15.75">
      <c r="A171" s="102">
        <v>2</v>
      </c>
      <c r="B171" s="17">
        <f>IFERROR(VLOOKUP(E168&amp;-$A171,SCH!$E$5:$P$9552,2,0),"")</f>
        <v>0.58333333333333803</v>
      </c>
      <c r="C171" s="17" t="str">
        <f>IFERROR(VLOOKUP(E168&amp;-$A171,SCH!$E$5:$P$9552,3,0),"")</f>
        <v>KLKV</v>
      </c>
      <c r="D171" s="17" t="str">
        <f>IFERROR(VLOOKUP(E168&amp;-$A171,SCH!$E$5:$P$9552,4,0),"")</f>
        <v>NH</v>
      </c>
      <c r="E171" s="17" t="str">
        <f>IFERROR(VLOOKUP(E168&amp;-$A171,SCH!$E$5:$P$9552,5,0),"")</f>
        <v>MC</v>
      </c>
      <c r="F171" s="17">
        <f>IFERROR(VLOOKUP(E168&amp;-$A171,SCH!$E$5:$P$9552,6,0),"")</f>
        <v>0.65277777777778245</v>
      </c>
      <c r="G171" s="103">
        <f>IFERROR(VLOOKUP(E168&amp;-$A171,SCH!$E$5:$P$9552,7,0),"")</f>
        <v>40</v>
      </c>
      <c r="H171" s="20">
        <f t="shared" si="8"/>
        <v>6.9444444444395348E-3</v>
      </c>
      <c r="I171" s="104"/>
    </row>
    <row r="172" spans="1:9" ht="15.75">
      <c r="A172" s="102">
        <v>3</v>
      </c>
      <c r="B172" s="17">
        <f>IFERROR(VLOOKUP(E168&amp;-$A172,SCH!$E$5:$P$9552,2,0),"")</f>
        <v>0.65972222222222199</v>
      </c>
      <c r="C172" s="17" t="str">
        <f>IFERROR(VLOOKUP(E168&amp;-$A172,SCH!$E$5:$P$9552,3,0),"")</f>
        <v>MC</v>
      </c>
      <c r="D172" s="17" t="str">
        <f>IFERROR(VLOOKUP(E168&amp;-$A172,SCH!$E$5:$P$9552,4,0),"")</f>
        <v>NH</v>
      </c>
      <c r="E172" s="17" t="str">
        <f>IFERROR(VLOOKUP(E168&amp;-$A172,SCH!$E$5:$P$9552,5,0),"")</f>
        <v>KLKV</v>
      </c>
      <c r="F172" s="17">
        <f>IFERROR(VLOOKUP(E168&amp;-$A172,SCH!$E$5:$P$9552,6,0),"")</f>
        <v>0.73263888888888873</v>
      </c>
      <c r="G172" s="103">
        <f>IFERROR(VLOOKUP(E168&amp;-$A172,SCH!$E$5:$P$9552,7,0),"")</f>
        <v>40</v>
      </c>
      <c r="H172" s="20">
        <f t="shared" si="8"/>
        <v>2.0833333333333481E-2</v>
      </c>
      <c r="I172" s="104"/>
    </row>
    <row r="173" spans="1:9" ht="15.75">
      <c r="A173" s="102">
        <v>4</v>
      </c>
      <c r="B173" s="17">
        <f>IFERROR(VLOOKUP(E168&amp;-$A173,SCH!$E$5:$P$9552,2,0),"")</f>
        <v>0.75347222222222221</v>
      </c>
      <c r="C173" s="17" t="str">
        <f>IFERROR(VLOOKUP(E168&amp;-$A173,SCH!$E$5:$P$9552,3,0),"")</f>
        <v>KLKV</v>
      </c>
      <c r="D173" s="17" t="str">
        <f>IFERROR(VLOOKUP(E168&amp;-$A173,SCH!$E$5:$P$9552,4,0),"")</f>
        <v>NH</v>
      </c>
      <c r="E173" s="17" t="str">
        <f>IFERROR(VLOOKUP(E168&amp;-$A173,SCH!$E$5:$P$9552,5,0),"")</f>
        <v>TVM</v>
      </c>
      <c r="F173" s="17">
        <f>IFERROR(VLOOKUP(E168&amp;-$A173,SCH!$E$5:$P$9552,6,0),"")</f>
        <v>0.80902777777777779</v>
      </c>
      <c r="G173" s="103">
        <f>IFERROR(VLOOKUP(E168&amp;-$A173,SCH!$E$5:$P$9552,7,0),"")</f>
        <v>33.700000000000003</v>
      </c>
      <c r="H173" s="20">
        <f t="shared" si="8"/>
        <v>6.9444444444444198E-3</v>
      </c>
      <c r="I173" s="104"/>
    </row>
    <row r="174" spans="1:9" ht="15.75">
      <c r="A174" s="102">
        <v>5</v>
      </c>
      <c r="B174" s="17">
        <f>IFERROR(VLOOKUP(E168&amp;-$A174,SCH!$E$5:$P$9552,2,0),"")</f>
        <v>0.81597222222222221</v>
      </c>
      <c r="C174" s="17" t="str">
        <f>IFERROR(VLOOKUP(E168&amp;-$A174,SCH!$E$5:$P$9552,3,0),"")</f>
        <v>TVM</v>
      </c>
      <c r="D174" s="17" t="str">
        <f>IFERROR(VLOOKUP(E168&amp;-$A174,SCH!$E$5:$P$9552,4,0),"")</f>
        <v>NH</v>
      </c>
      <c r="E174" s="17" t="str">
        <f>IFERROR(VLOOKUP(E168&amp;-$A174,SCH!$E$5:$P$9552,5,0),"")</f>
        <v>KLKV</v>
      </c>
      <c r="F174" s="17">
        <f>IFERROR(VLOOKUP(E168&amp;-$A174,SCH!$E$5:$P$9552,6,0),"")</f>
        <v>0.87152777777777779</v>
      </c>
      <c r="G174" s="103">
        <f>IFERROR(VLOOKUP(E168&amp;-$A174,SCH!$E$5:$P$9552,7,0),"")</f>
        <v>33.700000000000003</v>
      </c>
      <c r="H174" s="20">
        <f t="shared" si="8"/>
        <v>3.4722222222222099E-3</v>
      </c>
      <c r="I174" s="104"/>
    </row>
    <row r="175" spans="1:9" ht="15.75">
      <c r="A175" s="102">
        <v>6</v>
      </c>
      <c r="B175" s="17">
        <f>IFERROR(VLOOKUP(E168&amp;-$A175,SCH!$E$5:$P$9552,2,0),"")</f>
        <v>0.875</v>
      </c>
      <c r="C175" s="17" t="str">
        <f>IFERROR(VLOOKUP(E168&amp;-$A175,SCH!$E$5:$P$9552,3,0),"")</f>
        <v>KLKV</v>
      </c>
      <c r="D175" s="17" t="str">
        <f>IFERROR(VLOOKUP(E168&amp;-$A175,SCH!$E$5:$P$9552,4,0),"")</f>
        <v>NH</v>
      </c>
      <c r="E175" s="17" t="str">
        <f>IFERROR(VLOOKUP(E168&amp;-$A175,SCH!$E$5:$P$9552,5,0),"")</f>
        <v>PSL</v>
      </c>
      <c r="F175" s="17">
        <f>IFERROR(VLOOKUP(E168&amp;-$A175,SCH!$E$5:$P$9552,6,0),"")</f>
        <v>0.88194444444444442</v>
      </c>
      <c r="G175" s="103">
        <f>IFERROR(VLOOKUP(E168&amp;-$A175,SCH!$E$5:$P$9552,7,0),"")</f>
        <v>3.5</v>
      </c>
      <c r="H175" s="20" t="str">
        <f>IFERROR((#REF!-F175),"")</f>
        <v/>
      </c>
      <c r="I175" s="104"/>
    </row>
    <row r="176" spans="1:9" ht="15.95" customHeight="1">
      <c r="A176" s="161" t="s">
        <v>96</v>
      </c>
      <c r="B176" s="161"/>
      <c r="C176" s="111">
        <f>B170-TIME(0,15,0)</f>
        <v>0.55902777777777835</v>
      </c>
      <c r="D176" s="110" t="s">
        <v>97</v>
      </c>
      <c r="E176" s="112">
        <f>VLOOKUP(E168&amp;-$A170,SCH!$E$5:$P$9552,8,0)</f>
        <v>0.33333333333333265</v>
      </c>
      <c r="F176" s="162" t="s">
        <v>98</v>
      </c>
      <c r="G176" s="162"/>
      <c r="H176" s="162"/>
      <c r="I176" s="113">
        <f>SUM(G170:G175)</f>
        <v>154.4</v>
      </c>
    </row>
    <row r="177" spans="1:9" ht="15.95" customHeight="1">
      <c r="A177" s="161" t="s">
        <v>99</v>
      </c>
      <c r="B177" s="161"/>
      <c r="C177" s="111">
        <f>C176+E177</f>
        <v>0.89236111111111116</v>
      </c>
      <c r="D177" s="110" t="s">
        <v>100</v>
      </c>
      <c r="E177" s="112">
        <f>VLOOKUP(E168&amp;-$A170,SCH!$E$5:$P$9552,9,0)</f>
        <v>0.33333333333333282</v>
      </c>
      <c r="F177" s="162" t="s">
        <v>101</v>
      </c>
      <c r="G177" s="162"/>
      <c r="H177" s="162"/>
      <c r="I177" s="114">
        <f>VLOOKUP(E168&amp;-$A170,SCH!$E$5:$P$9552,10,0)</f>
        <v>0</v>
      </c>
    </row>
    <row r="178" spans="1:9" ht="14.45" customHeight="1">
      <c r="A178" s="163" t="s">
        <v>102</v>
      </c>
      <c r="B178" s="163"/>
      <c r="C178" s="163"/>
      <c r="D178" s="163"/>
      <c r="E178" s="163"/>
      <c r="F178" s="163"/>
      <c r="G178" s="163"/>
      <c r="H178" s="163"/>
      <c r="I178" s="163"/>
    </row>
    <row r="179" spans="1:9">
      <c r="A179" s="163"/>
      <c r="B179" s="163"/>
      <c r="C179" s="163"/>
      <c r="D179" s="163"/>
      <c r="E179" s="163"/>
      <c r="F179" s="163"/>
      <c r="G179" s="163"/>
      <c r="H179" s="163"/>
      <c r="I179" s="163"/>
    </row>
    <row r="180" spans="1:9">
      <c r="A180" s="163"/>
      <c r="B180" s="163"/>
      <c r="C180" s="163"/>
      <c r="D180" s="163"/>
      <c r="E180" s="163"/>
      <c r="F180" s="163"/>
      <c r="G180" s="163"/>
      <c r="H180" s="163"/>
      <c r="I180" s="163"/>
    </row>
    <row r="181" spans="1:9" ht="14.45" customHeight="1">
      <c r="A181" s="164" t="s">
        <v>103</v>
      </c>
      <c r="B181" s="164"/>
      <c r="C181" s="164"/>
      <c r="D181" s="165" t="s">
        <v>104</v>
      </c>
      <c r="E181" s="164" t="s">
        <v>105</v>
      </c>
      <c r="F181" s="164"/>
      <c r="G181" s="164"/>
      <c r="H181" s="164"/>
      <c r="I181" s="164"/>
    </row>
    <row r="182" spans="1:9">
      <c r="A182" s="164"/>
      <c r="B182" s="164"/>
      <c r="C182" s="164"/>
      <c r="D182" s="165"/>
      <c r="E182" s="164"/>
      <c r="F182" s="164"/>
      <c r="G182" s="164"/>
      <c r="H182" s="164"/>
      <c r="I182" s="164"/>
    </row>
    <row r="183" spans="1:9">
      <c r="A183" s="164"/>
      <c r="B183" s="164"/>
      <c r="C183" s="164"/>
      <c r="D183" s="165"/>
      <c r="E183" s="164"/>
      <c r="F183" s="164"/>
      <c r="G183" s="164"/>
      <c r="H183" s="164"/>
      <c r="I183" s="164"/>
    </row>
    <row r="184" spans="1:9">
      <c r="A184" s="164"/>
      <c r="B184" s="164"/>
      <c r="C184" s="164"/>
      <c r="D184" s="165"/>
      <c r="E184" s="164"/>
      <c r="F184" s="164"/>
      <c r="G184" s="164"/>
      <c r="H184" s="164"/>
      <c r="I184" s="164"/>
    </row>
    <row r="186" spans="1:9" ht="20.25">
      <c r="A186" s="166" t="str">
        <f>SCH!$A$1</f>
        <v>UNIT : PARASSALA</v>
      </c>
      <c r="B186" s="166"/>
      <c r="C186" s="166"/>
      <c r="D186" s="166"/>
      <c r="E186" s="166"/>
      <c r="F186" s="166"/>
      <c r="G186" s="166"/>
      <c r="H186" s="166"/>
      <c r="I186" s="166"/>
    </row>
    <row r="187" spans="1:9" ht="17.45" customHeight="1">
      <c r="A187" s="167" t="s">
        <v>87</v>
      </c>
      <c r="B187" s="167"/>
      <c r="C187" s="167"/>
      <c r="D187" s="170"/>
      <c r="E187" s="170"/>
      <c r="F187" s="170"/>
      <c r="G187" s="168" t="s">
        <v>88</v>
      </c>
      <c r="H187" s="168"/>
      <c r="I187" s="168"/>
    </row>
    <row r="188" spans="1:9" ht="20.45" customHeight="1">
      <c r="A188" s="158" t="s">
        <v>89</v>
      </c>
      <c r="B188" s="158"/>
      <c r="C188" s="89" t="s">
        <v>90</v>
      </c>
      <c r="D188" s="88" t="s">
        <v>91</v>
      </c>
      <c r="E188" s="159">
        <v>20</v>
      </c>
      <c r="F188" s="159"/>
      <c r="G188" s="90" t="s">
        <v>92</v>
      </c>
      <c r="H188" s="160"/>
      <c r="I188" s="160"/>
    </row>
    <row r="189" spans="1:9" ht="28.5">
      <c r="A189" s="92" t="s">
        <v>4</v>
      </c>
      <c r="B189" s="93" t="s">
        <v>18</v>
      </c>
      <c r="C189" s="93" t="s">
        <v>19</v>
      </c>
      <c r="D189" s="93" t="s">
        <v>93</v>
      </c>
      <c r="E189" s="93" t="s">
        <v>20</v>
      </c>
      <c r="F189" s="94" t="s">
        <v>94</v>
      </c>
      <c r="G189" s="95" t="s">
        <v>95</v>
      </c>
      <c r="H189" s="94" t="s">
        <v>17</v>
      </c>
      <c r="I189" s="96" t="s">
        <v>23</v>
      </c>
    </row>
    <row r="190" spans="1:9" ht="15.75">
      <c r="A190" s="97">
        <v>1</v>
      </c>
      <c r="B190" s="98">
        <f>IFERROR(VLOOKUP(E188&amp;-$A190,SCH!$E$5:$P$9552,2,0),"")</f>
        <v>0.22222222222222199</v>
      </c>
      <c r="C190" s="98" t="str">
        <f>IFERROR(VLOOKUP(E188&amp;-$A190,SCH!$E$5:$P$9552,3,0),"")</f>
        <v>PSL</v>
      </c>
      <c r="D190" s="98" t="str">
        <f>IFERROR(VLOOKUP(E188&amp;-$A190,SCH!$E$5:$P$9552,4,0),"")</f>
        <v>NH</v>
      </c>
      <c r="E190" s="98" t="str">
        <f>IFERROR(VLOOKUP(E188&amp;-$A190,SCH!$E$5:$P$9552,5,0),"")</f>
        <v>KLKV</v>
      </c>
      <c r="F190" s="98">
        <f>IFERROR(VLOOKUP(E188&amp;-$A190,SCH!$E$5:$P$9552,6,0),"")</f>
        <v>0.22916666666666644</v>
      </c>
      <c r="G190" s="99">
        <f>IFERROR(VLOOKUP(E188&amp;-$A190,SCH!$E$5:$P$9552,7,0),"")</f>
        <v>3.5</v>
      </c>
      <c r="H190" s="100">
        <f t="shared" ref="H190:H194" si="9">IFERROR((B191-F190),"")</f>
        <v>6.9444444444445586E-3</v>
      </c>
      <c r="I190" s="101"/>
    </row>
    <row r="191" spans="1:9" ht="15.75">
      <c r="A191" s="102">
        <v>2</v>
      </c>
      <c r="B191" s="17">
        <f>IFERROR(VLOOKUP(E188&amp;-$A191,SCH!$E$5:$P$9552,2,0),"")</f>
        <v>0.23611111111111099</v>
      </c>
      <c r="C191" s="17" t="str">
        <f>IFERROR(VLOOKUP(E188&amp;-$A191,SCH!$E$5:$P$9552,3,0),"")</f>
        <v>KLKV</v>
      </c>
      <c r="D191" s="17" t="str">
        <f>IFERROR(VLOOKUP(E188&amp;-$A191,SCH!$E$5:$P$9552,4,0),"")</f>
        <v>NH</v>
      </c>
      <c r="E191" s="17" t="str">
        <f>IFERROR(VLOOKUP(E188&amp;-$A191,SCH!$E$5:$P$9552,5,0),"")</f>
        <v>TVM</v>
      </c>
      <c r="F191" s="17">
        <f>IFERROR(VLOOKUP(E188&amp;-$A191,SCH!$E$5:$P$9552,6,0),"")</f>
        <v>0.29166666666666657</v>
      </c>
      <c r="G191" s="103">
        <f>IFERROR(VLOOKUP(E188&amp;-$A191,SCH!$E$5:$P$9552,7,0),"")</f>
        <v>33.700000000000003</v>
      </c>
      <c r="H191" s="20">
        <f t="shared" si="9"/>
        <v>6.9444444444444198E-3</v>
      </c>
      <c r="I191" s="104"/>
    </row>
    <row r="192" spans="1:9" ht="15.75">
      <c r="A192" s="102">
        <v>3</v>
      </c>
      <c r="B192" s="17">
        <f>IFERROR(VLOOKUP(E188&amp;-$A192,SCH!$E$5:$P$9552,2,0),"")</f>
        <v>0.29861111111111099</v>
      </c>
      <c r="C192" s="17" t="str">
        <f>IFERROR(VLOOKUP(E188&amp;-$A192,SCH!$E$5:$P$9552,3,0),"")</f>
        <v>TVM</v>
      </c>
      <c r="D192" s="17" t="str">
        <f>IFERROR(VLOOKUP(E188&amp;-$A192,SCH!$E$5:$P$9552,4,0),"")</f>
        <v>NH</v>
      </c>
      <c r="E192" s="17" t="str">
        <f>IFERROR(VLOOKUP(E188&amp;-$A192,SCH!$E$5:$P$9552,5,0),"")</f>
        <v>KLKV</v>
      </c>
      <c r="F192" s="17">
        <f>IFERROR(VLOOKUP(E188&amp;-$A192,SCH!$E$5:$P$9552,6,0),"")</f>
        <v>0.35416666666666657</v>
      </c>
      <c r="G192" s="103">
        <f>IFERROR(VLOOKUP(E188&amp;-$A192,SCH!$E$5:$P$9552,7,0),"")</f>
        <v>33.700000000000003</v>
      </c>
      <c r="H192" s="20">
        <f t="shared" si="9"/>
        <v>2.0833333333333426E-2</v>
      </c>
      <c r="I192" s="104"/>
    </row>
    <row r="193" spans="1:9" ht="15.75">
      <c r="A193" s="102">
        <v>4</v>
      </c>
      <c r="B193" s="17">
        <f>IFERROR(VLOOKUP(E188&amp;-$A193,SCH!$E$5:$P$9552,2,0),"")</f>
        <v>0.375</v>
      </c>
      <c r="C193" s="17" t="str">
        <f>IFERROR(VLOOKUP(E188&amp;-$A193,SCH!$E$5:$P$9552,3,0),"")</f>
        <v>KLKV</v>
      </c>
      <c r="D193" s="17" t="str">
        <f>IFERROR(VLOOKUP(E188&amp;-$A193,SCH!$E$5:$P$9552,4,0),"")</f>
        <v>NH</v>
      </c>
      <c r="E193" s="17" t="str">
        <f>IFERROR(VLOOKUP(E188&amp;-$A193,SCH!$E$5:$P$9552,5,0),"")</f>
        <v>MC</v>
      </c>
      <c r="F193" s="17">
        <f>IFERROR(VLOOKUP(E188&amp;-$A193,SCH!$E$5:$P$9552,6,0),"")</f>
        <v>0.45833333333333331</v>
      </c>
      <c r="G193" s="103">
        <f>IFERROR(VLOOKUP(E188&amp;-$A193,SCH!$E$5:$P$9552,7,0),"")</f>
        <v>40</v>
      </c>
      <c r="H193" s="20">
        <f t="shared" si="9"/>
        <v>6.9444444444446973E-3</v>
      </c>
      <c r="I193" s="104"/>
    </row>
    <row r="194" spans="1:9" ht="15.75">
      <c r="A194" s="102">
        <v>5</v>
      </c>
      <c r="B194" s="17">
        <f>IFERROR(VLOOKUP(E188&amp;-$A194,SCH!$E$5:$P$9552,2,0),"")</f>
        <v>0.46527777777777801</v>
      </c>
      <c r="C194" s="17" t="str">
        <f>IFERROR(VLOOKUP(E188&amp;-$A194,SCH!$E$5:$P$9552,3,0),"")</f>
        <v>MC</v>
      </c>
      <c r="D194" s="17" t="str">
        <f>IFERROR(VLOOKUP(E188&amp;-$A194,SCH!$E$5:$P$9552,4,0),"")</f>
        <v>NH</v>
      </c>
      <c r="E194" s="17" t="str">
        <f>IFERROR(VLOOKUP(E188&amp;-$A194,SCH!$E$5:$P$9552,5,0),"")</f>
        <v>KLKV</v>
      </c>
      <c r="F194" s="17">
        <f>IFERROR(VLOOKUP(E188&amp;-$A194,SCH!$E$5:$P$9552,6,0),"")</f>
        <v>0.53472222222222243</v>
      </c>
      <c r="G194" s="103">
        <f>IFERROR(VLOOKUP(E188&amp;-$A194,SCH!$E$5:$P$9552,7,0),"")</f>
        <v>40</v>
      </c>
      <c r="H194" s="20">
        <f t="shared" si="9"/>
        <v>6.9444444444445308E-3</v>
      </c>
      <c r="I194" s="104"/>
    </row>
    <row r="195" spans="1:9" ht="15.75">
      <c r="A195" s="102">
        <v>6</v>
      </c>
      <c r="B195" s="17">
        <f>IFERROR(VLOOKUP(E188&amp;-$A195,SCH!$E$5:$P$9552,2,0),"")</f>
        <v>0.54166666666666696</v>
      </c>
      <c r="C195" s="17" t="str">
        <f>IFERROR(VLOOKUP(E188&amp;-$A195,SCH!$E$5:$P$9552,3,0),"")</f>
        <v>KLKV</v>
      </c>
      <c r="D195" s="17" t="str">
        <f>IFERROR(VLOOKUP(E188&amp;-$A195,SCH!$E$5:$P$9552,4,0),"")</f>
        <v>NH</v>
      </c>
      <c r="E195" s="17" t="str">
        <f>IFERROR(VLOOKUP(E188&amp;-$A195,SCH!$E$5:$P$9552,5,0),"")</f>
        <v>PSL</v>
      </c>
      <c r="F195" s="17">
        <f>IFERROR(VLOOKUP(E188&amp;-$A195,SCH!$E$5:$P$9552,6,0),"")</f>
        <v>0.54861111111111138</v>
      </c>
      <c r="G195" s="103">
        <f>IFERROR(VLOOKUP(E188&amp;-$A195,SCH!$E$5:$P$9552,7,0),"")</f>
        <v>3.5</v>
      </c>
      <c r="H195" s="20" t="str">
        <f>IFERROR((#REF!-F195),"")</f>
        <v/>
      </c>
      <c r="I195" s="104"/>
    </row>
    <row r="196" spans="1:9" ht="15.95" customHeight="1">
      <c r="A196" s="161" t="s">
        <v>96</v>
      </c>
      <c r="B196" s="161"/>
      <c r="C196" s="111">
        <f>B190-TIME(0,15,0)</f>
        <v>0.21180555555555533</v>
      </c>
      <c r="D196" s="110" t="s">
        <v>97</v>
      </c>
      <c r="E196" s="112">
        <f>VLOOKUP(E188&amp;-$A190,SCH!$E$5:$P$9552,8,0)</f>
        <v>0.34722222222222271</v>
      </c>
      <c r="F196" s="162" t="s">
        <v>98</v>
      </c>
      <c r="G196" s="162"/>
      <c r="H196" s="162"/>
      <c r="I196" s="113">
        <f>SUM(G190:G195)</f>
        <v>154.4</v>
      </c>
    </row>
    <row r="197" spans="1:9" ht="15.95" customHeight="1">
      <c r="A197" s="161" t="s">
        <v>99</v>
      </c>
      <c r="B197" s="161"/>
      <c r="C197" s="111">
        <f>C196+E197</f>
        <v>0.55902777777777812</v>
      </c>
      <c r="D197" s="110" t="s">
        <v>100</v>
      </c>
      <c r="E197" s="112">
        <f>VLOOKUP(E188&amp;-$A190,SCH!$E$5:$P$9552,9,0)</f>
        <v>0.34722222222222282</v>
      </c>
      <c r="F197" s="162" t="s">
        <v>101</v>
      </c>
      <c r="G197" s="162"/>
      <c r="H197" s="162"/>
      <c r="I197" s="114">
        <f>VLOOKUP(E188&amp;-$A190,SCH!$E$5:$P$9552,10,0)</f>
        <v>1.3888888888889395E-2</v>
      </c>
    </row>
    <row r="198" spans="1:9" ht="14.45" customHeight="1">
      <c r="A198" s="163" t="s">
        <v>102</v>
      </c>
      <c r="B198" s="163"/>
      <c r="C198" s="163"/>
      <c r="D198" s="163"/>
      <c r="E198" s="163"/>
      <c r="F198" s="163"/>
      <c r="G198" s="163"/>
      <c r="H198" s="163"/>
      <c r="I198" s="163"/>
    </row>
    <row r="199" spans="1:9">
      <c r="A199" s="163"/>
      <c r="B199" s="163"/>
      <c r="C199" s="163"/>
      <c r="D199" s="163"/>
      <c r="E199" s="163"/>
      <c r="F199" s="163"/>
      <c r="G199" s="163"/>
      <c r="H199" s="163"/>
      <c r="I199" s="163"/>
    </row>
    <row r="200" spans="1:9">
      <c r="A200" s="163"/>
      <c r="B200" s="163"/>
      <c r="C200" s="163"/>
      <c r="D200" s="163"/>
      <c r="E200" s="163"/>
      <c r="F200" s="163"/>
      <c r="G200" s="163"/>
      <c r="H200" s="163"/>
      <c r="I200" s="163"/>
    </row>
    <row r="201" spans="1:9" ht="14.45" customHeight="1">
      <c r="A201" s="164" t="s">
        <v>103</v>
      </c>
      <c r="B201" s="164"/>
      <c r="C201" s="164"/>
      <c r="D201" s="165" t="s">
        <v>104</v>
      </c>
      <c r="E201" s="164" t="s">
        <v>105</v>
      </c>
      <c r="F201" s="164"/>
      <c r="G201" s="164"/>
      <c r="H201" s="164"/>
      <c r="I201" s="164"/>
    </row>
    <row r="202" spans="1:9">
      <c r="A202" s="164"/>
      <c r="B202" s="164"/>
      <c r="C202" s="164"/>
      <c r="D202" s="165"/>
      <c r="E202" s="164"/>
      <c r="F202" s="164"/>
      <c r="G202" s="164"/>
      <c r="H202" s="164"/>
      <c r="I202" s="164"/>
    </row>
    <row r="203" spans="1:9">
      <c r="A203" s="164"/>
      <c r="B203" s="164"/>
      <c r="C203" s="164"/>
      <c r="D203" s="165"/>
      <c r="E203" s="164"/>
      <c r="F203" s="164"/>
      <c r="G203" s="164"/>
      <c r="H203" s="164"/>
      <c r="I203" s="164"/>
    </row>
    <row r="204" spans="1:9">
      <c r="A204" s="164"/>
      <c r="B204" s="164"/>
      <c r="C204" s="164"/>
      <c r="D204" s="165"/>
      <c r="E204" s="164"/>
      <c r="F204" s="164"/>
      <c r="G204" s="164"/>
      <c r="H204" s="164"/>
      <c r="I204" s="164"/>
    </row>
    <row r="206" spans="1:9" ht="20.25">
      <c r="A206" s="166" t="str">
        <f>SCH!$A$1</f>
        <v>UNIT : PARASSALA</v>
      </c>
      <c r="B206" s="166"/>
      <c r="C206" s="166"/>
      <c r="D206" s="166"/>
      <c r="E206" s="166"/>
      <c r="F206" s="166"/>
      <c r="G206" s="166"/>
      <c r="H206" s="166"/>
      <c r="I206" s="166"/>
    </row>
    <row r="207" spans="1:9" ht="17.45" customHeight="1">
      <c r="A207" s="167" t="s">
        <v>87</v>
      </c>
      <c r="B207" s="167"/>
      <c r="C207" s="167"/>
      <c r="D207" s="170"/>
      <c r="E207" s="170"/>
      <c r="F207" s="170"/>
      <c r="G207" s="168" t="s">
        <v>88</v>
      </c>
      <c r="H207" s="168"/>
      <c r="I207" s="168"/>
    </row>
    <row r="208" spans="1:9" ht="20.45" customHeight="1">
      <c r="A208" s="158" t="s">
        <v>89</v>
      </c>
      <c r="B208" s="158"/>
      <c r="C208" s="89" t="s">
        <v>90</v>
      </c>
      <c r="D208" s="88" t="s">
        <v>91</v>
      </c>
      <c r="E208" s="159">
        <v>21</v>
      </c>
      <c r="F208" s="159"/>
      <c r="G208" s="90" t="s">
        <v>92</v>
      </c>
      <c r="H208" s="160"/>
      <c r="I208" s="160"/>
    </row>
    <row r="209" spans="1:9" ht="28.5">
      <c r="A209" s="92" t="s">
        <v>4</v>
      </c>
      <c r="B209" s="93" t="s">
        <v>18</v>
      </c>
      <c r="C209" s="93" t="s">
        <v>19</v>
      </c>
      <c r="D209" s="93" t="s">
        <v>93</v>
      </c>
      <c r="E209" s="93" t="s">
        <v>20</v>
      </c>
      <c r="F209" s="94" t="s">
        <v>94</v>
      </c>
      <c r="G209" s="95" t="s">
        <v>95</v>
      </c>
      <c r="H209" s="94" t="s">
        <v>17</v>
      </c>
      <c r="I209" s="96" t="s">
        <v>23</v>
      </c>
    </row>
    <row r="210" spans="1:9" ht="15.75">
      <c r="A210" s="97">
        <v>1</v>
      </c>
      <c r="B210" s="98">
        <f>IFERROR(VLOOKUP(E208&amp;-$A210,SCH!$E$5:$P$9552,2,0),"")</f>
        <v>0.57986111111111105</v>
      </c>
      <c r="C210" s="98" t="str">
        <f>IFERROR(VLOOKUP(E208&amp;-$A210,SCH!$E$5:$P$9552,3,0),"")</f>
        <v>PSL</v>
      </c>
      <c r="D210" s="98" t="str">
        <f>IFERROR(VLOOKUP(E208&amp;-$A210,SCH!$E$5:$P$9552,4,0),"")</f>
        <v>NH</v>
      </c>
      <c r="E210" s="98" t="str">
        <f>IFERROR(VLOOKUP(E208&amp;-$A210,SCH!$E$5:$P$9552,5,0),"")</f>
        <v>KLKV</v>
      </c>
      <c r="F210" s="98">
        <f>IFERROR(VLOOKUP(E208&amp;-$A210,SCH!$E$5:$P$9552,6,0),"")</f>
        <v>0.58680555555555547</v>
      </c>
      <c r="G210" s="99">
        <f>IFERROR(VLOOKUP(E208&amp;-$A210,SCH!$E$5:$P$9552,7,0),"")</f>
        <v>3.5</v>
      </c>
      <c r="H210" s="100">
        <f t="shared" ref="H210:H214" si="10">IFERROR((B211-F210),"")</f>
        <v>6.9444444444495268E-3</v>
      </c>
      <c r="I210" s="101"/>
    </row>
    <row r="211" spans="1:9" ht="15.75">
      <c r="A211" s="102">
        <v>2</v>
      </c>
      <c r="B211" s="17">
        <f>IFERROR(VLOOKUP(E208&amp;-$A211,SCH!$E$5:$P$9552,2,0),"")</f>
        <v>0.593750000000005</v>
      </c>
      <c r="C211" s="17" t="str">
        <f>IFERROR(VLOOKUP(E208&amp;-$A211,SCH!$E$5:$P$9552,3,0),"")</f>
        <v>KLKV</v>
      </c>
      <c r="D211" s="17" t="str">
        <f>IFERROR(VLOOKUP(E208&amp;-$A211,SCH!$E$5:$P$9552,4,0),"")</f>
        <v>NH</v>
      </c>
      <c r="E211" s="17" t="str">
        <f>IFERROR(VLOOKUP(E208&amp;-$A211,SCH!$E$5:$P$9552,5,0),"")</f>
        <v>TVM</v>
      </c>
      <c r="F211" s="17">
        <f>IFERROR(VLOOKUP(E208&amp;-$A211,SCH!$E$5:$P$9552,6,0),"")</f>
        <v>0.64930555555556058</v>
      </c>
      <c r="G211" s="103">
        <f>IFERROR(VLOOKUP(E208&amp;-$A211,SCH!$E$5:$P$9552,7,0),"")</f>
        <v>33.700000000000003</v>
      </c>
      <c r="H211" s="20">
        <f t="shared" si="10"/>
        <v>6.9444444444394238E-3</v>
      </c>
      <c r="I211" s="104"/>
    </row>
    <row r="212" spans="1:9" ht="15.75">
      <c r="A212" s="102">
        <v>3</v>
      </c>
      <c r="B212" s="17">
        <f>IFERROR(VLOOKUP(E208&amp;-$A212,SCH!$E$5:$P$9552,2,0),"")</f>
        <v>0.65625</v>
      </c>
      <c r="C212" s="17" t="str">
        <f>IFERROR(VLOOKUP(E208&amp;-$A212,SCH!$E$5:$P$9552,3,0),"")</f>
        <v>TVM</v>
      </c>
      <c r="D212" s="17" t="str">
        <f>IFERROR(VLOOKUP(E208&amp;-$A212,SCH!$E$5:$P$9552,4,0),"")</f>
        <v>NH</v>
      </c>
      <c r="E212" s="17" t="str">
        <f>IFERROR(VLOOKUP(E208&amp;-$A212,SCH!$E$5:$P$9552,5,0),"")</f>
        <v>KLKV</v>
      </c>
      <c r="F212" s="17">
        <f>IFERROR(VLOOKUP(E208&amp;-$A212,SCH!$E$5:$P$9552,6,0),"")</f>
        <v>0.71180555555555558</v>
      </c>
      <c r="G212" s="103">
        <f>IFERROR(VLOOKUP(E208&amp;-$A212,SCH!$E$5:$P$9552,7,0),"")</f>
        <v>33.700000000000003</v>
      </c>
      <c r="H212" s="20">
        <f t="shared" si="10"/>
        <v>2.083333333333337E-2</v>
      </c>
      <c r="I212" s="104"/>
    </row>
    <row r="213" spans="1:9" ht="15.75">
      <c r="A213" s="102">
        <v>4</v>
      </c>
      <c r="B213" s="17">
        <f>IFERROR(VLOOKUP(E208&amp;-$A213,SCH!$E$5:$P$9552,2,0),"")</f>
        <v>0.73263888888888895</v>
      </c>
      <c r="C213" s="17" t="str">
        <f>IFERROR(VLOOKUP(E208&amp;-$A213,SCH!$E$5:$P$9552,3,0),"")</f>
        <v>KLKV</v>
      </c>
      <c r="D213" s="17" t="str">
        <f>IFERROR(VLOOKUP(E208&amp;-$A213,SCH!$E$5:$P$9552,4,0),"")</f>
        <v>NH</v>
      </c>
      <c r="E213" s="17" t="str">
        <f>IFERROR(VLOOKUP(E208&amp;-$A213,SCH!$E$5:$P$9552,5,0),"")</f>
        <v>MC</v>
      </c>
      <c r="F213" s="17">
        <f>IFERROR(VLOOKUP(E208&amp;-$A213,SCH!$E$5:$P$9552,6,0),"")</f>
        <v>0.80208333333333337</v>
      </c>
      <c r="G213" s="103">
        <f>IFERROR(VLOOKUP(E208&amp;-$A213,SCH!$E$5:$P$9552,7,0),"")</f>
        <v>40</v>
      </c>
      <c r="H213" s="20">
        <f t="shared" si="10"/>
        <v>6.9444444444446418E-3</v>
      </c>
      <c r="I213" s="104"/>
    </row>
    <row r="214" spans="1:9" ht="15.75">
      <c r="A214" s="102">
        <v>5</v>
      </c>
      <c r="B214" s="17">
        <f>IFERROR(VLOOKUP(E208&amp;-$A214,SCH!$E$5:$P$9552,2,0),"")</f>
        <v>0.80902777777777801</v>
      </c>
      <c r="C214" s="17" t="str">
        <f>IFERROR(VLOOKUP(E208&amp;-$A214,SCH!$E$5:$P$9552,3,0),"")</f>
        <v>MC</v>
      </c>
      <c r="D214" s="17" t="str">
        <f>IFERROR(VLOOKUP(E208&amp;-$A214,SCH!$E$5:$P$9552,4,0),"")</f>
        <v>NH</v>
      </c>
      <c r="E214" s="17" t="str">
        <f>IFERROR(VLOOKUP(E208&amp;-$A214,SCH!$E$5:$P$9552,5,0),"")</f>
        <v>KLKV</v>
      </c>
      <c r="F214" s="17">
        <f>IFERROR(VLOOKUP(E208&amp;-$A214,SCH!$E$5:$P$9552,6,0),"")</f>
        <v>0.87847222222222243</v>
      </c>
      <c r="G214" s="103">
        <f>IFERROR(VLOOKUP(E208&amp;-$A214,SCH!$E$5:$P$9552,7,0),"")</f>
        <v>40</v>
      </c>
      <c r="H214" s="20">
        <f t="shared" si="10"/>
        <v>6.9444444444445308E-3</v>
      </c>
      <c r="I214" s="104"/>
    </row>
    <row r="215" spans="1:9" ht="15.75">
      <c r="A215" s="102">
        <v>6</v>
      </c>
      <c r="B215" s="17">
        <f>IFERROR(VLOOKUP(E208&amp;-$A215,SCH!$E$5:$P$9552,2,0),"")</f>
        <v>0.88541666666666696</v>
      </c>
      <c r="C215" s="17" t="str">
        <f>IFERROR(VLOOKUP(E208&amp;-$A215,SCH!$E$5:$P$9552,3,0),"")</f>
        <v>KLKV</v>
      </c>
      <c r="D215" s="17" t="str">
        <f>IFERROR(VLOOKUP(E208&amp;-$A215,SCH!$E$5:$P$9552,4,0),"")</f>
        <v>NH</v>
      </c>
      <c r="E215" s="17" t="str">
        <f>IFERROR(VLOOKUP(E208&amp;-$A215,SCH!$E$5:$P$9552,5,0),"")</f>
        <v>PSL</v>
      </c>
      <c r="F215" s="17">
        <f>IFERROR(VLOOKUP(E208&amp;-$A215,SCH!$E$5:$P$9552,6,0),"")</f>
        <v>0.89236111111111138</v>
      </c>
      <c r="G215" s="103">
        <f>IFERROR(VLOOKUP(E208&amp;-$A215,SCH!$E$5:$P$9552,7,0),"")</f>
        <v>3.5</v>
      </c>
      <c r="H215" s="20" t="str">
        <f>IFERROR((#REF!-F215),"")</f>
        <v/>
      </c>
      <c r="I215" s="104"/>
    </row>
    <row r="216" spans="1:9" ht="15.95" customHeight="1">
      <c r="A216" s="161" t="s">
        <v>96</v>
      </c>
      <c r="B216" s="161"/>
      <c r="C216" s="111">
        <f>B210-TIME(0,15,0)</f>
        <v>0.56944444444444442</v>
      </c>
      <c r="D216" s="110" t="s">
        <v>97</v>
      </c>
      <c r="E216" s="112">
        <f>VLOOKUP(E208&amp;-$A210,SCH!$E$5:$P$9552,8,0)</f>
        <v>0.33333333333333365</v>
      </c>
      <c r="F216" s="162" t="s">
        <v>98</v>
      </c>
      <c r="G216" s="162"/>
      <c r="H216" s="162"/>
      <c r="I216" s="113">
        <f>SUM(G210:G215)</f>
        <v>154.4</v>
      </c>
    </row>
    <row r="217" spans="1:9" ht="15.95" customHeight="1">
      <c r="A217" s="161" t="s">
        <v>99</v>
      </c>
      <c r="B217" s="161"/>
      <c r="C217" s="111">
        <f>C216+E217</f>
        <v>0.90277777777777812</v>
      </c>
      <c r="D217" s="110" t="s">
        <v>100</v>
      </c>
      <c r="E217" s="112">
        <f>VLOOKUP(E208&amp;-$A210,SCH!$E$5:$P$9552,9,0)</f>
        <v>0.3333333333333337</v>
      </c>
      <c r="F217" s="162" t="s">
        <v>101</v>
      </c>
      <c r="G217" s="162"/>
      <c r="H217" s="162"/>
      <c r="I217" s="114">
        <f>VLOOKUP(E208&amp;-$A210,SCH!$E$5:$P$9552,10,0)</f>
        <v>3.3306690738754696E-16</v>
      </c>
    </row>
    <row r="218" spans="1:9" ht="14.45" customHeight="1">
      <c r="A218" s="163" t="s">
        <v>102</v>
      </c>
      <c r="B218" s="163"/>
      <c r="C218" s="163"/>
      <c r="D218" s="163"/>
      <c r="E218" s="163"/>
      <c r="F218" s="163"/>
      <c r="G218" s="163"/>
      <c r="H218" s="163"/>
      <c r="I218" s="163"/>
    </row>
    <row r="219" spans="1:9">
      <c r="A219" s="163"/>
      <c r="B219" s="163"/>
      <c r="C219" s="163"/>
      <c r="D219" s="163"/>
      <c r="E219" s="163"/>
      <c r="F219" s="163"/>
      <c r="G219" s="163"/>
      <c r="H219" s="163"/>
      <c r="I219" s="163"/>
    </row>
    <row r="220" spans="1:9">
      <c r="A220" s="163"/>
      <c r="B220" s="163"/>
      <c r="C220" s="163"/>
      <c r="D220" s="163"/>
      <c r="E220" s="163"/>
      <c r="F220" s="163"/>
      <c r="G220" s="163"/>
      <c r="H220" s="163"/>
      <c r="I220" s="163"/>
    </row>
    <row r="221" spans="1:9" ht="14.45" customHeight="1">
      <c r="A221" s="164" t="s">
        <v>103</v>
      </c>
      <c r="B221" s="164"/>
      <c r="C221" s="164"/>
      <c r="D221" s="165" t="s">
        <v>104</v>
      </c>
      <c r="E221" s="164" t="s">
        <v>105</v>
      </c>
      <c r="F221" s="164"/>
      <c r="G221" s="164"/>
      <c r="H221" s="164"/>
      <c r="I221" s="164"/>
    </row>
    <row r="222" spans="1:9">
      <c r="A222" s="164"/>
      <c r="B222" s="164"/>
      <c r="C222" s="164"/>
      <c r="D222" s="165"/>
      <c r="E222" s="164"/>
      <c r="F222" s="164"/>
      <c r="G222" s="164"/>
      <c r="H222" s="164"/>
      <c r="I222" s="164"/>
    </row>
    <row r="223" spans="1:9">
      <c r="A223" s="164"/>
      <c r="B223" s="164"/>
      <c r="C223" s="164"/>
      <c r="D223" s="165"/>
      <c r="E223" s="164"/>
      <c r="F223" s="164"/>
      <c r="G223" s="164"/>
      <c r="H223" s="164"/>
      <c r="I223" s="164"/>
    </row>
    <row r="224" spans="1:9">
      <c r="A224" s="164"/>
      <c r="B224" s="164"/>
      <c r="C224" s="164"/>
      <c r="D224" s="165"/>
      <c r="E224" s="164"/>
      <c r="F224" s="164"/>
      <c r="G224" s="164"/>
      <c r="H224" s="164"/>
      <c r="I224" s="164"/>
    </row>
    <row r="227" spans="1:9" ht="20.25">
      <c r="A227" s="166" t="str">
        <f>SCH!$A$1</f>
        <v>UNIT : PARASSALA</v>
      </c>
      <c r="B227" s="166"/>
      <c r="C227" s="166"/>
      <c r="D227" s="166"/>
      <c r="E227" s="166"/>
      <c r="F227" s="166"/>
      <c r="G227" s="166"/>
      <c r="H227" s="166"/>
      <c r="I227" s="166"/>
    </row>
    <row r="228" spans="1:9" ht="17.45" customHeight="1">
      <c r="A228" s="167" t="s">
        <v>87</v>
      </c>
      <c r="B228" s="167"/>
      <c r="C228" s="167"/>
      <c r="D228" s="170"/>
      <c r="E228" s="170"/>
      <c r="F228" s="170"/>
      <c r="G228" s="168" t="s">
        <v>88</v>
      </c>
      <c r="H228" s="168"/>
      <c r="I228" s="168"/>
    </row>
    <row r="229" spans="1:9" ht="20.45" customHeight="1">
      <c r="A229" s="158" t="s">
        <v>89</v>
      </c>
      <c r="B229" s="158"/>
      <c r="C229" s="89" t="s">
        <v>90</v>
      </c>
      <c r="D229" s="88" t="s">
        <v>91</v>
      </c>
      <c r="E229" s="159">
        <v>22</v>
      </c>
      <c r="F229" s="159"/>
      <c r="G229" s="90" t="s">
        <v>92</v>
      </c>
      <c r="H229" s="160"/>
      <c r="I229" s="160"/>
    </row>
    <row r="230" spans="1:9" ht="28.5">
      <c r="A230" s="92" t="s">
        <v>4</v>
      </c>
      <c r="B230" s="93" t="s">
        <v>18</v>
      </c>
      <c r="C230" s="93" t="s">
        <v>19</v>
      </c>
      <c r="D230" s="93" t="s">
        <v>93</v>
      </c>
      <c r="E230" s="93" t="s">
        <v>20</v>
      </c>
      <c r="F230" s="94" t="s">
        <v>94</v>
      </c>
      <c r="G230" s="95" t="s">
        <v>95</v>
      </c>
      <c r="H230" s="94" t="s">
        <v>17</v>
      </c>
      <c r="I230" s="96" t="s">
        <v>23</v>
      </c>
    </row>
    <row r="231" spans="1:9" ht="15.75">
      <c r="A231" s="97">
        <v>1</v>
      </c>
      <c r="B231" s="98">
        <f>IFERROR(VLOOKUP(E229&amp;-$A231,SCH!$E$5:$P$9552,2,0),"")</f>
        <v>0.24652777777777779</v>
      </c>
      <c r="C231" s="98" t="str">
        <f>IFERROR(VLOOKUP(E229&amp;-$A231,SCH!$E$5:$P$9552,3,0),"")</f>
        <v>PSL</v>
      </c>
      <c r="D231" s="98" t="str">
        <f>IFERROR(VLOOKUP(E229&amp;-$A231,SCH!$E$5:$P$9552,4,0),"")</f>
        <v>KLKV-NH</v>
      </c>
      <c r="E231" s="98" t="str">
        <f>IFERROR(VLOOKUP(E229&amp;-$A231,SCH!$E$5:$P$9552,5,0),"")</f>
        <v>TVM</v>
      </c>
      <c r="F231" s="98">
        <f>IFERROR(VLOOKUP(E229&amp;-$A231,SCH!$E$5:$P$9552,6,0),"")</f>
        <v>0.31597222222222221</v>
      </c>
      <c r="G231" s="99">
        <f>IFERROR(VLOOKUP(E229&amp;-$A231,SCH!$E$5:$P$9552,7,0),"")</f>
        <v>37.200000000000003</v>
      </c>
      <c r="H231" s="100">
        <f t="shared" ref="H231:H235" si="11">IFERROR((B232-F231),"")</f>
        <v>6.9444444444444753E-3</v>
      </c>
      <c r="I231" s="101"/>
    </row>
    <row r="232" spans="1:9" ht="15.75">
      <c r="A232" s="102">
        <v>2</v>
      </c>
      <c r="B232" s="17">
        <f>IFERROR(VLOOKUP(E229&amp;-$A232,SCH!$E$5:$P$9552,2,0),"")</f>
        <v>0.32291666666666669</v>
      </c>
      <c r="C232" s="17" t="str">
        <f>IFERROR(VLOOKUP(E229&amp;-$A232,SCH!$E$5:$P$9552,3,0),"")</f>
        <v>TVM</v>
      </c>
      <c r="D232" s="17" t="str">
        <f>IFERROR(VLOOKUP(E229&amp;-$A232,SCH!$E$5:$P$9552,4,0),"")</f>
        <v>NH</v>
      </c>
      <c r="E232" s="17" t="str">
        <f>IFERROR(VLOOKUP(E229&amp;-$A232,SCH!$E$5:$P$9552,5,0),"")</f>
        <v>KLKV</v>
      </c>
      <c r="F232" s="17">
        <f>IFERROR(VLOOKUP(E229&amp;-$A232,SCH!$E$5:$P$9552,6,0),"")</f>
        <v>0.37847222222222221</v>
      </c>
      <c r="G232" s="103">
        <f>IFERROR(VLOOKUP(E229&amp;-$A232,SCH!$E$5:$P$9552,7,0),"")</f>
        <v>33.700000000000003</v>
      </c>
      <c r="H232" s="20">
        <f t="shared" si="11"/>
        <v>2.083333333333337E-2</v>
      </c>
      <c r="I232" s="104"/>
    </row>
    <row r="233" spans="1:9" ht="15.75">
      <c r="A233" s="102">
        <v>3</v>
      </c>
      <c r="B233" s="17">
        <f>IFERROR(VLOOKUP(E229&amp;-$A233,SCH!$E$5:$P$9552,2,0),"")</f>
        <v>0.39930555555555558</v>
      </c>
      <c r="C233" s="17" t="str">
        <f>IFERROR(VLOOKUP(E229&amp;-$A233,SCH!$E$5:$P$9552,3,0),"")</f>
        <v>KLKV</v>
      </c>
      <c r="D233" s="17" t="str">
        <f>IFERROR(VLOOKUP(E229&amp;-$A233,SCH!$E$5:$P$9552,4,0),"")</f>
        <v>NH-TVM</v>
      </c>
      <c r="E233" s="17" t="str">
        <f>IFERROR(VLOOKUP(E229&amp;-$A233,SCH!$E$5:$P$9552,5,0),"")</f>
        <v>MC</v>
      </c>
      <c r="F233" s="17">
        <f>IFERROR(VLOOKUP(E229&amp;-$A233,SCH!$E$5:$P$9552,6,0),"")</f>
        <v>0.46875</v>
      </c>
      <c r="G233" s="103">
        <f>IFERROR(VLOOKUP(E229&amp;-$A233,SCH!$E$5:$P$9552,7,0),"")</f>
        <v>40</v>
      </c>
      <c r="H233" s="20">
        <f t="shared" si="11"/>
        <v>6.9444444444444198E-3</v>
      </c>
      <c r="I233" s="104"/>
    </row>
    <row r="234" spans="1:9" ht="15.75">
      <c r="A234" s="102">
        <v>4</v>
      </c>
      <c r="B234" s="17">
        <f>IFERROR(VLOOKUP(E229&amp;-$A234,SCH!$E$5:$P$9552,2,0),"")</f>
        <v>0.47569444444444442</v>
      </c>
      <c r="C234" s="17" t="str">
        <f>IFERROR(VLOOKUP(E229&amp;-$A234,SCH!$E$5:$P$9552,3,0),"")</f>
        <v>MC</v>
      </c>
      <c r="D234" s="17" t="str">
        <f>IFERROR(VLOOKUP(E229&amp;-$A234,SCH!$E$5:$P$9552,4,0),"")</f>
        <v>NH-KLKV</v>
      </c>
      <c r="E234" s="17" t="str">
        <f>IFERROR(VLOOKUP(E229&amp;-$A234,SCH!$E$5:$P$9552,5,0),"")</f>
        <v>PSL</v>
      </c>
      <c r="F234" s="17">
        <f>IFERROR(VLOOKUP(E229&amp;-$A234,SCH!$E$5:$P$9552,6,0),"")</f>
        <v>0.55208333333333326</v>
      </c>
      <c r="G234" s="103">
        <f>IFERROR(VLOOKUP(E229&amp;-$A234,SCH!$E$5:$P$9552,7,0),"")</f>
        <v>43.5</v>
      </c>
      <c r="H234" s="20" t="str">
        <f t="shared" si="11"/>
        <v/>
      </c>
      <c r="I234" s="104"/>
    </row>
    <row r="235" spans="1:9" ht="15.75">
      <c r="A235" s="102">
        <v>5</v>
      </c>
      <c r="B235" s="17" t="str">
        <f>IFERROR(VLOOKUP(E229&amp;-$A235,SCH!$E$5:$P$9552,2,0),"")</f>
        <v/>
      </c>
      <c r="C235" s="17" t="str">
        <f>IFERROR(VLOOKUP(E229&amp;-$A235,SCH!$E$5:$P$9552,3,0),"")</f>
        <v/>
      </c>
      <c r="D235" s="17" t="str">
        <f>IFERROR(VLOOKUP(E229&amp;-$A235,SCH!$E$5:$P$9552,4,0),"")</f>
        <v/>
      </c>
      <c r="E235" s="17" t="str">
        <f>IFERROR(VLOOKUP(E229&amp;-$A235,SCH!$E$5:$P$9552,5,0),"")</f>
        <v/>
      </c>
      <c r="F235" s="17" t="str">
        <f>IFERROR(VLOOKUP(E229&amp;-$A235,SCH!$E$5:$P$9552,6,0),"")</f>
        <v/>
      </c>
      <c r="G235" s="103" t="str">
        <f>IFERROR(VLOOKUP(E229&amp;-$A235,SCH!$E$5:$P$9552,7,0),"")</f>
        <v/>
      </c>
      <c r="H235" s="20" t="str">
        <f t="shared" si="11"/>
        <v/>
      </c>
      <c r="I235" s="104"/>
    </row>
    <row r="236" spans="1:9" ht="15.75">
      <c r="A236" s="102">
        <v>6</v>
      </c>
      <c r="B236" s="17" t="str">
        <f>IFERROR(VLOOKUP(E229&amp;-$A236,SCH!$E$5:$P$9552,2,0),"")</f>
        <v/>
      </c>
      <c r="C236" s="17" t="str">
        <f>IFERROR(VLOOKUP(E229&amp;-$A236,SCH!$E$5:$P$9552,3,0),"")</f>
        <v/>
      </c>
      <c r="D236" s="17" t="str">
        <f>IFERROR(VLOOKUP(E229&amp;-$A236,SCH!$E$5:$P$9552,4,0),"")</f>
        <v/>
      </c>
      <c r="E236" s="17" t="str">
        <f>IFERROR(VLOOKUP(E229&amp;-$A236,SCH!$E$5:$P$9552,5,0),"")</f>
        <v/>
      </c>
      <c r="F236" s="17" t="str">
        <f>IFERROR(VLOOKUP(E229&amp;-$A236,SCH!$E$5:$P$9552,6,0),"")</f>
        <v/>
      </c>
      <c r="G236" s="103" t="str">
        <f>IFERROR(VLOOKUP(E229&amp;-$A236,SCH!$E$5:$P$9552,7,0),"")</f>
        <v/>
      </c>
      <c r="H236" s="20" t="str">
        <f>IFERROR((#REF!-F236),"")</f>
        <v/>
      </c>
      <c r="I236" s="104"/>
    </row>
    <row r="237" spans="1:9" ht="15.95" customHeight="1">
      <c r="A237" s="161" t="s">
        <v>96</v>
      </c>
      <c r="B237" s="161"/>
      <c r="C237" s="111">
        <f>B231-TIME(0,15,0)</f>
        <v>0.23611111111111113</v>
      </c>
      <c r="D237" s="110" t="s">
        <v>97</v>
      </c>
      <c r="E237" s="112">
        <f>VLOOKUP(E229&amp;-$A231,SCH!$E$5:$P$9552,8,0)</f>
        <v>0.32638888888888878</v>
      </c>
      <c r="F237" s="162" t="s">
        <v>98</v>
      </c>
      <c r="G237" s="162"/>
      <c r="H237" s="162"/>
      <c r="I237" s="113">
        <f>SUM(G231:G236)</f>
        <v>154.4</v>
      </c>
    </row>
    <row r="238" spans="1:9" ht="15.95" customHeight="1">
      <c r="A238" s="161" t="s">
        <v>99</v>
      </c>
      <c r="B238" s="161"/>
      <c r="C238" s="111">
        <f>C237+E238</f>
        <v>0.5625</v>
      </c>
      <c r="D238" s="110" t="s">
        <v>100</v>
      </c>
      <c r="E238" s="112">
        <f>VLOOKUP(E229&amp;-$A231,SCH!$E$5:$P$9552,9,0)</f>
        <v>0.32638888888888884</v>
      </c>
      <c r="F238" s="162" t="s">
        <v>101</v>
      </c>
      <c r="G238" s="162"/>
      <c r="H238" s="162"/>
      <c r="I238" s="114">
        <f>VLOOKUP(E229&amp;-$A231,SCH!$E$5:$P$9552,10,0)</f>
        <v>0</v>
      </c>
    </row>
    <row r="239" spans="1:9" ht="14.45" customHeight="1">
      <c r="A239" s="163" t="s">
        <v>102</v>
      </c>
      <c r="B239" s="163"/>
      <c r="C239" s="163"/>
      <c r="D239" s="163"/>
      <c r="E239" s="163"/>
      <c r="F239" s="163"/>
      <c r="G239" s="163"/>
      <c r="H239" s="163"/>
      <c r="I239" s="163"/>
    </row>
    <row r="240" spans="1:9">
      <c r="A240" s="163"/>
      <c r="B240" s="163"/>
      <c r="C240" s="163"/>
      <c r="D240" s="163"/>
      <c r="E240" s="163"/>
      <c r="F240" s="163"/>
      <c r="G240" s="163"/>
      <c r="H240" s="163"/>
      <c r="I240" s="163"/>
    </row>
    <row r="241" spans="1:9">
      <c r="A241" s="163"/>
      <c r="B241" s="163"/>
      <c r="C241" s="163"/>
      <c r="D241" s="163"/>
      <c r="E241" s="163"/>
      <c r="F241" s="163"/>
      <c r="G241" s="163"/>
      <c r="H241" s="163"/>
      <c r="I241" s="163"/>
    </row>
    <row r="242" spans="1:9" ht="14.45" customHeight="1">
      <c r="A242" s="164" t="s">
        <v>103</v>
      </c>
      <c r="B242" s="164"/>
      <c r="C242" s="164"/>
      <c r="D242" s="165" t="s">
        <v>104</v>
      </c>
      <c r="E242" s="164" t="s">
        <v>105</v>
      </c>
      <c r="F242" s="164"/>
      <c r="G242" s="164"/>
      <c r="H242" s="164"/>
      <c r="I242" s="164"/>
    </row>
    <row r="243" spans="1:9">
      <c r="A243" s="164"/>
      <c r="B243" s="164"/>
      <c r="C243" s="164"/>
      <c r="D243" s="165"/>
      <c r="E243" s="164"/>
      <c r="F243" s="164"/>
      <c r="G243" s="164"/>
      <c r="H243" s="164"/>
      <c r="I243" s="164"/>
    </row>
    <row r="244" spans="1:9">
      <c r="A244" s="164"/>
      <c r="B244" s="164"/>
      <c r="C244" s="164"/>
      <c r="D244" s="165"/>
      <c r="E244" s="164"/>
      <c r="F244" s="164"/>
      <c r="G244" s="164"/>
      <c r="H244" s="164"/>
      <c r="I244" s="164"/>
    </row>
    <row r="245" spans="1:9">
      <c r="A245" s="164"/>
      <c r="B245" s="164"/>
      <c r="C245" s="164"/>
      <c r="D245" s="165"/>
      <c r="E245" s="164"/>
      <c r="F245" s="164"/>
      <c r="G245" s="164"/>
      <c r="H245" s="164"/>
      <c r="I245" s="164"/>
    </row>
    <row r="247" spans="1:9" ht="20.25">
      <c r="A247" s="166" t="str">
        <f>SCH!$A$1</f>
        <v>UNIT : PARASSALA</v>
      </c>
      <c r="B247" s="166"/>
      <c r="C247" s="166"/>
      <c r="D247" s="166"/>
      <c r="E247" s="166"/>
      <c r="F247" s="166"/>
      <c r="G247" s="166"/>
      <c r="H247" s="166"/>
      <c r="I247" s="166"/>
    </row>
    <row r="248" spans="1:9" ht="17.45" customHeight="1">
      <c r="A248" s="167" t="s">
        <v>87</v>
      </c>
      <c r="B248" s="167"/>
      <c r="C248" s="167"/>
      <c r="D248" s="170"/>
      <c r="E248" s="170"/>
      <c r="F248" s="170"/>
      <c r="G248" s="168" t="s">
        <v>88</v>
      </c>
      <c r="H248" s="168"/>
      <c r="I248" s="168"/>
    </row>
    <row r="249" spans="1:9" ht="20.45" customHeight="1">
      <c r="A249" s="158" t="s">
        <v>89</v>
      </c>
      <c r="B249" s="158"/>
      <c r="C249" s="89" t="s">
        <v>90</v>
      </c>
      <c r="D249" s="88" t="s">
        <v>91</v>
      </c>
      <c r="E249" s="159">
        <v>23</v>
      </c>
      <c r="F249" s="159"/>
      <c r="G249" s="90" t="s">
        <v>92</v>
      </c>
      <c r="H249" s="160"/>
      <c r="I249" s="160"/>
    </row>
    <row r="250" spans="1:9" ht="28.5">
      <c r="A250" s="92" t="s">
        <v>4</v>
      </c>
      <c r="B250" s="93" t="s">
        <v>18</v>
      </c>
      <c r="C250" s="93" t="s">
        <v>19</v>
      </c>
      <c r="D250" s="93" t="s">
        <v>93</v>
      </c>
      <c r="E250" s="93" t="s">
        <v>20</v>
      </c>
      <c r="F250" s="94" t="s">
        <v>94</v>
      </c>
      <c r="G250" s="95" t="s">
        <v>95</v>
      </c>
      <c r="H250" s="94" t="s">
        <v>17</v>
      </c>
      <c r="I250" s="96" t="s">
        <v>23</v>
      </c>
    </row>
    <row r="251" spans="1:9" ht="15.75">
      <c r="A251" s="97">
        <v>1</v>
      </c>
      <c r="B251" s="98">
        <f>IFERROR(VLOOKUP(E249&amp;-$A251,SCH!$E$5:$P$9552,2,0),"")</f>
        <v>0.59027777777777801</v>
      </c>
      <c r="C251" s="98" t="str">
        <f>IFERROR(VLOOKUP(E249&amp;-$A251,SCH!$E$5:$P$9552,3,0),"")</f>
        <v>PSL</v>
      </c>
      <c r="D251" s="98" t="str">
        <f>IFERROR(VLOOKUP(E249&amp;-$A251,SCH!$E$5:$P$9552,4,0),"")</f>
        <v>NH</v>
      </c>
      <c r="E251" s="98" t="str">
        <f>IFERROR(VLOOKUP(E249&amp;-$A251,SCH!$E$5:$P$9552,5,0),"")</f>
        <v>KLKV</v>
      </c>
      <c r="F251" s="98">
        <f>IFERROR(VLOOKUP(E249&amp;-$A251,SCH!$E$5:$P$9552,6,0),"")</f>
        <v>0.59722222222222243</v>
      </c>
      <c r="G251" s="99">
        <f>IFERROR(VLOOKUP(E249&amp;-$A251,SCH!$E$5:$P$9552,7,0),"")</f>
        <v>3.5</v>
      </c>
      <c r="H251" s="100">
        <f t="shared" ref="H251:H255" si="12">IFERROR((B252-F251),"")</f>
        <v>6.9444444444495268E-3</v>
      </c>
      <c r="I251" s="101"/>
    </row>
    <row r="252" spans="1:9" ht="15.75">
      <c r="A252" s="102">
        <v>2</v>
      </c>
      <c r="B252" s="17">
        <f>IFERROR(VLOOKUP(E249&amp;-$A252,SCH!$E$5:$P$9552,2,0),"")</f>
        <v>0.60416666666667196</v>
      </c>
      <c r="C252" s="17" t="str">
        <f>IFERROR(VLOOKUP(E249&amp;-$A252,SCH!$E$5:$P$9552,3,0),"")</f>
        <v>KLKV</v>
      </c>
      <c r="D252" s="17" t="str">
        <f>IFERROR(VLOOKUP(E249&amp;-$A252,SCH!$E$5:$P$9552,4,0),"")</f>
        <v>NH</v>
      </c>
      <c r="E252" s="17" t="str">
        <f>IFERROR(VLOOKUP(E249&amp;-$A252,SCH!$E$5:$P$9552,5,0),"")</f>
        <v>MC</v>
      </c>
      <c r="F252" s="17">
        <f>IFERROR(VLOOKUP(E249&amp;-$A252,SCH!$E$5:$P$9552,6,0),"")</f>
        <v>0.67361111111111638</v>
      </c>
      <c r="G252" s="103">
        <f>IFERROR(VLOOKUP(E249&amp;-$A252,SCH!$E$5:$P$9552,7,0),"")</f>
        <v>40</v>
      </c>
      <c r="H252" s="20">
        <f t="shared" si="12"/>
        <v>6.9444444444396458E-3</v>
      </c>
      <c r="I252" s="104"/>
    </row>
    <row r="253" spans="1:9" ht="15.75">
      <c r="A253" s="102">
        <v>3</v>
      </c>
      <c r="B253" s="17">
        <f>IFERROR(VLOOKUP(E249&amp;-$A253,SCH!$E$5:$P$9552,2,0),"")</f>
        <v>0.68055555555555602</v>
      </c>
      <c r="C253" s="17" t="str">
        <f>IFERROR(VLOOKUP(E249&amp;-$A253,SCH!$E$5:$P$9552,3,0),"")</f>
        <v>MC</v>
      </c>
      <c r="D253" s="17" t="str">
        <f>IFERROR(VLOOKUP(E249&amp;-$A253,SCH!$E$5:$P$9552,4,0),"")</f>
        <v>NH</v>
      </c>
      <c r="E253" s="17" t="str">
        <f>IFERROR(VLOOKUP(E249&amp;-$A253,SCH!$E$5:$P$9552,5,0),"")</f>
        <v>KLKV</v>
      </c>
      <c r="F253" s="17">
        <f>IFERROR(VLOOKUP(E249&amp;-$A253,SCH!$E$5:$P$9552,6,0),"")</f>
        <v>0.75000000000000044</v>
      </c>
      <c r="G253" s="103">
        <f>IFERROR(VLOOKUP(E249&amp;-$A253,SCH!$E$5:$P$9552,7,0),"")</f>
        <v>40</v>
      </c>
      <c r="H253" s="20">
        <f t="shared" si="12"/>
        <v>2.0833333333332593E-2</v>
      </c>
      <c r="I253" s="104"/>
    </row>
    <row r="254" spans="1:9" ht="15.75">
      <c r="A254" s="102">
        <v>4</v>
      </c>
      <c r="B254" s="17">
        <f>IFERROR(VLOOKUP(E249&amp;-$A254,SCH!$E$5:$P$9552,2,0),"")</f>
        <v>0.77083333333333304</v>
      </c>
      <c r="C254" s="17" t="str">
        <f>IFERROR(VLOOKUP(E249&amp;-$A254,SCH!$E$5:$P$9552,3,0),"")</f>
        <v>KLKV</v>
      </c>
      <c r="D254" s="17" t="str">
        <f>IFERROR(VLOOKUP(E249&amp;-$A254,SCH!$E$5:$P$9552,4,0),"")</f>
        <v>NH</v>
      </c>
      <c r="E254" s="17" t="str">
        <f>IFERROR(VLOOKUP(E249&amp;-$A254,SCH!$E$5:$P$9552,5,0),"")</f>
        <v>TVM</v>
      </c>
      <c r="F254" s="17">
        <f>IFERROR(VLOOKUP(E249&amp;-$A254,SCH!$E$5:$P$9552,6,0),"")</f>
        <v>0.82638888888888862</v>
      </c>
      <c r="G254" s="103">
        <f>IFERROR(VLOOKUP(E249&amp;-$A254,SCH!$E$5:$P$9552,7,0),"")</f>
        <v>33.700000000000003</v>
      </c>
      <c r="H254" s="20">
        <f t="shared" si="12"/>
        <v>6.9444444444444198E-3</v>
      </c>
      <c r="I254" s="104"/>
    </row>
    <row r="255" spans="1:9" ht="15.75">
      <c r="A255" s="102">
        <v>5</v>
      </c>
      <c r="B255" s="17">
        <f>IFERROR(VLOOKUP(E249&amp;-$A255,SCH!$E$5:$P$9552,2,0),"")</f>
        <v>0.83333333333333304</v>
      </c>
      <c r="C255" s="17" t="str">
        <f>IFERROR(VLOOKUP(E249&amp;-$A255,SCH!$E$5:$P$9552,3,0),"")</f>
        <v>TVM</v>
      </c>
      <c r="D255" s="17" t="str">
        <f>IFERROR(VLOOKUP(E249&amp;-$A255,SCH!$E$5:$P$9552,4,0),"")</f>
        <v>NH</v>
      </c>
      <c r="E255" s="17" t="str">
        <f>IFERROR(VLOOKUP(E249&amp;-$A255,SCH!$E$5:$P$9552,5,0),"")</f>
        <v>KLKV</v>
      </c>
      <c r="F255" s="17">
        <f>IFERROR(VLOOKUP(E249&amp;-$A255,SCH!$E$5:$P$9552,6,0),"")</f>
        <v>0.88888888888888862</v>
      </c>
      <c r="G255" s="103">
        <f>IFERROR(VLOOKUP(E249&amp;-$A255,SCH!$E$5:$P$9552,7,0),"")</f>
        <v>33.700000000000003</v>
      </c>
      <c r="H255" s="20">
        <f t="shared" si="12"/>
        <v>6.9444444444444198E-3</v>
      </c>
      <c r="I255" s="104"/>
    </row>
    <row r="256" spans="1:9" ht="15.75">
      <c r="A256" s="102">
        <v>6</v>
      </c>
      <c r="B256" s="17">
        <f>IFERROR(VLOOKUP(E249&amp;-$A256,SCH!$E$5:$P$9552,2,0),"")</f>
        <v>0.89583333333333304</v>
      </c>
      <c r="C256" s="17" t="str">
        <f>IFERROR(VLOOKUP(E249&amp;-$A256,SCH!$E$5:$P$9552,3,0),"")</f>
        <v>KLKV</v>
      </c>
      <c r="D256" s="17" t="str">
        <f>IFERROR(VLOOKUP(E249&amp;-$A256,SCH!$E$5:$P$9552,4,0),"")</f>
        <v>NH</v>
      </c>
      <c r="E256" s="17" t="str">
        <f>IFERROR(VLOOKUP(E249&amp;-$A256,SCH!$E$5:$P$9552,5,0),"")</f>
        <v>PSL</v>
      </c>
      <c r="F256" s="17">
        <f>IFERROR(VLOOKUP(E249&amp;-$A256,SCH!$E$5:$P$9552,6,0),"")</f>
        <v>0.90277777777777746</v>
      </c>
      <c r="G256" s="103">
        <f>IFERROR(VLOOKUP(E249&amp;-$A256,SCH!$E$5:$P$9552,7,0),"")</f>
        <v>3.5</v>
      </c>
      <c r="H256" s="20" t="str">
        <f>IFERROR((#REF!-F256),"")</f>
        <v/>
      </c>
      <c r="I256" s="104"/>
    </row>
    <row r="257" spans="1:9" ht="15.95" customHeight="1">
      <c r="A257" s="161" t="s">
        <v>96</v>
      </c>
      <c r="B257" s="161"/>
      <c r="C257" s="111">
        <f>B251-TIME(0,15,0)</f>
        <v>0.57986111111111138</v>
      </c>
      <c r="D257" s="110" t="s">
        <v>97</v>
      </c>
      <c r="E257" s="112">
        <f>VLOOKUP(E249&amp;-$A251,SCH!$E$5:$P$9552,8,0)</f>
        <v>0.33333333333333354</v>
      </c>
      <c r="F257" s="162" t="s">
        <v>98</v>
      </c>
      <c r="G257" s="162"/>
      <c r="H257" s="162"/>
      <c r="I257" s="113">
        <f>SUM(G251:G256)</f>
        <v>154.4</v>
      </c>
    </row>
    <row r="258" spans="1:9" ht="15.95" customHeight="1">
      <c r="A258" s="161" t="s">
        <v>99</v>
      </c>
      <c r="B258" s="161"/>
      <c r="C258" s="111">
        <f>C257+E258</f>
        <v>0.9131944444444442</v>
      </c>
      <c r="D258" s="110" t="s">
        <v>100</v>
      </c>
      <c r="E258" s="112">
        <f>VLOOKUP(E249&amp;-$A251,SCH!$E$5:$P$9552,9,0)</f>
        <v>0.33333333333333282</v>
      </c>
      <c r="F258" s="162" t="s">
        <v>101</v>
      </c>
      <c r="G258" s="162"/>
      <c r="H258" s="162"/>
      <c r="I258" s="114">
        <f>VLOOKUP(E249&amp;-$A251,SCH!$E$5:$P$9552,10,0)</f>
        <v>2.2204460492503131E-16</v>
      </c>
    </row>
    <row r="259" spans="1:9" ht="14.45" customHeight="1">
      <c r="A259" s="163" t="s">
        <v>102</v>
      </c>
      <c r="B259" s="163"/>
      <c r="C259" s="163"/>
      <c r="D259" s="163"/>
      <c r="E259" s="163"/>
      <c r="F259" s="163"/>
      <c r="G259" s="163"/>
      <c r="H259" s="163"/>
      <c r="I259" s="163"/>
    </row>
    <row r="260" spans="1:9">
      <c r="A260" s="163"/>
      <c r="B260" s="163"/>
      <c r="C260" s="163"/>
      <c r="D260" s="163"/>
      <c r="E260" s="163"/>
      <c r="F260" s="163"/>
      <c r="G260" s="163"/>
      <c r="H260" s="163"/>
      <c r="I260" s="163"/>
    </row>
    <row r="261" spans="1:9">
      <c r="A261" s="163"/>
      <c r="B261" s="163"/>
      <c r="C261" s="163"/>
      <c r="D261" s="163"/>
      <c r="E261" s="163"/>
      <c r="F261" s="163"/>
      <c r="G261" s="163"/>
      <c r="H261" s="163"/>
      <c r="I261" s="163"/>
    </row>
    <row r="262" spans="1:9" ht="14.45" customHeight="1">
      <c r="A262" s="164" t="s">
        <v>103</v>
      </c>
      <c r="B262" s="164"/>
      <c r="C262" s="164"/>
      <c r="D262" s="165" t="s">
        <v>104</v>
      </c>
      <c r="E262" s="164" t="s">
        <v>105</v>
      </c>
      <c r="F262" s="164"/>
      <c r="G262" s="164"/>
      <c r="H262" s="164"/>
      <c r="I262" s="164"/>
    </row>
    <row r="263" spans="1:9">
      <c r="A263" s="164"/>
      <c r="B263" s="164"/>
      <c r="C263" s="164"/>
      <c r="D263" s="165"/>
      <c r="E263" s="164"/>
      <c r="F263" s="164"/>
      <c r="G263" s="164"/>
      <c r="H263" s="164"/>
      <c r="I263" s="164"/>
    </row>
    <row r="264" spans="1:9">
      <c r="A264" s="164"/>
      <c r="B264" s="164"/>
      <c r="C264" s="164"/>
      <c r="D264" s="165"/>
      <c r="E264" s="164"/>
      <c r="F264" s="164"/>
      <c r="G264" s="164"/>
      <c r="H264" s="164"/>
      <c r="I264" s="164"/>
    </row>
    <row r="265" spans="1:9">
      <c r="A265" s="164"/>
      <c r="B265" s="164"/>
      <c r="C265" s="164"/>
      <c r="D265" s="165"/>
      <c r="E265" s="164"/>
      <c r="F265" s="164"/>
      <c r="G265" s="164"/>
      <c r="H265" s="164"/>
      <c r="I265" s="164"/>
    </row>
    <row r="266" spans="1:9" ht="15.75" thickBot="1"/>
    <row r="267" spans="1:9" ht="21" customHeight="1" thickBot="1">
      <c r="A267" s="166" t="str">
        <f>SCH!$A$1</f>
        <v>UNIT : PARASSALA</v>
      </c>
      <c r="B267" s="166"/>
      <c r="C267" s="166"/>
      <c r="D267" s="166"/>
      <c r="E267" s="166"/>
      <c r="F267" s="166"/>
      <c r="G267" s="166"/>
      <c r="H267" s="166"/>
      <c r="I267" s="166"/>
    </row>
    <row r="268" spans="1:9" ht="19.5" customHeight="1" thickBot="1">
      <c r="A268" s="167" t="s">
        <v>87</v>
      </c>
      <c r="B268" s="167"/>
      <c r="C268" s="167"/>
      <c r="D268" s="170"/>
      <c r="E268" s="170"/>
      <c r="F268" s="170"/>
      <c r="G268" s="168" t="s">
        <v>88</v>
      </c>
      <c r="H268" s="168"/>
      <c r="I268" s="168"/>
    </row>
    <row r="269" spans="1:9" ht="21" customHeight="1" thickBot="1">
      <c r="A269" s="158" t="s">
        <v>89</v>
      </c>
      <c r="B269" s="158"/>
      <c r="C269" s="89" t="s">
        <v>90</v>
      </c>
      <c r="D269" s="148" t="s">
        <v>91</v>
      </c>
      <c r="E269" s="159">
        <v>24</v>
      </c>
      <c r="F269" s="159"/>
      <c r="G269" s="90" t="s">
        <v>92</v>
      </c>
      <c r="H269" s="160"/>
      <c r="I269" s="160"/>
    </row>
    <row r="270" spans="1:9" ht="29.25" thickBot="1">
      <c r="A270" s="92" t="s">
        <v>4</v>
      </c>
      <c r="B270" s="93" t="s">
        <v>18</v>
      </c>
      <c r="C270" s="93" t="s">
        <v>19</v>
      </c>
      <c r="D270" s="93" t="s">
        <v>93</v>
      </c>
      <c r="E270" s="93" t="s">
        <v>20</v>
      </c>
      <c r="F270" s="94" t="s">
        <v>94</v>
      </c>
      <c r="G270" s="95" t="s">
        <v>95</v>
      </c>
      <c r="H270" s="94" t="s">
        <v>17</v>
      </c>
      <c r="I270" s="96" t="s">
        <v>23</v>
      </c>
    </row>
    <row r="271" spans="1:9" ht="15.75">
      <c r="A271" s="97">
        <v>1</v>
      </c>
      <c r="B271" s="98">
        <f>IFERROR(VLOOKUP(E269&amp;-$A271,SCH!$E$5:$P$9552,2,0),"")</f>
        <v>0.34722222222222227</v>
      </c>
      <c r="C271" s="98" t="str">
        <f>IFERROR(VLOOKUP(E269&amp;-$A271,SCH!$E$5:$P$9552,3,0),"")</f>
        <v>PSL</v>
      </c>
      <c r="D271" s="98" t="str">
        <f>IFERROR(VLOOKUP(E269&amp;-$A271,SCH!$E$5:$P$9552,4,0),"")</f>
        <v>KLKV-NH</v>
      </c>
      <c r="E271" s="98" t="str">
        <f>IFERROR(VLOOKUP(E269&amp;-$A271,SCH!$E$5:$P$9552,5,0),"")</f>
        <v>TVM</v>
      </c>
      <c r="F271" s="98">
        <f>IFERROR(VLOOKUP(E269&amp;-$A271,SCH!$E$5:$P$9552,6,0),"")</f>
        <v>0.41319444444444448</v>
      </c>
      <c r="G271" s="99">
        <f>IFERROR(VLOOKUP(E269&amp;-$A271,SCH!$E$5:$P$9552,7,0),"")</f>
        <v>37.200000000000003</v>
      </c>
      <c r="H271" s="100">
        <f t="shared" ref="H271:H277" si="13">IFERROR((B272-F271),"")</f>
        <v>6.9444444444444198E-3</v>
      </c>
      <c r="I271" s="101"/>
    </row>
    <row r="272" spans="1:9" ht="15.75">
      <c r="A272" s="102">
        <v>2</v>
      </c>
      <c r="B272" s="17">
        <f>IFERROR(VLOOKUP(E269&amp;-$A272,SCH!$E$5:$P$9552,2,0),"")</f>
        <v>0.4201388888888889</v>
      </c>
      <c r="C272" s="17" t="str">
        <f>IFERROR(VLOOKUP(E269&amp;-$A272,SCH!$E$5:$P$9552,3,0),"")</f>
        <v>TVM</v>
      </c>
      <c r="D272" s="17" t="str">
        <f>IFERROR(VLOOKUP(E269&amp;-$A272,SCH!$E$5:$P$9552,4,0),"")</f>
        <v>NH</v>
      </c>
      <c r="E272" s="17" t="str">
        <f>IFERROR(VLOOKUP(E269&amp;-$A272,SCH!$E$5:$P$9552,5,0),"")</f>
        <v>KLKV</v>
      </c>
      <c r="F272" s="17">
        <f>IFERROR(VLOOKUP(E269&amp;-$A272,SCH!$E$5:$P$9552,6,0),"")</f>
        <v>0.47569444444444442</v>
      </c>
      <c r="G272" s="103">
        <f>IFERROR(VLOOKUP(E269&amp;-$A272,SCH!$E$5:$P$9552,7,0),"")</f>
        <v>33.700000000000003</v>
      </c>
      <c r="H272" s="115">
        <f t="shared" si="13"/>
        <v>6.9444444444444753E-3</v>
      </c>
      <c r="I272" s="104"/>
    </row>
    <row r="273" spans="1:9" ht="15.75">
      <c r="A273" s="102">
        <v>3</v>
      </c>
      <c r="B273" s="17">
        <f>IFERROR(VLOOKUP(E269&amp;-$A273,SCH!$E$5:$P$9552,2,0),"")</f>
        <v>0.4826388888888889</v>
      </c>
      <c r="C273" s="17" t="str">
        <f>IFERROR(VLOOKUP(E269&amp;-$A273,SCH!$E$5:$P$9552,3,0),"")</f>
        <v>KLKV</v>
      </c>
      <c r="D273" s="17" t="str">
        <f>IFERROR(VLOOKUP(E269&amp;-$A273,SCH!$E$5:$P$9552,4,0),"")</f>
        <v>NH</v>
      </c>
      <c r="E273" s="17" t="str">
        <f>IFERROR(VLOOKUP(E269&amp;-$A273,SCH!$E$5:$P$9552,5,0),"")</f>
        <v>TVM</v>
      </c>
      <c r="F273" s="17">
        <f>IFERROR(VLOOKUP(E269&amp;-$A273,SCH!$E$5:$P$9552,6,0),"")</f>
        <v>0.53819444444444442</v>
      </c>
      <c r="G273" s="103">
        <f>IFERROR(VLOOKUP(E269&amp;-$A273,SCH!$E$5:$P$9552,7,0),"")</f>
        <v>33.700000000000003</v>
      </c>
      <c r="H273" s="115">
        <f t="shared" si="13"/>
        <v>2.083333333333337E-2</v>
      </c>
      <c r="I273" s="104"/>
    </row>
    <row r="274" spans="1:9" ht="15.75">
      <c r="A274" s="102">
        <v>4</v>
      </c>
      <c r="B274" s="17">
        <f>IFERROR(VLOOKUP(E269&amp;-$A274,SCH!$E$5:$P$9552,2,0),"")</f>
        <v>0.55902777777777779</v>
      </c>
      <c r="C274" s="17" t="str">
        <f>IFERROR(VLOOKUP(E269&amp;-$A274,SCH!$E$5:$P$9552,3,0),"")</f>
        <v>TVM</v>
      </c>
      <c r="D274" s="17" t="str">
        <f>IFERROR(VLOOKUP(E269&amp;-$A274,SCH!$E$5:$P$9552,4,0),"")</f>
        <v>NH</v>
      </c>
      <c r="E274" s="17" t="str">
        <f>IFERROR(VLOOKUP(E269&amp;-$A274,SCH!$E$5:$P$9552,5,0),"")</f>
        <v>KLKV</v>
      </c>
      <c r="F274" s="17">
        <f>IFERROR(VLOOKUP(E269&amp;-$A274,SCH!$E$5:$P$9552,6,0),"")</f>
        <v>0.61111111111111116</v>
      </c>
      <c r="G274" s="103">
        <f>IFERROR(VLOOKUP(E269&amp;-$A274,SCH!$E$5:$P$9552,7,0),"")</f>
        <v>33.700000000000003</v>
      </c>
      <c r="H274" s="115">
        <f t="shared" si="13"/>
        <v>6.9444444444444198E-3</v>
      </c>
      <c r="I274" s="104"/>
    </row>
    <row r="275" spans="1:9" ht="15.75">
      <c r="A275" s="102">
        <v>5</v>
      </c>
      <c r="B275" s="17">
        <f>IFERROR(VLOOKUP(E269&amp;-$A275,SCH!$E$5:$P$9552,2,0),"")</f>
        <v>0.61805555555555558</v>
      </c>
      <c r="C275" s="17" t="str">
        <f>IFERROR(VLOOKUP(E269&amp;-$A275,SCH!$E$5:$P$9552,3,0),"")</f>
        <v>KLKV</v>
      </c>
      <c r="D275" s="17" t="str">
        <f>IFERROR(VLOOKUP(E269&amp;-$A275,SCH!$E$5:$P$9552,4,0),"")</f>
        <v>NH</v>
      </c>
      <c r="E275" s="17" t="str">
        <f>IFERROR(VLOOKUP(E269&amp;-$A275,SCH!$E$5:$P$9552,5,0),"")</f>
        <v>TVM</v>
      </c>
      <c r="F275" s="17">
        <f>IFERROR(VLOOKUP(E269&amp;-$A275,SCH!$E$5:$P$9552,6,0),"")</f>
        <v>0.67361111111111116</v>
      </c>
      <c r="G275" s="103">
        <f>IFERROR(VLOOKUP(E269&amp;-$A275,SCH!$E$5:$P$9552,7,0),"")</f>
        <v>33.700000000000003</v>
      </c>
      <c r="H275" s="115">
        <f t="shared" si="13"/>
        <v>6.9444444444443088E-3</v>
      </c>
      <c r="I275" s="104"/>
    </row>
    <row r="276" spans="1:9" ht="15.75">
      <c r="A276" s="102">
        <v>6</v>
      </c>
      <c r="B276" s="17">
        <f>IFERROR(VLOOKUP(E269&amp;-$A276,SCH!$E$5:$P$9552,2,0),"")</f>
        <v>0.68055555555555547</v>
      </c>
      <c r="C276" s="17" t="str">
        <f>IFERROR(VLOOKUP(E269&amp;-$A276,SCH!$E$5:$P$9552,3,0),"")</f>
        <v>TVM</v>
      </c>
      <c r="D276" s="17" t="str">
        <f>IFERROR(VLOOKUP(E269&amp;-$A276,SCH!$E$5:$P$9552,4,0),"")</f>
        <v>NH-KLKV</v>
      </c>
      <c r="E276" s="17" t="str">
        <f>IFERROR(VLOOKUP(E269&amp;-$A276,SCH!$E$5:$P$9552,5,0),"")</f>
        <v>PSL</v>
      </c>
      <c r="F276" s="17">
        <f>IFERROR(VLOOKUP(E269&amp;-$A276,SCH!$E$5:$P$9552,6,0),"")</f>
        <v>0.74305555555555547</v>
      </c>
      <c r="G276" s="103">
        <f>IFERROR(VLOOKUP(E269&amp;-$A276,SCH!$E$5:$P$9552,7,0),"")</f>
        <v>37.200000000000003</v>
      </c>
      <c r="H276" s="115" t="str">
        <f t="shared" si="13"/>
        <v/>
      </c>
      <c r="I276" s="104"/>
    </row>
    <row r="277" spans="1:9" ht="15.75">
      <c r="A277" s="102">
        <v>7</v>
      </c>
      <c r="B277" s="17" t="str">
        <f>IFERROR(VLOOKUP(E269&amp;-$A277,SCH!$E$5:$P$9552,2,0),"")</f>
        <v/>
      </c>
      <c r="C277" s="17" t="str">
        <f>IFERROR(VLOOKUP(E269&amp;-$A277,SCH!$E$5:$P$9552,3,0),"")</f>
        <v/>
      </c>
      <c r="D277" s="17" t="str">
        <f>IFERROR(VLOOKUP(E269&amp;-$A277,SCH!$E$5:$P$9552,4,0),"")</f>
        <v/>
      </c>
      <c r="E277" s="17" t="str">
        <f>IFERROR(VLOOKUP(E269&amp;-$A277,SCH!$E$5:$P$9552,5,0),"")</f>
        <v/>
      </c>
      <c r="F277" s="17" t="str">
        <f>IFERROR(VLOOKUP(E269&amp;-$A277,SCH!$E$5:$P$9552,6,0),"")</f>
        <v/>
      </c>
      <c r="G277" s="103" t="str">
        <f>IFERROR(VLOOKUP(E269&amp;-$A277,SCH!$E$5:$P$9552,7,0),"")</f>
        <v/>
      </c>
      <c r="H277" s="115" t="str">
        <f t="shared" si="13"/>
        <v/>
      </c>
      <c r="I277" s="104"/>
    </row>
    <row r="278" spans="1:9" ht="16.5" thickBot="1">
      <c r="A278" s="105">
        <v>8</v>
      </c>
      <c r="B278" s="24" t="str">
        <f>IFERROR(VLOOKUP(E269&amp;-$A278,SCH!$E$5:$P$9552,2,0),"")</f>
        <v/>
      </c>
      <c r="C278" s="24" t="str">
        <f>IFERROR(VLOOKUP(E269&amp;-$A278,SCH!$E$5:$P$9552,3,0),"")</f>
        <v/>
      </c>
      <c r="D278" s="24" t="str">
        <f>IFERROR(VLOOKUP(E269&amp;-$A278,SCH!$E$5:$P$9552,4,0),"")</f>
        <v/>
      </c>
      <c r="E278" s="24" t="str">
        <f>IFERROR(VLOOKUP(E269&amp;-$A278,SCH!$E$5:$P$9552,5,0),"")</f>
        <v/>
      </c>
      <c r="F278" s="106" t="str">
        <f>IFERROR(VLOOKUP(E269&amp;-$A278,SCH!$E$5:$P$9552,6,0),"")</f>
        <v/>
      </c>
      <c r="G278" s="107" t="str">
        <f>IFERROR(VLOOKUP(E269&amp;-$A278,SCH!$E$5:$P$9552,7,0),"")</f>
        <v/>
      </c>
      <c r="H278" s="108"/>
      <c r="I278" s="109"/>
    </row>
    <row r="279" spans="1:9" ht="16.5" customHeight="1" thickBot="1">
      <c r="A279" s="161" t="s">
        <v>96</v>
      </c>
      <c r="B279" s="161"/>
      <c r="C279" s="111">
        <f>B271-TIME(0,15,0)</f>
        <v>0.33680555555555558</v>
      </c>
      <c r="D279" s="147" t="s">
        <v>97</v>
      </c>
      <c r="E279" s="112">
        <f>VLOOKUP(E269&amp;-$A271,SCH!$E$5:$P$9552,8,0)</f>
        <v>0.41666666666666652</v>
      </c>
      <c r="F279" s="162" t="s">
        <v>98</v>
      </c>
      <c r="G279" s="162"/>
      <c r="H279" s="162"/>
      <c r="I279" s="113">
        <f>SUM(G271:G278)</f>
        <v>209.2</v>
      </c>
    </row>
    <row r="280" spans="1:9" ht="16.5" customHeight="1" thickBot="1">
      <c r="A280" s="161" t="s">
        <v>99</v>
      </c>
      <c r="B280" s="161"/>
      <c r="C280" s="111">
        <f>C279+E280</f>
        <v>0.7534722222222221</v>
      </c>
      <c r="D280" s="147" t="s">
        <v>100</v>
      </c>
      <c r="E280" s="112">
        <f>VLOOKUP(E269&amp;-$A271,SCH!$E$5:$P$9552,9,0)</f>
        <v>0.41666666666666657</v>
      </c>
      <c r="F280" s="162" t="s">
        <v>101</v>
      </c>
      <c r="G280" s="162"/>
      <c r="H280" s="162"/>
      <c r="I280" s="114">
        <f>VLOOKUP(E269&amp;-$A271,SCH!$E$5:$P$9552,10,0)</f>
        <v>8.3333333333333204E-2</v>
      </c>
    </row>
    <row r="281" spans="1:9" ht="15.75" customHeight="1" thickBot="1">
      <c r="A281" s="163" t="s">
        <v>102</v>
      </c>
      <c r="B281" s="163"/>
      <c r="C281" s="163"/>
      <c r="D281" s="163"/>
      <c r="E281" s="163"/>
      <c r="F281" s="163"/>
      <c r="G281" s="163"/>
      <c r="H281" s="163"/>
      <c r="I281" s="163"/>
    </row>
    <row r="282" spans="1:9" ht="15.75" thickBot="1">
      <c r="A282" s="163"/>
      <c r="B282" s="163"/>
      <c r="C282" s="163"/>
      <c r="D282" s="163"/>
      <c r="E282" s="163"/>
      <c r="F282" s="163"/>
      <c r="G282" s="163"/>
      <c r="H282" s="163"/>
      <c r="I282" s="163"/>
    </row>
    <row r="283" spans="1:9" ht="15.75" thickBot="1">
      <c r="A283" s="163"/>
      <c r="B283" s="163"/>
      <c r="C283" s="163"/>
      <c r="D283" s="163"/>
      <c r="E283" s="163"/>
      <c r="F283" s="163"/>
      <c r="G283" s="163"/>
      <c r="H283" s="163"/>
      <c r="I283" s="163"/>
    </row>
    <row r="284" spans="1:9" ht="15.75" customHeight="1" thickBot="1">
      <c r="A284" s="164" t="s">
        <v>103</v>
      </c>
      <c r="B284" s="164"/>
      <c r="C284" s="164"/>
      <c r="D284" s="165" t="s">
        <v>104</v>
      </c>
      <c r="E284" s="164" t="s">
        <v>105</v>
      </c>
      <c r="F284" s="164"/>
      <c r="G284" s="164"/>
      <c r="H284" s="164"/>
      <c r="I284" s="164"/>
    </row>
    <row r="285" spans="1:9" ht="15.75" thickBot="1">
      <c r="A285" s="164"/>
      <c r="B285" s="164"/>
      <c r="C285" s="164"/>
      <c r="D285" s="165"/>
      <c r="E285" s="164"/>
      <c r="F285" s="164"/>
      <c r="G285" s="164"/>
      <c r="H285" s="164"/>
      <c r="I285" s="164"/>
    </row>
    <row r="286" spans="1:9" ht="15.75" customHeight="1" thickBot="1">
      <c r="A286" s="164"/>
      <c r="B286" s="164"/>
      <c r="C286" s="164"/>
      <c r="D286" s="165"/>
      <c r="E286" s="164"/>
      <c r="F286" s="164"/>
      <c r="G286" s="164"/>
      <c r="H286" s="164"/>
      <c r="I286" s="164"/>
    </row>
    <row r="287" spans="1:9" ht="15.75" thickBot="1">
      <c r="A287" s="164"/>
      <c r="B287" s="164"/>
      <c r="C287" s="164"/>
      <c r="D287" s="165"/>
      <c r="E287" s="164"/>
      <c r="F287" s="164"/>
      <c r="G287" s="164"/>
      <c r="H287" s="164"/>
      <c r="I287" s="164"/>
    </row>
    <row r="289" spans="1:9" ht="15.75" customHeight="1" thickBot="1"/>
    <row r="290" spans="1:9" ht="20.25" customHeight="1" thickBot="1">
      <c r="A290" s="171" t="str">
        <f>SCH!$A$1</f>
        <v>UNIT : PARASSALA</v>
      </c>
      <c r="B290" s="172"/>
      <c r="C290" s="172"/>
      <c r="D290" s="172"/>
      <c r="E290" s="172"/>
      <c r="F290" s="172"/>
      <c r="G290" s="172"/>
      <c r="H290" s="172"/>
      <c r="I290" s="173"/>
    </row>
    <row r="291" spans="1:9" ht="17.45" customHeight="1" thickBot="1">
      <c r="A291" s="167" t="s">
        <v>87</v>
      </c>
      <c r="B291" s="167"/>
      <c r="C291" s="167"/>
      <c r="D291" s="170"/>
      <c r="E291" s="170"/>
      <c r="F291" s="170"/>
      <c r="G291" s="168" t="s">
        <v>88</v>
      </c>
      <c r="H291" s="168"/>
      <c r="I291" s="168"/>
    </row>
    <row r="292" spans="1:9" ht="20.45" customHeight="1" thickBot="1">
      <c r="A292" s="158" t="s">
        <v>89</v>
      </c>
      <c r="B292" s="158"/>
      <c r="C292" s="89" t="s">
        <v>90</v>
      </c>
      <c r="D292" s="88" t="s">
        <v>91</v>
      </c>
      <c r="E292" s="159">
        <v>25</v>
      </c>
      <c r="F292" s="159"/>
      <c r="G292" s="90" t="s">
        <v>92</v>
      </c>
      <c r="H292" s="160"/>
      <c r="I292" s="160"/>
    </row>
    <row r="293" spans="1:9" ht="29.25" thickBot="1">
      <c r="A293" s="92" t="s">
        <v>4</v>
      </c>
      <c r="B293" s="93" t="s">
        <v>18</v>
      </c>
      <c r="C293" s="93" t="s">
        <v>19</v>
      </c>
      <c r="D293" s="93" t="s">
        <v>93</v>
      </c>
      <c r="E293" s="93" t="s">
        <v>20</v>
      </c>
      <c r="F293" s="94" t="s">
        <v>94</v>
      </c>
      <c r="G293" s="95" t="s">
        <v>95</v>
      </c>
      <c r="H293" s="94" t="s">
        <v>17</v>
      </c>
      <c r="I293" s="96" t="s">
        <v>23</v>
      </c>
    </row>
    <row r="294" spans="1:9" ht="15.75">
      <c r="A294" s="97">
        <v>1</v>
      </c>
      <c r="B294" s="98">
        <f>IFERROR(VLOOKUP(E292&amp;-$A294,SCH!$E$5:$P$9552,2,0),"")</f>
        <v>0.60763888888888895</v>
      </c>
      <c r="C294" s="98" t="str">
        <f>IFERROR(VLOOKUP(E292&amp;-$A294,SCH!$E$5:$P$9552,3,0),"")</f>
        <v>PSL</v>
      </c>
      <c r="D294" s="98" t="str">
        <f>IFERROR(VLOOKUP(E292&amp;-$A294,SCH!$E$5:$P$9552,4,0),"")</f>
        <v>NH</v>
      </c>
      <c r="E294" s="98" t="str">
        <f>IFERROR(VLOOKUP(E292&amp;-$A294,SCH!$E$5:$P$9552,5,0),"")</f>
        <v>KLKV</v>
      </c>
      <c r="F294" s="98">
        <f>IFERROR(VLOOKUP(E292&amp;-$A294,SCH!$E$5:$P$9552,6,0),"")</f>
        <v>0.61458333333333337</v>
      </c>
      <c r="G294" s="99">
        <f>IFERROR(VLOOKUP(E292&amp;-$A294,SCH!$E$5:$P$9552,7,0),"")</f>
        <v>3.5</v>
      </c>
      <c r="H294" s="100">
        <f t="shared" ref="H294:H298" si="14">IFERROR((B295-F294),"")</f>
        <v>6.9444444444444198E-3</v>
      </c>
      <c r="I294" s="101"/>
    </row>
    <row r="295" spans="1:9" ht="15.75">
      <c r="A295" s="102">
        <v>2</v>
      </c>
      <c r="B295" s="17">
        <f>IFERROR(VLOOKUP(E292&amp;-$A295,SCH!$E$5:$P$9552,2,0),"")</f>
        <v>0.62152777777777779</v>
      </c>
      <c r="C295" s="17" t="str">
        <f>IFERROR(VLOOKUP(E292&amp;-$A295,SCH!$E$5:$P$9552,3,0),"")</f>
        <v>KLKV</v>
      </c>
      <c r="D295" s="17" t="str">
        <f>IFERROR(VLOOKUP(E292&amp;-$A295,SCH!$E$5:$P$9552,4,0),"")</f>
        <v>NH</v>
      </c>
      <c r="E295" s="17" t="str">
        <f>IFERROR(VLOOKUP(E292&amp;-$A295,SCH!$E$5:$P$9552,5,0),"")</f>
        <v>CSTN</v>
      </c>
      <c r="F295" s="17">
        <f>IFERROR(VLOOKUP(E292&amp;-$A295,SCH!$E$5:$P$9552,6,0),"")</f>
        <v>0.70833333333333337</v>
      </c>
      <c r="G295" s="103">
        <f>IFERROR(VLOOKUP(E292&amp;-$A295,SCH!$E$5:$P$9552,7,0),"")</f>
        <v>42</v>
      </c>
      <c r="H295" s="20">
        <f t="shared" si="14"/>
        <v>6.9444444444446418E-3</v>
      </c>
      <c r="I295" s="104"/>
    </row>
    <row r="296" spans="1:9" ht="15.75">
      <c r="A296" s="102">
        <v>3</v>
      </c>
      <c r="B296" s="17">
        <f>IFERROR(VLOOKUP(E292&amp;-$A296,SCH!$E$5:$P$9552,2,0),"")</f>
        <v>0.71527777777777801</v>
      </c>
      <c r="C296" s="17" t="str">
        <f>IFERROR(VLOOKUP(E292&amp;-$A296,SCH!$E$5:$P$9552,3,0),"")</f>
        <v>CSTN</v>
      </c>
      <c r="D296" s="17" t="str">
        <f>IFERROR(VLOOKUP(E292&amp;-$A296,SCH!$E$5:$P$9552,4,0),"")</f>
        <v>NH</v>
      </c>
      <c r="E296" s="17" t="str">
        <f>IFERROR(VLOOKUP(E292&amp;-$A296,SCH!$E$5:$P$9552,5,0),"")</f>
        <v>KLKV</v>
      </c>
      <c r="F296" s="17">
        <f>IFERROR(VLOOKUP(E292&amp;-$A296,SCH!$E$5:$P$9552,6,0),"")</f>
        <v>0.8055555555555558</v>
      </c>
      <c r="G296" s="103">
        <f>IFERROR(VLOOKUP(E292&amp;-$A296,SCH!$E$5:$P$9552,7,0),"")</f>
        <v>42</v>
      </c>
      <c r="H296" s="20">
        <f t="shared" si="14"/>
        <v>2.0833333333333148E-2</v>
      </c>
      <c r="I296" s="104"/>
    </row>
    <row r="297" spans="1:9" ht="15.75">
      <c r="A297" s="102">
        <v>4</v>
      </c>
      <c r="B297" s="17">
        <f>IFERROR(VLOOKUP(E292&amp;-$A297,SCH!$E$5:$P$9552,2,0),"")</f>
        <v>0.82638888888888895</v>
      </c>
      <c r="C297" s="17" t="str">
        <f>IFERROR(VLOOKUP(E292&amp;-$A297,SCH!$E$5:$P$9552,3,0),"")</f>
        <v>KLKV</v>
      </c>
      <c r="D297" s="17" t="str">
        <f>IFERROR(VLOOKUP(E292&amp;-$A297,SCH!$E$5:$P$9552,4,0),"")</f>
        <v>NH</v>
      </c>
      <c r="E297" s="17" t="str">
        <f>IFERROR(VLOOKUP(E292&amp;-$A297,SCH!$E$5:$P$9552,5,0),"")</f>
        <v>TVM</v>
      </c>
      <c r="F297" s="17">
        <f>IFERROR(VLOOKUP(E292&amp;-$A297,SCH!$E$5:$P$9552,6,0),"")</f>
        <v>0.88194444444444453</v>
      </c>
      <c r="G297" s="103">
        <f>IFERROR(VLOOKUP(E292&amp;-$A297,SCH!$E$5:$P$9552,7,0),"")</f>
        <v>33.700000000000003</v>
      </c>
      <c r="H297" s="20">
        <f t="shared" si="14"/>
        <v>6.9444444444444198E-3</v>
      </c>
      <c r="I297" s="104"/>
    </row>
    <row r="298" spans="1:9" ht="15.75">
      <c r="A298" s="102">
        <v>5</v>
      </c>
      <c r="B298" s="17">
        <f>IFERROR(VLOOKUP(E292&amp;-$A298,SCH!$E$5:$P$9552,2,0),"")</f>
        <v>0.88888888888888895</v>
      </c>
      <c r="C298" s="17" t="str">
        <f>IFERROR(VLOOKUP(E292&amp;-$A298,SCH!$E$5:$P$9552,3,0),"")</f>
        <v>TVM</v>
      </c>
      <c r="D298" s="17" t="str">
        <f>IFERROR(VLOOKUP(E292&amp;-$A298,SCH!$E$5:$P$9552,4,0),"")</f>
        <v>NH</v>
      </c>
      <c r="E298" s="17" t="str">
        <f>IFERROR(VLOOKUP(E292&amp;-$A298,SCH!$E$5:$P$9552,5,0),"")</f>
        <v>KLKV</v>
      </c>
      <c r="F298" s="17">
        <f>IFERROR(VLOOKUP(E292&amp;-$A298,SCH!$E$5:$P$9552,6,0),"")</f>
        <v>0.94444444444444453</v>
      </c>
      <c r="G298" s="103">
        <f>IFERROR(VLOOKUP(E292&amp;-$A298,SCH!$E$5:$P$9552,7,0),"")</f>
        <v>33.700000000000003</v>
      </c>
      <c r="H298" s="20">
        <f t="shared" si="14"/>
        <v>6.9444444444443088E-3</v>
      </c>
      <c r="I298" s="104"/>
    </row>
    <row r="299" spans="1:9" ht="15.75">
      <c r="A299" s="102">
        <v>6</v>
      </c>
      <c r="B299" s="17">
        <f>IFERROR(VLOOKUP(E292&amp;-$A299,SCH!$E$5:$P$9552,2,0),"")</f>
        <v>0.95138888888888884</v>
      </c>
      <c r="C299" s="17" t="str">
        <f>IFERROR(VLOOKUP(E292&amp;-$A299,SCH!$E$5:$P$9552,3,0),"")</f>
        <v>KLKV</v>
      </c>
      <c r="D299" s="17" t="str">
        <f>IFERROR(VLOOKUP(E292&amp;-$A299,SCH!$E$5:$P$9552,4,0),"")</f>
        <v>NH</v>
      </c>
      <c r="E299" s="17" t="str">
        <f>IFERROR(VLOOKUP(E292&amp;-$A299,SCH!$E$5:$P$9552,5,0),"")</f>
        <v>PSL</v>
      </c>
      <c r="F299" s="17">
        <f>IFERROR(VLOOKUP(E292&amp;-$A299,SCH!$E$5:$P$9552,6,0),"")</f>
        <v>0.95833333333333326</v>
      </c>
      <c r="G299" s="103">
        <f>IFERROR(VLOOKUP(E292&amp;-$A299,SCH!$E$5:$P$9552,7,0),"")</f>
        <v>3.5</v>
      </c>
      <c r="H299" s="20" t="str">
        <f>IFERROR((#REF!-F299),"")</f>
        <v/>
      </c>
      <c r="I299" s="104"/>
    </row>
    <row r="300" spans="1:9" ht="15.95" customHeight="1">
      <c r="A300" s="161" t="s">
        <v>96</v>
      </c>
      <c r="B300" s="161"/>
      <c r="C300" s="111">
        <f>B294-TIME(0,15,0)</f>
        <v>0.59722222222222232</v>
      </c>
      <c r="D300" s="110" t="s">
        <v>97</v>
      </c>
      <c r="E300" s="112">
        <f>VLOOKUP(E292&amp;-$A294,SCH!$E$5:$P$9552,8,0)</f>
        <v>0.37152777777777785</v>
      </c>
      <c r="F300" s="162" t="s">
        <v>98</v>
      </c>
      <c r="G300" s="162"/>
      <c r="H300" s="162"/>
      <c r="I300" s="113">
        <f>SUM(G294:G299)</f>
        <v>158.4</v>
      </c>
    </row>
    <row r="301" spans="1:9" ht="15.95" customHeight="1">
      <c r="A301" s="161" t="s">
        <v>99</v>
      </c>
      <c r="B301" s="161"/>
      <c r="C301" s="111">
        <f>C300+E301</f>
        <v>0.96875</v>
      </c>
      <c r="D301" s="110" t="s">
        <v>100</v>
      </c>
      <c r="E301" s="112">
        <f>VLOOKUP(E292&amp;-$A294,SCH!$E$5:$P$9552,9,0)</f>
        <v>0.37152777777777768</v>
      </c>
      <c r="F301" s="162" t="s">
        <v>101</v>
      </c>
      <c r="G301" s="162"/>
      <c r="H301" s="162"/>
      <c r="I301" s="114">
        <f>VLOOKUP(E292&amp;-$A294,SCH!$E$5:$P$9552,10,0)</f>
        <v>3.8194444444444531E-2</v>
      </c>
    </row>
    <row r="302" spans="1:9" ht="14.45" customHeight="1">
      <c r="A302" s="163" t="s">
        <v>102</v>
      </c>
      <c r="B302" s="163"/>
      <c r="C302" s="163"/>
      <c r="D302" s="163"/>
      <c r="E302" s="163"/>
      <c r="F302" s="163"/>
      <c r="G302" s="163"/>
      <c r="H302" s="163"/>
      <c r="I302" s="163"/>
    </row>
    <row r="303" spans="1:9">
      <c r="A303" s="163"/>
      <c r="B303" s="163"/>
      <c r="C303" s="163"/>
      <c r="D303" s="163"/>
      <c r="E303" s="163"/>
      <c r="F303" s="163"/>
      <c r="G303" s="163"/>
      <c r="H303" s="163"/>
      <c r="I303" s="163"/>
    </row>
    <row r="304" spans="1:9">
      <c r="A304" s="163"/>
      <c r="B304" s="163"/>
      <c r="C304" s="163"/>
      <c r="D304" s="163"/>
      <c r="E304" s="163"/>
      <c r="F304" s="163"/>
      <c r="G304" s="163"/>
      <c r="H304" s="163"/>
      <c r="I304" s="163"/>
    </row>
    <row r="305" spans="1:9" ht="14.45" customHeight="1">
      <c r="A305" s="164" t="s">
        <v>103</v>
      </c>
      <c r="B305" s="164"/>
      <c r="C305" s="164"/>
      <c r="D305" s="165" t="s">
        <v>104</v>
      </c>
      <c r="E305" s="164" t="s">
        <v>105</v>
      </c>
      <c r="F305" s="164"/>
      <c r="G305" s="164"/>
      <c r="H305" s="164"/>
      <c r="I305" s="164"/>
    </row>
    <row r="306" spans="1:9">
      <c r="A306" s="164"/>
      <c r="B306" s="164"/>
      <c r="C306" s="164"/>
      <c r="D306" s="165"/>
      <c r="E306" s="164"/>
      <c r="F306" s="164"/>
      <c r="G306" s="164"/>
      <c r="H306" s="164"/>
      <c r="I306" s="164"/>
    </row>
    <row r="307" spans="1:9">
      <c r="A307" s="164"/>
      <c r="B307" s="164"/>
      <c r="C307" s="164"/>
      <c r="D307" s="165"/>
      <c r="E307" s="164"/>
      <c r="F307" s="164"/>
      <c r="G307" s="164"/>
      <c r="H307" s="164"/>
      <c r="I307" s="164"/>
    </row>
    <row r="308" spans="1:9">
      <c r="A308" s="164"/>
      <c r="B308" s="164"/>
      <c r="C308" s="164"/>
      <c r="D308" s="165"/>
      <c r="E308" s="164"/>
      <c r="F308" s="164"/>
      <c r="G308" s="164"/>
      <c r="H308" s="164"/>
      <c r="I308" s="164"/>
    </row>
    <row r="311" spans="1:9" ht="20.25">
      <c r="A311" s="166" t="str">
        <f>SCH!$A$1</f>
        <v>UNIT : PARASSALA</v>
      </c>
      <c r="B311" s="166"/>
      <c r="C311" s="166"/>
      <c r="D311" s="166"/>
      <c r="E311" s="166"/>
      <c r="F311" s="166"/>
      <c r="G311" s="166"/>
      <c r="H311" s="166"/>
      <c r="I311" s="166"/>
    </row>
    <row r="312" spans="1:9" ht="17.45" customHeight="1">
      <c r="A312" s="167" t="s">
        <v>87</v>
      </c>
      <c r="B312" s="167"/>
      <c r="C312" s="167"/>
      <c r="D312" s="170"/>
      <c r="E312" s="170"/>
      <c r="F312" s="170"/>
      <c r="G312" s="168" t="s">
        <v>88</v>
      </c>
      <c r="H312" s="168"/>
      <c r="I312" s="168"/>
    </row>
    <row r="313" spans="1:9" ht="20.45" customHeight="1">
      <c r="A313" s="158" t="s">
        <v>89</v>
      </c>
      <c r="B313" s="158"/>
      <c r="C313" s="89" t="s">
        <v>90</v>
      </c>
      <c r="D313" s="88" t="s">
        <v>91</v>
      </c>
      <c r="E313" s="159">
        <v>26</v>
      </c>
      <c r="F313" s="159"/>
      <c r="G313" s="90" t="s">
        <v>92</v>
      </c>
      <c r="H313" s="160"/>
      <c r="I313" s="160"/>
    </row>
    <row r="314" spans="1:9" ht="28.5">
      <c r="A314" s="92" t="s">
        <v>4</v>
      </c>
      <c r="B314" s="93" t="s">
        <v>18</v>
      </c>
      <c r="C314" s="93" t="s">
        <v>19</v>
      </c>
      <c r="D314" s="93" t="s">
        <v>93</v>
      </c>
      <c r="E314" s="93" t="s">
        <v>20</v>
      </c>
      <c r="F314" s="94" t="s">
        <v>94</v>
      </c>
      <c r="G314" s="95" t="s">
        <v>95</v>
      </c>
      <c r="H314" s="94" t="s">
        <v>17</v>
      </c>
      <c r="I314" s="96" t="s">
        <v>23</v>
      </c>
    </row>
    <row r="315" spans="1:9" ht="15.75">
      <c r="A315" s="97">
        <v>1</v>
      </c>
      <c r="B315" s="98">
        <f>IFERROR(VLOOKUP(E313&amp;-$A315,SCH!$E$5:$P$9552,2,0),"")</f>
        <v>0.26388888888888901</v>
      </c>
      <c r="C315" s="98" t="str">
        <f>IFERROR(VLOOKUP(E313&amp;-$A315,SCH!$E$5:$P$9552,3,0),"")</f>
        <v>PSL</v>
      </c>
      <c r="D315" s="98" t="str">
        <f>IFERROR(VLOOKUP(E313&amp;-$A315,SCH!$E$5:$P$9552,4,0),"")</f>
        <v>NH</v>
      </c>
      <c r="E315" s="98" t="str">
        <f>IFERROR(VLOOKUP(E313&amp;-$A315,SCH!$E$5:$P$9552,5,0),"")</f>
        <v>KLKV</v>
      </c>
      <c r="F315" s="98">
        <f>IFERROR(VLOOKUP(E313&amp;-$A315,SCH!$E$5:$P$9552,6,0),"")</f>
        <v>0.27083333333333343</v>
      </c>
      <c r="G315" s="99">
        <f>IFERROR(VLOOKUP(E313&amp;-$A315,SCH!$E$5:$P$9552,7,0),"")</f>
        <v>3.5</v>
      </c>
      <c r="H315" s="100">
        <f t="shared" ref="H315:H319" si="15">IFERROR((B316-F315),"")</f>
        <v>6.9444444444445863E-3</v>
      </c>
      <c r="I315" s="101"/>
    </row>
    <row r="316" spans="1:9" ht="15.75">
      <c r="A316" s="102">
        <v>2</v>
      </c>
      <c r="B316" s="17">
        <f>IFERROR(VLOOKUP(E313&amp;-$A316,SCH!$E$5:$P$9552,2,0),"")</f>
        <v>0.27777777777777801</v>
      </c>
      <c r="C316" s="17" t="str">
        <f>IFERROR(VLOOKUP(E313&amp;-$A316,SCH!$E$5:$P$9552,3,0),"")</f>
        <v>KLKV</v>
      </c>
      <c r="D316" s="17" t="str">
        <f>IFERROR(VLOOKUP(E313&amp;-$A316,SCH!$E$5:$P$9552,4,0),"")</f>
        <v>NH</v>
      </c>
      <c r="E316" s="17" t="str">
        <f>IFERROR(VLOOKUP(E313&amp;-$A316,SCH!$E$5:$P$9552,5,0),"")</f>
        <v>TVM</v>
      </c>
      <c r="F316" s="17">
        <f>IFERROR(VLOOKUP(E313&amp;-$A316,SCH!$E$5:$P$9552,6,0),"")</f>
        <v>0.33333333333333359</v>
      </c>
      <c r="G316" s="103">
        <f>IFERROR(VLOOKUP(E313&amp;-$A316,SCH!$E$5:$P$9552,7,0),"")</f>
        <v>33.700000000000003</v>
      </c>
      <c r="H316" s="20">
        <f t="shared" si="15"/>
        <v>6.9444444444444198E-3</v>
      </c>
      <c r="I316" s="104"/>
    </row>
    <row r="317" spans="1:9" ht="15.75">
      <c r="A317" s="102">
        <v>3</v>
      </c>
      <c r="B317" s="17">
        <f>IFERROR(VLOOKUP(E313&amp;-$A317,SCH!$E$5:$P$9552,2,0),"")</f>
        <v>0.34027777777777801</v>
      </c>
      <c r="C317" s="17" t="str">
        <f>IFERROR(VLOOKUP(E313&amp;-$A317,SCH!$E$5:$P$9552,3,0),"")</f>
        <v>TVM</v>
      </c>
      <c r="D317" s="17" t="str">
        <f>IFERROR(VLOOKUP(E313&amp;-$A317,SCH!$E$5:$P$9552,4,0),"")</f>
        <v>NH</v>
      </c>
      <c r="E317" s="17" t="str">
        <f>IFERROR(VLOOKUP(E313&amp;-$A317,SCH!$E$5:$P$9552,5,0),"")</f>
        <v>KLKV</v>
      </c>
      <c r="F317" s="17">
        <f>IFERROR(VLOOKUP(E313&amp;-$A317,SCH!$E$5:$P$9552,6,0),"")</f>
        <v>0.39583333333333359</v>
      </c>
      <c r="G317" s="103">
        <f>IFERROR(VLOOKUP(E313&amp;-$A317,SCH!$E$5:$P$9552,7,0),"")</f>
        <v>33.700000000000003</v>
      </c>
      <c r="H317" s="20">
        <f t="shared" si="15"/>
        <v>2.0833333333332427E-2</v>
      </c>
      <c r="I317" s="104"/>
    </row>
    <row r="318" spans="1:9" ht="15.75">
      <c r="A318" s="102">
        <v>4</v>
      </c>
      <c r="B318" s="17">
        <f>IFERROR(VLOOKUP(E313&amp;-$A318,SCH!$E$5:$P$9552,2,0),"")</f>
        <v>0.41666666666666602</v>
      </c>
      <c r="C318" s="17" t="str">
        <f>IFERROR(VLOOKUP(E313&amp;-$A318,SCH!$E$5:$P$9552,3,0),"")</f>
        <v>KLKV</v>
      </c>
      <c r="D318" s="17" t="str">
        <f>IFERROR(VLOOKUP(E313&amp;-$A318,SCH!$E$5:$P$9552,4,0),"")</f>
        <v>NH</v>
      </c>
      <c r="E318" s="17" t="str">
        <f>IFERROR(VLOOKUP(E313&amp;-$A318,SCH!$E$5:$P$9552,5,0),"")</f>
        <v>MC</v>
      </c>
      <c r="F318" s="17">
        <f>IFERROR(VLOOKUP(E313&amp;-$A318,SCH!$E$5:$P$9552,6,0),"")</f>
        <v>0.48611111111111044</v>
      </c>
      <c r="G318" s="103">
        <f>IFERROR(VLOOKUP(E313&amp;-$A318,SCH!$E$5:$P$9552,7,0),"")</f>
        <v>40</v>
      </c>
      <c r="H318" s="20">
        <f t="shared" si="15"/>
        <v>6.9444444444455855E-3</v>
      </c>
      <c r="I318" s="104"/>
    </row>
    <row r="319" spans="1:9" ht="15.75">
      <c r="A319" s="102">
        <v>5</v>
      </c>
      <c r="B319" s="17">
        <f>IFERROR(VLOOKUP(E313&amp;-$A319,SCH!$E$5:$P$9552,2,0),"")</f>
        <v>0.49305555555555602</v>
      </c>
      <c r="C319" s="17" t="str">
        <f>IFERROR(VLOOKUP(E313&amp;-$A319,SCH!$E$5:$P$9552,3,0),"")</f>
        <v>MC</v>
      </c>
      <c r="D319" s="17" t="str">
        <f>IFERROR(VLOOKUP(E313&amp;-$A319,SCH!$E$5:$P$9552,4,0),"")</f>
        <v>NH</v>
      </c>
      <c r="E319" s="17" t="str">
        <f>IFERROR(VLOOKUP(E313&amp;-$A319,SCH!$E$5:$P$9552,5,0),"")</f>
        <v>KLKV</v>
      </c>
      <c r="F319" s="17">
        <f>IFERROR(VLOOKUP(E313&amp;-$A319,SCH!$E$5:$P$9552,6,0),"")</f>
        <v>0.56250000000000044</v>
      </c>
      <c r="G319" s="103">
        <f>IFERROR(VLOOKUP(E313&amp;-$A319,SCH!$E$5:$P$9552,7,0),"")</f>
        <v>40</v>
      </c>
      <c r="H319" s="20">
        <f t="shared" si="15"/>
        <v>6.9444444444435316E-3</v>
      </c>
      <c r="I319" s="104"/>
    </row>
    <row r="320" spans="1:9" ht="15.75">
      <c r="A320" s="102">
        <v>6</v>
      </c>
      <c r="B320" s="17">
        <f>IFERROR(VLOOKUP(E313&amp;-$A320,SCH!$E$5:$P$9552,2,0),"")</f>
        <v>0.56944444444444398</v>
      </c>
      <c r="C320" s="17" t="str">
        <f>IFERROR(VLOOKUP(E313&amp;-$A320,SCH!$E$5:$P$9552,3,0),"")</f>
        <v>KLKV</v>
      </c>
      <c r="D320" s="17" t="str">
        <f>IFERROR(VLOOKUP(E313&amp;-$A320,SCH!$E$5:$P$9552,4,0),"")</f>
        <v>NH</v>
      </c>
      <c r="E320" s="17" t="str">
        <f>IFERROR(VLOOKUP(E313&amp;-$A320,SCH!$E$5:$P$9552,5,0),"")</f>
        <v>PSL</v>
      </c>
      <c r="F320" s="17">
        <f>IFERROR(VLOOKUP(E313&amp;-$A320,SCH!$E$5:$P$9552,6,0),"")</f>
        <v>0.5763888888888884</v>
      </c>
      <c r="G320" s="103">
        <f>IFERROR(VLOOKUP(E313&amp;-$A320,SCH!$E$5:$P$9552,7,0),"")</f>
        <v>3.5</v>
      </c>
      <c r="H320" s="20" t="str">
        <f>IFERROR((#REF!-F320),"")</f>
        <v/>
      </c>
      <c r="I320" s="104"/>
    </row>
    <row r="321" spans="1:9" ht="15.95" customHeight="1">
      <c r="A321" s="161" t="s">
        <v>96</v>
      </c>
      <c r="B321" s="161"/>
      <c r="C321" s="111">
        <f>B315-TIME(0,15,0)</f>
        <v>0.25347222222222232</v>
      </c>
      <c r="D321" s="110" t="s">
        <v>97</v>
      </c>
      <c r="E321" s="112">
        <f>VLOOKUP(E313&amp;-$A315,SCH!$E$5:$P$9552,8,0)</f>
        <v>0.33333333333333365</v>
      </c>
      <c r="F321" s="162" t="s">
        <v>98</v>
      </c>
      <c r="G321" s="162"/>
      <c r="H321" s="162"/>
      <c r="I321" s="113">
        <f>SUM(G315:G320)</f>
        <v>154.4</v>
      </c>
    </row>
    <row r="322" spans="1:9" ht="15.95" customHeight="1">
      <c r="A322" s="161" t="s">
        <v>99</v>
      </c>
      <c r="B322" s="161"/>
      <c r="C322" s="111">
        <f>C321+E322</f>
        <v>0.58680555555555514</v>
      </c>
      <c r="D322" s="110" t="s">
        <v>100</v>
      </c>
      <c r="E322" s="112">
        <f>VLOOKUP(E313&amp;-$A315,SCH!$E$5:$P$9552,9,0)</f>
        <v>0.33333333333333276</v>
      </c>
      <c r="F322" s="162" t="s">
        <v>101</v>
      </c>
      <c r="G322" s="162"/>
      <c r="H322" s="162"/>
      <c r="I322" s="114">
        <f>VLOOKUP(E313&amp;-$A315,SCH!$E$5:$P$9552,10,0)</f>
        <v>3.3306690738754696E-16</v>
      </c>
    </row>
    <row r="323" spans="1:9" ht="14.45" customHeight="1">
      <c r="A323" s="163" t="s">
        <v>102</v>
      </c>
      <c r="B323" s="163"/>
      <c r="C323" s="163"/>
      <c r="D323" s="163"/>
      <c r="E323" s="163"/>
      <c r="F323" s="163"/>
      <c r="G323" s="163"/>
      <c r="H323" s="163"/>
      <c r="I323" s="163"/>
    </row>
    <row r="324" spans="1:9">
      <c r="A324" s="163"/>
      <c r="B324" s="163"/>
      <c r="C324" s="163"/>
      <c r="D324" s="163"/>
      <c r="E324" s="163"/>
      <c r="F324" s="163"/>
      <c r="G324" s="163"/>
      <c r="H324" s="163"/>
      <c r="I324" s="163"/>
    </row>
    <row r="325" spans="1:9">
      <c r="A325" s="163"/>
      <c r="B325" s="163"/>
      <c r="C325" s="163"/>
      <c r="D325" s="163"/>
      <c r="E325" s="163"/>
      <c r="F325" s="163"/>
      <c r="G325" s="163"/>
      <c r="H325" s="163"/>
      <c r="I325" s="163"/>
    </row>
    <row r="326" spans="1:9" ht="14.45" customHeight="1">
      <c r="A326" s="164" t="s">
        <v>103</v>
      </c>
      <c r="B326" s="164"/>
      <c r="C326" s="164"/>
      <c r="D326" s="165" t="s">
        <v>104</v>
      </c>
      <c r="E326" s="164" t="s">
        <v>105</v>
      </c>
      <c r="F326" s="164"/>
      <c r="G326" s="164"/>
      <c r="H326" s="164"/>
      <c r="I326" s="164"/>
    </row>
    <row r="327" spans="1:9">
      <c r="A327" s="164"/>
      <c r="B327" s="164"/>
      <c r="C327" s="164"/>
      <c r="D327" s="165"/>
      <c r="E327" s="164"/>
      <c r="F327" s="164"/>
      <c r="G327" s="164"/>
      <c r="H327" s="164"/>
      <c r="I327" s="164"/>
    </row>
    <row r="328" spans="1:9">
      <c r="A328" s="164"/>
      <c r="B328" s="164"/>
      <c r="C328" s="164"/>
      <c r="D328" s="165"/>
      <c r="E328" s="164"/>
      <c r="F328" s="164"/>
      <c r="G328" s="164"/>
      <c r="H328" s="164"/>
      <c r="I328" s="164"/>
    </row>
    <row r="329" spans="1:9">
      <c r="A329" s="164"/>
      <c r="B329" s="164"/>
      <c r="C329" s="164"/>
      <c r="D329" s="165"/>
      <c r="E329" s="164"/>
      <c r="F329" s="164"/>
      <c r="G329" s="164"/>
      <c r="H329" s="164"/>
      <c r="I329" s="164"/>
    </row>
    <row r="331" spans="1:9" ht="20.25">
      <c r="A331" s="166" t="str">
        <f>SCH!$A$1</f>
        <v>UNIT : PARASSALA</v>
      </c>
      <c r="B331" s="166"/>
      <c r="C331" s="166"/>
      <c r="D331" s="166"/>
      <c r="E331" s="166"/>
      <c r="F331" s="166"/>
      <c r="G331" s="166"/>
      <c r="H331" s="166"/>
      <c r="I331" s="166"/>
    </row>
    <row r="332" spans="1:9" ht="17.45" customHeight="1">
      <c r="A332" s="167" t="s">
        <v>87</v>
      </c>
      <c r="B332" s="167"/>
      <c r="C332" s="167"/>
      <c r="D332" s="170"/>
      <c r="E332" s="170"/>
      <c r="F332" s="170"/>
      <c r="G332" s="168" t="s">
        <v>88</v>
      </c>
      <c r="H332" s="168"/>
      <c r="I332" s="168"/>
    </row>
    <row r="333" spans="1:9" ht="20.45" customHeight="1">
      <c r="A333" s="158" t="s">
        <v>89</v>
      </c>
      <c r="B333" s="158"/>
      <c r="C333" s="89" t="s">
        <v>90</v>
      </c>
      <c r="D333" s="88" t="s">
        <v>91</v>
      </c>
      <c r="E333" s="159">
        <v>27</v>
      </c>
      <c r="F333" s="159"/>
      <c r="G333" s="90" t="s">
        <v>92</v>
      </c>
      <c r="H333" s="160"/>
      <c r="I333" s="160"/>
    </row>
    <row r="334" spans="1:9" ht="28.5">
      <c r="A334" s="92" t="s">
        <v>4</v>
      </c>
      <c r="B334" s="93" t="s">
        <v>18</v>
      </c>
      <c r="C334" s="93" t="s">
        <v>19</v>
      </c>
      <c r="D334" s="93" t="s">
        <v>93</v>
      </c>
      <c r="E334" s="93" t="s">
        <v>20</v>
      </c>
      <c r="F334" s="94" t="s">
        <v>94</v>
      </c>
      <c r="G334" s="95" t="s">
        <v>95</v>
      </c>
      <c r="H334" s="94" t="s">
        <v>17</v>
      </c>
      <c r="I334" s="96" t="s">
        <v>23</v>
      </c>
    </row>
    <row r="335" spans="1:9" ht="15.75">
      <c r="A335" s="97">
        <v>1</v>
      </c>
      <c r="B335" s="98">
        <f>IFERROR(VLOOKUP(E333&amp;-$A335,SCH!$E$5:$P$9552,2,0),"")</f>
        <v>0.27777777777777801</v>
      </c>
      <c r="C335" s="98" t="str">
        <f>IFERROR(VLOOKUP(E333&amp;-$A335,SCH!$E$5:$P$9552,3,0),"")</f>
        <v>PSL</v>
      </c>
      <c r="D335" s="98" t="str">
        <f>IFERROR(VLOOKUP(E333&amp;-$A335,SCH!$E$5:$P$9552,4,0),"")</f>
        <v>NH</v>
      </c>
      <c r="E335" s="98" t="str">
        <f>IFERROR(VLOOKUP(E333&amp;-$A335,SCH!$E$5:$P$9552,5,0),"")</f>
        <v>KLKV</v>
      </c>
      <c r="F335" s="98">
        <f>IFERROR(VLOOKUP(E333&amp;-$A335,SCH!$E$5:$P$9552,6,0),"")</f>
        <v>0.28472222222222243</v>
      </c>
      <c r="G335" s="99">
        <f>IFERROR(VLOOKUP(E333&amp;-$A335,SCH!$E$5:$P$9552,7,0),"")</f>
        <v>3.5</v>
      </c>
      <c r="H335" s="100">
        <f t="shared" ref="H335:H339" si="16">IFERROR((B336-F335),"")</f>
        <v>6.9444444444445863E-3</v>
      </c>
      <c r="I335" s="101"/>
    </row>
    <row r="336" spans="1:9" ht="15.75">
      <c r="A336" s="102">
        <v>2</v>
      </c>
      <c r="B336" s="17">
        <f>IFERROR(VLOOKUP(E333&amp;-$A336,SCH!$E$5:$P$9552,2,0),"")</f>
        <v>0.29166666666666702</v>
      </c>
      <c r="C336" s="17" t="str">
        <f>IFERROR(VLOOKUP(E333&amp;-$A336,SCH!$E$5:$P$9552,3,0),"")</f>
        <v>KLKV</v>
      </c>
      <c r="D336" s="17" t="str">
        <f>IFERROR(VLOOKUP(E333&amp;-$A336,SCH!$E$5:$P$9552,4,0),"")</f>
        <v>NH</v>
      </c>
      <c r="E336" s="17" t="str">
        <f>IFERROR(VLOOKUP(E333&amp;-$A336,SCH!$E$5:$P$9552,5,0),"")</f>
        <v>MC</v>
      </c>
      <c r="F336" s="17">
        <f>IFERROR(VLOOKUP(E333&amp;-$A336,SCH!$E$5:$P$9552,6,0),"")</f>
        <v>0.36111111111111144</v>
      </c>
      <c r="G336" s="103">
        <f>IFERROR(VLOOKUP(E333&amp;-$A336,SCH!$E$5:$P$9552,7,0),"")</f>
        <v>40</v>
      </c>
      <c r="H336" s="20">
        <f t="shared" si="16"/>
        <v>2.0833333333332538E-2</v>
      </c>
      <c r="I336" s="104"/>
    </row>
    <row r="337" spans="1:9" ht="15.75">
      <c r="A337" s="102">
        <v>3</v>
      </c>
      <c r="B337" s="17">
        <f>IFERROR(VLOOKUP(E333&amp;-$A337,SCH!$E$5:$P$9552,2,0),"")</f>
        <v>0.38194444444444398</v>
      </c>
      <c r="C337" s="17" t="str">
        <f>IFERROR(VLOOKUP(E333&amp;-$A337,SCH!$E$5:$P$9552,3,0),"")</f>
        <v>MC</v>
      </c>
      <c r="D337" s="17" t="str">
        <f>IFERROR(VLOOKUP(E333&amp;-$A337,SCH!$E$5:$P$9552,4,0),"")</f>
        <v>NH</v>
      </c>
      <c r="E337" s="17" t="str">
        <f>IFERROR(VLOOKUP(E333&amp;-$A337,SCH!$E$5:$P$9552,5,0),"")</f>
        <v>KLKV</v>
      </c>
      <c r="F337" s="17">
        <f>IFERROR(VLOOKUP(E333&amp;-$A337,SCH!$E$5:$P$9552,6,0),"")</f>
        <v>0.4513888888888884</v>
      </c>
      <c r="G337" s="103">
        <f>IFERROR(VLOOKUP(E333&amp;-$A337,SCH!$E$5:$P$9552,7,0),"")</f>
        <v>40</v>
      </c>
      <c r="H337" s="20">
        <f t="shared" si="16"/>
        <v>6.9444444444455855E-3</v>
      </c>
      <c r="I337" s="104"/>
    </row>
    <row r="338" spans="1:9" ht="15.75">
      <c r="A338" s="102">
        <v>4</v>
      </c>
      <c r="B338" s="17">
        <f>IFERROR(VLOOKUP(E333&amp;-$A338,SCH!$E$5:$P$9552,2,0),"")</f>
        <v>0.45833333333333398</v>
      </c>
      <c r="C338" s="17" t="str">
        <f>IFERROR(VLOOKUP(E333&amp;-$A338,SCH!$E$5:$P$9552,3,0),"")</f>
        <v>KLKV</v>
      </c>
      <c r="D338" s="17" t="str">
        <f>IFERROR(VLOOKUP(E333&amp;-$A338,SCH!$E$5:$P$9552,4,0),"")</f>
        <v>NH</v>
      </c>
      <c r="E338" s="17" t="str">
        <f>IFERROR(VLOOKUP(E333&amp;-$A338,SCH!$E$5:$P$9552,5,0),"")</f>
        <v>MC</v>
      </c>
      <c r="F338" s="17">
        <f>IFERROR(VLOOKUP(E333&amp;-$A338,SCH!$E$5:$P$9552,6,0),"")</f>
        <v>0.52777777777777835</v>
      </c>
      <c r="G338" s="103">
        <f>IFERROR(VLOOKUP(E333&amp;-$A338,SCH!$E$5:$P$9552,7,0),"")</f>
        <v>40</v>
      </c>
      <c r="H338" s="20">
        <f t="shared" si="16"/>
        <v>6.9444444444436426E-3</v>
      </c>
      <c r="I338" s="104"/>
    </row>
    <row r="339" spans="1:9" ht="15.75">
      <c r="A339" s="102">
        <v>5</v>
      </c>
      <c r="B339" s="17">
        <f>IFERROR(VLOOKUP(E333&amp;-$A339,SCH!$E$5:$P$9552,2,0),"")</f>
        <v>0.53472222222222199</v>
      </c>
      <c r="C339" s="17" t="str">
        <f>IFERROR(VLOOKUP(E333&amp;-$A339,SCH!$E$5:$P$9552,3,0),"")</f>
        <v>MC</v>
      </c>
      <c r="D339" s="17" t="str">
        <f>IFERROR(VLOOKUP(E333&amp;-$A339,SCH!$E$5:$P$9552,4,0),"")</f>
        <v>NH</v>
      </c>
      <c r="E339" s="17" t="str">
        <f>IFERROR(VLOOKUP(E333&amp;-$A339,SCH!$E$5:$P$9552,5,0),"")</f>
        <v>KLKV</v>
      </c>
      <c r="F339" s="17">
        <f>IFERROR(VLOOKUP(E333&amp;-$A339,SCH!$E$5:$P$9552,6,0),"")</f>
        <v>0.60416666666666641</v>
      </c>
      <c r="G339" s="103">
        <f>IFERROR(VLOOKUP(E333&amp;-$A339,SCH!$E$5:$P$9552,7,0),"")</f>
        <v>40</v>
      </c>
      <c r="H339" s="20">
        <f t="shared" si="16"/>
        <v>6.944444444445641E-3</v>
      </c>
      <c r="I339" s="104"/>
    </row>
    <row r="340" spans="1:9" ht="15.75">
      <c r="A340" s="102">
        <v>6</v>
      </c>
      <c r="B340" s="17">
        <f>IFERROR(VLOOKUP(E333&amp;-$A340,SCH!$E$5:$P$9552,2,0),"")</f>
        <v>0.61111111111111205</v>
      </c>
      <c r="C340" s="17" t="str">
        <f>IFERROR(VLOOKUP(E333&amp;-$A340,SCH!$E$5:$P$9552,3,0),"")</f>
        <v>KLKV</v>
      </c>
      <c r="D340" s="17" t="str">
        <f>IFERROR(VLOOKUP(E333&amp;-$A340,SCH!$E$5:$P$9552,4,0),"")</f>
        <v>NH</v>
      </c>
      <c r="E340" s="17" t="str">
        <f>IFERROR(VLOOKUP(E333&amp;-$A340,SCH!$E$5:$P$9552,5,0),"")</f>
        <v>PSL</v>
      </c>
      <c r="F340" s="17">
        <f>IFERROR(VLOOKUP(E333&amp;-$A340,SCH!$E$5:$P$9552,6,0),"")</f>
        <v>0.61805555555555647</v>
      </c>
      <c r="G340" s="103">
        <f>IFERROR(VLOOKUP(E333&amp;-$A340,SCH!$E$5:$P$9552,7,0),"")</f>
        <v>3.5</v>
      </c>
      <c r="H340" s="20" t="str">
        <f>IFERROR((#REF!-F340),"")</f>
        <v/>
      </c>
      <c r="I340" s="104"/>
    </row>
    <row r="341" spans="1:9" ht="15.95" customHeight="1">
      <c r="A341" s="161" t="s">
        <v>96</v>
      </c>
      <c r="B341" s="161"/>
      <c r="C341" s="111">
        <f>B335-TIME(0,15,0)</f>
        <v>0.26736111111111133</v>
      </c>
      <c r="D341" s="110" t="s">
        <v>97</v>
      </c>
      <c r="E341" s="112">
        <f>VLOOKUP(E333&amp;-$A335,SCH!$E$5:$P$9552,8,0)</f>
        <v>0.3611111111111126</v>
      </c>
      <c r="F341" s="162" t="s">
        <v>98</v>
      </c>
      <c r="G341" s="162"/>
      <c r="H341" s="162"/>
      <c r="I341" s="113">
        <f>SUM(G335:G340)</f>
        <v>167</v>
      </c>
    </row>
    <row r="342" spans="1:9" ht="15.95" customHeight="1">
      <c r="A342" s="161" t="s">
        <v>99</v>
      </c>
      <c r="B342" s="161"/>
      <c r="C342" s="111">
        <f>C341+E342</f>
        <v>0.62847222222222321</v>
      </c>
      <c r="D342" s="110" t="s">
        <v>100</v>
      </c>
      <c r="E342" s="112">
        <f>VLOOKUP(E333&amp;-$A335,SCH!$E$5:$P$9552,9,0)</f>
        <v>0.36111111111111183</v>
      </c>
      <c r="F342" s="162" t="s">
        <v>101</v>
      </c>
      <c r="G342" s="162"/>
      <c r="H342" s="162"/>
      <c r="I342" s="114">
        <f>VLOOKUP(E333&amp;-$A335,SCH!$E$5:$P$9552,10,0)</f>
        <v>2.7777777777779289E-2</v>
      </c>
    </row>
    <row r="343" spans="1:9" ht="14.45" customHeight="1">
      <c r="A343" s="163" t="s">
        <v>102</v>
      </c>
      <c r="B343" s="163"/>
      <c r="C343" s="163"/>
      <c r="D343" s="163"/>
      <c r="E343" s="163"/>
      <c r="F343" s="163"/>
      <c r="G343" s="163"/>
      <c r="H343" s="163"/>
      <c r="I343" s="163"/>
    </row>
    <row r="344" spans="1:9">
      <c r="A344" s="163"/>
      <c r="B344" s="163"/>
      <c r="C344" s="163"/>
      <c r="D344" s="163"/>
      <c r="E344" s="163"/>
      <c r="F344" s="163"/>
      <c r="G344" s="163"/>
      <c r="H344" s="163"/>
      <c r="I344" s="163"/>
    </row>
    <row r="345" spans="1:9">
      <c r="A345" s="163"/>
      <c r="B345" s="163"/>
      <c r="C345" s="163"/>
      <c r="D345" s="163"/>
      <c r="E345" s="163"/>
      <c r="F345" s="163"/>
      <c r="G345" s="163"/>
      <c r="H345" s="163"/>
      <c r="I345" s="163"/>
    </row>
    <row r="346" spans="1:9" ht="14.45" customHeight="1">
      <c r="A346" s="164" t="s">
        <v>103</v>
      </c>
      <c r="B346" s="164"/>
      <c r="C346" s="164"/>
      <c r="D346" s="165" t="s">
        <v>104</v>
      </c>
      <c r="E346" s="164" t="s">
        <v>105</v>
      </c>
      <c r="F346" s="164"/>
      <c r="G346" s="164"/>
      <c r="H346" s="164"/>
      <c r="I346" s="164"/>
    </row>
    <row r="347" spans="1:9">
      <c r="A347" s="164"/>
      <c r="B347" s="164"/>
      <c r="C347" s="164"/>
      <c r="D347" s="165"/>
      <c r="E347" s="164"/>
      <c r="F347" s="164"/>
      <c r="G347" s="164"/>
      <c r="H347" s="164"/>
      <c r="I347" s="164"/>
    </row>
    <row r="348" spans="1:9">
      <c r="A348" s="164"/>
      <c r="B348" s="164"/>
      <c r="C348" s="164"/>
      <c r="D348" s="165"/>
      <c r="E348" s="164"/>
      <c r="F348" s="164"/>
      <c r="G348" s="164"/>
      <c r="H348" s="164"/>
      <c r="I348" s="164"/>
    </row>
    <row r="349" spans="1:9">
      <c r="A349" s="164"/>
      <c r="B349" s="164"/>
      <c r="C349" s="164"/>
      <c r="D349" s="165"/>
      <c r="E349" s="164"/>
      <c r="F349" s="164"/>
      <c r="G349" s="164"/>
      <c r="H349" s="164"/>
      <c r="I349" s="164"/>
    </row>
    <row r="350" spans="1:9" ht="15.75" thickBot="1"/>
    <row r="351" spans="1:9" ht="21" thickBot="1">
      <c r="A351" s="166" t="str">
        <f>SCH!$A$1</f>
        <v>UNIT : PARASSALA</v>
      </c>
      <c r="B351" s="166"/>
      <c r="C351" s="166"/>
      <c r="D351" s="166"/>
      <c r="E351" s="166"/>
      <c r="F351" s="166"/>
      <c r="G351" s="166"/>
      <c r="H351" s="166"/>
      <c r="I351" s="166"/>
    </row>
    <row r="352" spans="1:9" ht="20.25" customHeight="1" thickBot="1">
      <c r="A352" s="167" t="s">
        <v>87</v>
      </c>
      <c r="B352" s="167"/>
      <c r="C352" s="167"/>
      <c r="D352" s="170"/>
      <c r="E352" s="170"/>
      <c r="F352" s="170"/>
      <c r="G352" s="168" t="s">
        <v>88</v>
      </c>
      <c r="H352" s="168"/>
      <c r="I352" s="168"/>
    </row>
    <row r="353" spans="1:9" ht="17.45" customHeight="1" thickBot="1">
      <c r="A353" s="158" t="s">
        <v>89</v>
      </c>
      <c r="B353" s="158"/>
      <c r="C353" s="89" t="s">
        <v>90</v>
      </c>
      <c r="D353" s="142" t="s">
        <v>91</v>
      </c>
      <c r="E353" s="159">
        <v>28</v>
      </c>
      <c r="F353" s="159"/>
      <c r="G353" s="90" t="s">
        <v>92</v>
      </c>
      <c r="H353" s="160"/>
      <c r="I353" s="160"/>
    </row>
    <row r="354" spans="1:9" ht="29.25" thickBot="1">
      <c r="A354" s="92" t="s">
        <v>4</v>
      </c>
      <c r="B354" s="93" t="s">
        <v>18</v>
      </c>
      <c r="C354" s="93" t="s">
        <v>19</v>
      </c>
      <c r="D354" s="93" t="s">
        <v>93</v>
      </c>
      <c r="E354" s="93" t="s">
        <v>20</v>
      </c>
      <c r="F354" s="94" t="s">
        <v>94</v>
      </c>
      <c r="G354" s="95" t="s">
        <v>95</v>
      </c>
      <c r="H354" s="94" t="s">
        <v>17</v>
      </c>
      <c r="I354" s="96" t="s">
        <v>23</v>
      </c>
    </row>
    <row r="355" spans="1:9" ht="15.75">
      <c r="A355" s="97">
        <v>1</v>
      </c>
      <c r="B355" s="98">
        <f>IFERROR(VLOOKUP(E353&amp;-$A355,SCH!$E$5:$P$9552,2,0),"")</f>
        <v>0.4236111111111111</v>
      </c>
      <c r="C355" s="98" t="str">
        <f>IFERROR(VLOOKUP(E353&amp;-$A355,SCH!$E$5:$P$9552,3,0),"")</f>
        <v>PSL</v>
      </c>
      <c r="D355" s="98" t="str">
        <f>IFERROR(VLOOKUP(E353&amp;-$A355,SCH!$E$5:$P$9552,4,0),"")</f>
        <v>NH</v>
      </c>
      <c r="E355" s="98" t="str">
        <f>IFERROR(VLOOKUP(E353&amp;-$A355,SCH!$E$5:$P$9552,5,0),"")</f>
        <v>KLKV</v>
      </c>
      <c r="F355" s="98">
        <f>IFERROR(VLOOKUP(E353&amp;-$A355,SCH!$E$5:$P$9552,6,0),"")</f>
        <v>0.43055555555555552</v>
      </c>
      <c r="G355" s="99">
        <f>IFERROR(VLOOKUP(E353&amp;-$A355,SCH!$E$5:$P$9552,7,0),"")</f>
        <v>3.5</v>
      </c>
      <c r="H355" s="100">
        <f t="shared" ref="H355:H360" si="17">IFERROR((B356-F355),"")</f>
        <v>3.4722222222222099E-3</v>
      </c>
      <c r="I355" s="101"/>
    </row>
    <row r="356" spans="1:9" ht="15.75">
      <c r="A356" s="102">
        <v>2</v>
      </c>
      <c r="B356" s="17">
        <f>IFERROR(VLOOKUP(E353&amp;-$A356,SCH!$E$5:$P$9552,2,0),"")</f>
        <v>0.43402777777777773</v>
      </c>
      <c r="C356" s="17" t="str">
        <f>IFERROR(VLOOKUP(E353&amp;-$A356,SCH!$E$5:$P$9552,3,0),"")</f>
        <v>KLKV</v>
      </c>
      <c r="D356" s="17" t="str">
        <f>IFERROR(VLOOKUP(E353&amp;-$A356,SCH!$E$5:$P$9552,4,0),"")</f>
        <v>NH</v>
      </c>
      <c r="E356" s="17" t="str">
        <f>IFERROR(VLOOKUP(E353&amp;-$A356,SCH!$E$5:$P$9552,5,0),"")</f>
        <v>MC</v>
      </c>
      <c r="F356" s="17">
        <f>IFERROR(VLOOKUP(E353&amp;-$A356,SCH!$E$5:$P$9552,6,0),"")</f>
        <v>0.50694444444444442</v>
      </c>
      <c r="G356" s="103">
        <f>IFERROR(VLOOKUP(E353&amp;-$A356,SCH!$E$5:$P$9552,7,0),"")</f>
        <v>40</v>
      </c>
      <c r="H356" s="115">
        <f t="shared" si="17"/>
        <v>6.9444444444445308E-3</v>
      </c>
      <c r="I356" s="104"/>
    </row>
    <row r="357" spans="1:9" ht="15.75">
      <c r="A357" s="102">
        <v>3</v>
      </c>
      <c r="B357" s="17">
        <f>IFERROR(VLOOKUP(E353&amp;-$A357,SCH!$E$5:$P$9552,2,0),"")</f>
        <v>0.51388888888888895</v>
      </c>
      <c r="C357" s="17" t="str">
        <f>IFERROR(VLOOKUP(E353&amp;-$A357,SCH!$E$5:$P$9552,3,0),"")</f>
        <v>MC</v>
      </c>
      <c r="D357" s="17" t="str">
        <f>IFERROR(VLOOKUP(E353&amp;-$A357,SCH!$E$5:$P$9552,4,0),"")</f>
        <v>NH</v>
      </c>
      <c r="E357" s="17" t="str">
        <f>IFERROR(VLOOKUP(E353&amp;-$A357,SCH!$E$5:$P$9552,5,0),"")</f>
        <v>KLKV</v>
      </c>
      <c r="F357" s="17">
        <f>IFERROR(VLOOKUP(E353&amp;-$A357,SCH!$E$5:$P$9552,6,0),"")</f>
        <v>0.58680555555555558</v>
      </c>
      <c r="G357" s="103">
        <f>IFERROR(VLOOKUP(E353&amp;-$A357,SCH!$E$5:$P$9552,7,0),"")</f>
        <v>40</v>
      </c>
      <c r="H357" s="115">
        <f t="shared" si="17"/>
        <v>2.083333333333337E-2</v>
      </c>
      <c r="I357" s="104"/>
    </row>
    <row r="358" spans="1:9" ht="15.75">
      <c r="A358" s="102">
        <v>4</v>
      </c>
      <c r="B358" s="17">
        <f>IFERROR(VLOOKUP(E353&amp;-$A358,SCH!$E$5:$P$9552,2,0),"")</f>
        <v>0.60763888888888895</v>
      </c>
      <c r="C358" s="17" t="str">
        <f>IFERROR(VLOOKUP(E353&amp;-$A358,SCH!$E$5:$P$9552,3,0),"")</f>
        <v>KLKV</v>
      </c>
      <c r="D358" s="17" t="str">
        <f>IFERROR(VLOOKUP(E353&amp;-$A358,SCH!$E$5:$P$9552,4,0),"")</f>
        <v>NH</v>
      </c>
      <c r="E358" s="17" t="str">
        <f>IFERROR(VLOOKUP(E353&amp;-$A358,SCH!$E$5:$P$9552,5,0),"")</f>
        <v>TVM</v>
      </c>
      <c r="F358" s="17">
        <f>IFERROR(VLOOKUP(E353&amp;-$A358,SCH!$E$5:$P$9552,6,0),"")</f>
        <v>0.65972222222222232</v>
      </c>
      <c r="G358" s="103">
        <f>IFERROR(VLOOKUP(E353&amp;-$A358,SCH!$E$5:$P$9552,7,0),"")</f>
        <v>33.700000000000003</v>
      </c>
      <c r="H358" s="115">
        <f t="shared" si="17"/>
        <v>6.9444444444443088E-3</v>
      </c>
      <c r="I358" s="104"/>
    </row>
    <row r="359" spans="1:9" ht="15.75">
      <c r="A359" s="102">
        <v>5</v>
      </c>
      <c r="B359" s="17">
        <f>IFERROR(VLOOKUP(E353&amp;-$A359,SCH!$E$5:$P$9552,2,0),"")</f>
        <v>0.66666666666666663</v>
      </c>
      <c r="C359" s="17" t="str">
        <f>IFERROR(VLOOKUP(E353&amp;-$A359,SCH!$E$5:$P$9552,3,0),"")</f>
        <v>TVM</v>
      </c>
      <c r="D359" s="17" t="str">
        <f>IFERROR(VLOOKUP(E353&amp;-$A359,SCH!$E$5:$P$9552,4,0),"")</f>
        <v>NH</v>
      </c>
      <c r="E359" s="17" t="str">
        <f>IFERROR(VLOOKUP(E353&amp;-$A359,SCH!$E$5:$P$9552,5,0),"")</f>
        <v>KLKV</v>
      </c>
      <c r="F359" s="17">
        <f>IFERROR(VLOOKUP(E353&amp;-$A359,SCH!$E$5:$P$9552,6,0),"")</f>
        <v>0.72222222222222221</v>
      </c>
      <c r="G359" s="103">
        <f>IFERROR(VLOOKUP(E353&amp;-$A359,SCH!$E$5:$P$9552,7,0),"")</f>
        <v>33.700000000000003</v>
      </c>
      <c r="H359" s="115">
        <f t="shared" si="17"/>
        <v>6.9444444444444198E-3</v>
      </c>
      <c r="I359" s="104"/>
    </row>
    <row r="360" spans="1:9" ht="15.75">
      <c r="A360" s="102">
        <v>6</v>
      </c>
      <c r="B360" s="17">
        <f>IFERROR(VLOOKUP(E353&amp;-$A360,SCH!$E$5:$P$9552,2,0),"")</f>
        <v>0.72916666666666663</v>
      </c>
      <c r="C360" s="17" t="str">
        <f>IFERROR(VLOOKUP(E353&amp;-$A360,SCH!$E$5:$P$9552,3,0),"")</f>
        <v>KLKV</v>
      </c>
      <c r="D360" s="17" t="str">
        <f>IFERROR(VLOOKUP(E353&amp;-$A360,SCH!$E$5:$P$9552,4,0),"")</f>
        <v>KRKM</v>
      </c>
      <c r="E360" s="17" t="str">
        <f>IFERROR(VLOOKUP(E353&amp;-$A360,SCH!$E$5:$P$9552,5,0),"")</f>
        <v>VLRD</v>
      </c>
      <c r="F360" s="17">
        <f>IFERROR(VLOOKUP(E353&amp;-$A360,SCH!$E$5:$P$9552,6,0),"")</f>
        <v>0.75694444444444442</v>
      </c>
      <c r="G360" s="103">
        <f>IFERROR(VLOOKUP(E353&amp;-$A360,SCH!$E$5:$P$9552,7,0),"")</f>
        <v>17</v>
      </c>
      <c r="H360" s="115">
        <f t="shared" si="17"/>
        <v>6.9444444444444198E-3</v>
      </c>
      <c r="I360" s="104"/>
    </row>
    <row r="361" spans="1:9" ht="16.5" thickBot="1">
      <c r="A361" s="102">
        <v>7</v>
      </c>
      <c r="B361" s="17">
        <f>IFERROR(VLOOKUP(E353&amp;-$A361,SCH!$E$5:$P$9552,2,0),"")</f>
        <v>0.76388888888888884</v>
      </c>
      <c r="C361" s="17" t="str">
        <f>IFERROR(VLOOKUP(E353&amp;-$A361,SCH!$E$5:$P$9552,3,0),"")</f>
        <v>VLRD</v>
      </c>
      <c r="D361" s="17" t="str">
        <f>IFERROR(VLOOKUP(E353&amp;-$A361,SCH!$E$5:$P$9552,4,0),"")</f>
        <v>KRKM</v>
      </c>
      <c r="E361" s="17" t="str">
        <f>IFERROR(VLOOKUP(E353&amp;-$A361,SCH!$E$5:$P$9552,5,0),"")</f>
        <v>PSL</v>
      </c>
      <c r="F361" s="17">
        <f>IFERROR(VLOOKUP(E353&amp;-$A361,SCH!$E$5:$P$9552,6,0),"")</f>
        <v>0.79166666666666663</v>
      </c>
      <c r="G361" s="103">
        <f>IFERROR(VLOOKUP(E353&amp;-$A361,SCH!$E$5:$P$9552,7,0),"")</f>
        <v>17</v>
      </c>
      <c r="H361" s="115" t="str">
        <f>IFERROR((#REF!-F361),"")</f>
        <v/>
      </c>
      <c r="I361" s="104"/>
    </row>
    <row r="362" spans="1:9" ht="15.95" customHeight="1" thickBot="1">
      <c r="A362" s="161" t="s">
        <v>96</v>
      </c>
      <c r="B362" s="161"/>
      <c r="C362" s="111">
        <f>B355-TIME(0,15,0)</f>
        <v>0.41319444444444442</v>
      </c>
      <c r="D362" s="141" t="s">
        <v>97</v>
      </c>
      <c r="E362" s="112">
        <f>VLOOKUP(E353&amp;-$A355,SCH!$E$5:$P$9552,8,0)</f>
        <v>0.38888888888888884</v>
      </c>
      <c r="F362" s="162" t="s">
        <v>98</v>
      </c>
      <c r="G362" s="162"/>
      <c r="H362" s="162"/>
      <c r="I362" s="113">
        <f>SUM(G355:G361)</f>
        <v>184.9</v>
      </c>
    </row>
    <row r="363" spans="1:9" ht="15.95" customHeight="1" thickBot="1">
      <c r="A363" s="161" t="s">
        <v>99</v>
      </c>
      <c r="B363" s="161"/>
      <c r="C363" s="111">
        <f>C362+E363</f>
        <v>0.80208333333333326</v>
      </c>
      <c r="D363" s="141" t="s">
        <v>100</v>
      </c>
      <c r="E363" s="112">
        <f>VLOOKUP(E353&amp;-$A355,SCH!$E$5:$P$9552,9,0)</f>
        <v>0.3888888888888889</v>
      </c>
      <c r="F363" s="162" t="s">
        <v>101</v>
      </c>
      <c r="G363" s="162"/>
      <c r="H363" s="162"/>
      <c r="I363" s="114">
        <f>VLOOKUP(E353&amp;-$A355,SCH!$E$5:$P$9552,10,0)</f>
        <v>5.5555555555555525E-2</v>
      </c>
    </row>
    <row r="364" spans="1:9" ht="14.45" customHeight="1" thickBot="1">
      <c r="A364" s="163" t="s">
        <v>102</v>
      </c>
      <c r="B364" s="163"/>
      <c r="C364" s="163"/>
      <c r="D364" s="163"/>
      <c r="E364" s="163"/>
      <c r="F364" s="163"/>
      <c r="G364" s="163"/>
      <c r="H364" s="163"/>
      <c r="I364" s="163"/>
    </row>
    <row r="365" spans="1:9" ht="15.75" thickBot="1">
      <c r="A365" s="163"/>
      <c r="B365" s="163"/>
      <c r="C365" s="163"/>
      <c r="D365" s="163"/>
      <c r="E365" s="163"/>
      <c r="F365" s="163"/>
      <c r="G365" s="163"/>
      <c r="H365" s="163"/>
      <c r="I365" s="163"/>
    </row>
    <row r="366" spans="1:9" ht="15.75" thickBot="1">
      <c r="A366" s="163"/>
      <c r="B366" s="163"/>
      <c r="C366" s="163"/>
      <c r="D366" s="163"/>
      <c r="E366" s="163"/>
      <c r="F366" s="163"/>
      <c r="G366" s="163"/>
      <c r="H366" s="163"/>
      <c r="I366" s="163"/>
    </row>
    <row r="367" spans="1:9" ht="14.45" customHeight="1" thickBot="1">
      <c r="A367" s="164" t="s">
        <v>103</v>
      </c>
      <c r="B367" s="164"/>
      <c r="C367" s="164"/>
      <c r="D367" s="165" t="s">
        <v>104</v>
      </c>
      <c r="E367" s="164" t="s">
        <v>105</v>
      </c>
      <c r="F367" s="164"/>
      <c r="G367" s="164"/>
      <c r="H367" s="164"/>
      <c r="I367" s="164"/>
    </row>
    <row r="368" spans="1:9" ht="15.75" thickBot="1">
      <c r="A368" s="164"/>
      <c r="B368" s="164"/>
      <c r="C368" s="164"/>
      <c r="D368" s="165"/>
      <c r="E368" s="164"/>
      <c r="F368" s="164"/>
      <c r="G368" s="164"/>
      <c r="H368" s="164"/>
      <c r="I368" s="164"/>
    </row>
    <row r="369" spans="1:9" ht="15.75" thickBot="1">
      <c r="A369" s="164"/>
      <c r="B369" s="164"/>
      <c r="C369" s="164"/>
      <c r="D369" s="165"/>
      <c r="E369" s="164"/>
      <c r="F369" s="164"/>
      <c r="G369" s="164"/>
      <c r="H369" s="164"/>
      <c r="I369" s="164"/>
    </row>
    <row r="370" spans="1:9" ht="15.75" thickBot="1">
      <c r="A370" s="164"/>
      <c r="B370" s="164"/>
      <c r="C370" s="164"/>
      <c r="D370" s="165"/>
      <c r="E370" s="164"/>
      <c r="F370" s="164"/>
      <c r="G370" s="164"/>
      <c r="H370" s="164"/>
      <c r="I370" s="164"/>
    </row>
    <row r="371" spans="1:9" ht="15.75" thickBot="1"/>
    <row r="372" spans="1:9" ht="20.25">
      <c r="A372" s="166" t="str">
        <f>SCH!$A$1</f>
        <v>UNIT : PARASSALA</v>
      </c>
      <c r="B372" s="166"/>
      <c r="C372" s="166"/>
      <c r="D372" s="166"/>
      <c r="E372" s="166"/>
      <c r="F372" s="166"/>
      <c r="G372" s="166"/>
      <c r="H372" s="166"/>
      <c r="I372" s="166"/>
    </row>
    <row r="373" spans="1:9" ht="17.45" customHeight="1">
      <c r="A373" s="167" t="s">
        <v>87</v>
      </c>
      <c r="B373" s="167"/>
      <c r="C373" s="167"/>
      <c r="D373" s="170"/>
      <c r="E373" s="170"/>
      <c r="F373" s="170"/>
      <c r="G373" s="168" t="s">
        <v>88</v>
      </c>
      <c r="H373" s="168"/>
      <c r="I373" s="168"/>
    </row>
    <row r="374" spans="1:9" ht="20.45" customHeight="1">
      <c r="A374" s="158" t="s">
        <v>89</v>
      </c>
      <c r="B374" s="158"/>
      <c r="C374" s="89" t="s">
        <v>90</v>
      </c>
      <c r="D374" s="88" t="s">
        <v>91</v>
      </c>
      <c r="E374" s="159">
        <v>29</v>
      </c>
      <c r="F374" s="159"/>
      <c r="G374" s="90" t="s">
        <v>92</v>
      </c>
      <c r="H374" s="160"/>
      <c r="I374" s="160"/>
    </row>
    <row r="375" spans="1:9" ht="28.5">
      <c r="A375" s="92" t="s">
        <v>4</v>
      </c>
      <c r="B375" s="93" t="s">
        <v>18</v>
      </c>
      <c r="C375" s="93" t="s">
        <v>19</v>
      </c>
      <c r="D375" s="93" t="s">
        <v>93</v>
      </c>
      <c r="E375" s="93" t="s">
        <v>20</v>
      </c>
      <c r="F375" s="94" t="s">
        <v>94</v>
      </c>
      <c r="G375" s="95" t="s">
        <v>95</v>
      </c>
      <c r="H375" s="94" t="s">
        <v>17</v>
      </c>
      <c r="I375" s="96" t="s">
        <v>23</v>
      </c>
    </row>
    <row r="376" spans="1:9" ht="15.75">
      <c r="A376" s="97">
        <v>1</v>
      </c>
      <c r="B376" s="98">
        <f>IFERROR(VLOOKUP(E374&amp;-$A376,SCH!$E$5:$P$9552,2,0),"")</f>
        <v>0.29166666666666669</v>
      </c>
      <c r="C376" s="98" t="str">
        <f>IFERROR(VLOOKUP(E374&amp;-$A376,SCH!$E$5:$P$9552,3,0),"")</f>
        <v>PSL</v>
      </c>
      <c r="D376" s="98" t="str">
        <f>IFERROR(VLOOKUP(E374&amp;-$A376,SCH!$E$5:$P$9552,4,0),"")</f>
        <v>KLKV-NH-TVM</v>
      </c>
      <c r="E376" s="98" t="str">
        <f>IFERROR(VLOOKUP(E374&amp;-$A376,SCH!$E$5:$P$9552,5,0),"")</f>
        <v>MC</v>
      </c>
      <c r="F376" s="98">
        <f>IFERROR(VLOOKUP(E374&amp;-$A376,SCH!$E$5:$P$9552,6,0),"")</f>
        <v>0.38194444444444448</v>
      </c>
      <c r="G376" s="99">
        <f>IFERROR(VLOOKUP(E374&amp;-$A376,SCH!$E$5:$P$9552,7,0),"")</f>
        <v>43.5</v>
      </c>
      <c r="H376" s="100">
        <f t="shared" ref="H376:H381" si="18">IFERROR((B377-F376),"")</f>
        <v>6.9444444444444198E-3</v>
      </c>
      <c r="I376" s="101"/>
    </row>
    <row r="377" spans="1:9" ht="15.75">
      <c r="A377" s="102">
        <v>2</v>
      </c>
      <c r="B377" s="17">
        <f>IFERROR(VLOOKUP(E374&amp;-$A377,SCH!$E$5:$P$9552,2,0),"")</f>
        <v>0.3888888888888889</v>
      </c>
      <c r="C377" s="17" t="str">
        <f>IFERROR(VLOOKUP(E374&amp;-$A377,SCH!$E$5:$P$9552,3,0),"")</f>
        <v>MC</v>
      </c>
      <c r="D377" s="17" t="str">
        <f>IFERROR(VLOOKUP(E374&amp;-$A377,SCH!$E$5:$P$9552,4,0),"")</f>
        <v>NH</v>
      </c>
      <c r="E377" s="17" t="str">
        <f>IFERROR(VLOOKUP(E374&amp;-$A377,SCH!$E$5:$P$9552,5,0),"")</f>
        <v>KLKV</v>
      </c>
      <c r="F377" s="17">
        <f>IFERROR(VLOOKUP(E374&amp;-$A377,SCH!$E$5:$P$9552,6,0),"")</f>
        <v>0.45833333333333331</v>
      </c>
      <c r="G377" s="103">
        <f>IFERROR(VLOOKUP(E374&amp;-$A377,SCH!$E$5:$P$9552,7,0),"")</f>
        <v>40</v>
      </c>
      <c r="H377" s="20">
        <f t="shared" si="18"/>
        <v>2.083333333333337E-2</v>
      </c>
      <c r="I377" s="104"/>
    </row>
    <row r="378" spans="1:9" ht="15.75">
      <c r="A378" s="102">
        <v>3</v>
      </c>
      <c r="B378" s="17">
        <f>IFERROR(VLOOKUP(E374&amp;-$A378,SCH!$E$5:$P$9552,2,0),"")</f>
        <v>0.47916666666666669</v>
      </c>
      <c r="C378" s="17" t="str">
        <f>IFERROR(VLOOKUP(E374&amp;-$A378,SCH!$E$5:$P$9552,3,0),"")</f>
        <v>KLKV</v>
      </c>
      <c r="D378" s="17" t="str">
        <f>IFERROR(VLOOKUP(E374&amp;-$A378,SCH!$E$5:$P$9552,4,0),"")</f>
        <v>NH</v>
      </c>
      <c r="E378" s="17" t="str">
        <f>IFERROR(VLOOKUP(E374&amp;-$A378,SCH!$E$5:$P$9552,5,0),"")</f>
        <v>TVM</v>
      </c>
      <c r="F378" s="17">
        <f>IFERROR(VLOOKUP(E374&amp;-$A378,SCH!$E$5:$P$9552,6,0),"")</f>
        <v>0.53472222222222221</v>
      </c>
      <c r="G378" s="103">
        <f>IFERROR(VLOOKUP(E374&amp;-$A378,SCH!$E$5:$P$9552,7,0),"")</f>
        <v>33.700000000000003</v>
      </c>
      <c r="H378" s="20">
        <f t="shared" si="18"/>
        <v>6.9444444444444198E-3</v>
      </c>
      <c r="I378" s="104"/>
    </row>
    <row r="379" spans="1:9" ht="15.75">
      <c r="A379" s="102">
        <v>4</v>
      </c>
      <c r="B379" s="17">
        <f>IFERROR(VLOOKUP(E374&amp;-$A379,SCH!$E$5:$P$9552,2,0),"")</f>
        <v>0.54166666666666663</v>
      </c>
      <c r="C379" s="17" t="str">
        <f>IFERROR(VLOOKUP(E374&amp;-$A379,SCH!$E$5:$P$9552,3,0),"")</f>
        <v>TVM</v>
      </c>
      <c r="D379" s="17" t="str">
        <f>IFERROR(VLOOKUP(E374&amp;-$A379,SCH!$E$5:$P$9552,4,0),"")</f>
        <v>NH-KLKV</v>
      </c>
      <c r="E379" s="17" t="str">
        <f>IFERROR(VLOOKUP(E374&amp;-$A379,SCH!$E$5:$P$9552,5,0),"")</f>
        <v>PSL</v>
      </c>
      <c r="F379" s="17">
        <f>IFERROR(VLOOKUP(E374&amp;-$A379,SCH!$E$5:$P$9552,6,0),"")</f>
        <v>0.60416666666666663</v>
      </c>
      <c r="G379" s="103">
        <f>IFERROR(VLOOKUP(E374&amp;-$A379,SCH!$E$5:$P$9552,7,0),"")</f>
        <v>37.200000000000003</v>
      </c>
      <c r="H379" s="20" t="str">
        <f t="shared" si="18"/>
        <v/>
      </c>
      <c r="I379" s="104"/>
    </row>
    <row r="380" spans="1:9" ht="15.75">
      <c r="A380" s="102">
        <v>5</v>
      </c>
      <c r="B380" s="17" t="str">
        <f>IFERROR(VLOOKUP(E374&amp;-$A380,SCH!$E$5:$P$9552,2,0),"")</f>
        <v/>
      </c>
      <c r="C380" s="17" t="str">
        <f>IFERROR(VLOOKUP(E374&amp;-$A380,SCH!$E$5:$P$9552,3,0),"")</f>
        <v/>
      </c>
      <c r="D380" s="17" t="str">
        <f>IFERROR(VLOOKUP(E374&amp;-$A380,SCH!$E$5:$P$9552,4,0),"")</f>
        <v/>
      </c>
      <c r="E380" s="17" t="str">
        <f>IFERROR(VLOOKUP(E374&amp;-$A380,SCH!$E$5:$P$9552,5,0),"")</f>
        <v/>
      </c>
      <c r="F380" s="17" t="str">
        <f>IFERROR(VLOOKUP(E374&amp;-$A380,SCH!$E$5:$P$9552,6,0),"")</f>
        <v/>
      </c>
      <c r="G380" s="103" t="str">
        <f>IFERROR(VLOOKUP(E374&amp;-$A380,SCH!$E$5:$P$9552,7,0),"")</f>
        <v/>
      </c>
      <c r="H380" s="20" t="str">
        <f t="shared" si="18"/>
        <v/>
      </c>
      <c r="I380" s="104"/>
    </row>
    <row r="381" spans="1:9" ht="15.75">
      <c r="A381" s="102">
        <v>6</v>
      </c>
      <c r="B381" s="17" t="str">
        <f>IFERROR(VLOOKUP(E374&amp;-$A381,SCH!$E$5:$P$9552,2,0),"")</f>
        <v/>
      </c>
      <c r="C381" s="17" t="str">
        <f>IFERROR(VLOOKUP(E374&amp;-$A381,SCH!$E$5:$P$9552,3,0),"")</f>
        <v/>
      </c>
      <c r="D381" s="17" t="str">
        <f>IFERROR(VLOOKUP(E374&amp;-$A381,SCH!$E$5:$P$9552,4,0),"")</f>
        <v/>
      </c>
      <c r="E381" s="17" t="str">
        <f>IFERROR(VLOOKUP(E374&amp;-$A381,SCH!$E$5:$P$9552,5,0),"")</f>
        <v/>
      </c>
      <c r="F381" s="17" t="str">
        <f>IFERROR(VLOOKUP(E374&amp;-$A381,SCH!$E$5:$P$9552,6,0),"")</f>
        <v/>
      </c>
      <c r="G381" s="103" t="str">
        <f>IFERROR(VLOOKUP(E374&amp;-$A381,SCH!$E$5:$P$9552,7,0),"")</f>
        <v/>
      </c>
      <c r="H381" s="20" t="str">
        <f t="shared" si="18"/>
        <v/>
      </c>
      <c r="I381" s="104"/>
    </row>
    <row r="382" spans="1:9" ht="15.75">
      <c r="A382" s="102">
        <v>7</v>
      </c>
      <c r="B382" s="17" t="str">
        <f>IFERROR(VLOOKUP(E374&amp;-$A382,SCH!$E$5:$P$9552,2,0),"")</f>
        <v/>
      </c>
      <c r="C382" s="17" t="str">
        <f>IFERROR(VLOOKUP(E374&amp;-$A382,SCH!$E$5:$P$9552,3,0),"")</f>
        <v/>
      </c>
      <c r="D382" s="17" t="str">
        <f>IFERROR(VLOOKUP(E374&amp;-$A382,SCH!$E$5:$P$9552,4,0),"")</f>
        <v/>
      </c>
      <c r="E382" s="17" t="str">
        <f>IFERROR(VLOOKUP(E374&amp;-$A382,SCH!$E$5:$P$9552,5,0),"")</f>
        <v/>
      </c>
      <c r="F382" s="17" t="str">
        <f>IFERROR(VLOOKUP(E374&amp;-$A382,SCH!$E$5:$P$9552,6,0),"")</f>
        <v/>
      </c>
      <c r="G382" s="103" t="str">
        <f>IFERROR(VLOOKUP(E374&amp;-$A382,SCH!$E$5:$P$9552,7,0),"")</f>
        <v/>
      </c>
      <c r="H382" s="20" t="str">
        <f>IFERROR((#REF!-F382),"")</f>
        <v/>
      </c>
      <c r="I382" s="104"/>
    </row>
    <row r="383" spans="1:9" ht="15.95" customHeight="1">
      <c r="A383" s="161" t="s">
        <v>96</v>
      </c>
      <c r="B383" s="161"/>
      <c r="C383" s="111">
        <f>B376-TIME(0,15,0)</f>
        <v>0.28125</v>
      </c>
      <c r="D383" s="110" t="s">
        <v>97</v>
      </c>
      <c r="E383" s="112">
        <f>VLOOKUP(E374&amp;-$A376,SCH!$E$5:$P$9552,8,0)</f>
        <v>0.33333333333333326</v>
      </c>
      <c r="F383" s="162" t="s">
        <v>98</v>
      </c>
      <c r="G383" s="162"/>
      <c r="H383" s="162"/>
      <c r="I383" s="113">
        <f>SUM(G376:G382)</f>
        <v>154.4</v>
      </c>
    </row>
    <row r="384" spans="1:9" ht="15.95" customHeight="1">
      <c r="A384" s="161" t="s">
        <v>99</v>
      </c>
      <c r="B384" s="161"/>
      <c r="C384" s="111">
        <f>C383+E384</f>
        <v>0.61458333333333326</v>
      </c>
      <c r="D384" s="110" t="s">
        <v>100</v>
      </c>
      <c r="E384" s="112">
        <f>VLOOKUP(E374&amp;-$A376,SCH!$E$5:$P$9552,9,0)</f>
        <v>0.33333333333333331</v>
      </c>
      <c r="F384" s="162" t="s">
        <v>101</v>
      </c>
      <c r="G384" s="162"/>
      <c r="H384" s="162"/>
      <c r="I384" s="114">
        <f>VLOOKUP(E374&amp;-$A376,SCH!$E$5:$P$9552,10,0)</f>
        <v>0</v>
      </c>
    </row>
    <row r="385" spans="1:9" ht="14.45" customHeight="1">
      <c r="A385" s="163" t="s">
        <v>102</v>
      </c>
      <c r="B385" s="163"/>
      <c r="C385" s="163"/>
      <c r="D385" s="163"/>
      <c r="E385" s="163"/>
      <c r="F385" s="163"/>
      <c r="G385" s="163"/>
      <c r="H385" s="163"/>
      <c r="I385" s="163"/>
    </row>
    <row r="386" spans="1:9">
      <c r="A386" s="163"/>
      <c r="B386" s="163"/>
      <c r="C386" s="163"/>
      <c r="D386" s="163"/>
      <c r="E386" s="163"/>
      <c r="F386" s="163"/>
      <c r="G386" s="163"/>
      <c r="H386" s="163"/>
      <c r="I386" s="163"/>
    </row>
    <row r="387" spans="1:9">
      <c r="A387" s="163"/>
      <c r="B387" s="163"/>
      <c r="C387" s="163"/>
      <c r="D387" s="163"/>
      <c r="E387" s="163"/>
      <c r="F387" s="163"/>
      <c r="G387" s="163"/>
      <c r="H387" s="163"/>
      <c r="I387" s="163"/>
    </row>
    <row r="388" spans="1:9" ht="14.45" customHeight="1">
      <c r="A388" s="164" t="s">
        <v>103</v>
      </c>
      <c r="B388" s="164"/>
      <c r="C388" s="164"/>
      <c r="D388" s="165" t="s">
        <v>104</v>
      </c>
      <c r="E388" s="164" t="s">
        <v>105</v>
      </c>
      <c r="F388" s="164"/>
      <c r="G388" s="164"/>
      <c r="H388" s="164"/>
      <c r="I388" s="164"/>
    </row>
    <row r="389" spans="1:9">
      <c r="A389" s="164"/>
      <c r="B389" s="164"/>
      <c r="C389" s="164"/>
      <c r="D389" s="165"/>
      <c r="E389" s="164"/>
      <c r="F389" s="164"/>
      <c r="G389" s="164"/>
      <c r="H389" s="164"/>
      <c r="I389" s="164"/>
    </row>
    <row r="390" spans="1:9">
      <c r="A390" s="164"/>
      <c r="B390" s="164"/>
      <c r="C390" s="164"/>
      <c r="D390" s="165"/>
      <c r="E390" s="164"/>
      <c r="F390" s="164"/>
      <c r="G390" s="164"/>
      <c r="H390" s="164"/>
      <c r="I390" s="164"/>
    </row>
    <row r="391" spans="1:9">
      <c r="A391" s="164"/>
      <c r="B391" s="164"/>
      <c r="C391" s="164"/>
      <c r="D391" s="165"/>
      <c r="E391" s="164"/>
      <c r="F391" s="164"/>
      <c r="G391" s="164"/>
      <c r="H391" s="164"/>
      <c r="I391" s="164"/>
    </row>
    <row r="394" spans="1:9" ht="20.25">
      <c r="A394" s="166" t="str">
        <f>SCH!$A$1</f>
        <v>UNIT : PARASSALA</v>
      </c>
      <c r="B394" s="166"/>
      <c r="C394" s="166"/>
      <c r="D394" s="166"/>
      <c r="E394" s="166"/>
      <c r="F394" s="166"/>
      <c r="G394" s="166"/>
      <c r="H394" s="166"/>
      <c r="I394" s="166"/>
    </row>
    <row r="395" spans="1:9" ht="17.45" customHeight="1">
      <c r="A395" s="167" t="s">
        <v>87</v>
      </c>
      <c r="B395" s="167"/>
      <c r="C395" s="167"/>
      <c r="D395" s="170"/>
      <c r="E395" s="170"/>
      <c r="F395" s="170"/>
      <c r="G395" s="168" t="s">
        <v>88</v>
      </c>
      <c r="H395" s="168"/>
      <c r="I395" s="168"/>
    </row>
    <row r="396" spans="1:9" ht="20.45" customHeight="1">
      <c r="A396" s="158" t="s">
        <v>89</v>
      </c>
      <c r="B396" s="158"/>
      <c r="C396" s="89" t="s">
        <v>90</v>
      </c>
      <c r="D396" s="88" t="s">
        <v>91</v>
      </c>
      <c r="E396" s="159">
        <v>30</v>
      </c>
      <c r="F396" s="159"/>
      <c r="G396" s="90" t="s">
        <v>92</v>
      </c>
      <c r="H396" s="160"/>
      <c r="I396" s="160"/>
    </row>
    <row r="397" spans="1:9" ht="28.5">
      <c r="A397" s="92" t="s">
        <v>4</v>
      </c>
      <c r="B397" s="93" t="s">
        <v>18</v>
      </c>
      <c r="C397" s="93" t="s">
        <v>19</v>
      </c>
      <c r="D397" s="93" t="s">
        <v>93</v>
      </c>
      <c r="E397" s="93" t="s">
        <v>20</v>
      </c>
      <c r="F397" s="94" t="s">
        <v>94</v>
      </c>
      <c r="G397" s="95" t="s">
        <v>95</v>
      </c>
      <c r="H397" s="94" t="s">
        <v>17</v>
      </c>
      <c r="I397" s="96" t="s">
        <v>23</v>
      </c>
    </row>
    <row r="398" spans="1:9" ht="15.75">
      <c r="A398" s="97">
        <v>1</v>
      </c>
      <c r="B398" s="98">
        <f>IFERROR(VLOOKUP(E396&amp;-$A398,SCH!$E$5:$P$9552,2,0),"")</f>
        <v>0.29861111111111099</v>
      </c>
      <c r="C398" s="98" t="str">
        <f>IFERROR(VLOOKUP(E396&amp;-$A398,SCH!$E$5:$P$9552,3,0),"")</f>
        <v>PSL</v>
      </c>
      <c r="D398" s="98" t="str">
        <f>IFERROR(VLOOKUP(E396&amp;-$A398,SCH!$E$5:$P$9552,4,0),"")</f>
        <v>NH</v>
      </c>
      <c r="E398" s="98" t="str">
        <f>IFERROR(VLOOKUP(E396&amp;-$A398,SCH!$E$5:$P$9552,5,0),"")</f>
        <v>KLKV</v>
      </c>
      <c r="F398" s="98">
        <f>IFERROR(VLOOKUP(E396&amp;-$A398,SCH!$E$5:$P$9552,6,0),"")</f>
        <v>0.30555555555555541</v>
      </c>
      <c r="G398" s="99">
        <f>IFERROR(VLOOKUP(E396&amp;-$A398,SCH!$E$5:$P$9552,7,0),"")</f>
        <v>3.5</v>
      </c>
      <c r="H398" s="100">
        <f t="shared" ref="H398:H404" si="19">IFERROR((B399-F398),"")</f>
        <v>6.9444444444445863E-3</v>
      </c>
      <c r="I398" s="101"/>
    </row>
    <row r="399" spans="1:9" ht="15.75">
      <c r="A399" s="102">
        <v>2</v>
      </c>
      <c r="B399" s="17">
        <f>IFERROR(VLOOKUP(E396&amp;-$A399,SCH!$E$5:$P$9552,2,0),"")</f>
        <v>0.3125</v>
      </c>
      <c r="C399" s="17" t="str">
        <f>IFERROR(VLOOKUP(E396&amp;-$A399,SCH!$E$5:$P$9552,3,0),"")</f>
        <v>KLKV</v>
      </c>
      <c r="D399" s="17" t="str">
        <f>IFERROR(VLOOKUP(E396&amp;-$A399,SCH!$E$5:$P$9552,4,0),"")</f>
        <v>NH</v>
      </c>
      <c r="E399" s="17" t="str">
        <f>IFERROR(VLOOKUP(E396&amp;-$A399,SCH!$E$5:$P$9552,5,0),"")</f>
        <v>TVM</v>
      </c>
      <c r="F399" s="17">
        <f>IFERROR(VLOOKUP(E396&amp;-$A399,SCH!$E$5:$P$9552,6,0),"")</f>
        <v>0.36805555555555558</v>
      </c>
      <c r="G399" s="103">
        <f>IFERROR(VLOOKUP(E396&amp;-$A399,SCH!$E$5:$P$9552,7,0),"")</f>
        <v>33.700000000000003</v>
      </c>
      <c r="H399" s="20">
        <f t="shared" si="19"/>
        <v>6.9444444444444198E-3</v>
      </c>
      <c r="I399" s="104"/>
    </row>
    <row r="400" spans="1:9" ht="15.75">
      <c r="A400" s="102">
        <v>3</v>
      </c>
      <c r="B400" s="17">
        <f>IFERROR(VLOOKUP(E396&amp;-$A400,SCH!$E$5:$P$9552,2,0),"")</f>
        <v>0.375</v>
      </c>
      <c r="C400" s="17" t="str">
        <f>IFERROR(VLOOKUP(E396&amp;-$A400,SCH!$E$5:$P$9552,3,0),"")</f>
        <v>TVM</v>
      </c>
      <c r="D400" s="17" t="str">
        <f>IFERROR(VLOOKUP(E396&amp;-$A400,SCH!$E$5:$P$9552,4,0),"")</f>
        <v>NH</v>
      </c>
      <c r="E400" s="17" t="str">
        <f>IFERROR(VLOOKUP(E396&amp;-$A400,SCH!$E$5:$P$9552,5,0),"")</f>
        <v>KLKV</v>
      </c>
      <c r="F400" s="17">
        <f>IFERROR(VLOOKUP(E396&amp;-$A400,SCH!$E$5:$P$9552,6,0),"")</f>
        <v>0.43055555555555558</v>
      </c>
      <c r="G400" s="103">
        <f>IFERROR(VLOOKUP(E396&amp;-$A400,SCH!$E$5:$P$9552,7,0),"")</f>
        <v>33.700000000000003</v>
      </c>
      <c r="H400" s="20">
        <f t="shared" si="19"/>
        <v>2.0833333333333426E-2</v>
      </c>
      <c r="I400" s="104"/>
    </row>
    <row r="401" spans="1:9" ht="15.75">
      <c r="A401" s="102">
        <v>4</v>
      </c>
      <c r="B401" s="17">
        <f>IFERROR(VLOOKUP(E396&amp;-$A401,SCH!$E$5:$P$9552,2,0),"")</f>
        <v>0.45138888888888901</v>
      </c>
      <c r="C401" s="17" t="str">
        <f>IFERROR(VLOOKUP(E396&amp;-$A401,SCH!$E$5:$P$9552,3,0),"")</f>
        <v>KLKV</v>
      </c>
      <c r="D401" s="17" t="str">
        <f>IFERROR(VLOOKUP(E396&amp;-$A401,SCH!$E$5:$P$9552,4,0),"")</f>
        <v>NH</v>
      </c>
      <c r="E401" s="17" t="str">
        <f>IFERROR(VLOOKUP(E396&amp;-$A401,SCH!$E$5:$P$9552,5,0),"")</f>
        <v>MC</v>
      </c>
      <c r="F401" s="17">
        <f>IFERROR(VLOOKUP(E396&amp;-$A401,SCH!$E$5:$P$9552,6,0),"")</f>
        <v>0.52430555555555569</v>
      </c>
      <c r="G401" s="103">
        <f>IFERROR(VLOOKUP(E396&amp;-$A401,SCH!$E$5:$P$9552,7,0),"")</f>
        <v>40</v>
      </c>
      <c r="H401" s="20">
        <f t="shared" si="19"/>
        <v>4.1666666666666297E-2</v>
      </c>
      <c r="I401" s="104"/>
    </row>
    <row r="402" spans="1:9" ht="15.75">
      <c r="A402" s="102">
        <v>5</v>
      </c>
      <c r="B402" s="17">
        <f>IFERROR(VLOOKUP(E396&amp;-$A402,SCH!$E$5:$P$9552,2,0),"")</f>
        <v>0.56597222222222199</v>
      </c>
      <c r="C402" s="17" t="str">
        <f>IFERROR(VLOOKUP(E396&amp;-$A402,SCH!$E$5:$P$9552,3,0),"")</f>
        <v>MC</v>
      </c>
      <c r="D402" s="17" t="str">
        <f>IFERROR(VLOOKUP(E396&amp;-$A402,SCH!$E$5:$P$9552,4,0),"")</f>
        <v>NH</v>
      </c>
      <c r="E402" s="17" t="str">
        <f>IFERROR(VLOOKUP(E396&amp;-$A402,SCH!$E$5:$P$9552,5,0),"")</f>
        <v>KLKV</v>
      </c>
      <c r="F402" s="17">
        <f>IFERROR(VLOOKUP(E396&amp;-$A402,SCH!$E$5:$P$9552,6,0),"")</f>
        <v>0.63888888888888873</v>
      </c>
      <c r="G402" s="103">
        <f>IFERROR(VLOOKUP(E396&amp;-$A402,SCH!$E$5:$P$9552,7,0),"")</f>
        <v>40</v>
      </c>
      <c r="H402" s="20">
        <f t="shared" si="19"/>
        <v>6.9444444444446418E-3</v>
      </c>
      <c r="I402" s="104"/>
    </row>
    <row r="403" spans="1:9" ht="15.75">
      <c r="A403" s="102">
        <v>6</v>
      </c>
      <c r="B403" s="17">
        <f>IFERROR(VLOOKUP(E396&amp;-$A403,SCH!$E$5:$P$9552,2,0),"")</f>
        <v>0.64583333333333337</v>
      </c>
      <c r="C403" s="17" t="str">
        <f>IFERROR(VLOOKUP(E396&amp;-$A403,SCH!$E$5:$P$9552,3,0),"")</f>
        <v>KLKV</v>
      </c>
      <c r="D403" s="17" t="str">
        <f>IFERROR(VLOOKUP(E396&amp;-$A403,SCH!$E$5:$P$9552,4,0),"")</f>
        <v>KRKM</v>
      </c>
      <c r="E403" s="17" t="str">
        <f>IFERROR(VLOOKUP(E396&amp;-$A403,SCH!$E$5:$P$9552,5,0),"")</f>
        <v>VLRD</v>
      </c>
      <c r="F403" s="17">
        <f>IFERROR(VLOOKUP(E396&amp;-$A403,SCH!$E$5:$P$9552,6,0),"")</f>
        <v>0.67361111111111116</v>
      </c>
      <c r="G403" s="103">
        <f>IFERROR(VLOOKUP(E396&amp;-$A403,SCH!$E$5:$P$9552,7,0),"")</f>
        <v>17</v>
      </c>
      <c r="H403" s="20">
        <f t="shared" si="19"/>
        <v>6.9444444444443088E-3</v>
      </c>
      <c r="I403" s="104"/>
    </row>
    <row r="404" spans="1:9" ht="15.75">
      <c r="A404" s="102">
        <v>7</v>
      </c>
      <c r="B404" s="17">
        <f>IFERROR(VLOOKUP(E396&amp;-$A404,SCH!$E$5:$P$9552,2,0),"")</f>
        <v>0.68055555555555547</v>
      </c>
      <c r="C404" s="17" t="str">
        <f>IFERROR(VLOOKUP(E396&amp;-$A404,SCH!$E$5:$P$9552,3,0),"")</f>
        <v>VLRD</v>
      </c>
      <c r="D404" s="17" t="str">
        <f>IFERROR(VLOOKUP(E396&amp;-$A404,SCH!$E$5:$P$9552,4,0),"")</f>
        <v>KRKM</v>
      </c>
      <c r="E404" s="17" t="str">
        <f>IFERROR(VLOOKUP(E396&amp;-$A404,SCH!$E$5:$P$9552,5,0),"")</f>
        <v>KLKV</v>
      </c>
      <c r="F404" s="17">
        <f>IFERROR(VLOOKUP(E396&amp;-$A404,SCH!$E$5:$P$9552,6,0),"")</f>
        <v>0.70833333333333326</v>
      </c>
      <c r="G404" s="103">
        <f>IFERROR(VLOOKUP(E396&amp;-$A404,SCH!$E$5:$P$9552,7,0),"")</f>
        <v>17</v>
      </c>
      <c r="H404" s="20">
        <f t="shared" si="19"/>
        <v>3.4722222222222099E-3</v>
      </c>
      <c r="I404" s="104"/>
    </row>
    <row r="405" spans="1:9" ht="15.75">
      <c r="A405" s="105">
        <v>8</v>
      </c>
      <c r="B405" s="24">
        <f>IFERROR(VLOOKUP(E396&amp;-$A405,SCH!$E$5:$P$9552,2,0),"")</f>
        <v>0.71180555555555547</v>
      </c>
      <c r="C405" s="24" t="str">
        <f>IFERROR(VLOOKUP(E396&amp;-$A405,SCH!$E$5:$P$9552,3,0),"")</f>
        <v>KLKV</v>
      </c>
      <c r="D405" s="24" t="str">
        <f>IFERROR(VLOOKUP(E396&amp;-$A405,SCH!$E$5:$P$9552,4,0),"")</f>
        <v>NH</v>
      </c>
      <c r="E405" s="24" t="str">
        <f>IFERROR(VLOOKUP(E396&amp;-$A405,SCH!$E$5:$P$9552,5,0),"")</f>
        <v>PSL</v>
      </c>
      <c r="F405" s="106">
        <f>IFERROR(VLOOKUP(E396&amp;-$A405,SCH!$E$5:$P$9552,6,0),"")</f>
        <v>0.71527777777777768</v>
      </c>
      <c r="G405" s="107">
        <f>IFERROR(VLOOKUP(E396&amp;-$A405,SCH!$E$5:$P$9552,7,0),"")</f>
        <v>3.5</v>
      </c>
      <c r="H405" s="115"/>
      <c r="I405" s="109"/>
    </row>
    <row r="406" spans="1:9" ht="15.95" customHeight="1">
      <c r="A406" s="161" t="s">
        <v>96</v>
      </c>
      <c r="B406" s="161"/>
      <c r="C406" s="111">
        <f>B398-TIME(0,15,0)</f>
        <v>0.28819444444444431</v>
      </c>
      <c r="D406" s="110" t="s">
        <v>97</v>
      </c>
      <c r="E406" s="112">
        <f>VLOOKUP(E396&amp;-$A398,SCH!$E$5:$P$9552,8,0)</f>
        <v>0.39583333333333365</v>
      </c>
      <c r="F406" s="162" t="s">
        <v>98</v>
      </c>
      <c r="G406" s="162"/>
      <c r="H406" s="162"/>
      <c r="I406" s="113">
        <f>SUM(G398:G405)</f>
        <v>188.4</v>
      </c>
    </row>
    <row r="407" spans="1:9" ht="15.95" customHeight="1">
      <c r="A407" s="161" t="s">
        <v>99</v>
      </c>
      <c r="B407" s="161"/>
      <c r="C407" s="111">
        <f>C406+E407</f>
        <v>0.72569444444444442</v>
      </c>
      <c r="D407" s="110" t="s">
        <v>100</v>
      </c>
      <c r="E407" s="112">
        <f>VLOOKUP(E396&amp;-$A398,SCH!$E$5:$P$9552,9,0)</f>
        <v>0.43750000000000006</v>
      </c>
      <c r="F407" s="162" t="s">
        <v>101</v>
      </c>
      <c r="G407" s="162"/>
      <c r="H407" s="162"/>
      <c r="I407" s="114">
        <f>VLOOKUP(E396&amp;-$A398,SCH!$E$5:$P$9552,10,0)</f>
        <v>6.2500000000000333E-2</v>
      </c>
    </row>
    <row r="408" spans="1:9" ht="14.45" customHeight="1">
      <c r="A408" s="163" t="s">
        <v>102</v>
      </c>
      <c r="B408" s="163"/>
      <c r="C408" s="163"/>
      <c r="D408" s="163"/>
      <c r="E408" s="163"/>
      <c r="F408" s="163"/>
      <c r="G408" s="163"/>
      <c r="H408" s="163"/>
      <c r="I408" s="163"/>
    </row>
    <row r="409" spans="1:9">
      <c r="A409" s="163"/>
      <c r="B409" s="163"/>
      <c r="C409" s="163"/>
      <c r="D409" s="163"/>
      <c r="E409" s="163"/>
      <c r="F409" s="163"/>
      <c r="G409" s="163"/>
      <c r="H409" s="163"/>
      <c r="I409" s="163"/>
    </row>
    <row r="410" spans="1:9">
      <c r="A410" s="163"/>
      <c r="B410" s="163"/>
      <c r="C410" s="163"/>
      <c r="D410" s="163"/>
      <c r="E410" s="163"/>
      <c r="F410" s="163"/>
      <c r="G410" s="163"/>
      <c r="H410" s="163"/>
      <c r="I410" s="163"/>
    </row>
    <row r="411" spans="1:9" ht="14.45" customHeight="1">
      <c r="A411" s="164" t="s">
        <v>103</v>
      </c>
      <c r="B411" s="164"/>
      <c r="C411" s="164"/>
      <c r="D411" s="165" t="s">
        <v>104</v>
      </c>
      <c r="E411" s="164" t="s">
        <v>105</v>
      </c>
      <c r="F411" s="164"/>
      <c r="G411" s="164"/>
      <c r="H411" s="164"/>
      <c r="I411" s="164"/>
    </row>
    <row r="412" spans="1:9">
      <c r="A412" s="164"/>
      <c r="B412" s="164"/>
      <c r="C412" s="164"/>
      <c r="D412" s="165"/>
      <c r="E412" s="164"/>
      <c r="F412" s="164"/>
      <c r="G412" s="164"/>
      <c r="H412" s="164"/>
      <c r="I412" s="164"/>
    </row>
    <row r="413" spans="1:9">
      <c r="A413" s="164"/>
      <c r="B413" s="164"/>
      <c r="C413" s="164"/>
      <c r="D413" s="165"/>
      <c r="E413" s="164"/>
      <c r="F413" s="164"/>
      <c r="G413" s="164"/>
      <c r="H413" s="164"/>
      <c r="I413" s="164"/>
    </row>
    <row r="414" spans="1:9">
      <c r="A414" s="164"/>
      <c r="B414" s="164"/>
      <c r="C414" s="164"/>
      <c r="D414" s="165"/>
      <c r="E414" s="164"/>
      <c r="F414" s="164"/>
      <c r="G414" s="164"/>
      <c r="H414" s="164"/>
      <c r="I414" s="164"/>
    </row>
    <row r="415" spans="1:9" ht="15.75" thickBot="1"/>
    <row r="416" spans="1:9" ht="20.25" customHeight="1" thickBot="1">
      <c r="A416" s="166" t="str">
        <f>SCH!$A$1</f>
        <v>UNIT : PARASSALA</v>
      </c>
      <c r="B416" s="166"/>
      <c r="C416" s="166"/>
      <c r="D416" s="166"/>
      <c r="E416" s="166"/>
      <c r="F416" s="166"/>
      <c r="G416" s="166"/>
      <c r="H416" s="166"/>
      <c r="I416" s="166"/>
    </row>
    <row r="417" spans="1:9" ht="17.45" customHeight="1" thickBot="1">
      <c r="A417" s="167" t="s">
        <v>87</v>
      </c>
      <c r="B417" s="167"/>
      <c r="C417" s="167"/>
      <c r="D417" s="170"/>
      <c r="E417" s="170"/>
      <c r="F417" s="170"/>
      <c r="G417" s="168" t="s">
        <v>88</v>
      </c>
      <c r="H417" s="168"/>
      <c r="I417" s="168"/>
    </row>
    <row r="418" spans="1:9" ht="20.45" customHeight="1" thickBot="1">
      <c r="A418" s="158" t="s">
        <v>89</v>
      </c>
      <c r="B418" s="158"/>
      <c r="C418" s="89" t="s">
        <v>90</v>
      </c>
      <c r="D418" s="142" t="s">
        <v>91</v>
      </c>
      <c r="E418" s="159">
        <v>31</v>
      </c>
      <c r="F418" s="159"/>
      <c r="G418" s="90" t="s">
        <v>92</v>
      </c>
      <c r="H418" s="160"/>
      <c r="I418" s="160"/>
    </row>
    <row r="419" spans="1:9" ht="29.25" thickBot="1">
      <c r="A419" s="92" t="s">
        <v>4</v>
      </c>
      <c r="B419" s="93" t="s">
        <v>18</v>
      </c>
      <c r="C419" s="93" t="s">
        <v>19</v>
      </c>
      <c r="D419" s="93" t="s">
        <v>93</v>
      </c>
      <c r="E419" s="93" t="s">
        <v>20</v>
      </c>
      <c r="F419" s="94" t="s">
        <v>94</v>
      </c>
      <c r="G419" s="95" t="s">
        <v>95</v>
      </c>
      <c r="H419" s="94" t="s">
        <v>17</v>
      </c>
      <c r="I419" s="96" t="s">
        <v>23</v>
      </c>
    </row>
    <row r="420" spans="1:9" ht="15.75">
      <c r="A420" s="97">
        <v>1</v>
      </c>
      <c r="B420" s="98">
        <f>IFERROR(VLOOKUP(E418&amp;-$A420,SCH!$E$5:$P$9552,2,0),"")</f>
        <v>0.30555555555555602</v>
      </c>
      <c r="C420" s="98" t="str">
        <f>IFERROR(VLOOKUP(E418&amp;-$A420,SCH!$E$5:$P$9552,3,0),"")</f>
        <v>PSL</v>
      </c>
      <c r="D420" s="98" t="str">
        <f>IFERROR(VLOOKUP(E418&amp;-$A420,SCH!$E$5:$P$9552,4,0),"")</f>
        <v>NH</v>
      </c>
      <c r="E420" s="98" t="str">
        <f>IFERROR(VLOOKUP(E418&amp;-$A420,SCH!$E$5:$P$9552,5,0),"")</f>
        <v>KLKV</v>
      </c>
      <c r="F420" s="98">
        <f>IFERROR(VLOOKUP(E418&amp;-$A420,SCH!$E$5:$P$9552,6,0),"")</f>
        <v>0.31250000000000044</v>
      </c>
      <c r="G420" s="99">
        <f>IFERROR(VLOOKUP(E418&amp;-$A420,SCH!$E$5:$P$9552,7,0),"")</f>
        <v>3.5</v>
      </c>
      <c r="H420" s="100">
        <f t="shared" ref="H420:H425" si="20">IFERROR((B421-F420),"")</f>
        <v>6.9444444444435316E-3</v>
      </c>
      <c r="I420" s="101"/>
    </row>
    <row r="421" spans="1:9" ht="15.75">
      <c r="A421" s="102">
        <v>2</v>
      </c>
      <c r="B421" s="17">
        <f>IFERROR(VLOOKUP(E418&amp;-$A421,SCH!$E$5:$P$9552,2,0),"")</f>
        <v>0.31944444444444398</v>
      </c>
      <c r="C421" s="17" t="str">
        <f>IFERROR(VLOOKUP(E418&amp;-$A421,SCH!$E$5:$P$9552,3,0),"")</f>
        <v>KLKV</v>
      </c>
      <c r="D421" s="17" t="str">
        <f>IFERROR(VLOOKUP(E418&amp;-$A421,SCH!$E$5:$P$9552,4,0),"")</f>
        <v>NH</v>
      </c>
      <c r="E421" s="17" t="str">
        <f>IFERROR(VLOOKUP(E418&amp;-$A421,SCH!$E$5:$P$9552,5,0),"")</f>
        <v>MC</v>
      </c>
      <c r="F421" s="17">
        <f>IFERROR(VLOOKUP(E418&amp;-$A421,SCH!$E$5:$P$9552,6,0),"")</f>
        <v>0.3888888888888884</v>
      </c>
      <c r="G421" s="103">
        <f>IFERROR(VLOOKUP(E418&amp;-$A421,SCH!$E$5:$P$9552,7,0),"")</f>
        <v>40</v>
      </c>
      <c r="H421" s="115">
        <f t="shared" si="20"/>
        <v>2.0833333333333592E-2</v>
      </c>
      <c r="I421" s="104"/>
    </row>
    <row r="422" spans="1:9" ht="15.75">
      <c r="A422" s="102">
        <v>3</v>
      </c>
      <c r="B422" s="17">
        <f>IFERROR(VLOOKUP(E418&amp;-$A422,SCH!$E$5:$P$9552,2,0),"")</f>
        <v>0.40972222222222199</v>
      </c>
      <c r="C422" s="17" t="str">
        <f>IFERROR(VLOOKUP(E418&amp;-$A422,SCH!$E$5:$P$9552,3,0),"")</f>
        <v>MC</v>
      </c>
      <c r="D422" s="17" t="str">
        <f>IFERROR(VLOOKUP(E418&amp;-$A422,SCH!$E$5:$P$9552,4,0),"")</f>
        <v>NH</v>
      </c>
      <c r="E422" s="17" t="str">
        <f>IFERROR(VLOOKUP(E418&amp;-$A422,SCH!$E$5:$P$9552,5,0),"")</f>
        <v>KLKV</v>
      </c>
      <c r="F422" s="17">
        <f>IFERROR(VLOOKUP(E418&amp;-$A422,SCH!$E$5:$P$9552,6,0),"")</f>
        <v>0.47916666666666641</v>
      </c>
      <c r="G422" s="103">
        <f>IFERROR(VLOOKUP(E418&amp;-$A422,SCH!$E$5:$P$9552,7,0),"")</f>
        <v>40</v>
      </c>
      <c r="H422" s="115">
        <f t="shared" si="20"/>
        <v>6.9444444444445863E-3</v>
      </c>
      <c r="I422" s="104"/>
    </row>
    <row r="423" spans="1:9" ht="15.75">
      <c r="A423" s="102">
        <v>4</v>
      </c>
      <c r="B423" s="17">
        <f>IFERROR(VLOOKUP(E418&amp;-$A423,SCH!$E$5:$P$9552,2,0),"")</f>
        <v>0.48611111111111099</v>
      </c>
      <c r="C423" s="17" t="str">
        <f>IFERROR(VLOOKUP(E418&amp;-$A423,SCH!$E$5:$P$9552,3,0),"")</f>
        <v>KLKV</v>
      </c>
      <c r="D423" s="17" t="str">
        <f>IFERROR(VLOOKUP(E418&amp;-$A423,SCH!$E$5:$P$9552,4,0),"")</f>
        <v>NH</v>
      </c>
      <c r="E423" s="17" t="str">
        <f>IFERROR(VLOOKUP(E418&amp;-$A423,SCH!$E$5:$P$9552,5,0),"")</f>
        <v>TVM</v>
      </c>
      <c r="F423" s="17">
        <f>IFERROR(VLOOKUP(E418&amp;-$A423,SCH!$E$5:$P$9552,6,0),"")</f>
        <v>0.54166666666666663</v>
      </c>
      <c r="G423" s="103">
        <f>IFERROR(VLOOKUP(E418&amp;-$A423,SCH!$E$5:$P$9552,7,0),"")</f>
        <v>33.700000000000003</v>
      </c>
      <c r="H423" s="115">
        <f t="shared" si="20"/>
        <v>6.9444444444444198E-3</v>
      </c>
      <c r="I423" s="104"/>
    </row>
    <row r="424" spans="1:9" ht="15.75">
      <c r="A424" s="102">
        <v>5</v>
      </c>
      <c r="B424" s="17">
        <f>IFERROR(VLOOKUP(E418&amp;-$A424,SCH!$E$5:$P$9552,2,0),"")</f>
        <v>0.54861111111111105</v>
      </c>
      <c r="C424" s="17" t="str">
        <f>IFERROR(VLOOKUP(E418&amp;-$A424,SCH!$E$5:$P$9552,3,0),"")</f>
        <v>TVM</v>
      </c>
      <c r="D424" s="17" t="str">
        <f>IFERROR(VLOOKUP(E418&amp;-$A424,SCH!$E$5:$P$9552,4,0),"")</f>
        <v>NH</v>
      </c>
      <c r="E424" s="17" t="str">
        <f>IFERROR(VLOOKUP(E418&amp;-$A424,SCH!$E$5:$P$9552,5,0),"")</f>
        <v>KLKV</v>
      </c>
      <c r="F424" s="17">
        <f>IFERROR(VLOOKUP(E418&amp;-$A424,SCH!$E$5:$P$9552,6,0),"")</f>
        <v>0.60416666666666663</v>
      </c>
      <c r="G424" s="103">
        <f>IFERROR(VLOOKUP(E418&amp;-$A424,SCH!$E$5:$P$9552,7,0),"")</f>
        <v>33.700000000000003</v>
      </c>
      <c r="H424" s="115">
        <f t="shared" si="20"/>
        <v>7.2916666666666741E-2</v>
      </c>
      <c r="I424" s="104"/>
    </row>
    <row r="425" spans="1:9" ht="15.75">
      <c r="A425" s="102">
        <v>6</v>
      </c>
      <c r="B425" s="17">
        <f>IFERROR(VLOOKUP(E418&amp;-$A425,SCH!$E$5:$P$9552,2,0),"")</f>
        <v>0.67708333333333337</v>
      </c>
      <c r="C425" s="17" t="str">
        <f>IFERROR(VLOOKUP(E418&amp;-$A425,SCH!$E$5:$P$9552,3,0),"")</f>
        <v>KLKV</v>
      </c>
      <c r="D425" s="17" t="str">
        <f>IFERROR(VLOOKUP(E418&amp;-$A425,SCH!$E$5:$P$9552,4,0),"")</f>
        <v>KRKM</v>
      </c>
      <c r="E425" s="17" t="str">
        <f>IFERROR(VLOOKUP(E418&amp;-$A425,SCH!$E$5:$P$9552,5,0),"")</f>
        <v>VLRD</v>
      </c>
      <c r="F425" s="17">
        <f>IFERROR(VLOOKUP(E418&amp;-$A425,SCH!$E$5:$P$9552,6,0),"")</f>
        <v>0.70486111111111116</v>
      </c>
      <c r="G425" s="103">
        <f>IFERROR(VLOOKUP(E418&amp;-$A425,SCH!$E$5:$P$9552,7,0),"")</f>
        <v>17</v>
      </c>
      <c r="H425" s="115">
        <f t="shared" si="20"/>
        <v>6.9444444444443088E-3</v>
      </c>
      <c r="I425" s="104"/>
    </row>
    <row r="426" spans="1:9" ht="15.95" customHeight="1" thickBot="1">
      <c r="A426" s="102">
        <v>7</v>
      </c>
      <c r="B426" s="17">
        <f>IFERROR(VLOOKUP(E418&amp;-$A426,SCH!$E$5:$P$9552,2,0),"")</f>
        <v>0.71180555555555547</v>
      </c>
      <c r="C426" s="17" t="str">
        <f>IFERROR(VLOOKUP(E418&amp;-$A426,SCH!$E$5:$P$9552,3,0),"")</f>
        <v>VLRD</v>
      </c>
      <c r="D426" s="17" t="str">
        <f>IFERROR(VLOOKUP(E418&amp;-$A426,SCH!$E$5:$P$9552,4,0),"")</f>
        <v>KRKM</v>
      </c>
      <c r="E426" s="17" t="str">
        <f>IFERROR(VLOOKUP(E418&amp;-$A426,SCH!$E$5:$P$9552,5,0),"")</f>
        <v>PSL</v>
      </c>
      <c r="F426" s="17">
        <f>IFERROR(VLOOKUP(E418&amp;-$A426,SCH!$E$5:$P$9552,6,0),"")</f>
        <v>0.73958333333333326</v>
      </c>
      <c r="G426" s="103">
        <f>IFERROR(VLOOKUP(E418&amp;-$A426,SCH!$E$5:$P$9552,7,0),"")</f>
        <v>17</v>
      </c>
      <c r="H426" s="115" t="str">
        <f>IFERROR((#REF!-F426),"")</f>
        <v/>
      </c>
      <c r="I426" s="104"/>
    </row>
    <row r="427" spans="1:9" ht="15.95" customHeight="1" thickBot="1">
      <c r="A427" s="161" t="s">
        <v>96</v>
      </c>
      <c r="B427" s="161"/>
      <c r="C427" s="111">
        <f>B420-TIME(0,15,0)</f>
        <v>0.29513888888888934</v>
      </c>
      <c r="D427" s="141" t="s">
        <v>97</v>
      </c>
      <c r="E427" s="112">
        <f>VLOOKUP(E418&amp;-$A420,SCH!$E$5:$P$9552,8,0)</f>
        <v>0.38194444444444359</v>
      </c>
      <c r="F427" s="162" t="s">
        <v>98</v>
      </c>
      <c r="G427" s="162"/>
      <c r="H427" s="162"/>
      <c r="I427" s="113">
        <f>SUM(G420:G426)</f>
        <v>184.9</v>
      </c>
    </row>
    <row r="428" spans="1:9" ht="14.45" customHeight="1" thickBot="1">
      <c r="A428" s="161" t="s">
        <v>99</v>
      </c>
      <c r="B428" s="161"/>
      <c r="C428" s="111">
        <f>C427+E428</f>
        <v>0.75</v>
      </c>
      <c r="D428" s="141" t="s">
        <v>100</v>
      </c>
      <c r="E428" s="112">
        <f>VLOOKUP(E418&amp;-$A420,SCH!$E$5:$P$9552,9,0)</f>
        <v>0.45486111111111061</v>
      </c>
      <c r="F428" s="162" t="s">
        <v>101</v>
      </c>
      <c r="G428" s="162"/>
      <c r="H428" s="162"/>
      <c r="I428" s="114">
        <f>VLOOKUP(E418&amp;-$A420,SCH!$E$5:$P$9552,10,0)</f>
        <v>4.8611111111110272E-2</v>
      </c>
    </row>
    <row r="429" spans="1:9" ht="15.75" thickBot="1">
      <c r="A429" s="163" t="s">
        <v>102</v>
      </c>
      <c r="B429" s="163"/>
      <c r="C429" s="163"/>
      <c r="D429" s="163"/>
      <c r="E429" s="163"/>
      <c r="F429" s="163"/>
      <c r="G429" s="163"/>
      <c r="H429" s="163"/>
      <c r="I429" s="163"/>
    </row>
    <row r="430" spans="1:9" ht="15.75" thickBot="1">
      <c r="A430" s="163"/>
      <c r="B430" s="163"/>
      <c r="C430" s="163"/>
      <c r="D430" s="163"/>
      <c r="E430" s="163"/>
      <c r="F430" s="163"/>
      <c r="G430" s="163"/>
      <c r="H430" s="163"/>
      <c r="I430" s="163"/>
    </row>
    <row r="431" spans="1:9" ht="14.45" customHeight="1" thickBot="1">
      <c r="A431" s="163"/>
      <c r="B431" s="163"/>
      <c r="C431" s="163"/>
      <c r="D431" s="163"/>
      <c r="E431" s="163"/>
      <c r="F431" s="163"/>
      <c r="G431" s="163"/>
      <c r="H431" s="163"/>
      <c r="I431" s="163"/>
    </row>
    <row r="432" spans="1:9" ht="15.75" thickBot="1">
      <c r="A432" s="164" t="s">
        <v>103</v>
      </c>
      <c r="B432" s="164"/>
      <c r="C432" s="164"/>
      <c r="D432" s="165" t="s">
        <v>104</v>
      </c>
      <c r="E432" s="164" t="s">
        <v>105</v>
      </c>
      <c r="F432" s="164"/>
      <c r="G432" s="164"/>
      <c r="H432" s="164"/>
      <c r="I432" s="164"/>
    </row>
    <row r="433" spans="1:9" ht="15.75" thickBot="1">
      <c r="A433" s="164"/>
      <c r="B433" s="164"/>
      <c r="C433" s="164"/>
      <c r="D433" s="165"/>
      <c r="E433" s="164"/>
      <c r="F433" s="164"/>
      <c r="G433" s="164"/>
      <c r="H433" s="164"/>
      <c r="I433" s="164"/>
    </row>
    <row r="434" spans="1:9" ht="15.75" thickBot="1">
      <c r="A434" s="164"/>
      <c r="B434" s="164"/>
      <c r="C434" s="164"/>
      <c r="D434" s="165"/>
      <c r="E434" s="164"/>
      <c r="F434" s="164"/>
      <c r="G434" s="164"/>
      <c r="H434" s="164"/>
      <c r="I434" s="164"/>
    </row>
    <row r="435" spans="1:9" ht="15.75" thickBot="1">
      <c r="A435" s="164"/>
      <c r="B435" s="164"/>
      <c r="C435" s="164"/>
      <c r="D435" s="165"/>
      <c r="E435" s="164"/>
      <c r="F435" s="164"/>
      <c r="G435" s="164"/>
      <c r="H435" s="164"/>
      <c r="I435" s="164"/>
    </row>
    <row r="436" spans="1:9" ht="15.75" thickBot="1"/>
    <row r="437" spans="1:9" ht="20.25">
      <c r="A437" s="166" t="str">
        <f>SCH!$A$1</f>
        <v>UNIT : PARASSALA</v>
      </c>
      <c r="B437" s="166"/>
      <c r="C437" s="166"/>
      <c r="D437" s="166"/>
      <c r="E437" s="166"/>
      <c r="F437" s="166"/>
      <c r="G437" s="166"/>
      <c r="H437" s="166"/>
      <c r="I437" s="166"/>
    </row>
    <row r="438" spans="1:9" ht="17.45" customHeight="1">
      <c r="A438" s="167" t="s">
        <v>87</v>
      </c>
      <c r="B438" s="167"/>
      <c r="C438" s="167"/>
      <c r="D438" s="170"/>
      <c r="E438" s="170"/>
      <c r="F438" s="170"/>
      <c r="G438" s="168" t="s">
        <v>88</v>
      </c>
      <c r="H438" s="168"/>
      <c r="I438" s="168"/>
    </row>
    <row r="439" spans="1:9" ht="20.45" customHeight="1">
      <c r="A439" s="158" t="s">
        <v>89</v>
      </c>
      <c r="B439" s="158"/>
      <c r="C439" s="89" t="s">
        <v>90</v>
      </c>
      <c r="D439" s="88" t="s">
        <v>91</v>
      </c>
      <c r="E439" s="159">
        <v>32</v>
      </c>
      <c r="F439" s="159"/>
      <c r="G439" s="90" t="s">
        <v>92</v>
      </c>
      <c r="H439" s="160"/>
      <c r="I439" s="160"/>
    </row>
    <row r="440" spans="1:9" ht="28.5">
      <c r="A440" s="92" t="s">
        <v>4</v>
      </c>
      <c r="B440" s="93" t="s">
        <v>18</v>
      </c>
      <c r="C440" s="93" t="s">
        <v>19</v>
      </c>
      <c r="D440" s="93" t="s">
        <v>93</v>
      </c>
      <c r="E440" s="93" t="s">
        <v>20</v>
      </c>
      <c r="F440" s="94" t="s">
        <v>94</v>
      </c>
      <c r="G440" s="95" t="s">
        <v>95</v>
      </c>
      <c r="H440" s="94" t="s">
        <v>17</v>
      </c>
      <c r="I440" s="96" t="s">
        <v>23</v>
      </c>
    </row>
    <row r="441" spans="1:9" ht="15.75">
      <c r="A441" s="97">
        <v>1</v>
      </c>
      <c r="B441" s="98">
        <f>IFERROR(VLOOKUP(E439&amp;-$A441,SCH!$E$5:$P$9552,2,0),"")</f>
        <v>0.5625</v>
      </c>
      <c r="C441" s="98" t="str">
        <f>IFERROR(VLOOKUP(E439&amp;-$A441,SCH!$E$5:$P$9552,3,0),"")</f>
        <v>PSL</v>
      </c>
      <c r="D441" s="98" t="str">
        <f>IFERROR(VLOOKUP(E439&amp;-$A441,SCH!$E$5:$P$9552,4,0),"")</f>
        <v>KLKV-NH</v>
      </c>
      <c r="E441" s="98" t="str">
        <f>IFERROR(VLOOKUP(E439&amp;-$A441,SCH!$E$5:$P$9552,5,0),"")</f>
        <v>TVM</v>
      </c>
      <c r="F441" s="98">
        <f>IFERROR(VLOOKUP(E439&amp;-$A441,SCH!$E$5:$P$9552,6,0),"")</f>
        <v>0.63194444444444442</v>
      </c>
      <c r="G441" s="99">
        <f>IFERROR(VLOOKUP(E439&amp;-$A441,SCH!$E$5:$P$9552,7,0),"")</f>
        <v>37.200000000000003</v>
      </c>
      <c r="H441" s="100">
        <f t="shared" ref="H441:H445" si="21">IFERROR((B442-F441),"")</f>
        <v>6.9444444444445308E-3</v>
      </c>
      <c r="I441" s="101"/>
    </row>
    <row r="442" spans="1:9" ht="15.75">
      <c r="A442" s="102">
        <v>2</v>
      </c>
      <c r="B442" s="17">
        <f>IFERROR(VLOOKUP(E439&amp;-$A442,SCH!$E$5:$P$9552,2,0),"")</f>
        <v>0.63888888888888895</v>
      </c>
      <c r="C442" s="17" t="str">
        <f>IFERROR(VLOOKUP(E439&amp;-$A442,SCH!$E$5:$P$9552,3,0),"")</f>
        <v>TVM</v>
      </c>
      <c r="D442" s="17" t="str">
        <f>IFERROR(VLOOKUP(E439&amp;-$A442,SCH!$E$5:$P$9552,4,0),"")</f>
        <v>NTA-CVR</v>
      </c>
      <c r="E442" s="17" t="str">
        <f>IFERROR(VLOOKUP(E439&amp;-$A442,SCH!$E$5:$P$9552,5,0),"")</f>
        <v>KLKV</v>
      </c>
      <c r="F442" s="17">
        <f>IFERROR(VLOOKUP(E439&amp;-$A442,SCH!$E$5:$P$9552,6,0),"")</f>
        <v>0.70138888888888895</v>
      </c>
      <c r="G442" s="103">
        <f>IFERROR(VLOOKUP(E439&amp;-$A442,SCH!$E$5:$P$9552,7,0),"")</f>
        <v>35.700000000000003</v>
      </c>
      <c r="H442" s="20">
        <f t="shared" si="21"/>
        <v>2.0833333333333259E-2</v>
      </c>
      <c r="I442" s="104"/>
    </row>
    <row r="443" spans="1:9" ht="15.75">
      <c r="A443" s="102">
        <v>3</v>
      </c>
      <c r="B443" s="17">
        <f>IFERROR(VLOOKUP(E439&amp;-$A443,SCH!$E$5:$P$9552,2,0),"")</f>
        <v>0.72222222222222221</v>
      </c>
      <c r="C443" s="17" t="str">
        <f>IFERROR(VLOOKUP(E439&amp;-$A443,SCH!$E$5:$P$9552,3,0),"")</f>
        <v>KLKV</v>
      </c>
      <c r="D443" s="17" t="str">
        <f>IFERROR(VLOOKUP(E439&amp;-$A443,SCH!$E$5:$P$9552,4,0),"")</f>
        <v>NH</v>
      </c>
      <c r="E443" s="17" t="str">
        <f>IFERROR(VLOOKUP(E439&amp;-$A443,SCH!$E$5:$P$9552,5,0),"")</f>
        <v>MC</v>
      </c>
      <c r="F443" s="17">
        <f>IFERROR(VLOOKUP(E439&amp;-$A443,SCH!$E$5:$P$9552,6,0),"")</f>
        <v>0.79166666666666663</v>
      </c>
      <c r="G443" s="103">
        <f>IFERROR(VLOOKUP(E439&amp;-$A443,SCH!$E$5:$P$9552,7,0),"")</f>
        <v>40</v>
      </c>
      <c r="H443" s="20">
        <f t="shared" si="21"/>
        <v>6.9444444444445308E-3</v>
      </c>
      <c r="I443" s="104"/>
    </row>
    <row r="444" spans="1:9" ht="15.75">
      <c r="A444" s="102">
        <v>4</v>
      </c>
      <c r="B444" s="17">
        <f>IFERROR(VLOOKUP(E439&amp;-$A444,SCH!$E$5:$P$9552,2,0),"")</f>
        <v>0.79861111111111116</v>
      </c>
      <c r="C444" s="17" t="str">
        <f>IFERROR(VLOOKUP(E439&amp;-$A444,SCH!$E$5:$P$9552,3,0),"")</f>
        <v>MC</v>
      </c>
      <c r="D444" s="17" t="str">
        <f>IFERROR(VLOOKUP(E439&amp;-$A444,SCH!$E$5:$P$9552,4,0),"")</f>
        <v>NH-KLKV</v>
      </c>
      <c r="E444" s="17" t="str">
        <f>IFERROR(VLOOKUP(E439&amp;-$A444,SCH!$E$5:$P$9552,5,0),"")</f>
        <v>PSL</v>
      </c>
      <c r="F444" s="17">
        <f>IFERROR(VLOOKUP(E439&amp;-$A444,SCH!$E$5:$P$9552,6,0),"")</f>
        <v>0.88194444444444453</v>
      </c>
      <c r="G444" s="103">
        <f>IFERROR(VLOOKUP(E439&amp;-$A444,SCH!$E$5:$P$9552,7,0),"")</f>
        <v>43.5</v>
      </c>
      <c r="H444" s="20" t="str">
        <f t="shared" si="21"/>
        <v/>
      </c>
      <c r="I444" s="104"/>
    </row>
    <row r="445" spans="1:9" ht="15.75">
      <c r="A445" s="102">
        <v>5</v>
      </c>
      <c r="B445" s="17" t="str">
        <f>IFERROR(VLOOKUP(E439&amp;-$A445,SCH!$E$5:$P$9552,2,0),"")</f>
        <v/>
      </c>
      <c r="C445" s="17" t="str">
        <f>IFERROR(VLOOKUP(E439&amp;-$A445,SCH!$E$5:$P$9552,3,0),"")</f>
        <v/>
      </c>
      <c r="D445" s="17" t="str">
        <f>IFERROR(VLOOKUP(E439&amp;-$A445,SCH!$E$5:$P$9552,4,0),"")</f>
        <v/>
      </c>
      <c r="E445" s="17" t="str">
        <f>IFERROR(VLOOKUP(E439&amp;-$A445,SCH!$E$5:$P$9552,5,0),"")</f>
        <v/>
      </c>
      <c r="F445" s="17" t="str">
        <f>IFERROR(VLOOKUP(E439&amp;-$A445,SCH!$E$5:$P$9552,6,0),"")</f>
        <v/>
      </c>
      <c r="G445" s="103" t="str">
        <f>IFERROR(VLOOKUP(E439&amp;-$A445,SCH!$E$5:$P$9552,7,0),"")</f>
        <v/>
      </c>
      <c r="H445" s="20" t="str">
        <f t="shared" si="21"/>
        <v/>
      </c>
      <c r="I445" s="104"/>
    </row>
    <row r="446" spans="1:9" ht="15.75">
      <c r="A446" s="102">
        <v>6</v>
      </c>
      <c r="B446" s="17" t="str">
        <f>IFERROR(VLOOKUP(E439&amp;-$A446,SCH!$E$5:$P$9552,2,0),"")</f>
        <v/>
      </c>
      <c r="C446" s="17" t="str">
        <f>IFERROR(VLOOKUP(E439&amp;-$A446,SCH!$E$5:$P$9552,3,0),"")</f>
        <v/>
      </c>
      <c r="D446" s="17" t="str">
        <f>IFERROR(VLOOKUP(E439&amp;-$A446,SCH!$E$5:$P$9552,4,0),"")</f>
        <v/>
      </c>
      <c r="E446" s="17" t="str">
        <f>IFERROR(VLOOKUP(E439&amp;-$A446,SCH!$E$5:$P$9552,5,0),"")</f>
        <v/>
      </c>
      <c r="F446" s="17" t="str">
        <f>IFERROR(VLOOKUP(E439&amp;-$A446,SCH!$E$5:$P$9552,6,0),"")</f>
        <v/>
      </c>
      <c r="G446" s="103" t="str">
        <f>IFERROR(VLOOKUP(E439&amp;-$A446,SCH!$E$5:$P$9552,7,0),"")</f>
        <v/>
      </c>
      <c r="H446" s="20" t="str">
        <f>IFERROR((#REF!-F446),"")</f>
        <v/>
      </c>
      <c r="I446" s="104"/>
    </row>
    <row r="447" spans="1:9" ht="15.95" customHeight="1">
      <c r="A447" s="161" t="s">
        <v>96</v>
      </c>
      <c r="B447" s="161"/>
      <c r="C447" s="111">
        <f>B441-TIME(0,15,0)</f>
        <v>0.55208333333333337</v>
      </c>
      <c r="D447" s="110" t="s">
        <v>97</v>
      </c>
      <c r="E447" s="112">
        <f>VLOOKUP(E439&amp;-$A441,SCH!$E$5:$P$9552,8,0)</f>
        <v>0.34027777777777796</v>
      </c>
      <c r="F447" s="162" t="s">
        <v>98</v>
      </c>
      <c r="G447" s="162"/>
      <c r="H447" s="162"/>
      <c r="I447" s="113">
        <f>SUM(G441:G446)</f>
        <v>156.4</v>
      </c>
    </row>
    <row r="448" spans="1:9" ht="15.95" customHeight="1">
      <c r="A448" s="161" t="s">
        <v>99</v>
      </c>
      <c r="B448" s="161"/>
      <c r="C448" s="111">
        <f>C447+E448</f>
        <v>0.89236111111111127</v>
      </c>
      <c r="D448" s="110" t="s">
        <v>100</v>
      </c>
      <c r="E448" s="112">
        <f>VLOOKUP(E439&amp;-$A441,SCH!$E$5:$P$9552,9,0)</f>
        <v>0.3402777777777779</v>
      </c>
      <c r="F448" s="162" t="s">
        <v>101</v>
      </c>
      <c r="G448" s="162"/>
      <c r="H448" s="162"/>
      <c r="I448" s="114">
        <f>VLOOKUP(E439&amp;-$A441,SCH!$E$5:$P$9552,10,0)</f>
        <v>6.9444444444446418E-3</v>
      </c>
    </row>
    <row r="449" spans="1:11" ht="14.45" customHeight="1">
      <c r="A449" s="163" t="s">
        <v>102</v>
      </c>
      <c r="B449" s="163"/>
      <c r="C449" s="163"/>
      <c r="D449" s="163"/>
      <c r="E449" s="163"/>
      <c r="F449" s="163"/>
      <c r="G449" s="163"/>
      <c r="H449" s="163"/>
      <c r="I449" s="163"/>
    </row>
    <row r="450" spans="1:11">
      <c r="A450" s="163"/>
      <c r="B450" s="163"/>
      <c r="C450" s="163"/>
      <c r="D450" s="163"/>
      <c r="E450" s="163"/>
      <c r="F450" s="163"/>
      <c r="G450" s="163"/>
      <c r="H450" s="163"/>
      <c r="I450" s="163"/>
    </row>
    <row r="451" spans="1:11">
      <c r="A451" s="163"/>
      <c r="B451" s="163"/>
      <c r="C451" s="163"/>
      <c r="D451" s="163"/>
      <c r="E451" s="163"/>
      <c r="F451" s="163"/>
      <c r="G451" s="163"/>
      <c r="H451" s="163"/>
      <c r="I451" s="163"/>
    </row>
    <row r="452" spans="1:11" ht="14.45" customHeight="1">
      <c r="A452" s="164" t="s">
        <v>103</v>
      </c>
      <c r="B452" s="164"/>
      <c r="C452" s="164"/>
      <c r="D452" s="165" t="s">
        <v>104</v>
      </c>
      <c r="E452" s="164" t="s">
        <v>105</v>
      </c>
      <c r="F452" s="164"/>
      <c r="G452" s="164"/>
      <c r="H452" s="164"/>
      <c r="I452" s="164"/>
    </row>
    <row r="453" spans="1:11">
      <c r="A453" s="164"/>
      <c r="B453" s="164"/>
      <c r="C453" s="164"/>
      <c r="D453" s="165"/>
      <c r="E453" s="164"/>
      <c r="F453" s="164"/>
      <c r="G453" s="164"/>
      <c r="H453" s="164"/>
      <c r="I453" s="164"/>
    </row>
    <row r="454" spans="1:11">
      <c r="A454" s="164"/>
      <c r="B454" s="164"/>
      <c r="C454" s="164"/>
      <c r="D454" s="165"/>
      <c r="E454" s="164"/>
      <c r="F454" s="164"/>
      <c r="G454" s="164"/>
      <c r="H454" s="164"/>
      <c r="I454" s="164"/>
    </row>
    <row r="455" spans="1:11">
      <c r="A455" s="164"/>
      <c r="B455" s="164"/>
      <c r="C455" s="164"/>
      <c r="D455" s="165"/>
      <c r="E455" s="164"/>
      <c r="F455" s="164"/>
      <c r="G455" s="164"/>
      <c r="H455" s="164"/>
      <c r="I455" s="164"/>
    </row>
    <row r="456" spans="1:11" ht="15.75" thickBot="1"/>
    <row r="457" spans="1:11" ht="20.25" customHeight="1" thickBot="1">
      <c r="A457" s="166" t="str">
        <f>SCH!$A$1</f>
        <v>UNIT : PARASSALA</v>
      </c>
      <c r="B457" s="166"/>
      <c r="C457" s="166"/>
      <c r="D457" s="166"/>
      <c r="E457" s="166"/>
      <c r="F457" s="166"/>
      <c r="G457" s="166"/>
      <c r="H457" s="166"/>
      <c r="I457" s="166"/>
    </row>
    <row r="458" spans="1:11" ht="17.45" customHeight="1" thickBot="1">
      <c r="A458" s="167" t="s">
        <v>87</v>
      </c>
      <c r="B458" s="167"/>
      <c r="C458" s="167"/>
      <c r="D458" s="170"/>
      <c r="E458" s="170"/>
      <c r="F458" s="170"/>
      <c r="G458" s="168" t="s">
        <v>88</v>
      </c>
      <c r="H458" s="168"/>
      <c r="I458" s="168"/>
    </row>
    <row r="459" spans="1:11" ht="20.45" customHeight="1" thickBot="1">
      <c r="A459" s="158" t="s">
        <v>89</v>
      </c>
      <c r="B459" s="158"/>
      <c r="C459" s="89" t="s">
        <v>90</v>
      </c>
      <c r="D459" s="142" t="s">
        <v>91</v>
      </c>
      <c r="E459" s="159">
        <v>33</v>
      </c>
      <c r="F459" s="159"/>
      <c r="G459" s="90" t="s">
        <v>92</v>
      </c>
      <c r="H459" s="160"/>
      <c r="I459" s="160"/>
    </row>
    <row r="460" spans="1:11" ht="29.25" thickBot="1">
      <c r="A460" s="92" t="s">
        <v>4</v>
      </c>
      <c r="B460" s="93" t="s">
        <v>18</v>
      </c>
      <c r="C460" s="93" t="s">
        <v>19</v>
      </c>
      <c r="D460" s="93" t="s">
        <v>93</v>
      </c>
      <c r="E460" s="93" t="s">
        <v>20</v>
      </c>
      <c r="F460" s="94" t="s">
        <v>94</v>
      </c>
      <c r="G460" s="95" t="s">
        <v>95</v>
      </c>
      <c r="H460" s="94" t="s">
        <v>17</v>
      </c>
      <c r="I460" s="96" t="s">
        <v>23</v>
      </c>
    </row>
    <row r="461" spans="1:11" ht="15.75">
      <c r="A461" s="97">
        <v>1</v>
      </c>
      <c r="B461" s="98">
        <f>IFERROR(VLOOKUP(E459&amp;-$A461,SCH!$E$5:$P$9552,2,0),"")</f>
        <v>0.32291666666666669</v>
      </c>
      <c r="C461" s="98" t="str">
        <f>IFERROR(VLOOKUP(E459&amp;-$A461,SCH!$E$5:$P$9552,3,0),"")</f>
        <v>PSL</v>
      </c>
      <c r="D461" s="98" t="str">
        <f>IFERROR(VLOOKUP(E459&amp;-$A461,SCH!$E$5:$P$9552,4,0),"")</f>
        <v>NH</v>
      </c>
      <c r="E461" s="98" t="str">
        <f>IFERROR(VLOOKUP(E459&amp;-$A461,SCH!$E$5:$P$9552,5,0),"")</f>
        <v>KLKV</v>
      </c>
      <c r="F461" s="98">
        <f>IFERROR(VLOOKUP(E459&amp;-$A461,SCH!$E$5:$P$9552,6,0),"")</f>
        <v>0.3298611111111111</v>
      </c>
      <c r="G461" s="99">
        <f>IFERROR(VLOOKUP(E459&amp;-$A461,SCH!$E$5:$P$9552,7,0),"")</f>
        <v>3.5</v>
      </c>
      <c r="H461" s="100">
        <f t="shared" ref="H461:H466" si="22">IFERROR((B462-F461),"")</f>
        <v>6.9444444444449194E-3</v>
      </c>
      <c r="I461" s="101"/>
    </row>
    <row r="462" spans="1:11" ht="15.75">
      <c r="A462" s="102">
        <v>2</v>
      </c>
      <c r="B462" s="17">
        <f>IFERROR(VLOOKUP(E459&amp;-$A462,SCH!$E$5:$P$9552,2,0),"")</f>
        <v>0.33680555555555602</v>
      </c>
      <c r="C462" s="17" t="str">
        <f>IFERROR(VLOOKUP(E459&amp;-$A462,SCH!$E$5:$P$9552,3,0),"")</f>
        <v>KLKV</v>
      </c>
      <c r="D462" s="17" t="str">
        <f>IFERROR(VLOOKUP(E459&amp;-$A462,SCH!$E$5:$P$9552,4,0),"")</f>
        <v>NH</v>
      </c>
      <c r="E462" s="17" t="str">
        <f>IFERROR(VLOOKUP(E459&amp;-$A462,SCH!$E$5:$P$9552,5,0),"")</f>
        <v>TVM</v>
      </c>
      <c r="F462" s="17">
        <f>IFERROR(VLOOKUP(E459&amp;-$A462,SCH!$E$5:$P$9552,6,0),"")</f>
        <v>0.40625000000000044</v>
      </c>
      <c r="G462" s="103">
        <f>IFERROR(VLOOKUP(E459&amp;-$A462,SCH!$E$5:$P$9552,7,0),"")</f>
        <v>33.700000000000003</v>
      </c>
      <c r="H462" s="115">
        <f t="shared" si="22"/>
        <v>6.9444444444435316E-3</v>
      </c>
      <c r="I462" s="104"/>
    </row>
    <row r="463" spans="1:11" ht="15.75">
      <c r="A463" s="102">
        <v>3</v>
      </c>
      <c r="B463" s="17">
        <f>IFERROR(VLOOKUP(E459&amp;-$A463,SCH!$E$5:$P$9552,2,0),"")</f>
        <v>0.41319444444444398</v>
      </c>
      <c r="C463" s="17" t="str">
        <f>IFERROR(VLOOKUP(E459&amp;-$A463,SCH!$E$5:$P$9552,3,0),"")</f>
        <v>TVM</v>
      </c>
      <c r="D463" s="17" t="str">
        <f>IFERROR(VLOOKUP(E459&amp;-$A463,SCH!$E$5:$P$9552,4,0),"")</f>
        <v>NH</v>
      </c>
      <c r="E463" s="17" t="str">
        <f>IFERROR(VLOOKUP(E459&amp;-$A463,SCH!$E$5:$P$9552,5,0),"")</f>
        <v>KLKV</v>
      </c>
      <c r="F463" s="17">
        <f>IFERROR(VLOOKUP(E459&amp;-$A463,SCH!$E$5:$P$9552,6,0),"")</f>
        <v>0.46180555555555508</v>
      </c>
      <c r="G463" s="103">
        <f>IFERROR(VLOOKUP(E459&amp;-$A463,SCH!$E$5:$P$9552,7,0),"")</f>
        <v>33.700000000000003</v>
      </c>
      <c r="H463" s="115">
        <f t="shared" si="22"/>
        <v>7.9861111111111549E-2</v>
      </c>
      <c r="I463" s="104"/>
      <c r="K463" t="s">
        <v>144</v>
      </c>
    </row>
    <row r="464" spans="1:11" ht="15.75">
      <c r="A464" s="102">
        <v>4</v>
      </c>
      <c r="B464" s="17">
        <f>IFERROR(VLOOKUP(E459&amp;-$A464,SCH!$E$5:$P$9552,2,0),"")</f>
        <v>0.54166666666666663</v>
      </c>
      <c r="C464" s="17" t="str">
        <f>IFERROR(VLOOKUP(E459&amp;-$A464,SCH!$E$5:$P$9552,3,0),"")</f>
        <v>KLKV</v>
      </c>
      <c r="D464" s="17" t="str">
        <f>IFERROR(VLOOKUP(E459&amp;-$A464,SCH!$E$5:$P$9552,4,0),"")</f>
        <v>NH</v>
      </c>
      <c r="E464" s="17" t="str">
        <f>IFERROR(VLOOKUP(E459&amp;-$A464,SCH!$E$5:$P$9552,5,0),"")</f>
        <v>MC</v>
      </c>
      <c r="F464" s="17">
        <f>IFERROR(VLOOKUP(E459&amp;-$A464,SCH!$E$5:$P$9552,6,0),"")</f>
        <v>0.61805555555555558</v>
      </c>
      <c r="G464" s="103">
        <f>IFERROR(VLOOKUP(E459&amp;-$A464,SCH!$E$5:$P$9552,7,0),"")</f>
        <v>40</v>
      </c>
      <c r="H464" s="115">
        <f t="shared" si="22"/>
        <v>6.9444444444444198E-3</v>
      </c>
      <c r="I464" s="104"/>
    </row>
    <row r="465" spans="1:9" ht="15.75">
      <c r="A465" s="102">
        <v>5</v>
      </c>
      <c r="B465" s="17">
        <f>IFERROR(VLOOKUP(E459&amp;-$A465,SCH!$E$5:$P$9552,2,0),"")</f>
        <v>0.625</v>
      </c>
      <c r="C465" s="17" t="str">
        <f>IFERROR(VLOOKUP(E459&amp;-$A465,SCH!$E$5:$P$9552,3,0),"")</f>
        <v>MC</v>
      </c>
      <c r="D465" s="17" t="str">
        <f>IFERROR(VLOOKUP(E459&amp;-$A465,SCH!$E$5:$P$9552,4,0),"")</f>
        <v>NH</v>
      </c>
      <c r="E465" s="17" t="str">
        <f>IFERROR(VLOOKUP(E459&amp;-$A465,SCH!$E$5:$P$9552,5,0),"")</f>
        <v>KLKV</v>
      </c>
      <c r="F465" s="17">
        <f>IFERROR(VLOOKUP(E459&amp;-$A465,SCH!$E$5:$P$9552,6,0),"")</f>
        <v>0.70138888888888884</v>
      </c>
      <c r="G465" s="103">
        <f>IFERROR(VLOOKUP(E459&amp;-$A465,SCH!$E$5:$P$9552,7,0),"")</f>
        <v>40</v>
      </c>
      <c r="H465" s="115">
        <f t="shared" si="22"/>
        <v>6.9444444444445308E-3</v>
      </c>
      <c r="I465" s="104"/>
    </row>
    <row r="466" spans="1:9" ht="15.75">
      <c r="A466" s="102">
        <v>6</v>
      </c>
      <c r="B466" s="17">
        <f>IFERROR(VLOOKUP(E459&amp;-$A466,SCH!$E$5:$P$9552,2,0),"")</f>
        <v>0.70833333333333337</v>
      </c>
      <c r="C466" s="17" t="str">
        <f>IFERROR(VLOOKUP(E459&amp;-$A466,SCH!$E$5:$P$9552,3,0),"")</f>
        <v>KLKV</v>
      </c>
      <c r="D466" s="17" t="str">
        <f>IFERROR(VLOOKUP(E459&amp;-$A466,SCH!$E$5:$P$9552,4,0),"")</f>
        <v>KRKM</v>
      </c>
      <c r="E466" s="17" t="str">
        <f>IFERROR(VLOOKUP(E459&amp;-$A466,SCH!$E$5:$P$9552,5,0),"")</f>
        <v>VLRD</v>
      </c>
      <c r="F466" s="17">
        <f>IFERROR(VLOOKUP(E459&amp;-$A466,SCH!$E$5:$P$9552,6,0),"")</f>
        <v>0.73611111111111116</v>
      </c>
      <c r="G466" s="103">
        <f>IFERROR(VLOOKUP(E459&amp;-$A466,SCH!$E$5:$P$9552,7,0),"")</f>
        <v>17</v>
      </c>
      <c r="H466" s="115">
        <f t="shared" si="22"/>
        <v>6.9444444444443088E-3</v>
      </c>
      <c r="I466" s="104"/>
    </row>
    <row r="467" spans="1:9" ht="15.95" customHeight="1" thickBot="1">
      <c r="A467" s="102">
        <v>7</v>
      </c>
      <c r="B467" s="17">
        <f>IFERROR(VLOOKUP(E459&amp;-$A467,SCH!$E$5:$P$9552,2,0),"")</f>
        <v>0.74305555555555547</v>
      </c>
      <c r="C467" s="17" t="str">
        <f>IFERROR(VLOOKUP(E459&amp;-$A467,SCH!$E$5:$P$9552,3,0),"")</f>
        <v>VLRD</v>
      </c>
      <c r="D467" s="17" t="str">
        <f>IFERROR(VLOOKUP(E459&amp;-$A467,SCH!$E$5:$P$9552,4,0),"")</f>
        <v>KRKM</v>
      </c>
      <c r="E467" s="17" t="str">
        <f>IFERROR(VLOOKUP(E459&amp;-$A467,SCH!$E$5:$P$9552,5,0),"")</f>
        <v>PSL</v>
      </c>
      <c r="F467" s="17">
        <f>IFERROR(VLOOKUP(E459&amp;-$A467,SCH!$E$5:$P$9552,6,0),"")</f>
        <v>0.77083333333333326</v>
      </c>
      <c r="G467" s="103">
        <f>IFERROR(VLOOKUP(E459&amp;-$A467,SCH!$E$5:$P$9552,7,0),"")</f>
        <v>17</v>
      </c>
      <c r="H467" s="115" t="str">
        <f>IFERROR((#REF!-F467),"")</f>
        <v/>
      </c>
      <c r="I467" s="104"/>
    </row>
    <row r="468" spans="1:9" ht="15.95" customHeight="1" thickBot="1">
      <c r="A468" s="161" t="s">
        <v>96</v>
      </c>
      <c r="B468" s="161"/>
      <c r="C468" s="111">
        <f>B461-TIME(0,15,0)</f>
        <v>0.3125</v>
      </c>
      <c r="D468" s="141" t="s">
        <v>97</v>
      </c>
      <c r="E468" s="112">
        <v>0.3888888888888889</v>
      </c>
      <c r="F468" s="162" t="s">
        <v>98</v>
      </c>
      <c r="G468" s="162"/>
      <c r="H468" s="162"/>
      <c r="I468" s="113">
        <f>SUM(G461:G467)</f>
        <v>184.9</v>
      </c>
    </row>
    <row r="469" spans="1:9" ht="14.45" customHeight="1" thickBot="1">
      <c r="A469" s="161" t="s">
        <v>99</v>
      </c>
      <c r="B469" s="161"/>
      <c r="C469" s="111">
        <f>C468+E469</f>
        <v>0.78125</v>
      </c>
      <c r="D469" s="141" t="s">
        <v>100</v>
      </c>
      <c r="E469" s="112">
        <f>VLOOKUP(E459&amp;-$A461,SCH!$E$5:$P$9552,9,0)</f>
        <v>0.46874999999999994</v>
      </c>
      <c r="F469" s="162" t="s">
        <v>101</v>
      </c>
      <c r="G469" s="162"/>
      <c r="H469" s="162"/>
      <c r="I469" s="114">
        <v>5.5555555555555552E-2</v>
      </c>
    </row>
    <row r="470" spans="1:9" ht="15.75" thickBot="1">
      <c r="A470" s="163" t="s">
        <v>102</v>
      </c>
      <c r="B470" s="163"/>
      <c r="C470" s="163"/>
      <c r="D470" s="163"/>
      <c r="E470" s="163"/>
      <c r="F470" s="163"/>
      <c r="G470" s="163"/>
      <c r="H470" s="163"/>
      <c r="I470" s="163"/>
    </row>
    <row r="471" spans="1:9" ht="15.75" thickBot="1">
      <c r="A471" s="163"/>
      <c r="B471" s="163"/>
      <c r="C471" s="163"/>
      <c r="D471" s="163"/>
      <c r="E471" s="163"/>
      <c r="F471" s="163"/>
      <c r="G471" s="163"/>
      <c r="H471" s="163"/>
      <c r="I471" s="163"/>
    </row>
    <row r="472" spans="1:9" ht="14.45" customHeight="1" thickBot="1">
      <c r="A472" s="163"/>
      <c r="B472" s="163"/>
      <c r="C472" s="163"/>
      <c r="D472" s="163"/>
      <c r="E472" s="163"/>
      <c r="F472" s="163"/>
      <c r="G472" s="163"/>
      <c r="H472" s="163"/>
      <c r="I472" s="163"/>
    </row>
    <row r="473" spans="1:9" ht="15.75" thickBot="1">
      <c r="A473" s="164" t="s">
        <v>103</v>
      </c>
      <c r="B473" s="164"/>
      <c r="C473" s="164"/>
      <c r="D473" s="165" t="s">
        <v>104</v>
      </c>
      <c r="E473" s="164" t="s">
        <v>105</v>
      </c>
      <c r="F473" s="164"/>
      <c r="G473" s="164"/>
      <c r="H473" s="164"/>
      <c r="I473" s="164"/>
    </row>
    <row r="474" spans="1:9" ht="15.75" thickBot="1">
      <c r="A474" s="164"/>
      <c r="B474" s="164"/>
      <c r="C474" s="164"/>
      <c r="D474" s="165"/>
      <c r="E474" s="164"/>
      <c r="F474" s="164"/>
      <c r="G474" s="164"/>
      <c r="H474" s="164"/>
      <c r="I474" s="164"/>
    </row>
    <row r="475" spans="1:9" ht="15.75" thickBot="1">
      <c r="A475" s="164"/>
      <c r="B475" s="164"/>
      <c r="C475" s="164"/>
      <c r="D475" s="165"/>
      <c r="E475" s="164"/>
      <c r="F475" s="164"/>
      <c r="G475" s="164"/>
      <c r="H475" s="164"/>
      <c r="I475" s="164"/>
    </row>
    <row r="476" spans="1:9" ht="15.75" thickBot="1">
      <c r="A476" s="164"/>
      <c r="B476" s="164"/>
      <c r="C476" s="164"/>
      <c r="D476" s="165"/>
      <c r="E476" s="164"/>
      <c r="F476" s="164"/>
      <c r="G476" s="164"/>
      <c r="H476" s="164"/>
      <c r="I476" s="164"/>
    </row>
    <row r="477" spans="1:9" ht="15.75" thickBot="1"/>
    <row r="478" spans="1:9" ht="20.25" customHeight="1" thickBot="1">
      <c r="A478" s="166" t="str">
        <f>SCH!$A$1</f>
        <v>UNIT : PARASSALA</v>
      </c>
      <c r="B478" s="166"/>
      <c r="C478" s="166"/>
      <c r="D478" s="166"/>
      <c r="E478" s="166"/>
      <c r="F478" s="166"/>
      <c r="G478" s="166"/>
      <c r="H478" s="166"/>
      <c r="I478" s="166"/>
    </row>
    <row r="479" spans="1:9" ht="17.45" customHeight="1" thickBot="1">
      <c r="A479" s="167" t="s">
        <v>87</v>
      </c>
      <c r="B479" s="167"/>
      <c r="C479" s="167"/>
      <c r="D479" s="170"/>
      <c r="E479" s="170"/>
      <c r="F479" s="170"/>
      <c r="G479" s="168" t="s">
        <v>88</v>
      </c>
      <c r="H479" s="168"/>
      <c r="I479" s="168"/>
    </row>
    <row r="480" spans="1:9" ht="20.45" customHeight="1" thickBot="1">
      <c r="A480" s="158" t="s">
        <v>89</v>
      </c>
      <c r="B480" s="158"/>
      <c r="C480" s="89" t="s">
        <v>90</v>
      </c>
      <c r="D480" s="132" t="s">
        <v>91</v>
      </c>
      <c r="E480" s="159">
        <v>34</v>
      </c>
      <c r="F480" s="159"/>
      <c r="G480" s="90" t="s">
        <v>92</v>
      </c>
      <c r="H480" s="160"/>
      <c r="I480" s="160"/>
    </row>
    <row r="481" spans="1:9" ht="29.25" thickBot="1">
      <c r="A481" s="92" t="s">
        <v>4</v>
      </c>
      <c r="B481" s="93" t="s">
        <v>18</v>
      </c>
      <c r="C481" s="93" t="s">
        <v>19</v>
      </c>
      <c r="D481" s="93" t="s">
        <v>93</v>
      </c>
      <c r="E481" s="93" t="s">
        <v>20</v>
      </c>
      <c r="F481" s="94" t="s">
        <v>94</v>
      </c>
      <c r="G481" s="95" t="s">
        <v>95</v>
      </c>
      <c r="H481" s="94" t="s">
        <v>17</v>
      </c>
      <c r="I481" s="96" t="s">
        <v>23</v>
      </c>
    </row>
    <row r="482" spans="1:9" ht="15.75">
      <c r="A482" s="97">
        <v>1</v>
      </c>
      <c r="B482" s="98">
        <f>IFERROR(VLOOKUP(E480&amp;-$A482,SCH!$E$5:$P$9552,2,0),"")</f>
        <v>0.34027777777777773</v>
      </c>
      <c r="C482" s="98" t="str">
        <f>IFERROR(VLOOKUP(E480&amp;-$A482,SCH!$E$5:$P$9552,3,0),"")</f>
        <v>PSL</v>
      </c>
      <c r="D482" s="98" t="str">
        <f>IFERROR(VLOOKUP(E480&amp;-$A482,SCH!$E$5:$P$9552,4,0),"")</f>
        <v>KLKV-CVR</v>
      </c>
      <c r="E482" s="98" t="str">
        <f>IFERROR(VLOOKUP(E480&amp;-$A482,SCH!$E$5:$P$9552,5,0),"")</f>
        <v>TVM</v>
      </c>
      <c r="F482" s="98">
        <f>IFERROR(VLOOKUP(E480&amp;-$A482,SCH!$E$5:$P$9552,6,0),"")</f>
        <v>0.42013888888888884</v>
      </c>
      <c r="G482" s="99">
        <f>IFERROR(VLOOKUP(E480&amp;-$A482,SCH!$E$5:$P$9552,7,0),"")</f>
        <v>39.200000000000003</v>
      </c>
      <c r="H482" s="100">
        <f t="shared" ref="H482:H487" si="23">IFERROR((B483-F482),"")</f>
        <v>6.9444444444441422E-3</v>
      </c>
      <c r="I482" s="101"/>
    </row>
    <row r="483" spans="1:9" ht="15.75">
      <c r="A483" s="102">
        <v>2</v>
      </c>
      <c r="B483" s="17">
        <f>IFERROR(VLOOKUP(E480&amp;-$A483,SCH!$E$5:$P$9552,2,0),"")</f>
        <v>0.42708333333333298</v>
      </c>
      <c r="C483" s="17" t="str">
        <f>IFERROR(VLOOKUP(E480&amp;-$A483,SCH!$E$5:$P$9552,3,0),"")</f>
        <v>TVM</v>
      </c>
      <c r="D483" s="17" t="str">
        <f>IFERROR(VLOOKUP(E480&amp;-$A483,SCH!$E$5:$P$9552,4,0),"")</f>
        <v>NH</v>
      </c>
      <c r="E483" s="17" t="str">
        <f>IFERROR(VLOOKUP(E480&amp;-$A483,SCH!$E$5:$P$9552,5,0),"")</f>
        <v>KLKV</v>
      </c>
      <c r="F483" s="17">
        <f>IFERROR(VLOOKUP(E480&amp;-$A483,SCH!$E$5:$P$9552,6,0),"")</f>
        <v>0.4791666666666663</v>
      </c>
      <c r="G483" s="103">
        <f>IFERROR(VLOOKUP(E480&amp;-$A483,SCH!$E$5:$P$9552,7,0),"")</f>
        <v>33.700000000000003</v>
      </c>
      <c r="H483" s="115">
        <f t="shared" si="23"/>
        <v>2.0833333333335702E-2</v>
      </c>
      <c r="I483" s="104"/>
    </row>
    <row r="484" spans="1:9" ht="15.75">
      <c r="A484" s="102">
        <v>3</v>
      </c>
      <c r="B484" s="17">
        <f>IFERROR(VLOOKUP(E480&amp;-$A484,SCH!$E$5:$P$9552,2,0),"")</f>
        <v>0.500000000000002</v>
      </c>
      <c r="C484" s="17" t="str">
        <f>IFERROR(VLOOKUP(E480&amp;-$A484,SCH!$E$5:$P$9552,3,0),"")</f>
        <v>KLKV</v>
      </c>
      <c r="D484" s="17" t="str">
        <f>IFERROR(VLOOKUP(E480&amp;-$A484,SCH!$E$5:$P$9552,4,0),"")</f>
        <v>NH</v>
      </c>
      <c r="E484" s="17" t="str">
        <f>IFERROR(VLOOKUP(E480&amp;-$A484,SCH!$E$5:$P$9552,5,0),"")</f>
        <v>MC</v>
      </c>
      <c r="F484" s="17">
        <f>IFERROR(VLOOKUP(E480&amp;-$A484,SCH!$E$5:$P$9552,6,0),"")</f>
        <v>0.56944444444444642</v>
      </c>
      <c r="G484" s="103">
        <f>IFERROR(VLOOKUP(E480&amp;-$A484,SCH!$E$5:$P$9552,7,0),"")</f>
        <v>40</v>
      </c>
      <c r="H484" s="115">
        <f t="shared" si="23"/>
        <v>6.9444444444425324E-3</v>
      </c>
      <c r="I484" s="104"/>
    </row>
    <row r="485" spans="1:9" ht="15.75">
      <c r="A485" s="102">
        <v>4</v>
      </c>
      <c r="B485" s="17">
        <f>IFERROR(VLOOKUP(E480&amp;-$A485,SCH!$E$5:$P$9552,2,0),"")</f>
        <v>0.57638888888888895</v>
      </c>
      <c r="C485" s="17" t="str">
        <f>IFERROR(VLOOKUP(E480&amp;-$A485,SCH!$E$5:$P$9552,3,0),"")</f>
        <v>MC</v>
      </c>
      <c r="D485" s="17" t="str">
        <f>IFERROR(VLOOKUP(E480&amp;-$A485,SCH!$E$5:$P$9552,4,0),"")</f>
        <v>NH</v>
      </c>
      <c r="E485" s="17" t="str">
        <f>IFERROR(VLOOKUP(E480&amp;-$A485,SCH!$E$5:$P$9552,5,0),"")</f>
        <v>KLKV</v>
      </c>
      <c r="F485" s="17">
        <f>IFERROR(VLOOKUP(E480&amp;-$A485,SCH!$E$5:$P$9552,6,0),"")</f>
        <v>0.64583333333333337</v>
      </c>
      <c r="G485" s="103">
        <f>IFERROR(VLOOKUP(E480&amp;-$A485,SCH!$E$5:$P$9552,7,0),"")</f>
        <v>40</v>
      </c>
      <c r="H485" s="115">
        <f t="shared" si="23"/>
        <v>1.388888888888884E-2</v>
      </c>
      <c r="I485" s="104"/>
    </row>
    <row r="486" spans="1:9" ht="15.75">
      <c r="A486" s="102">
        <v>5</v>
      </c>
      <c r="B486" s="17">
        <f>IFERROR(VLOOKUP(E480&amp;-$A486,SCH!$E$5:$P$9552,2,0),"")</f>
        <v>0.65972222222222221</v>
      </c>
      <c r="C486" s="17" t="str">
        <f>IFERROR(VLOOKUP(E480&amp;-$A486,SCH!$E$5:$P$9552,3,0),"")</f>
        <v>KLKV</v>
      </c>
      <c r="D486" s="17" t="str">
        <f>IFERROR(VLOOKUP(E480&amp;-$A486,SCH!$E$5:$P$9552,4,0),"")</f>
        <v>KRKM</v>
      </c>
      <c r="E486" s="17" t="str">
        <f>IFERROR(VLOOKUP(E480&amp;-$A486,SCH!$E$5:$P$9552,5,0),"")</f>
        <v>VLRD</v>
      </c>
      <c r="F486" s="17">
        <f>IFERROR(VLOOKUP(E480&amp;-$A486,SCH!$E$5:$P$9552,6,0),"")</f>
        <v>0.6875</v>
      </c>
      <c r="G486" s="103">
        <f>IFERROR(VLOOKUP(E480&amp;-$A486,SCH!$E$5:$P$9552,7,0),"")</f>
        <v>17</v>
      </c>
      <c r="H486" s="115">
        <f t="shared" si="23"/>
        <v>6.9444444444445308E-3</v>
      </c>
      <c r="I486" s="104"/>
    </row>
    <row r="487" spans="1:9" ht="15.75">
      <c r="A487" s="102">
        <v>6</v>
      </c>
      <c r="B487" s="17">
        <f>IFERROR(VLOOKUP(E480&amp;-$A487,SCH!$E$5:$P$9552,2,0),"")</f>
        <v>0.69444444444444453</v>
      </c>
      <c r="C487" s="17" t="str">
        <f>IFERROR(VLOOKUP(E480&amp;-$A487,SCH!$E$5:$P$9552,3,0),"")</f>
        <v>VLRD</v>
      </c>
      <c r="D487" s="17" t="str">
        <f>IFERROR(VLOOKUP(E480&amp;-$A487,SCH!$E$5:$P$9552,4,0),"")</f>
        <v>KRKM-KLKV</v>
      </c>
      <c r="E487" s="17" t="str">
        <f>IFERROR(VLOOKUP(E480&amp;-$A487,SCH!$E$5:$P$9552,5,0),"")</f>
        <v>PSL</v>
      </c>
      <c r="F487" s="17">
        <f>IFERROR(VLOOKUP(E480&amp;-$A487,SCH!$E$5:$P$9552,6,0),"")</f>
        <v>0.72916666666666674</v>
      </c>
      <c r="G487" s="103">
        <f>IFERROR(VLOOKUP(E480&amp;-$A487,SCH!$E$5:$P$9552,7,0),"")</f>
        <v>20.5</v>
      </c>
      <c r="H487" s="115" t="str">
        <f t="shared" si="23"/>
        <v/>
      </c>
      <c r="I487" s="104"/>
    </row>
    <row r="488" spans="1:9" ht="15.95" customHeight="1" thickBot="1">
      <c r="A488" s="102">
        <v>7</v>
      </c>
      <c r="B488" s="17" t="str">
        <f>IFERROR(VLOOKUP(E480&amp;-$A488,SCH!$E$5:$P$9552,2,0),"")</f>
        <v/>
      </c>
      <c r="C488" s="17" t="str">
        <f>IFERROR(VLOOKUP(E480&amp;-$A488,SCH!$E$5:$P$9552,3,0),"")</f>
        <v/>
      </c>
      <c r="D488" s="17" t="str">
        <f>IFERROR(VLOOKUP(E480&amp;-$A488,SCH!$E$5:$P$9552,4,0),"")</f>
        <v/>
      </c>
      <c r="E488" s="17" t="str">
        <f>IFERROR(VLOOKUP(E480&amp;-$A488,SCH!$E$5:$P$9552,5,0),"")</f>
        <v/>
      </c>
      <c r="F488" s="17" t="str">
        <f>IFERROR(VLOOKUP(E480&amp;-$A488,SCH!$E$5:$P$9552,6,0),"")</f>
        <v/>
      </c>
      <c r="G488" s="103" t="str">
        <f>IFERROR(VLOOKUP(E480&amp;-$A488,SCH!$E$5:$P$9552,7,0),"")</f>
        <v/>
      </c>
      <c r="H488" s="115" t="str">
        <f>IFERROR((#REF!-F488),"")</f>
        <v/>
      </c>
      <c r="I488" s="104"/>
    </row>
    <row r="489" spans="1:9" ht="15.95" customHeight="1" thickBot="1">
      <c r="A489" s="161" t="s">
        <v>96</v>
      </c>
      <c r="B489" s="161"/>
      <c r="C489" s="111">
        <f>B482-TIME(0,15,0)</f>
        <v>0.32986111111111105</v>
      </c>
      <c r="D489" s="131" t="s">
        <v>97</v>
      </c>
      <c r="E489" s="112">
        <f>VLOOKUP(E480&amp;-$A482,SCH!$E$5:$P$9552,8,0)</f>
        <v>0.39583333333333115</v>
      </c>
      <c r="F489" s="162" t="s">
        <v>98</v>
      </c>
      <c r="G489" s="162"/>
      <c r="H489" s="162"/>
      <c r="I489" s="113">
        <f>SUM(G482:G488)</f>
        <v>190.4</v>
      </c>
    </row>
    <row r="490" spans="1:9" ht="14.45" customHeight="1" thickBot="1">
      <c r="A490" s="161" t="s">
        <v>99</v>
      </c>
      <c r="B490" s="161"/>
      <c r="C490" s="111">
        <f>C489+E490</f>
        <v>0.73958333333333348</v>
      </c>
      <c r="D490" s="131" t="s">
        <v>100</v>
      </c>
      <c r="E490" s="112">
        <f>VLOOKUP(E480&amp;-$A482,SCH!$E$5:$P$9552,9,0)</f>
        <v>0.40972222222222238</v>
      </c>
      <c r="F490" s="162" t="s">
        <v>101</v>
      </c>
      <c r="G490" s="162"/>
      <c r="H490" s="162"/>
      <c r="I490" s="114">
        <f>VLOOKUP(E480&amp;-$A482,SCH!$E$5:$P$9552,10,0)</f>
        <v>6.2499999999997835E-2</v>
      </c>
    </row>
    <row r="491" spans="1:9" ht="15.75" thickBot="1">
      <c r="A491" s="163" t="s">
        <v>102</v>
      </c>
      <c r="B491" s="163"/>
      <c r="C491" s="163"/>
      <c r="D491" s="163"/>
      <c r="E491" s="163"/>
      <c r="F491" s="163"/>
      <c r="G491" s="163"/>
      <c r="H491" s="163"/>
      <c r="I491" s="163"/>
    </row>
    <row r="492" spans="1:9" ht="15.75" thickBot="1">
      <c r="A492" s="163"/>
      <c r="B492" s="163"/>
      <c r="C492" s="163"/>
      <c r="D492" s="163"/>
      <c r="E492" s="163"/>
      <c r="F492" s="163"/>
      <c r="G492" s="163"/>
      <c r="H492" s="163"/>
      <c r="I492" s="163"/>
    </row>
    <row r="493" spans="1:9" ht="14.45" customHeight="1" thickBot="1">
      <c r="A493" s="163"/>
      <c r="B493" s="163"/>
      <c r="C493" s="163"/>
      <c r="D493" s="163"/>
      <c r="E493" s="163"/>
      <c r="F493" s="163"/>
      <c r="G493" s="163"/>
      <c r="H493" s="163"/>
      <c r="I493" s="163"/>
    </row>
    <row r="494" spans="1:9" ht="15.75" thickBot="1">
      <c r="A494" s="164" t="s">
        <v>103</v>
      </c>
      <c r="B494" s="164"/>
      <c r="C494" s="164"/>
      <c r="D494" s="165" t="s">
        <v>104</v>
      </c>
      <c r="E494" s="164" t="s">
        <v>105</v>
      </c>
      <c r="F494" s="164"/>
      <c r="G494" s="164"/>
      <c r="H494" s="164"/>
      <c r="I494" s="164"/>
    </row>
    <row r="495" spans="1:9" ht="15.75" thickBot="1">
      <c r="A495" s="164"/>
      <c r="B495" s="164"/>
      <c r="C495" s="164"/>
      <c r="D495" s="165"/>
      <c r="E495" s="164"/>
      <c r="F495" s="164"/>
      <c r="G495" s="164"/>
      <c r="H495" s="164"/>
      <c r="I495" s="164"/>
    </row>
    <row r="496" spans="1:9" ht="15.75" thickBot="1">
      <c r="A496" s="164"/>
      <c r="B496" s="164"/>
      <c r="C496" s="164"/>
      <c r="D496" s="165"/>
      <c r="E496" s="164"/>
      <c r="F496" s="164"/>
      <c r="G496" s="164"/>
      <c r="H496" s="164"/>
      <c r="I496" s="164"/>
    </row>
    <row r="497" spans="1:9" ht="15.75" thickBot="1">
      <c r="A497" s="164"/>
      <c r="B497" s="164"/>
      <c r="C497" s="164"/>
      <c r="D497" s="165"/>
      <c r="E497" s="164"/>
      <c r="F497" s="164"/>
      <c r="G497" s="164"/>
      <c r="H497" s="164"/>
      <c r="I497" s="164"/>
    </row>
    <row r="498" spans="1:9">
      <c r="A498" s="128"/>
      <c r="B498" s="128"/>
      <c r="C498" s="128"/>
      <c r="D498" s="129"/>
      <c r="E498" s="128"/>
      <c r="F498" s="128"/>
      <c r="G498" s="128"/>
      <c r="H498" s="128"/>
      <c r="I498" s="128"/>
    </row>
    <row r="499" spans="1:9" ht="15.75" thickBot="1"/>
    <row r="500" spans="1:9" ht="20.25">
      <c r="A500" s="166" t="str">
        <f>SCH!$A$1</f>
        <v>UNIT : PARASSALA</v>
      </c>
      <c r="B500" s="166"/>
      <c r="C500" s="166"/>
      <c r="D500" s="166"/>
      <c r="E500" s="166"/>
      <c r="F500" s="166"/>
      <c r="G500" s="166"/>
      <c r="H500" s="166"/>
      <c r="I500" s="166"/>
    </row>
    <row r="501" spans="1:9" ht="17.45" customHeight="1">
      <c r="A501" s="167" t="s">
        <v>87</v>
      </c>
      <c r="B501" s="167"/>
      <c r="C501" s="167"/>
      <c r="D501" s="170"/>
      <c r="E501" s="170"/>
      <c r="F501" s="170"/>
      <c r="G501" s="168" t="s">
        <v>88</v>
      </c>
      <c r="H501" s="168"/>
      <c r="I501" s="168"/>
    </row>
    <row r="502" spans="1:9" ht="20.45" customHeight="1">
      <c r="A502" s="158" t="s">
        <v>89</v>
      </c>
      <c r="B502" s="158"/>
      <c r="C502" s="89" t="s">
        <v>90</v>
      </c>
      <c r="D502" s="88" t="s">
        <v>91</v>
      </c>
      <c r="E502" s="159">
        <v>35</v>
      </c>
      <c r="F502" s="159"/>
      <c r="G502" s="90" t="s">
        <v>92</v>
      </c>
      <c r="H502" s="160"/>
      <c r="I502" s="160"/>
    </row>
    <row r="503" spans="1:9" ht="28.5">
      <c r="A503" s="92" t="s">
        <v>4</v>
      </c>
      <c r="B503" s="93" t="s">
        <v>18</v>
      </c>
      <c r="C503" s="93" t="s">
        <v>19</v>
      </c>
      <c r="D503" s="93" t="s">
        <v>93</v>
      </c>
      <c r="E503" s="93" t="s">
        <v>20</v>
      </c>
      <c r="F503" s="94" t="s">
        <v>94</v>
      </c>
      <c r="G503" s="95" t="s">
        <v>95</v>
      </c>
      <c r="H503" s="94" t="s">
        <v>17</v>
      </c>
      <c r="I503" s="96" t="s">
        <v>23</v>
      </c>
    </row>
    <row r="504" spans="1:9" ht="15.75">
      <c r="A504" s="97">
        <v>1</v>
      </c>
      <c r="B504" s="98">
        <f>IFERROR(VLOOKUP(E502&amp;-$A504,SCH!$E$5:$P$9552,2,0),"")</f>
        <v>0.3576388888888889</v>
      </c>
      <c r="C504" s="98" t="str">
        <f>IFERROR(VLOOKUP(E502&amp;-$A504,SCH!$E$5:$P$9552,3,0),"")</f>
        <v>PSL</v>
      </c>
      <c r="D504" s="98" t="str">
        <f>IFERROR(VLOOKUP(E502&amp;-$A504,SCH!$E$5:$P$9552,4,0),"")</f>
        <v>KLKV-NH</v>
      </c>
      <c r="E504" s="98" t="str">
        <f>IFERROR(VLOOKUP(E502&amp;-$A504,SCH!$E$5:$P$9552,5,0),"")</f>
        <v>TVM</v>
      </c>
      <c r="F504" s="98">
        <f>IFERROR(VLOOKUP(E502&amp;-$A504,SCH!$E$5:$P$9552,6,0),"")</f>
        <v>0.4236111111111111</v>
      </c>
      <c r="G504" s="99">
        <f>IFERROR(VLOOKUP(E502&amp;-$A504,SCH!$E$5:$P$9552,7,0),"")</f>
        <v>37.200000000000003</v>
      </c>
      <c r="H504" s="100">
        <f t="shared" ref="H504:H509" si="24">IFERROR((B505-F504),"")</f>
        <v>6.9444444444444753E-3</v>
      </c>
      <c r="I504" s="101"/>
    </row>
    <row r="505" spans="1:9" ht="15.75">
      <c r="A505" s="102">
        <v>2</v>
      </c>
      <c r="B505" s="17">
        <f>IFERROR(VLOOKUP(E502&amp;-$A505,SCH!$E$5:$P$9552,2,0),"")</f>
        <v>0.43055555555555558</v>
      </c>
      <c r="C505" s="17" t="str">
        <f>IFERROR(VLOOKUP(E502&amp;-$A505,SCH!$E$5:$P$9552,3,0),"")</f>
        <v>TVM</v>
      </c>
      <c r="D505" s="17" t="str">
        <f>IFERROR(VLOOKUP(E502&amp;-$A505,SCH!$E$5:$P$9552,4,0),"")</f>
        <v>NH</v>
      </c>
      <c r="E505" s="17" t="str">
        <f>IFERROR(VLOOKUP(E502&amp;-$A505,SCH!$E$5:$P$9552,5,0),"")</f>
        <v>KLKV</v>
      </c>
      <c r="F505" s="17">
        <f>IFERROR(VLOOKUP(E502&amp;-$A505,SCH!$E$5:$P$9552,6,0),"")</f>
        <v>0.48611111111111116</v>
      </c>
      <c r="G505" s="103">
        <f>IFERROR(VLOOKUP(E502&amp;-$A505,SCH!$E$5:$P$9552,7,0),"")</f>
        <v>33.700000000000003</v>
      </c>
      <c r="H505" s="20">
        <f t="shared" si="24"/>
        <v>2.0833333333333259E-2</v>
      </c>
      <c r="I505" s="104"/>
    </row>
    <row r="506" spans="1:9" ht="15.75">
      <c r="A506" s="102">
        <v>3</v>
      </c>
      <c r="B506" s="17">
        <f>IFERROR(VLOOKUP(E502&amp;-$A506,SCH!$E$5:$P$9552,2,0),"")</f>
        <v>0.50694444444444442</v>
      </c>
      <c r="C506" s="17" t="str">
        <f>IFERROR(VLOOKUP(E502&amp;-$A506,SCH!$E$5:$P$9552,3,0),"")</f>
        <v>KLKV</v>
      </c>
      <c r="D506" s="17" t="str">
        <f>IFERROR(VLOOKUP(E502&amp;-$A506,SCH!$E$5:$P$9552,4,0),"")</f>
        <v>NH-TVM</v>
      </c>
      <c r="E506" s="17" t="str">
        <f>IFERROR(VLOOKUP(E502&amp;-$A506,SCH!$E$5:$P$9552,5,0),"")</f>
        <v>MC</v>
      </c>
      <c r="F506" s="17">
        <f>IFERROR(VLOOKUP(E502&amp;-$A506,SCH!$E$5:$P$9552,6,0),"")</f>
        <v>0.57638888888888884</v>
      </c>
      <c r="G506" s="103">
        <f>IFERROR(VLOOKUP(E502&amp;-$A506,SCH!$E$5:$P$9552,7,0),"")</f>
        <v>40</v>
      </c>
      <c r="H506" s="20">
        <f t="shared" si="24"/>
        <v>6.9444444444445308E-3</v>
      </c>
      <c r="I506" s="104"/>
    </row>
    <row r="507" spans="1:9" ht="15.75">
      <c r="A507" s="102">
        <v>4</v>
      </c>
      <c r="B507" s="17">
        <f>IFERROR(VLOOKUP(E502&amp;-$A507,SCH!$E$5:$P$9552,2,0),"")</f>
        <v>0.58333333333333337</v>
      </c>
      <c r="C507" s="17" t="str">
        <f>IFERROR(VLOOKUP(E502&amp;-$A507,SCH!$E$5:$P$9552,3,0),"")</f>
        <v>MC</v>
      </c>
      <c r="D507" s="17" t="str">
        <f>IFERROR(VLOOKUP(E502&amp;-$A507,SCH!$E$5:$P$9552,4,0),"")</f>
        <v>TVM-NH</v>
      </c>
      <c r="E507" s="17" t="str">
        <f>IFERROR(VLOOKUP(E502&amp;-$A507,SCH!$E$5:$P$9552,5,0),"")</f>
        <v>KLKV</v>
      </c>
      <c r="F507" s="17">
        <f>IFERROR(VLOOKUP(E502&amp;-$A507,SCH!$E$5:$P$9552,6,0),"")</f>
        <v>0.65277777777777779</v>
      </c>
      <c r="G507" s="103">
        <f>IFERROR(VLOOKUP(E502&amp;-$A507,SCH!$E$5:$P$9552,7,0),"")</f>
        <v>40</v>
      </c>
      <c r="H507" s="20">
        <f t="shared" si="24"/>
        <v>1.7361111111111049E-2</v>
      </c>
      <c r="I507" s="104"/>
    </row>
    <row r="508" spans="1:9" ht="15.75">
      <c r="A508" s="102">
        <v>5</v>
      </c>
      <c r="B508" s="17">
        <f>IFERROR(VLOOKUP(E502&amp;-$A508,SCH!$E$5:$P$9552,2,0),"")</f>
        <v>0.67013888888888884</v>
      </c>
      <c r="C508" s="17" t="str">
        <f>IFERROR(VLOOKUP(E502&amp;-$A508,SCH!$E$5:$P$9552,3,0),"")</f>
        <v>KLKV</v>
      </c>
      <c r="D508" s="17" t="str">
        <f>IFERROR(VLOOKUP(E502&amp;-$A508,SCH!$E$5:$P$9552,4,0),"")</f>
        <v>KRKM</v>
      </c>
      <c r="E508" s="17" t="str">
        <f>IFERROR(VLOOKUP(E502&amp;-$A508,SCH!$E$5:$P$9552,5,0),"")</f>
        <v>VLRD</v>
      </c>
      <c r="F508" s="17">
        <f>IFERROR(VLOOKUP(E502&amp;-$A508,SCH!$E$5:$P$9552,6,0),"")</f>
        <v>0.69791666666666663</v>
      </c>
      <c r="G508" s="103">
        <f>IFERROR(VLOOKUP(E502&amp;-$A508,SCH!$E$5:$P$9552,7,0),"")</f>
        <v>17</v>
      </c>
      <c r="H508" s="20">
        <f t="shared" si="24"/>
        <v>6.9444444444445308E-3</v>
      </c>
      <c r="I508" s="104"/>
    </row>
    <row r="509" spans="1:9" ht="15.75">
      <c r="A509" s="102">
        <v>6</v>
      </c>
      <c r="B509" s="17">
        <f>IFERROR(VLOOKUP(E502&amp;-$A509,SCH!$E$5:$P$9552,2,0),"")</f>
        <v>0.70486111111111116</v>
      </c>
      <c r="C509" s="17" t="str">
        <f>IFERROR(VLOOKUP(E502&amp;-$A509,SCH!$E$5:$P$9552,3,0),"")</f>
        <v>VLRD</v>
      </c>
      <c r="D509" s="17" t="str">
        <f>IFERROR(VLOOKUP(E502&amp;-$A509,SCH!$E$5:$P$9552,4,0),"")</f>
        <v>KRKM-KLKV</v>
      </c>
      <c r="E509" s="17" t="str">
        <f>IFERROR(VLOOKUP(E502&amp;-$A509,SCH!$E$5:$P$9552,5,0),"")</f>
        <v>PSL</v>
      </c>
      <c r="F509" s="17">
        <f>IFERROR(VLOOKUP(E502&amp;-$A509,SCH!$E$5:$P$9552,6,0),"")</f>
        <v>0.73958333333333337</v>
      </c>
      <c r="G509" s="103">
        <f>IFERROR(VLOOKUP(E502&amp;-$A509,SCH!$E$5:$P$9552,7,0),"")</f>
        <v>20.5</v>
      </c>
      <c r="H509" s="20" t="str">
        <f t="shared" si="24"/>
        <v/>
      </c>
      <c r="I509" s="104"/>
    </row>
    <row r="510" spans="1:9" ht="15.75">
      <c r="A510" s="102">
        <v>7</v>
      </c>
      <c r="B510" s="17" t="str">
        <f>IFERROR(VLOOKUP(E502&amp;-$A510,SCH!$E$5:$P$9552,2,0),"")</f>
        <v/>
      </c>
      <c r="C510" s="17" t="str">
        <f>IFERROR(VLOOKUP(E502&amp;-$A510,SCH!$E$5:$P$9552,3,0),"")</f>
        <v/>
      </c>
      <c r="D510" s="17" t="str">
        <f>IFERROR(VLOOKUP(E502&amp;-$A510,SCH!$E$5:$P$9552,4,0),"")</f>
        <v/>
      </c>
      <c r="E510" s="17" t="str">
        <f>IFERROR(VLOOKUP(E502&amp;-$A510,SCH!$E$5:$P$9552,5,0),"")</f>
        <v/>
      </c>
      <c r="F510" s="17" t="str">
        <f>IFERROR(VLOOKUP(E502&amp;-$A510,SCH!$E$5:$P$9552,6,0),"")</f>
        <v/>
      </c>
      <c r="G510" s="103" t="str">
        <f>IFERROR(VLOOKUP(E502&amp;-$A510,SCH!$E$5:$P$9552,7,0),"")</f>
        <v/>
      </c>
      <c r="H510" s="20" t="str">
        <f>IFERROR((#REF!-F510),"")</f>
        <v/>
      </c>
      <c r="I510" s="104"/>
    </row>
    <row r="511" spans="1:9" ht="15.95" customHeight="1">
      <c r="A511" s="161" t="s">
        <v>96</v>
      </c>
      <c r="B511" s="161"/>
      <c r="C511" s="111">
        <f>B504-TIME(0,15,0)</f>
        <v>0.34722222222222221</v>
      </c>
      <c r="D511" s="110" t="s">
        <v>97</v>
      </c>
      <c r="E511" s="112">
        <f>VLOOKUP(E502&amp;-$A504,SCH!$E$5:$P$9552,8,0)</f>
        <v>0.38541666666666685</v>
      </c>
      <c r="F511" s="162" t="s">
        <v>98</v>
      </c>
      <c r="G511" s="162"/>
      <c r="H511" s="162"/>
      <c r="I511" s="113">
        <f>SUM(G504:G510)</f>
        <v>188.4</v>
      </c>
    </row>
    <row r="512" spans="1:9" ht="15.95" customHeight="1">
      <c r="A512" s="161" t="s">
        <v>99</v>
      </c>
      <c r="B512" s="161"/>
      <c r="C512" s="111">
        <f>C511+E512</f>
        <v>0.75</v>
      </c>
      <c r="D512" s="110" t="s">
        <v>100</v>
      </c>
      <c r="E512" s="112">
        <f>VLOOKUP(E502&amp;-$A504,SCH!$E$5:$P$9552,9,0)</f>
        <v>0.40277777777777785</v>
      </c>
      <c r="F512" s="162" t="s">
        <v>101</v>
      </c>
      <c r="G512" s="162"/>
      <c r="H512" s="162"/>
      <c r="I512" s="114">
        <f>VLOOKUP(E502&amp;-$A504,SCH!$E$5:$P$9552,10,0)</f>
        <v>5.2083333333333537E-2</v>
      </c>
    </row>
    <row r="513" spans="1:9" ht="14.45" customHeight="1">
      <c r="A513" s="163" t="s">
        <v>102</v>
      </c>
      <c r="B513" s="163"/>
      <c r="C513" s="163"/>
      <c r="D513" s="163"/>
      <c r="E513" s="163"/>
      <c r="F513" s="163"/>
      <c r="G513" s="163"/>
      <c r="H513" s="163"/>
      <c r="I513" s="163"/>
    </row>
    <row r="514" spans="1:9">
      <c r="A514" s="163"/>
      <c r="B514" s="163"/>
      <c r="C514" s="163"/>
      <c r="D514" s="163"/>
      <c r="E514" s="163"/>
      <c r="F514" s="163"/>
      <c r="G514" s="163"/>
      <c r="H514" s="163"/>
      <c r="I514" s="163"/>
    </row>
    <row r="515" spans="1:9">
      <c r="A515" s="163"/>
      <c r="B515" s="163"/>
      <c r="C515" s="163"/>
      <c r="D515" s="163"/>
      <c r="E515" s="163"/>
      <c r="F515" s="163"/>
      <c r="G515" s="163"/>
      <c r="H515" s="163"/>
      <c r="I515" s="163"/>
    </row>
    <row r="516" spans="1:9" ht="14.45" customHeight="1">
      <c r="A516" s="164" t="s">
        <v>103</v>
      </c>
      <c r="B516" s="164"/>
      <c r="C516" s="164"/>
      <c r="D516" s="165" t="s">
        <v>104</v>
      </c>
      <c r="E516" s="164" t="s">
        <v>105</v>
      </c>
      <c r="F516" s="164"/>
      <c r="G516" s="164"/>
      <c r="H516" s="164"/>
      <c r="I516" s="164"/>
    </row>
    <row r="517" spans="1:9">
      <c r="A517" s="164"/>
      <c r="B517" s="164"/>
      <c r="C517" s="164"/>
      <c r="D517" s="165"/>
      <c r="E517" s="164"/>
      <c r="F517" s="164"/>
      <c r="G517" s="164"/>
      <c r="H517" s="164"/>
      <c r="I517" s="164"/>
    </row>
    <row r="518" spans="1:9">
      <c r="A518" s="164"/>
      <c r="B518" s="164"/>
      <c r="C518" s="164"/>
      <c r="D518" s="165"/>
      <c r="E518" s="164"/>
      <c r="F518" s="164"/>
      <c r="G518" s="164"/>
      <c r="H518" s="164"/>
      <c r="I518" s="164"/>
    </row>
    <row r="519" spans="1:9">
      <c r="A519" s="164"/>
      <c r="B519" s="164"/>
      <c r="C519" s="164"/>
      <c r="D519" s="165"/>
      <c r="E519" s="164"/>
      <c r="F519" s="164"/>
      <c r="G519" s="164"/>
      <c r="H519" s="164"/>
      <c r="I519" s="164"/>
    </row>
    <row r="522" spans="1:9" ht="20.25">
      <c r="A522" s="166" t="str">
        <f>SCH!$A$1</f>
        <v>UNIT : PARASSALA</v>
      </c>
      <c r="B522" s="166"/>
      <c r="C522" s="166"/>
      <c r="D522" s="166"/>
      <c r="E522" s="166"/>
      <c r="F522" s="166"/>
      <c r="G522" s="166"/>
      <c r="H522" s="166"/>
      <c r="I522" s="166"/>
    </row>
    <row r="523" spans="1:9" ht="17.45" customHeight="1">
      <c r="A523" s="167" t="s">
        <v>87</v>
      </c>
      <c r="B523" s="167"/>
      <c r="C523" s="167"/>
      <c r="D523" s="170"/>
      <c r="E523" s="170"/>
      <c r="F523" s="170"/>
      <c r="G523" s="168" t="s">
        <v>88</v>
      </c>
      <c r="H523" s="168"/>
      <c r="I523" s="168"/>
    </row>
    <row r="524" spans="1:9" ht="20.45" customHeight="1">
      <c r="A524" s="158" t="s">
        <v>89</v>
      </c>
      <c r="B524" s="158"/>
      <c r="C524" s="89" t="s">
        <v>90</v>
      </c>
      <c r="D524" s="88" t="s">
        <v>91</v>
      </c>
      <c r="E524" s="159">
        <v>36</v>
      </c>
      <c r="F524" s="159"/>
      <c r="G524" s="90" t="s">
        <v>92</v>
      </c>
      <c r="H524" s="160"/>
      <c r="I524" s="160"/>
    </row>
    <row r="525" spans="1:9" ht="28.5">
      <c r="A525" s="92" t="s">
        <v>4</v>
      </c>
      <c r="B525" s="93" t="s">
        <v>18</v>
      </c>
      <c r="C525" s="93" t="s">
        <v>19</v>
      </c>
      <c r="D525" s="93" t="s">
        <v>93</v>
      </c>
      <c r="E525" s="93" t="s">
        <v>20</v>
      </c>
      <c r="F525" s="94" t="s">
        <v>94</v>
      </c>
      <c r="G525" s="95" t="s">
        <v>95</v>
      </c>
      <c r="H525" s="94" t="s">
        <v>17</v>
      </c>
      <c r="I525" s="96" t="s">
        <v>23</v>
      </c>
    </row>
    <row r="526" spans="1:9" ht="15.75">
      <c r="A526" s="97">
        <v>1</v>
      </c>
      <c r="B526" s="98">
        <f>IFERROR(VLOOKUP(E524&amp;-$A526,SCH!$E$5:$P$9552,2,0),"")</f>
        <v>0.22222222222222221</v>
      </c>
      <c r="C526" s="98" t="str">
        <f>IFERROR(VLOOKUP(E524&amp;-$A526,SCH!$E$5:$P$9552,3,0),"")</f>
        <v>PSL</v>
      </c>
      <c r="D526" s="98" t="str">
        <f>IFERROR(VLOOKUP(E524&amp;-$A526,SCH!$E$5:$P$9552,4,0),"")</f>
        <v>ALMP-DVPM</v>
      </c>
      <c r="E526" s="98" t="str">
        <f>IFERROR(VLOOKUP(E524&amp;-$A526,SCH!$E$5:$P$9552,5,0),"")</f>
        <v>TVM</v>
      </c>
      <c r="F526" s="98">
        <f>IFERROR(VLOOKUP(E524&amp;-$A526,SCH!$E$5:$P$9552,6,0),"")</f>
        <v>0.28819444444444442</v>
      </c>
      <c r="G526" s="99">
        <f>IFERROR(VLOOKUP(E524&amp;-$A526,SCH!$E$5:$P$9552,7,0),"")</f>
        <v>38.5</v>
      </c>
      <c r="H526" s="100">
        <f t="shared" ref="H526:H530" si="25">IFERROR((B527-F526),"")</f>
        <v>6.9444444444445863E-3</v>
      </c>
      <c r="I526" s="101"/>
    </row>
    <row r="527" spans="1:9" ht="15.75">
      <c r="A527" s="102">
        <v>2</v>
      </c>
      <c r="B527" s="17">
        <f>IFERROR(VLOOKUP(E524&amp;-$A527,SCH!$E$5:$P$9552,2,0),"")</f>
        <v>0.29513888888888901</v>
      </c>
      <c r="C527" s="17" t="str">
        <f>IFERROR(VLOOKUP(E524&amp;-$A527,SCH!$E$5:$P$9552,3,0),"")</f>
        <v>TVM</v>
      </c>
      <c r="D527" s="17" t="str">
        <f>IFERROR(VLOOKUP(E524&amp;-$A527,SCH!$E$5:$P$9552,4,0),"")</f>
        <v>DVPM-ALMP</v>
      </c>
      <c r="E527" s="17" t="str">
        <f>IFERROR(VLOOKUP(E524&amp;-$A527,SCH!$E$5:$P$9552,5,0),"")</f>
        <v>KLKV</v>
      </c>
      <c r="F527" s="17">
        <f>IFERROR(VLOOKUP(E524&amp;-$A527,SCH!$E$5:$P$9552,6,0),"")</f>
        <v>0.36111111111111122</v>
      </c>
      <c r="G527" s="103">
        <f>IFERROR(VLOOKUP(E524&amp;-$A527,SCH!$E$5:$P$9552,7,0),"")</f>
        <v>38.5</v>
      </c>
      <c r="H527" s="20">
        <f t="shared" si="25"/>
        <v>2.083333333333276E-2</v>
      </c>
      <c r="I527" s="104"/>
    </row>
    <row r="528" spans="1:9" ht="15.75">
      <c r="A528" s="102">
        <v>3</v>
      </c>
      <c r="B528" s="17">
        <f>IFERROR(VLOOKUP(E524&amp;-$A528,SCH!$E$5:$P$9552,2,0),"")</f>
        <v>0.38194444444444398</v>
      </c>
      <c r="C528" s="17" t="str">
        <f>IFERROR(VLOOKUP(E524&amp;-$A528,SCH!$E$5:$P$9552,3,0),"")</f>
        <v>KLKV</v>
      </c>
      <c r="D528" s="17" t="str">
        <f>IFERROR(VLOOKUP(E524&amp;-$A528,SCH!$E$5:$P$9552,4,0),"")</f>
        <v>NH</v>
      </c>
      <c r="E528" s="17" t="str">
        <f>IFERROR(VLOOKUP(E524&amp;-$A528,SCH!$E$5:$P$9552,5,0),"")</f>
        <v>TVM</v>
      </c>
      <c r="F528" s="17">
        <f>IFERROR(VLOOKUP(E524&amp;-$A528,SCH!$E$5:$P$9552,6,0),"")</f>
        <v>0.43749999999999956</v>
      </c>
      <c r="G528" s="103">
        <f>IFERROR(VLOOKUP(E524&amp;-$A528,SCH!$E$5:$P$9552,7,0),"")</f>
        <v>33.700000000000003</v>
      </c>
      <c r="H528" s="20">
        <f t="shared" si="25"/>
        <v>6.9444444444444198E-3</v>
      </c>
      <c r="I528" s="104"/>
    </row>
    <row r="529" spans="1:9" ht="15.75">
      <c r="A529" s="102">
        <v>4</v>
      </c>
      <c r="B529" s="17">
        <f>IFERROR(VLOOKUP(E524&amp;-$A529,SCH!$E$5:$P$9552,2,0),"")</f>
        <v>0.44444444444444398</v>
      </c>
      <c r="C529" s="17" t="str">
        <f>IFERROR(VLOOKUP(E524&amp;-$A529,SCH!$E$5:$P$9552,3,0),"")</f>
        <v>TVM</v>
      </c>
      <c r="D529" s="17" t="str">
        <f>IFERROR(VLOOKUP(E524&amp;-$A529,SCH!$E$5:$P$9552,4,0),"")</f>
        <v>NH</v>
      </c>
      <c r="E529" s="17" t="str">
        <f>IFERROR(VLOOKUP(E524&amp;-$A529,SCH!$E$5:$P$9552,5,0),"")</f>
        <v>KLKV</v>
      </c>
      <c r="F529" s="17">
        <f>IFERROR(VLOOKUP(E524&amp;-$A529,SCH!$E$5:$P$9552,6,0),"")</f>
        <v>0.49999999999999956</v>
      </c>
      <c r="G529" s="103">
        <f>IFERROR(VLOOKUP(E524&amp;-$A529,SCH!$E$5:$P$9552,7,0),"")</f>
        <v>33.700000000000003</v>
      </c>
      <c r="H529" s="20">
        <f t="shared" si="25"/>
        <v>1.3888888888889395E-2</v>
      </c>
      <c r="I529" s="104"/>
    </row>
    <row r="530" spans="1:9" ht="15.75">
      <c r="A530" s="102">
        <v>5</v>
      </c>
      <c r="B530" s="17">
        <f>IFERROR(VLOOKUP(E524&amp;-$A530,SCH!$E$5:$P$9552,2,0),"")</f>
        <v>0.51388888888888895</v>
      </c>
      <c r="C530" s="17" t="str">
        <f>IFERROR(VLOOKUP(E524&amp;-$A530,SCH!$E$5:$P$9552,3,0),"")</f>
        <v>KLKV</v>
      </c>
      <c r="D530" s="17" t="str">
        <f>IFERROR(VLOOKUP(E524&amp;-$A530,SCH!$E$5:$P$9552,4,0),"")</f>
        <v>KRKM</v>
      </c>
      <c r="E530" s="17" t="str">
        <f>IFERROR(VLOOKUP(E524&amp;-$A530,SCH!$E$5:$P$9552,5,0),"")</f>
        <v>VLRD</v>
      </c>
      <c r="F530" s="17">
        <f>IFERROR(VLOOKUP(E524&amp;-$A530,SCH!$E$5:$P$9552,6,0),"")</f>
        <v>0.54166666666666674</v>
      </c>
      <c r="G530" s="103">
        <f>IFERROR(VLOOKUP(E524&amp;-$A530,SCH!$E$5:$P$9552,7,0),"")</f>
        <v>17</v>
      </c>
      <c r="H530" s="20">
        <f t="shared" si="25"/>
        <v>6.9444444444443088E-3</v>
      </c>
      <c r="I530" s="104"/>
    </row>
    <row r="531" spans="1:9" ht="15.75">
      <c r="A531" s="102">
        <v>6</v>
      </c>
      <c r="B531" s="17">
        <f>IFERROR(VLOOKUP(E524&amp;-$A531,SCH!$E$5:$P$9552,2,0),"")</f>
        <v>0.54861111111111105</v>
      </c>
      <c r="C531" s="17" t="str">
        <f>IFERROR(VLOOKUP(E524&amp;-$A531,SCH!$E$5:$P$9552,3,0),"")</f>
        <v>VLRD</v>
      </c>
      <c r="D531" s="17" t="str">
        <f>IFERROR(VLOOKUP(E524&amp;-$A531,SCH!$E$5:$P$9552,4,0),"")</f>
        <v>KRKM-KLKV</v>
      </c>
      <c r="E531" s="17" t="str">
        <f>IFERROR(VLOOKUP(E524&amp;-$A531,SCH!$E$5:$P$9552,5,0),"")</f>
        <v>PSL</v>
      </c>
      <c r="F531" s="17">
        <f>IFERROR(VLOOKUP(E524&amp;-$A531,SCH!$E$5:$P$9552,6,0),"")</f>
        <v>0.58333333333333326</v>
      </c>
      <c r="G531" s="103">
        <f>IFERROR(VLOOKUP(E524&amp;-$A531,SCH!$E$5:$P$9552,7,0),"")</f>
        <v>20.5</v>
      </c>
      <c r="H531" s="20" t="str">
        <f>IFERROR((#REF!-F531),"")</f>
        <v/>
      </c>
      <c r="I531" s="104"/>
    </row>
    <row r="532" spans="1:9" ht="15.95" customHeight="1">
      <c r="A532" s="161" t="s">
        <v>96</v>
      </c>
      <c r="B532" s="161"/>
      <c r="C532" s="111">
        <f>B526-TIME(0,15,0)</f>
        <v>0.21180555555555555</v>
      </c>
      <c r="D532" s="110" t="s">
        <v>97</v>
      </c>
      <c r="E532" s="112">
        <f>VLOOKUP(E524&amp;-$A526,SCH!$E$5:$P$9552,8,0)</f>
        <v>0.36805555555555558</v>
      </c>
      <c r="F532" s="162" t="s">
        <v>98</v>
      </c>
      <c r="G532" s="162"/>
      <c r="H532" s="162"/>
      <c r="I532" s="113">
        <f>SUM(G526:G531)</f>
        <v>181.9</v>
      </c>
    </row>
    <row r="533" spans="1:9" ht="15.95" customHeight="1">
      <c r="A533" s="161" t="s">
        <v>99</v>
      </c>
      <c r="B533" s="161"/>
      <c r="C533" s="111">
        <f>C532+E533</f>
        <v>0.59375</v>
      </c>
      <c r="D533" s="110" t="s">
        <v>100</v>
      </c>
      <c r="E533" s="112">
        <f>VLOOKUP(E524&amp;-$A526,SCH!$E$5:$P$9552,9,0)</f>
        <v>0.38194444444444442</v>
      </c>
      <c r="F533" s="162" t="s">
        <v>101</v>
      </c>
      <c r="G533" s="162"/>
      <c r="H533" s="162"/>
      <c r="I533" s="114">
        <f>VLOOKUP(E524&amp;-$A526,SCH!$E$5:$P$9552,10,0)</f>
        <v>3.4722222222222265E-2</v>
      </c>
    </row>
    <row r="534" spans="1:9" ht="14.45" customHeight="1">
      <c r="A534" s="163" t="s">
        <v>102</v>
      </c>
      <c r="B534" s="163"/>
      <c r="C534" s="163"/>
      <c r="D534" s="163"/>
      <c r="E534" s="163"/>
      <c r="F534" s="163"/>
      <c r="G534" s="163"/>
      <c r="H534" s="163"/>
      <c r="I534" s="163"/>
    </row>
    <row r="535" spans="1:9">
      <c r="A535" s="163"/>
      <c r="B535" s="163"/>
      <c r="C535" s="163"/>
      <c r="D535" s="163"/>
      <c r="E535" s="163"/>
      <c r="F535" s="163"/>
      <c r="G535" s="163"/>
      <c r="H535" s="163"/>
      <c r="I535" s="163"/>
    </row>
    <row r="536" spans="1:9">
      <c r="A536" s="163"/>
      <c r="B536" s="163"/>
      <c r="C536" s="163"/>
      <c r="D536" s="163"/>
      <c r="E536" s="163"/>
      <c r="F536" s="163"/>
      <c r="G536" s="163"/>
      <c r="H536" s="163"/>
      <c r="I536" s="163"/>
    </row>
    <row r="537" spans="1:9" ht="14.45" customHeight="1">
      <c r="A537" s="164" t="s">
        <v>103</v>
      </c>
      <c r="B537" s="164"/>
      <c r="C537" s="164"/>
      <c r="D537" s="165" t="s">
        <v>104</v>
      </c>
      <c r="E537" s="164" t="s">
        <v>105</v>
      </c>
      <c r="F537" s="164"/>
      <c r="G537" s="164"/>
      <c r="H537" s="164"/>
      <c r="I537" s="164"/>
    </row>
    <row r="538" spans="1:9">
      <c r="A538" s="164"/>
      <c r="B538" s="164"/>
      <c r="C538" s="164"/>
      <c r="D538" s="165"/>
      <c r="E538" s="164"/>
      <c r="F538" s="164"/>
      <c r="G538" s="164"/>
      <c r="H538" s="164"/>
      <c r="I538" s="164"/>
    </row>
    <row r="539" spans="1:9">
      <c r="A539" s="164"/>
      <c r="B539" s="164"/>
      <c r="C539" s="164"/>
      <c r="D539" s="165"/>
      <c r="E539" s="164"/>
      <c r="F539" s="164"/>
      <c r="G539" s="164"/>
      <c r="H539" s="164"/>
      <c r="I539" s="164"/>
    </row>
    <row r="540" spans="1:9">
      <c r="A540" s="164"/>
      <c r="B540" s="164"/>
      <c r="C540" s="164"/>
      <c r="D540" s="165"/>
      <c r="E540" s="164"/>
      <c r="F540" s="164"/>
      <c r="G540" s="164"/>
      <c r="H540" s="164"/>
      <c r="I540" s="164"/>
    </row>
    <row r="542" spans="1:9" ht="20.25">
      <c r="A542" s="166" t="str">
        <f>SCH!$A$1</f>
        <v>UNIT : PARASSALA</v>
      </c>
      <c r="B542" s="166"/>
      <c r="C542" s="166"/>
      <c r="D542" s="166"/>
      <c r="E542" s="166"/>
      <c r="F542" s="166"/>
      <c r="G542" s="166"/>
      <c r="H542" s="166"/>
      <c r="I542" s="166"/>
    </row>
    <row r="543" spans="1:9" ht="17.45" customHeight="1">
      <c r="A543" s="167" t="s">
        <v>87</v>
      </c>
      <c r="B543" s="167"/>
      <c r="C543" s="167"/>
      <c r="D543" s="170"/>
      <c r="E543" s="170"/>
      <c r="F543" s="170"/>
      <c r="G543" s="168" t="s">
        <v>88</v>
      </c>
      <c r="H543" s="168"/>
      <c r="I543" s="168"/>
    </row>
    <row r="544" spans="1:9" ht="20.45" customHeight="1">
      <c r="A544" s="158" t="s">
        <v>89</v>
      </c>
      <c r="B544" s="158"/>
      <c r="C544" s="89" t="s">
        <v>90</v>
      </c>
      <c r="D544" s="88" t="s">
        <v>91</v>
      </c>
      <c r="E544" s="159">
        <v>37</v>
      </c>
      <c r="F544" s="159"/>
      <c r="G544" s="90" t="s">
        <v>92</v>
      </c>
      <c r="H544" s="160"/>
      <c r="I544" s="160"/>
    </row>
    <row r="545" spans="1:9" ht="28.5">
      <c r="A545" s="92" t="s">
        <v>4</v>
      </c>
      <c r="B545" s="93" t="s">
        <v>18</v>
      </c>
      <c r="C545" s="93" t="s">
        <v>19</v>
      </c>
      <c r="D545" s="93" t="s">
        <v>93</v>
      </c>
      <c r="E545" s="93" t="s">
        <v>20</v>
      </c>
      <c r="F545" s="94" t="s">
        <v>94</v>
      </c>
      <c r="G545" s="95" t="s">
        <v>95</v>
      </c>
      <c r="H545" s="94" t="s">
        <v>17</v>
      </c>
      <c r="I545" s="96" t="s">
        <v>23</v>
      </c>
    </row>
    <row r="546" spans="1:9" ht="15.75">
      <c r="A546" s="97">
        <v>1</v>
      </c>
      <c r="B546" s="98">
        <f>IFERROR(VLOOKUP(E544&amp;-$A546,SCH!$E$5:$P$9552,2,0),"")</f>
        <v>0.22916666666666666</v>
      </c>
      <c r="C546" s="98" t="str">
        <f>IFERROR(VLOOKUP(E544&amp;-$A546,SCH!$E$5:$P$9552,3,0),"")</f>
        <v>PSL</v>
      </c>
      <c r="D546" s="98" t="str">
        <f>IFERROR(VLOOKUP(E544&amp;-$A546,SCH!$E$5:$P$9552,4,0),"")</f>
        <v>AVPM</v>
      </c>
      <c r="E546" s="98" t="str">
        <f>IFERROR(VLOOKUP(E544&amp;-$A546,SCH!$E$5:$P$9552,5,0),"")</f>
        <v>MC</v>
      </c>
      <c r="F546" s="98">
        <f>IFERROR(VLOOKUP(E544&amp;-$A546,SCH!$E$5:$P$9552,6,0),"")</f>
        <v>0.33333333333333365</v>
      </c>
      <c r="G546" s="99">
        <f>IFERROR(VLOOKUP(E544&amp;-$A546,SCH!$E$5:$P$9552,7,0),"")</f>
        <v>58</v>
      </c>
      <c r="H546" s="100">
        <f t="shared" ref="H546:H550" si="26">IFERROR((B547-F546),"")</f>
        <v>6.9444444444440867E-3</v>
      </c>
      <c r="I546" s="101"/>
    </row>
    <row r="547" spans="1:9" ht="15.75">
      <c r="A547" s="102">
        <v>2</v>
      </c>
      <c r="B547" s="17">
        <f>IFERROR(VLOOKUP(E544&amp;-$A547,SCH!$E$5:$P$9552,2,0),"")</f>
        <v>0.34027777777777773</v>
      </c>
      <c r="C547" s="17" t="str">
        <f>IFERROR(VLOOKUP(E544&amp;-$A547,SCH!$E$5:$P$9552,3,0),"")</f>
        <v>MC</v>
      </c>
      <c r="D547" s="17" t="str">
        <f>IFERROR(VLOOKUP(E544&amp;-$A547,SCH!$E$5:$P$9552,4,0),"")</f>
        <v>NH</v>
      </c>
      <c r="E547" s="17" t="str">
        <f>IFERROR(VLOOKUP(E544&amp;-$A547,SCH!$E$5:$P$9552,5,0),"")</f>
        <v>KLKV</v>
      </c>
      <c r="F547" s="17">
        <f>IFERROR(VLOOKUP(E544&amp;-$A547,SCH!$E$5:$P$9552,6,0),"")</f>
        <v>0.41666666666666663</v>
      </c>
      <c r="G547" s="103">
        <f>IFERROR(VLOOKUP(E544&amp;-$A547,SCH!$E$5:$P$9552,7,0),"")</f>
        <v>40</v>
      </c>
      <c r="H547" s="20">
        <f t="shared" si="26"/>
        <v>2.083333333333337E-2</v>
      </c>
      <c r="I547" s="104"/>
    </row>
    <row r="548" spans="1:9" ht="15.75">
      <c r="A548" s="102">
        <v>3</v>
      </c>
      <c r="B548" s="17">
        <f>IFERROR(VLOOKUP(E544&amp;-$A548,SCH!$E$5:$P$9552,2,0),"")</f>
        <v>0.4375</v>
      </c>
      <c r="C548" s="17" t="str">
        <f>IFERROR(VLOOKUP(E544&amp;-$A548,SCH!$E$5:$P$9552,3,0),"")</f>
        <v>KLKV</v>
      </c>
      <c r="D548" s="17" t="str">
        <f>IFERROR(VLOOKUP(E544&amp;-$A548,SCH!$E$5:$P$9552,4,0),"")</f>
        <v>NH</v>
      </c>
      <c r="E548" s="17" t="str">
        <f>IFERROR(VLOOKUP(E544&amp;-$A548,SCH!$E$5:$P$9552,5,0),"")</f>
        <v>TVM</v>
      </c>
      <c r="F548" s="17">
        <f>IFERROR(VLOOKUP(E544&amp;-$A548,SCH!$E$5:$P$9552,6,0),"")</f>
        <v>0.49305555555555558</v>
      </c>
      <c r="G548" s="103">
        <f>IFERROR(VLOOKUP(E544&amp;-$A548,SCH!$E$5:$P$9552,7,0),"")</f>
        <v>33.700000000000003</v>
      </c>
      <c r="H548" s="20">
        <f t="shared" si="26"/>
        <v>6.9444444444444198E-3</v>
      </c>
      <c r="I548" s="104"/>
    </row>
    <row r="549" spans="1:9" ht="15.75">
      <c r="A549" s="102">
        <v>4</v>
      </c>
      <c r="B549" s="17">
        <f>IFERROR(VLOOKUP(E544&amp;-$A549,SCH!$E$5:$P$9552,2,0),"")</f>
        <v>0.5</v>
      </c>
      <c r="C549" s="17" t="str">
        <f>IFERROR(VLOOKUP(E544&amp;-$A549,SCH!$E$5:$P$9552,3,0),"")</f>
        <v>TVM</v>
      </c>
      <c r="D549" s="17" t="str">
        <f>IFERROR(VLOOKUP(E544&amp;-$A549,SCH!$E$5:$P$9552,4,0),"")</f>
        <v>NH</v>
      </c>
      <c r="E549" s="17" t="str">
        <f>IFERROR(VLOOKUP(E544&amp;-$A549,SCH!$E$5:$P$9552,5,0),"")</f>
        <v>KLKV</v>
      </c>
      <c r="F549" s="17">
        <f>IFERROR(VLOOKUP(E544&amp;-$A549,SCH!$E$5:$P$9552,6,0),"")</f>
        <v>0.55555555555555558</v>
      </c>
      <c r="G549" s="103">
        <f>IFERROR(VLOOKUP(E544&amp;-$A549,SCH!$E$5:$P$9552,7,0),"")</f>
        <v>33.700000000000003</v>
      </c>
      <c r="H549" s="20">
        <f t="shared" si="26"/>
        <v>3.4722222222222099E-3</v>
      </c>
      <c r="I549" s="104"/>
    </row>
    <row r="550" spans="1:9" ht="15.75">
      <c r="A550" s="102">
        <v>5</v>
      </c>
      <c r="B550" s="17">
        <f>IFERROR(VLOOKUP(E544&amp;-$A550,SCH!$E$5:$P$9552,2,0),"")</f>
        <v>0.55902777777777779</v>
      </c>
      <c r="C550" s="17" t="str">
        <f>IFERROR(VLOOKUP(E544&amp;-$A550,SCH!$E$5:$P$9552,3,0),"")</f>
        <v>KLKV</v>
      </c>
      <c r="D550" s="17" t="str">
        <f>IFERROR(VLOOKUP(E544&amp;-$A550,SCH!$E$5:$P$9552,4,0),"")</f>
        <v>NH</v>
      </c>
      <c r="E550" s="17" t="str">
        <f>IFERROR(VLOOKUP(E544&amp;-$A550,SCH!$E$5:$P$9552,5,0),"")</f>
        <v>PSL</v>
      </c>
      <c r="F550" s="17">
        <f>IFERROR(VLOOKUP(E544&amp;-$A550,SCH!$E$5:$P$9552,6,0),"")</f>
        <v>0.56597222222222221</v>
      </c>
      <c r="G550" s="103">
        <f>IFERROR(VLOOKUP(E544&amp;-$A550,SCH!$E$5:$P$9552,7,0),"")</f>
        <v>3.5</v>
      </c>
      <c r="H550" s="20" t="str">
        <f t="shared" si="26"/>
        <v/>
      </c>
      <c r="I550" s="104"/>
    </row>
    <row r="551" spans="1:9" ht="15.75">
      <c r="A551" s="102">
        <v>6</v>
      </c>
      <c r="B551" s="17" t="str">
        <f>IFERROR(VLOOKUP(E544&amp;-$A551,SCH!$E$5:$P$9552,2,0),"")</f>
        <v/>
      </c>
      <c r="C551" s="17" t="str">
        <f>IFERROR(VLOOKUP(E544&amp;-$A551,SCH!$E$5:$P$9552,3,0),"")</f>
        <v/>
      </c>
      <c r="D551" s="17" t="str">
        <f>IFERROR(VLOOKUP(E544&amp;-$A551,SCH!$E$5:$P$9552,4,0),"")</f>
        <v/>
      </c>
      <c r="E551" s="17" t="str">
        <f>IFERROR(VLOOKUP(E544&amp;-$A551,SCH!$E$5:$P$9552,5,0),"")</f>
        <v/>
      </c>
      <c r="F551" s="17" t="str">
        <f>IFERROR(VLOOKUP(E544&amp;-$A551,SCH!$E$5:$P$9552,6,0),"")</f>
        <v/>
      </c>
      <c r="G551" s="103" t="str">
        <f>IFERROR(VLOOKUP(E544&amp;-$A551,SCH!$E$5:$P$9552,7,0),"")</f>
        <v/>
      </c>
      <c r="H551" s="20" t="str">
        <f>IFERROR((#REF!-F551),"")</f>
        <v/>
      </c>
      <c r="I551" s="104"/>
    </row>
    <row r="552" spans="1:9" ht="15.95" customHeight="1">
      <c r="A552" s="161" t="s">
        <v>96</v>
      </c>
      <c r="B552" s="161"/>
      <c r="C552" s="111">
        <f>B546-TIME(0,15,0)</f>
        <v>0.21875</v>
      </c>
      <c r="D552" s="110" t="s">
        <v>97</v>
      </c>
      <c r="E552" s="112">
        <f>VLOOKUP(E544&amp;-$A546,SCH!$E$5:$P$9552,8,0)</f>
        <v>0.3576388888888889</v>
      </c>
      <c r="F552" s="162" t="s">
        <v>98</v>
      </c>
      <c r="G552" s="162"/>
      <c r="H552" s="162"/>
      <c r="I552" s="113">
        <f>SUM(G546:G551)</f>
        <v>168.89999999999998</v>
      </c>
    </row>
    <row r="553" spans="1:9" ht="15.95" customHeight="1">
      <c r="A553" s="161" t="s">
        <v>99</v>
      </c>
      <c r="B553" s="161"/>
      <c r="C553" s="111">
        <f>C552+E553</f>
        <v>0.57638888888888895</v>
      </c>
      <c r="D553" s="110" t="s">
        <v>100</v>
      </c>
      <c r="E553" s="112">
        <f>VLOOKUP(E544&amp;-$A546,SCH!$E$5:$P$9552,9,0)</f>
        <v>0.35763888888888895</v>
      </c>
      <c r="F553" s="162" t="s">
        <v>101</v>
      </c>
      <c r="G553" s="162"/>
      <c r="H553" s="162"/>
      <c r="I553" s="114">
        <f>VLOOKUP(E544&amp;-$A546,SCH!$E$5:$P$9552,10,0)</f>
        <v>2.430555555555558E-2</v>
      </c>
    </row>
    <row r="554" spans="1:9" ht="14.45" customHeight="1">
      <c r="A554" s="163" t="s">
        <v>102</v>
      </c>
      <c r="B554" s="163"/>
      <c r="C554" s="163"/>
      <c r="D554" s="163"/>
      <c r="E554" s="163"/>
      <c r="F554" s="163"/>
      <c r="G554" s="163"/>
      <c r="H554" s="163"/>
      <c r="I554" s="163"/>
    </row>
    <row r="555" spans="1:9">
      <c r="A555" s="163"/>
      <c r="B555" s="163"/>
      <c r="C555" s="163"/>
      <c r="D555" s="163"/>
      <c r="E555" s="163"/>
      <c r="F555" s="163"/>
      <c r="G555" s="163"/>
      <c r="H555" s="163"/>
      <c r="I555" s="163"/>
    </row>
    <row r="556" spans="1:9">
      <c r="A556" s="163"/>
      <c r="B556" s="163"/>
      <c r="C556" s="163"/>
      <c r="D556" s="163"/>
      <c r="E556" s="163"/>
      <c r="F556" s="163"/>
      <c r="G556" s="163"/>
      <c r="H556" s="163"/>
      <c r="I556" s="163"/>
    </row>
    <row r="557" spans="1:9" ht="14.45" customHeight="1">
      <c r="A557" s="164" t="s">
        <v>103</v>
      </c>
      <c r="B557" s="164"/>
      <c r="C557" s="164"/>
      <c r="D557" s="165" t="s">
        <v>104</v>
      </c>
      <c r="E557" s="164" t="s">
        <v>105</v>
      </c>
      <c r="F557" s="164"/>
      <c r="G557" s="164"/>
      <c r="H557" s="164"/>
      <c r="I557" s="164"/>
    </row>
    <row r="558" spans="1:9">
      <c r="A558" s="164"/>
      <c r="B558" s="164"/>
      <c r="C558" s="164"/>
      <c r="D558" s="165"/>
      <c r="E558" s="164"/>
      <c r="F558" s="164"/>
      <c r="G558" s="164"/>
      <c r="H558" s="164"/>
      <c r="I558" s="164"/>
    </row>
    <row r="559" spans="1:9">
      <c r="A559" s="164"/>
      <c r="B559" s="164"/>
      <c r="C559" s="164"/>
      <c r="D559" s="165"/>
      <c r="E559" s="164"/>
      <c r="F559" s="164"/>
      <c r="G559" s="164"/>
      <c r="H559" s="164"/>
      <c r="I559" s="164"/>
    </row>
    <row r="560" spans="1:9">
      <c r="A560" s="164"/>
      <c r="B560" s="164"/>
      <c r="C560" s="164"/>
      <c r="D560" s="165"/>
      <c r="E560" s="164"/>
      <c r="F560" s="164"/>
      <c r="G560" s="164"/>
      <c r="H560" s="164"/>
      <c r="I560" s="164"/>
    </row>
    <row r="563" spans="1:9" ht="20.25">
      <c r="A563" s="166" t="str">
        <f>SCH!$A$1</f>
        <v>UNIT : PARASSALA</v>
      </c>
      <c r="B563" s="166"/>
      <c r="C563" s="166"/>
      <c r="D563" s="166"/>
      <c r="E563" s="166"/>
      <c r="F563" s="166"/>
      <c r="G563" s="166"/>
      <c r="H563" s="166"/>
      <c r="I563" s="166"/>
    </row>
    <row r="564" spans="1:9" ht="17.45" customHeight="1">
      <c r="A564" s="167" t="s">
        <v>87</v>
      </c>
      <c r="B564" s="167"/>
      <c r="C564" s="167"/>
      <c r="D564" s="170"/>
      <c r="E564" s="170"/>
      <c r="F564" s="170"/>
      <c r="G564" s="168" t="s">
        <v>88</v>
      </c>
      <c r="H564" s="168"/>
      <c r="I564" s="168"/>
    </row>
    <row r="565" spans="1:9" ht="20.45" customHeight="1">
      <c r="A565" s="158" t="s">
        <v>89</v>
      </c>
      <c r="B565" s="158"/>
      <c r="C565" s="89" t="s">
        <v>90</v>
      </c>
      <c r="D565" s="88" t="s">
        <v>91</v>
      </c>
      <c r="E565" s="159">
        <v>38</v>
      </c>
      <c r="F565" s="159"/>
      <c r="G565" s="90" t="s">
        <v>92</v>
      </c>
      <c r="H565" s="160"/>
      <c r="I565" s="160"/>
    </row>
    <row r="566" spans="1:9" ht="28.5">
      <c r="A566" s="92" t="s">
        <v>4</v>
      </c>
      <c r="B566" s="93" t="s">
        <v>18</v>
      </c>
      <c r="C566" s="93" t="s">
        <v>19</v>
      </c>
      <c r="D566" s="93" t="s">
        <v>93</v>
      </c>
      <c r="E566" s="93" t="s">
        <v>20</v>
      </c>
      <c r="F566" s="94" t="s">
        <v>94</v>
      </c>
      <c r="G566" s="95" t="s">
        <v>95</v>
      </c>
      <c r="H566" s="94" t="s">
        <v>17</v>
      </c>
      <c r="I566" s="96" t="s">
        <v>23</v>
      </c>
    </row>
    <row r="567" spans="1:9" ht="15.75">
      <c r="A567" s="97">
        <v>1</v>
      </c>
      <c r="B567" s="98">
        <f>IFERROR(VLOOKUP(E565&amp;-$A567,SCH!$E$5:$P$9552,2,0),"")</f>
        <v>0.21527777777777801</v>
      </c>
      <c r="C567" s="98" t="str">
        <f>IFERROR(VLOOKUP(E565&amp;-$A567,SCH!$E$5:$P$9552,3,0),"")</f>
        <v>PSL</v>
      </c>
      <c r="D567" s="98" t="str">
        <f>IFERROR(VLOOKUP(E565&amp;-$A567,SCH!$E$5:$P$9552,4,0),"")</f>
        <v>KRKM-MYL-KTDA</v>
      </c>
      <c r="E567" s="98" t="str">
        <f>IFERROR(VLOOKUP(E565&amp;-$A567,SCH!$E$5:$P$9552,5,0),"")</f>
        <v>TVM</v>
      </c>
      <c r="F567" s="98">
        <f>IFERROR(VLOOKUP(E565&amp;-$A567,SCH!$E$5:$P$9552,6,0),"")</f>
        <v>0.31250000000000022</v>
      </c>
      <c r="G567" s="99">
        <f>IFERROR(VLOOKUP(E565&amp;-$A567,SCH!$E$5:$P$9552,7,0),"")</f>
        <v>57</v>
      </c>
      <c r="H567" s="100">
        <f t="shared" ref="H567:H570" si="27">IFERROR((B568-F567),"")</f>
        <v>6.9444444444437536E-3</v>
      </c>
      <c r="I567" s="101"/>
    </row>
    <row r="568" spans="1:9" ht="15.75">
      <c r="A568" s="102">
        <v>2</v>
      </c>
      <c r="B568" s="17">
        <f>IFERROR(VLOOKUP(E565&amp;-$A568,SCH!$E$5:$P$9552,2,0),"")</f>
        <v>0.31944444444444398</v>
      </c>
      <c r="C568" s="17" t="str">
        <f>IFERROR(VLOOKUP(E565&amp;-$A568,SCH!$E$5:$P$9552,3,0),"")</f>
        <v>TVM</v>
      </c>
      <c r="D568" s="17" t="str">
        <f>IFERROR(VLOOKUP(E565&amp;-$A568,SCH!$E$5:$P$9552,4,0),"")</f>
        <v>MYL-KTDA</v>
      </c>
      <c r="E568" s="17" t="str">
        <f>IFERROR(VLOOKUP(E565&amp;-$A568,SCH!$E$5:$P$9552,5,0),"")</f>
        <v>KLKV</v>
      </c>
      <c r="F568" s="17">
        <f>IFERROR(VLOOKUP(E565&amp;-$A568,SCH!$E$5:$P$9552,6,0),"")</f>
        <v>0.40972222222222177</v>
      </c>
      <c r="G568" s="103">
        <f>IFERROR(VLOOKUP(E565&amp;-$A568,SCH!$E$5:$P$9552,7,0),"")</f>
        <v>57</v>
      </c>
      <c r="H568" s="20">
        <f t="shared" si="27"/>
        <v>2.0833333333333814E-2</v>
      </c>
      <c r="I568" s="104"/>
    </row>
    <row r="569" spans="1:9" ht="15.75">
      <c r="A569" s="102">
        <v>3</v>
      </c>
      <c r="B569" s="17">
        <f>IFERROR(VLOOKUP(E565&amp;-$A569,SCH!$E$5:$P$9552,2,0),"")</f>
        <v>0.43055555555555558</v>
      </c>
      <c r="C569" s="17" t="str">
        <f>IFERROR(VLOOKUP(E565&amp;-$A569,SCH!$E$5:$P$9552,3,0),"")</f>
        <v>KLKV</v>
      </c>
      <c r="D569" s="17" t="str">
        <f>IFERROR(VLOOKUP(E565&amp;-$A569,SCH!$E$5:$P$9552,4,0),"")</f>
        <v>NH</v>
      </c>
      <c r="E569" s="17" t="str">
        <f>IFERROR(VLOOKUP(E565&amp;-$A569,SCH!$E$5:$P$9552,5,0),"")</f>
        <v>TVM</v>
      </c>
      <c r="F569" s="17">
        <f>IFERROR(VLOOKUP(E565&amp;-$A569,SCH!$E$5:$P$9552,6,0),"")</f>
        <v>0.48611111111111116</v>
      </c>
      <c r="G569" s="103">
        <f>IFERROR(VLOOKUP(E565&amp;-$A569,SCH!$E$5:$P$9552,7,0),"")</f>
        <v>33.700000000000003</v>
      </c>
      <c r="H569" s="20">
        <f t="shared" si="27"/>
        <v>6.9444444444444198E-3</v>
      </c>
      <c r="I569" s="104"/>
    </row>
    <row r="570" spans="1:9" ht="15.75">
      <c r="A570" s="102">
        <v>4</v>
      </c>
      <c r="B570" s="17">
        <f>IFERROR(VLOOKUP(E565&amp;-$A570,SCH!$E$5:$P$9552,2,0),"")</f>
        <v>0.49305555555555558</v>
      </c>
      <c r="C570" s="17" t="str">
        <f>IFERROR(VLOOKUP(E565&amp;-$A570,SCH!$E$5:$P$9552,3,0),"")</f>
        <v>TVM</v>
      </c>
      <c r="D570" s="17" t="str">
        <f>IFERROR(VLOOKUP(E565&amp;-$A570,SCH!$E$5:$P$9552,4,0),"")</f>
        <v>NH</v>
      </c>
      <c r="E570" s="17" t="str">
        <f>IFERROR(VLOOKUP(E565&amp;-$A570,SCH!$E$5:$P$9552,5,0),"")</f>
        <v>KLKV</v>
      </c>
      <c r="F570" s="17">
        <f>IFERROR(VLOOKUP(E565&amp;-$A570,SCH!$E$5:$P$9552,6,0),"")</f>
        <v>0.54861111111111116</v>
      </c>
      <c r="G570" s="103">
        <f>IFERROR(VLOOKUP(E565&amp;-$A570,SCH!$E$5:$P$9552,7,0),"")</f>
        <v>33.700000000000003</v>
      </c>
      <c r="H570" s="20">
        <f t="shared" si="27"/>
        <v>3.4722222222222099E-3</v>
      </c>
      <c r="I570" s="104"/>
    </row>
    <row r="571" spans="1:9" ht="15.75">
      <c r="A571" s="102">
        <v>5</v>
      </c>
      <c r="B571" s="17">
        <f>IFERROR(VLOOKUP(E565&amp;-$A571,SCH!$E$5:$P$9552,2,0),"")</f>
        <v>0.55208333333333337</v>
      </c>
      <c r="C571" s="17" t="str">
        <f>IFERROR(VLOOKUP(E565&amp;-$A571,SCH!$E$5:$P$9552,3,0),"")</f>
        <v>KLKV</v>
      </c>
      <c r="D571" s="17" t="str">
        <f>IFERROR(VLOOKUP(E565&amp;-$A571,SCH!$E$5:$P$9552,4,0),"")</f>
        <v>NH</v>
      </c>
      <c r="E571" s="17" t="str">
        <f>IFERROR(VLOOKUP(E565&amp;-$A571,SCH!$E$5:$P$9552,5,0),"")</f>
        <v>PSL</v>
      </c>
      <c r="F571" s="17">
        <f>IFERROR(VLOOKUP(E565&amp;-$A571,SCH!$E$5:$P$9552,6,0),"")</f>
        <v>0.55555555555555558</v>
      </c>
      <c r="G571" s="103">
        <f>IFERROR(VLOOKUP(E565&amp;-$A571,SCH!$E$5:$P$9552,7,0),"")</f>
        <v>3.5</v>
      </c>
      <c r="H571" s="20" t="str">
        <f>IFERROR((#REF!-F571),"")</f>
        <v/>
      </c>
      <c r="I571" s="104"/>
    </row>
    <row r="572" spans="1:9" ht="15.95" customHeight="1">
      <c r="A572" s="161" t="s">
        <v>96</v>
      </c>
      <c r="B572" s="161"/>
      <c r="C572" s="111">
        <f>B567-TIME(0,15,0)</f>
        <v>0.20486111111111135</v>
      </c>
      <c r="D572" s="110" t="s">
        <v>97</v>
      </c>
      <c r="E572" s="112">
        <f>VLOOKUP(E565&amp;-$A567,SCH!$E$5:$P$9552,8,0)</f>
        <v>0.36111111111111044</v>
      </c>
      <c r="F572" s="162" t="s">
        <v>98</v>
      </c>
      <c r="G572" s="162"/>
      <c r="H572" s="162"/>
      <c r="I572" s="113">
        <f>SUM(G567:G571)</f>
        <v>184.89999999999998</v>
      </c>
    </row>
    <row r="573" spans="1:9" ht="15.95" customHeight="1">
      <c r="A573" s="161" t="s">
        <v>99</v>
      </c>
      <c r="B573" s="161"/>
      <c r="C573" s="111">
        <f>C572+E573</f>
        <v>0.56597222222222232</v>
      </c>
      <c r="D573" s="110" t="s">
        <v>100</v>
      </c>
      <c r="E573" s="112">
        <f>VLOOKUP(E565&amp;-$A567,SCH!$E$5:$P$9552,9,0)</f>
        <v>0.36111111111111094</v>
      </c>
      <c r="F573" s="162" t="s">
        <v>101</v>
      </c>
      <c r="G573" s="162"/>
      <c r="H573" s="162"/>
      <c r="I573" s="114">
        <f>VLOOKUP(E565&amp;-$A567,SCH!$E$5:$P$9552,10,0)</f>
        <v>2.7777777777777124E-2</v>
      </c>
    </row>
    <row r="574" spans="1:9" ht="14.45" customHeight="1">
      <c r="A574" s="163" t="s">
        <v>102</v>
      </c>
      <c r="B574" s="163"/>
      <c r="C574" s="163"/>
      <c r="D574" s="163"/>
      <c r="E574" s="163"/>
      <c r="F574" s="163"/>
      <c r="G574" s="163"/>
      <c r="H574" s="163"/>
      <c r="I574" s="163"/>
    </row>
    <row r="575" spans="1:9">
      <c r="A575" s="163"/>
      <c r="B575" s="163"/>
      <c r="C575" s="163"/>
      <c r="D575" s="163"/>
      <c r="E575" s="163"/>
      <c r="F575" s="163"/>
      <c r="G575" s="163"/>
      <c r="H575" s="163"/>
      <c r="I575" s="163"/>
    </row>
    <row r="576" spans="1:9">
      <c r="A576" s="163"/>
      <c r="B576" s="163"/>
      <c r="C576" s="163"/>
      <c r="D576" s="163"/>
      <c r="E576" s="163"/>
      <c r="F576" s="163"/>
      <c r="G576" s="163"/>
      <c r="H576" s="163"/>
      <c r="I576" s="163"/>
    </row>
    <row r="577" spans="1:9" ht="14.45" customHeight="1">
      <c r="A577" s="164" t="s">
        <v>103</v>
      </c>
      <c r="B577" s="164"/>
      <c r="C577" s="164"/>
      <c r="D577" s="165" t="s">
        <v>104</v>
      </c>
      <c r="E577" s="164" t="s">
        <v>105</v>
      </c>
      <c r="F577" s="164"/>
      <c r="G577" s="164"/>
      <c r="H577" s="164"/>
      <c r="I577" s="164"/>
    </row>
    <row r="578" spans="1:9">
      <c r="A578" s="164"/>
      <c r="B578" s="164"/>
      <c r="C578" s="164"/>
      <c r="D578" s="165"/>
      <c r="E578" s="164"/>
      <c r="F578" s="164"/>
      <c r="G578" s="164"/>
      <c r="H578" s="164"/>
      <c r="I578" s="164"/>
    </row>
    <row r="579" spans="1:9">
      <c r="A579" s="164"/>
      <c r="B579" s="164"/>
      <c r="C579" s="164"/>
      <c r="D579" s="165"/>
      <c r="E579" s="164"/>
      <c r="F579" s="164"/>
      <c r="G579" s="164"/>
      <c r="H579" s="164"/>
      <c r="I579" s="164"/>
    </row>
    <row r="580" spans="1:9">
      <c r="A580" s="164"/>
      <c r="B580" s="164"/>
      <c r="C580" s="164"/>
      <c r="D580" s="165"/>
      <c r="E580" s="164"/>
      <c r="F580" s="164"/>
      <c r="G580" s="164"/>
      <c r="H580" s="164"/>
      <c r="I580" s="164"/>
    </row>
    <row r="581" spans="1:9" ht="15.75" thickBot="1"/>
    <row r="582" spans="1:9" ht="21" thickBot="1">
      <c r="A582" s="166" t="str">
        <f>SCH!$A$1</f>
        <v>UNIT : PARASSALA</v>
      </c>
      <c r="B582" s="166"/>
      <c r="C582" s="166"/>
      <c r="D582" s="166"/>
      <c r="E582" s="166"/>
      <c r="F582" s="166"/>
      <c r="G582" s="166"/>
      <c r="H582" s="166"/>
      <c r="I582" s="166"/>
    </row>
    <row r="583" spans="1:9" ht="19.5" thickBot="1">
      <c r="A583" s="167" t="s">
        <v>87</v>
      </c>
      <c r="B583" s="167"/>
      <c r="C583" s="167"/>
      <c r="D583" s="170"/>
      <c r="E583" s="170"/>
      <c r="F583" s="170"/>
      <c r="G583" s="168" t="s">
        <v>88</v>
      </c>
      <c r="H583" s="168"/>
      <c r="I583" s="168"/>
    </row>
    <row r="584" spans="1:9" ht="16.5" thickBot="1">
      <c r="A584" s="158" t="s">
        <v>89</v>
      </c>
      <c r="B584" s="158"/>
      <c r="C584" s="89" t="s">
        <v>90</v>
      </c>
      <c r="D584" s="140" t="s">
        <v>91</v>
      </c>
      <c r="E584" s="159">
        <v>39</v>
      </c>
      <c r="F584" s="159"/>
      <c r="G584" s="90" t="s">
        <v>92</v>
      </c>
      <c r="H584" s="160"/>
      <c r="I584" s="160"/>
    </row>
    <row r="585" spans="1:9" ht="29.25" thickBot="1">
      <c r="A585" s="92" t="s">
        <v>4</v>
      </c>
      <c r="B585" s="93" t="s">
        <v>18</v>
      </c>
      <c r="C585" s="93" t="s">
        <v>19</v>
      </c>
      <c r="D585" s="93" t="s">
        <v>93</v>
      </c>
      <c r="E585" s="93" t="s">
        <v>20</v>
      </c>
      <c r="F585" s="94" t="s">
        <v>94</v>
      </c>
      <c r="G585" s="95" t="s">
        <v>95</v>
      </c>
      <c r="H585" s="94" t="s">
        <v>17</v>
      </c>
      <c r="I585" s="96" t="s">
        <v>23</v>
      </c>
    </row>
    <row r="586" spans="1:9" ht="15.75">
      <c r="A586" s="97">
        <v>1</v>
      </c>
      <c r="B586" s="98">
        <f>IFERROR(VLOOKUP(E584&amp;-$A586,SCH!$E$5:$P$9552,2,0),"")</f>
        <v>0.55555555555555558</v>
      </c>
      <c r="C586" s="98" t="str">
        <f>IFERROR(VLOOKUP(E584&amp;-$A586,SCH!$E$5:$P$9552,3,0),"")</f>
        <v>PSL</v>
      </c>
      <c r="D586" s="98" t="str">
        <f>IFERROR(VLOOKUP(E584&amp;-$A586,SCH!$E$5:$P$9552,4,0),"")</f>
        <v>KLKV-NH</v>
      </c>
      <c r="E586" s="98" t="str">
        <f>IFERROR(VLOOKUP(E584&amp;-$A586,SCH!$E$5:$P$9552,5,0),"")</f>
        <v>TVM</v>
      </c>
      <c r="F586" s="98">
        <f>IFERROR(VLOOKUP(E584&amp;-$A586,SCH!$E$5:$P$9552,6,0),"")</f>
        <v>0.625</v>
      </c>
      <c r="G586" s="99">
        <f>IFERROR(VLOOKUP(E584&amp;-$A586,SCH!$E$5:$P$9552,7,0),"")</f>
        <v>37.200000000000003</v>
      </c>
      <c r="H586" s="100">
        <f t="shared" ref="H586:H592" si="28">IFERROR((B587-F586),"")</f>
        <v>6.9444444444444198E-3</v>
      </c>
      <c r="I586" s="101"/>
    </row>
    <row r="587" spans="1:9" ht="15.75">
      <c r="A587" s="102">
        <v>2</v>
      </c>
      <c r="B587" s="17">
        <f>IFERROR(VLOOKUP(E584&amp;-$A587,SCH!$E$5:$P$9552,2,0),"")</f>
        <v>0.63194444444444442</v>
      </c>
      <c r="C587" s="17" t="str">
        <f>IFERROR(VLOOKUP(E584&amp;-$A587,SCH!$E$5:$P$9552,3,0),"")</f>
        <v>TVM</v>
      </c>
      <c r="D587" s="17" t="str">
        <f>IFERROR(VLOOKUP(E584&amp;-$A587,SCH!$E$5:$P$9552,4,0),"")</f>
        <v>NH</v>
      </c>
      <c r="E587" s="17" t="str">
        <f>IFERROR(VLOOKUP(E584&amp;-$A587,SCH!$E$5:$P$9552,5,0),"")</f>
        <v>KLKV</v>
      </c>
      <c r="F587" s="17">
        <f>IFERROR(VLOOKUP(E584&amp;-$A587,SCH!$E$5:$P$9552,6,0),"")</f>
        <v>0.6875</v>
      </c>
      <c r="G587" s="103">
        <f>IFERROR(VLOOKUP(E584&amp;-$A587,SCH!$E$5:$P$9552,7,0),"")</f>
        <v>33.700000000000003</v>
      </c>
      <c r="H587" s="115">
        <f t="shared" si="28"/>
        <v>6.9444444444445308E-3</v>
      </c>
      <c r="I587" s="104"/>
    </row>
    <row r="588" spans="1:9" ht="15.75">
      <c r="A588" s="102">
        <v>3</v>
      </c>
      <c r="B588" s="17">
        <f>IFERROR(VLOOKUP(E584&amp;-$A588,SCH!$E$5:$P$9552,2,0),"")</f>
        <v>0.69444444444444453</v>
      </c>
      <c r="C588" s="17" t="str">
        <f>IFERROR(VLOOKUP(E584&amp;-$A588,SCH!$E$5:$P$9552,3,0),"")</f>
        <v>KLKV</v>
      </c>
      <c r="D588" s="17" t="str">
        <f>IFERROR(VLOOKUP(E584&amp;-$A588,SCH!$E$5:$P$9552,4,0),"")</f>
        <v>NH</v>
      </c>
      <c r="E588" s="17" t="str">
        <f>IFERROR(VLOOKUP(E584&amp;-$A588,SCH!$E$5:$P$9552,5,0),"")</f>
        <v>MC</v>
      </c>
      <c r="F588" s="17">
        <f>IFERROR(VLOOKUP(E584&amp;-$A588,SCH!$E$5:$P$9552,6,0),"")</f>
        <v>0.76388888888888895</v>
      </c>
      <c r="G588" s="103">
        <f>IFERROR(VLOOKUP(E584&amp;-$A588,SCH!$E$5:$P$9552,7,0),"")</f>
        <v>40</v>
      </c>
      <c r="H588" s="115">
        <f t="shared" si="28"/>
        <v>2.0833333333333259E-2</v>
      </c>
      <c r="I588" s="104"/>
    </row>
    <row r="589" spans="1:9" ht="15.75">
      <c r="A589" s="102">
        <v>4</v>
      </c>
      <c r="B589" s="17">
        <f>IFERROR(VLOOKUP(E584&amp;-$A589,SCH!$E$5:$P$9552,2,0),"")</f>
        <v>0.78472222222222221</v>
      </c>
      <c r="C589" s="17" t="str">
        <f>IFERROR(VLOOKUP(E584&amp;-$A589,SCH!$E$5:$P$9552,3,0),"")</f>
        <v>MC</v>
      </c>
      <c r="D589" s="17" t="str">
        <f>IFERROR(VLOOKUP(E584&amp;-$A589,SCH!$E$5:$P$9552,4,0),"")</f>
        <v>NH-KLKV</v>
      </c>
      <c r="E589" s="17" t="str">
        <f>IFERROR(VLOOKUP(E584&amp;-$A589,SCH!$E$5:$P$9552,5,0),"")</f>
        <v>PSL</v>
      </c>
      <c r="F589" s="17">
        <f>IFERROR(VLOOKUP(E584&amp;-$A589,SCH!$E$5:$P$9552,6,0),"")</f>
        <v>0.86805555555555558</v>
      </c>
      <c r="G589" s="103">
        <f>IFERROR(VLOOKUP(E584&amp;-$A589,SCH!$E$5:$P$9552,7,0),"")</f>
        <v>43.5</v>
      </c>
      <c r="H589" s="115" t="str">
        <f t="shared" si="28"/>
        <v/>
      </c>
      <c r="I589" s="104"/>
    </row>
    <row r="590" spans="1:9" ht="15.75">
      <c r="A590" s="102">
        <v>5</v>
      </c>
      <c r="B590" s="17" t="str">
        <f>IFERROR(VLOOKUP(E584&amp;-$A590,SCH!$E$5:$P$9552,2,0),"")</f>
        <v/>
      </c>
      <c r="C590" s="17" t="str">
        <f>IFERROR(VLOOKUP(E584&amp;-$A590,SCH!$E$5:$P$9552,3,0),"")</f>
        <v/>
      </c>
      <c r="D590" s="17" t="str">
        <f>IFERROR(VLOOKUP(E584&amp;-$A590,SCH!$E$5:$P$9552,4,0),"")</f>
        <v/>
      </c>
      <c r="E590" s="17" t="str">
        <f>IFERROR(VLOOKUP(E584&amp;-$A590,SCH!$E$5:$P$9552,5,0),"")</f>
        <v/>
      </c>
      <c r="F590" s="17" t="str">
        <f>IFERROR(VLOOKUP(E584&amp;-$A590,SCH!$E$5:$P$9552,6,0),"")</f>
        <v/>
      </c>
      <c r="G590" s="103" t="str">
        <f>IFERROR(VLOOKUP(E584&amp;-$A590,SCH!$E$5:$P$9552,7,0),"")</f>
        <v/>
      </c>
      <c r="H590" s="115" t="str">
        <f t="shared" si="28"/>
        <v/>
      </c>
      <c r="I590" s="104"/>
    </row>
    <row r="591" spans="1:9" ht="15.75">
      <c r="A591" s="102">
        <v>6</v>
      </c>
      <c r="B591" s="17" t="str">
        <f>IFERROR(VLOOKUP(E584&amp;-$A591,SCH!$E$5:$P$9552,2,0),"")</f>
        <v/>
      </c>
      <c r="C591" s="17" t="str">
        <f>IFERROR(VLOOKUP(E584&amp;-$A591,SCH!$E$5:$P$9552,3,0),"")</f>
        <v/>
      </c>
      <c r="D591" s="17" t="str">
        <f>IFERROR(VLOOKUP(E584&amp;-$A591,SCH!$E$5:$P$9552,4,0),"")</f>
        <v/>
      </c>
      <c r="E591" s="17" t="str">
        <f>IFERROR(VLOOKUP(E584&amp;-$A591,SCH!$E$5:$P$9552,5,0),"")</f>
        <v/>
      </c>
      <c r="F591" s="17" t="str">
        <f>IFERROR(VLOOKUP(E584&amp;-$A591,SCH!$E$5:$P$9552,6,0),"")</f>
        <v/>
      </c>
      <c r="G591" s="103" t="str">
        <f>IFERROR(VLOOKUP(E584&amp;-$A591,SCH!$E$5:$P$9552,7,0),"")</f>
        <v/>
      </c>
      <c r="H591" s="115" t="str">
        <f t="shared" si="28"/>
        <v/>
      </c>
      <c r="I591" s="104"/>
    </row>
    <row r="592" spans="1:9" ht="15.75">
      <c r="A592" s="102">
        <v>7</v>
      </c>
      <c r="B592" s="17" t="str">
        <f>IFERROR(VLOOKUP(E584&amp;-$A592,SCH!$E$5:$P$9552,2,0),"")</f>
        <v/>
      </c>
      <c r="C592" s="17" t="str">
        <f>IFERROR(VLOOKUP(E584&amp;-$A592,SCH!$E$5:$P$9552,3,0),"")</f>
        <v/>
      </c>
      <c r="D592" s="17" t="str">
        <f>IFERROR(VLOOKUP(E584&amp;-$A592,SCH!$E$5:$P$9552,4,0),"")</f>
        <v/>
      </c>
      <c r="E592" s="17" t="str">
        <f>IFERROR(VLOOKUP(E584&amp;-$A592,SCH!$E$5:$P$9552,5,0),"")</f>
        <v/>
      </c>
      <c r="F592" s="17" t="str">
        <f>IFERROR(VLOOKUP(E584&amp;-$A592,SCH!$E$5:$P$9552,6,0),"")</f>
        <v/>
      </c>
      <c r="G592" s="103" t="str">
        <f>IFERROR(VLOOKUP(E584&amp;-$A592,SCH!$E$5:$P$9552,7,0),"")</f>
        <v/>
      </c>
      <c r="H592" s="115" t="str">
        <f t="shared" si="28"/>
        <v/>
      </c>
      <c r="I592" s="104"/>
    </row>
    <row r="593" spans="1:9" ht="16.5" thickBot="1">
      <c r="A593" s="102">
        <v>8</v>
      </c>
      <c r="B593" s="17" t="str">
        <f>IFERROR(VLOOKUP(E584&amp;-$A593,SCH!$E$5:$P$9552,2,0),"")</f>
        <v/>
      </c>
      <c r="C593" s="17" t="str">
        <f>IFERROR(VLOOKUP(E584&amp;-$A593,SCH!$E$5:$P$9552,3,0),"")</f>
        <v/>
      </c>
      <c r="D593" s="17" t="str">
        <f>IFERROR(VLOOKUP(E584&amp;-$A593,SCH!$E$5:$P$9552,4,0),"")</f>
        <v/>
      </c>
      <c r="E593" s="17" t="str">
        <f>IFERROR(VLOOKUP(E584&amp;-$A593,SCH!$E$5:$P$9552,5,0),"")</f>
        <v/>
      </c>
      <c r="F593" s="17" t="str">
        <f>IFERROR(VLOOKUP(E584&amp;-$A593,SCH!$E$5:$P$9552,6,0),"")</f>
        <v/>
      </c>
      <c r="G593" s="103" t="str">
        <f>IFERROR(VLOOKUP(E584&amp;-$A593,SCH!$E$5:$P$9552,7,0),"")</f>
        <v/>
      </c>
      <c r="H593" s="115" t="str">
        <f>IFERROR((#REF!-F593),"")</f>
        <v/>
      </c>
      <c r="I593" s="104"/>
    </row>
    <row r="594" spans="1:9" ht="16.5" thickBot="1">
      <c r="A594" s="161" t="s">
        <v>96</v>
      </c>
      <c r="B594" s="161"/>
      <c r="C594" s="111">
        <f>B586-TIME(0,15,0)</f>
        <v>0.54513888888888895</v>
      </c>
      <c r="D594" s="139" t="s">
        <v>97</v>
      </c>
      <c r="E594" s="112">
        <f>VLOOKUP(E584&amp;-$A586,SCH!$E$5:$P$9552,8,0)</f>
        <v>0.33333333333333343</v>
      </c>
      <c r="F594" s="162" t="s">
        <v>98</v>
      </c>
      <c r="G594" s="162"/>
      <c r="H594" s="162"/>
      <c r="I594" s="113">
        <f>SUM(G586:G593)</f>
        <v>154.4</v>
      </c>
    </row>
    <row r="595" spans="1:9" ht="16.5" thickBot="1">
      <c r="A595" s="161" t="s">
        <v>99</v>
      </c>
      <c r="B595" s="161"/>
      <c r="C595" s="111">
        <f>C594+E595</f>
        <v>0.87847222222222232</v>
      </c>
      <c r="D595" s="139" t="s">
        <v>100</v>
      </c>
      <c r="E595" s="112">
        <f>VLOOKUP(E584&amp;-$A586,SCH!$E$5:$P$9552,9,0)</f>
        <v>0.33333333333333337</v>
      </c>
      <c r="F595" s="162" t="s">
        <v>101</v>
      </c>
      <c r="G595" s="162"/>
      <c r="H595" s="162"/>
      <c r="I595" s="114">
        <f>VLOOKUP(E584&amp;-$A586,SCH!$E$5:$P$9552,10,0)</f>
        <v>1.1102230246251565E-16</v>
      </c>
    </row>
    <row r="596" spans="1:9" ht="15.75" thickBot="1">
      <c r="A596" s="163" t="s">
        <v>102</v>
      </c>
      <c r="B596" s="163"/>
      <c r="C596" s="163"/>
      <c r="D596" s="163"/>
      <c r="E596" s="163"/>
      <c r="F596" s="163"/>
      <c r="G596" s="163"/>
      <c r="H596" s="163"/>
      <c r="I596" s="163"/>
    </row>
    <row r="597" spans="1:9" ht="15.75" thickBot="1">
      <c r="A597" s="163"/>
      <c r="B597" s="163"/>
      <c r="C597" s="163"/>
      <c r="D597" s="163"/>
      <c r="E597" s="163"/>
      <c r="F597" s="163"/>
      <c r="G597" s="163"/>
      <c r="H597" s="163"/>
      <c r="I597" s="163"/>
    </row>
    <row r="598" spans="1:9" ht="15.75" thickBot="1">
      <c r="A598" s="163"/>
      <c r="B598" s="163"/>
      <c r="C598" s="163"/>
      <c r="D598" s="163"/>
      <c r="E598" s="163"/>
      <c r="F598" s="163"/>
      <c r="G598" s="163"/>
      <c r="H598" s="163"/>
      <c r="I598" s="163"/>
    </row>
    <row r="599" spans="1:9" ht="15.75" thickBot="1">
      <c r="A599" s="164" t="s">
        <v>103</v>
      </c>
      <c r="B599" s="164"/>
      <c r="C599" s="164"/>
      <c r="D599" s="165" t="s">
        <v>104</v>
      </c>
      <c r="E599" s="164" t="s">
        <v>105</v>
      </c>
      <c r="F599" s="164"/>
      <c r="G599" s="164"/>
      <c r="H599" s="164"/>
      <c r="I599" s="164"/>
    </row>
    <row r="600" spans="1:9" ht="15.75" thickBot="1">
      <c r="A600" s="164"/>
      <c r="B600" s="164"/>
      <c r="C600" s="164"/>
      <c r="D600" s="165"/>
      <c r="E600" s="164"/>
      <c r="F600" s="164"/>
      <c r="G600" s="164"/>
      <c r="H600" s="164"/>
      <c r="I600" s="164"/>
    </row>
    <row r="601" spans="1:9" ht="15.75" thickBot="1">
      <c r="A601" s="164"/>
      <c r="B601" s="164"/>
      <c r="C601" s="164"/>
      <c r="D601" s="165"/>
      <c r="E601" s="164"/>
      <c r="F601" s="164"/>
      <c r="G601" s="164"/>
      <c r="H601" s="164"/>
      <c r="I601" s="164"/>
    </row>
    <row r="602" spans="1:9" ht="15.75" thickBot="1">
      <c r="A602" s="164"/>
      <c r="B602" s="164"/>
      <c r="C602" s="164"/>
      <c r="D602" s="165"/>
      <c r="E602" s="164"/>
      <c r="F602" s="164"/>
      <c r="G602" s="164"/>
      <c r="H602" s="164"/>
      <c r="I602" s="164"/>
    </row>
    <row r="605" spans="1:9" ht="21" thickBot="1">
      <c r="A605" s="166" t="str">
        <f>SCH!$A$1</f>
        <v>UNIT : PARASSALA</v>
      </c>
      <c r="B605" s="166"/>
      <c r="C605" s="166"/>
      <c r="D605" s="166"/>
      <c r="E605" s="166"/>
      <c r="F605" s="166"/>
      <c r="G605" s="166"/>
      <c r="H605" s="166"/>
      <c r="I605" s="166"/>
    </row>
    <row r="606" spans="1:9" ht="17.45" customHeight="1">
      <c r="A606" s="167" t="s">
        <v>87</v>
      </c>
      <c r="B606" s="167"/>
      <c r="C606" s="167"/>
      <c r="D606" s="170"/>
      <c r="E606" s="170"/>
      <c r="F606" s="170"/>
      <c r="G606" s="168" t="s">
        <v>88</v>
      </c>
      <c r="H606" s="168"/>
      <c r="I606" s="168"/>
    </row>
    <row r="607" spans="1:9" ht="20.45" customHeight="1">
      <c r="A607" s="158" t="s">
        <v>89</v>
      </c>
      <c r="B607" s="158"/>
      <c r="C607" s="89" t="s">
        <v>90</v>
      </c>
      <c r="D607" s="88" t="s">
        <v>91</v>
      </c>
      <c r="E607" s="159">
        <v>40</v>
      </c>
      <c r="F607" s="159"/>
      <c r="G607" s="90" t="s">
        <v>92</v>
      </c>
      <c r="H607" s="160"/>
      <c r="I607" s="160"/>
    </row>
    <row r="608" spans="1:9" ht="28.5">
      <c r="A608" s="92" t="s">
        <v>4</v>
      </c>
      <c r="B608" s="93" t="s">
        <v>18</v>
      </c>
      <c r="C608" s="93" t="s">
        <v>19</v>
      </c>
      <c r="D608" s="93" t="s">
        <v>93</v>
      </c>
      <c r="E608" s="93" t="s">
        <v>20</v>
      </c>
      <c r="F608" s="94" t="s">
        <v>94</v>
      </c>
      <c r="G608" s="95" t="s">
        <v>95</v>
      </c>
      <c r="H608" s="94" t="s">
        <v>17</v>
      </c>
      <c r="I608" s="96" t="s">
        <v>23</v>
      </c>
    </row>
    <row r="609" spans="1:9" ht="15.75">
      <c r="A609" s="97">
        <v>1</v>
      </c>
      <c r="B609" s="98">
        <f>IFERROR(VLOOKUP(E607&amp;-$A609,SCH!$E$5:$P$9552,2,0),"")</f>
        <v>0.25</v>
      </c>
      <c r="C609" s="98" t="str">
        <f>IFERROR(VLOOKUP(E607&amp;-$A609,SCH!$E$5:$P$9552,3,0),"")</f>
        <v>PSL</v>
      </c>
      <c r="D609" s="98" t="str">
        <f>IFERROR(VLOOKUP(E607&amp;-$A609,SCH!$E$5:$P$9552,4,0),"")</f>
        <v>UDA</v>
      </c>
      <c r="E609" s="98" t="str">
        <f>IFERROR(VLOOKUP(E607&amp;-$A609,SCH!$E$5:$P$9552,5,0),"")</f>
        <v>KDGRA</v>
      </c>
      <c r="F609" s="98">
        <f>IFERROR(VLOOKUP(E607&amp;-$A609,SCH!$E$5:$P$9552,6,0),"")</f>
        <v>0.2638888888888889</v>
      </c>
      <c r="G609" s="99">
        <f>IFERROR(VLOOKUP(E607&amp;-$A609,SCH!$E$5:$P$9552,7,0),"")</f>
        <v>8</v>
      </c>
      <c r="H609" s="100">
        <f t="shared" ref="H609:H613" si="29">IFERROR((B610-F609),"")</f>
        <v>6.9444444444440867E-3</v>
      </c>
      <c r="I609" s="101"/>
    </row>
    <row r="610" spans="1:9" ht="15.75">
      <c r="A610" s="102">
        <v>2</v>
      </c>
      <c r="B610" s="17">
        <f>IFERROR(VLOOKUP(E607&amp;-$A610,SCH!$E$5:$P$9552,2,0),"")</f>
        <v>0.27083333333333298</v>
      </c>
      <c r="C610" s="17" t="str">
        <f>IFERROR(VLOOKUP(E607&amp;-$A610,SCH!$E$5:$P$9552,3,0),"")</f>
        <v>KDGRA</v>
      </c>
      <c r="D610" s="17" t="str">
        <f>IFERROR(VLOOKUP(E607&amp;-$A610,SCH!$E$5:$P$9552,4,0),"")</f>
        <v>UDA</v>
      </c>
      <c r="E610" s="17" t="str">
        <f>IFERROR(VLOOKUP(E607&amp;-$A610,SCH!$E$5:$P$9552,5,0),"")</f>
        <v>TVM</v>
      </c>
      <c r="F610" s="17">
        <f>IFERROR(VLOOKUP(E607&amp;-$A610,SCH!$E$5:$P$9552,6,0),"")</f>
        <v>0.32638888888888856</v>
      </c>
      <c r="G610" s="103">
        <f>IFERROR(VLOOKUP(E607&amp;-$A610,SCH!$E$5:$P$9552,7,0),"")</f>
        <v>31</v>
      </c>
      <c r="H610" s="20">
        <f t="shared" si="29"/>
        <v>6.9444444444444198E-3</v>
      </c>
      <c r="I610" s="104"/>
    </row>
    <row r="611" spans="1:9" ht="15.75">
      <c r="A611" s="102">
        <v>3</v>
      </c>
      <c r="B611" s="17">
        <f>IFERROR(VLOOKUP(E607&amp;-$A611,SCH!$E$5:$P$9552,2,0),"")</f>
        <v>0.33333333333333298</v>
      </c>
      <c r="C611" s="17" t="str">
        <f>IFERROR(VLOOKUP(E607&amp;-$A611,SCH!$E$5:$P$9552,3,0),"")</f>
        <v>TVM</v>
      </c>
      <c r="D611" s="17" t="str">
        <f>IFERROR(VLOOKUP(E607&amp;-$A611,SCH!$E$5:$P$9552,4,0),"")</f>
        <v>UDA</v>
      </c>
      <c r="E611" s="17" t="str">
        <f>IFERROR(VLOOKUP(E607&amp;-$A611,SCH!$E$5:$P$9552,5,0),"")</f>
        <v>KDGRA</v>
      </c>
      <c r="F611" s="17">
        <f>IFERROR(VLOOKUP(E607&amp;-$A611,SCH!$E$5:$P$9552,6,0),"")</f>
        <v>0.3854166666666663</v>
      </c>
      <c r="G611" s="103">
        <f>IFERROR(VLOOKUP(E607&amp;-$A611,SCH!$E$5:$P$9552,7,0),"")</f>
        <v>31</v>
      </c>
      <c r="H611" s="20">
        <f t="shared" si="29"/>
        <v>6.9444444444446973E-3</v>
      </c>
      <c r="I611" s="104"/>
    </row>
    <row r="612" spans="1:9" ht="15.75">
      <c r="A612" s="102">
        <v>4</v>
      </c>
      <c r="B612" s="17">
        <f>IFERROR(VLOOKUP(E607&amp;-$A612,SCH!$E$5:$P$9552,2,0),"")</f>
        <v>0.39236111111111099</v>
      </c>
      <c r="C612" s="17" t="str">
        <f>IFERROR(VLOOKUP(E607&amp;-$A612,SCH!$E$5:$P$9552,3,0),"")</f>
        <v>KDGRA</v>
      </c>
      <c r="D612" s="17" t="str">
        <f>IFERROR(VLOOKUP(E607&amp;-$A612,SCH!$E$5:$P$9552,4,0),"")</f>
        <v>UDA</v>
      </c>
      <c r="E612" s="17" t="str">
        <f>IFERROR(VLOOKUP(E607&amp;-$A612,SCH!$E$5:$P$9552,5,0),"")</f>
        <v>MC</v>
      </c>
      <c r="F612" s="17">
        <f>IFERROR(VLOOKUP(E607&amp;-$A612,SCH!$E$5:$P$9552,6,0),"")</f>
        <v>0.4583333333333332</v>
      </c>
      <c r="G612" s="103">
        <f>IFERROR(VLOOKUP(E607&amp;-$A612,SCH!$E$5:$P$9552,7,0),"")</f>
        <v>38</v>
      </c>
      <c r="H612" s="20">
        <f t="shared" si="29"/>
        <v>2.0833333333333814E-2</v>
      </c>
      <c r="I612" s="104"/>
    </row>
    <row r="613" spans="1:9" ht="15.75">
      <c r="A613" s="102">
        <v>5</v>
      </c>
      <c r="B613" s="17">
        <f>IFERROR(VLOOKUP(E607&amp;-$A613,SCH!$E$5:$P$9552,2,0),"")</f>
        <v>0.47916666666666702</v>
      </c>
      <c r="C613" s="17" t="str">
        <f>IFERROR(VLOOKUP(E607&amp;-$A613,SCH!$E$5:$P$9552,3,0),"")</f>
        <v>MC</v>
      </c>
      <c r="D613" s="17" t="str">
        <f>IFERROR(VLOOKUP(E607&amp;-$A613,SCH!$E$5:$P$9552,4,0),"")</f>
        <v>NH</v>
      </c>
      <c r="E613" s="17" t="str">
        <f>IFERROR(VLOOKUP(E607&amp;-$A613,SCH!$E$5:$P$9552,5,0),"")</f>
        <v>KLKV</v>
      </c>
      <c r="F613" s="17">
        <f>IFERROR(VLOOKUP(E607&amp;-$A613,SCH!$E$5:$P$9552,6,0),"")</f>
        <v>0.54861111111111138</v>
      </c>
      <c r="G613" s="103">
        <f>IFERROR(VLOOKUP(E607&amp;-$A613,SCH!$E$5:$P$9552,7,0),"")</f>
        <v>40</v>
      </c>
      <c r="H613" s="20">
        <f t="shared" si="29"/>
        <v>6.9444444444446418E-3</v>
      </c>
      <c r="I613" s="104"/>
    </row>
    <row r="614" spans="1:9" ht="15.75">
      <c r="A614" s="102">
        <v>6</v>
      </c>
      <c r="B614" s="17">
        <f>IFERROR(VLOOKUP(E607&amp;-$A614,SCH!$E$5:$P$9552,2,0),"")</f>
        <v>0.55555555555555602</v>
      </c>
      <c r="C614" s="17" t="str">
        <f>IFERROR(VLOOKUP(E607&amp;-$A614,SCH!$E$5:$P$9552,3,0),"")</f>
        <v>KLKV</v>
      </c>
      <c r="D614" s="17" t="str">
        <f>IFERROR(VLOOKUP(E607&amp;-$A614,SCH!$E$5:$P$9552,4,0),"")</f>
        <v>NH</v>
      </c>
      <c r="E614" s="17" t="str">
        <f>IFERROR(VLOOKUP(E607&amp;-$A614,SCH!$E$5:$P$9552,5,0),"")</f>
        <v>PSL</v>
      </c>
      <c r="F614" s="17">
        <f>IFERROR(VLOOKUP(E607&amp;-$A614,SCH!$E$5:$P$9552,6,0),"")</f>
        <v>0.56250000000000044</v>
      </c>
      <c r="G614" s="103">
        <f>IFERROR(VLOOKUP(E607&amp;-$A614,SCH!$E$5:$P$9552,7,0),"")</f>
        <v>3.5</v>
      </c>
      <c r="H614" s="20" t="str">
        <f>IFERROR((#REF!-F614),"")</f>
        <v/>
      </c>
      <c r="I614" s="104"/>
    </row>
    <row r="615" spans="1:9" ht="15.95" customHeight="1">
      <c r="A615" s="161" t="s">
        <v>96</v>
      </c>
      <c r="B615" s="161"/>
      <c r="C615" s="111">
        <f>B609-TIME(0,15,0)</f>
        <v>0.23958333333333334</v>
      </c>
      <c r="D615" s="110" t="s">
        <v>97</v>
      </c>
      <c r="E615" s="112">
        <f>VLOOKUP(E607&amp;-$A609,SCH!$E$5:$P$9552,8,0)</f>
        <v>0.33333333333333331</v>
      </c>
      <c r="F615" s="162" t="s">
        <v>98</v>
      </c>
      <c r="G615" s="162"/>
      <c r="H615" s="162"/>
      <c r="I615" s="113">
        <f>SUM(G609:G614)</f>
        <v>151.5</v>
      </c>
    </row>
    <row r="616" spans="1:9" ht="15.95" customHeight="1">
      <c r="A616" s="161" t="s">
        <v>99</v>
      </c>
      <c r="B616" s="161"/>
      <c r="C616" s="111">
        <f>C615+E616</f>
        <v>0.57291666666666718</v>
      </c>
      <c r="D616" s="110" t="s">
        <v>100</v>
      </c>
      <c r="E616" s="112">
        <f>VLOOKUP(E607&amp;-$A609,SCH!$E$5:$P$9552,9,0)</f>
        <v>0.33333333333333381</v>
      </c>
      <c r="F616" s="162" t="s">
        <v>101</v>
      </c>
      <c r="G616" s="162"/>
      <c r="H616" s="162"/>
      <c r="I616" s="114">
        <f>VLOOKUP(E607&amp;-$A609,SCH!$E$5:$P$9552,10,0)</f>
        <v>0</v>
      </c>
    </row>
    <row r="617" spans="1:9" ht="14.45" customHeight="1">
      <c r="A617" s="163" t="s">
        <v>102</v>
      </c>
      <c r="B617" s="163"/>
      <c r="C617" s="163"/>
      <c r="D617" s="163"/>
      <c r="E617" s="163"/>
      <c r="F617" s="163"/>
      <c r="G617" s="163"/>
      <c r="H617" s="163"/>
      <c r="I617" s="163"/>
    </row>
    <row r="618" spans="1:9">
      <c r="A618" s="163"/>
      <c r="B618" s="163"/>
      <c r="C618" s="163"/>
      <c r="D618" s="163"/>
      <c r="E618" s="163"/>
      <c r="F618" s="163"/>
      <c r="G618" s="163"/>
      <c r="H618" s="163"/>
      <c r="I618" s="163"/>
    </row>
    <row r="619" spans="1:9">
      <c r="A619" s="163"/>
      <c r="B619" s="163"/>
      <c r="C619" s="163"/>
      <c r="D619" s="163"/>
      <c r="E619" s="163"/>
      <c r="F619" s="163"/>
      <c r="G619" s="163"/>
      <c r="H619" s="163"/>
      <c r="I619" s="163"/>
    </row>
    <row r="620" spans="1:9" ht="14.45" customHeight="1">
      <c r="A620" s="164" t="s">
        <v>103</v>
      </c>
      <c r="B620" s="164"/>
      <c r="C620" s="164"/>
      <c r="D620" s="165" t="s">
        <v>104</v>
      </c>
      <c r="E620" s="164" t="s">
        <v>105</v>
      </c>
      <c r="F620" s="164"/>
      <c r="G620" s="164"/>
      <c r="H620" s="164"/>
      <c r="I620" s="164"/>
    </row>
    <row r="621" spans="1:9">
      <c r="A621" s="164"/>
      <c r="B621" s="164"/>
      <c r="C621" s="164"/>
      <c r="D621" s="165"/>
      <c r="E621" s="164"/>
      <c r="F621" s="164"/>
      <c r="G621" s="164"/>
      <c r="H621" s="164"/>
      <c r="I621" s="164"/>
    </row>
    <row r="622" spans="1:9">
      <c r="A622" s="164"/>
      <c r="B622" s="164"/>
      <c r="C622" s="164"/>
      <c r="D622" s="165"/>
      <c r="E622" s="164"/>
      <c r="F622" s="164"/>
      <c r="G622" s="164"/>
      <c r="H622" s="164"/>
      <c r="I622" s="164"/>
    </row>
    <row r="623" spans="1:9">
      <c r="A623" s="164"/>
      <c r="B623" s="164"/>
      <c r="C623" s="164"/>
      <c r="D623" s="165"/>
      <c r="E623" s="164"/>
      <c r="F623" s="164"/>
      <c r="G623" s="164"/>
      <c r="H623" s="164"/>
      <c r="I623" s="164"/>
    </row>
    <row r="625" spans="1:9" ht="20.25">
      <c r="A625" s="166" t="str">
        <f>SCH!$A$1</f>
        <v>UNIT : PARASSALA</v>
      </c>
      <c r="B625" s="166"/>
      <c r="C625" s="166"/>
      <c r="D625" s="166"/>
      <c r="E625" s="166"/>
      <c r="F625" s="166"/>
      <c r="G625" s="166"/>
      <c r="H625" s="166"/>
      <c r="I625" s="166"/>
    </row>
    <row r="626" spans="1:9" ht="17.45" customHeight="1">
      <c r="A626" s="167" t="s">
        <v>87</v>
      </c>
      <c r="B626" s="167"/>
      <c r="C626" s="167"/>
      <c r="D626" s="170"/>
      <c r="E626" s="170"/>
      <c r="F626" s="170"/>
      <c r="G626" s="168" t="s">
        <v>88</v>
      </c>
      <c r="H626" s="168"/>
      <c r="I626" s="168"/>
    </row>
    <row r="627" spans="1:9" ht="20.45" customHeight="1">
      <c r="A627" s="158" t="s">
        <v>89</v>
      </c>
      <c r="B627" s="158"/>
      <c r="C627" s="89" t="s">
        <v>90</v>
      </c>
      <c r="D627" s="126" t="s">
        <v>91</v>
      </c>
      <c r="E627" s="159">
        <v>41</v>
      </c>
      <c r="F627" s="159"/>
      <c r="G627" s="90" t="s">
        <v>92</v>
      </c>
      <c r="H627" s="160"/>
      <c r="I627" s="160"/>
    </row>
    <row r="628" spans="1:9" ht="28.5">
      <c r="A628" s="92" t="s">
        <v>4</v>
      </c>
      <c r="B628" s="93" t="s">
        <v>18</v>
      </c>
      <c r="C628" s="93" t="s">
        <v>19</v>
      </c>
      <c r="D628" s="93" t="s">
        <v>93</v>
      </c>
      <c r="E628" s="93" t="s">
        <v>20</v>
      </c>
      <c r="F628" s="94" t="s">
        <v>94</v>
      </c>
      <c r="G628" s="95" t="s">
        <v>95</v>
      </c>
      <c r="H628" s="94" t="s">
        <v>17</v>
      </c>
      <c r="I628" s="96" t="s">
        <v>23</v>
      </c>
    </row>
    <row r="629" spans="1:9" ht="15.75">
      <c r="A629" s="97">
        <v>1</v>
      </c>
      <c r="B629" s="98">
        <f>IFERROR(VLOOKUP(E627&amp;-$A629,SCH!$E$5:$P$9552,2,0),"")</f>
        <v>0.28819444444444448</v>
      </c>
      <c r="C629" s="98" t="str">
        <f>IFERROR(VLOOKUP(E627&amp;-$A629,SCH!$E$5:$P$9552,3,0),"")</f>
        <v>PSL</v>
      </c>
      <c r="D629" s="98" t="str">
        <f>IFERROR(VLOOKUP(E627&amp;-$A629,SCH!$E$5:$P$9552,4,0),"")</f>
        <v>CHVLA-NR-CVR</v>
      </c>
      <c r="E629" s="98" t="str">
        <f>IFERROR(VLOOKUP(E627&amp;-$A629,SCH!$E$5:$P$9552,5,0),"")</f>
        <v>TVM</v>
      </c>
      <c r="F629" s="98">
        <f>IFERROR(VLOOKUP(E627&amp;-$A629,SCH!$E$5:$P$9552,6,0),"")</f>
        <v>0.35416666666666669</v>
      </c>
      <c r="G629" s="99">
        <f>IFERROR(VLOOKUP(E627&amp;-$A629,SCH!$E$5:$P$9552,7,0),"")</f>
        <v>38</v>
      </c>
      <c r="H629" s="100">
        <f t="shared" ref="H629:H635" si="30">IFERROR((B630-F629),"")</f>
        <v>6.9444444444443088E-3</v>
      </c>
      <c r="I629" s="101"/>
    </row>
    <row r="630" spans="1:9" ht="15.75">
      <c r="A630" s="102">
        <v>2</v>
      </c>
      <c r="B630" s="17">
        <f>IFERROR(VLOOKUP(E627&amp;-$A630,SCH!$E$5:$P$9552,2,0),"")</f>
        <v>0.36111111111111099</v>
      </c>
      <c r="C630" s="17" t="str">
        <f>IFERROR(VLOOKUP(E627&amp;-$A630,SCH!$E$5:$P$9552,3,0),"")</f>
        <v>TVM</v>
      </c>
      <c r="D630" s="17" t="str">
        <f>IFERROR(VLOOKUP(E627&amp;-$A630,SCH!$E$5:$P$9552,4,0),"")</f>
        <v>CVR</v>
      </c>
      <c r="E630" s="17" t="str">
        <f>IFERROR(VLOOKUP(E627&amp;-$A630,SCH!$E$5:$P$9552,5,0),"")</f>
        <v>KLKV</v>
      </c>
      <c r="F630" s="17">
        <f>IFERROR(VLOOKUP(E627&amp;-$A630,SCH!$E$5:$P$9552,6,0),"")</f>
        <v>0.42361111111111099</v>
      </c>
      <c r="G630" s="103">
        <f>IFERROR(VLOOKUP(E627&amp;-$A630,SCH!$E$5:$P$9552,7,0),"")</f>
        <v>35.700000000000003</v>
      </c>
      <c r="H630" s="115">
        <f t="shared" si="30"/>
        <v>2.0833333333332982E-2</v>
      </c>
      <c r="I630" s="104"/>
    </row>
    <row r="631" spans="1:9" ht="15.75">
      <c r="A631" s="102">
        <v>3</v>
      </c>
      <c r="B631" s="17">
        <f>IFERROR(VLOOKUP(E627&amp;-$A631,SCH!$E$5:$P$9552,2,0),"")</f>
        <v>0.44444444444444398</v>
      </c>
      <c r="C631" s="17" t="str">
        <f>IFERROR(VLOOKUP(E627&amp;-$A631,SCH!$E$5:$P$9552,3,0),"")</f>
        <v>KLKV</v>
      </c>
      <c r="D631" s="17" t="str">
        <f>IFERROR(VLOOKUP(E627&amp;-$A631,SCH!$E$5:$P$9552,4,0),"")</f>
        <v>CVR</v>
      </c>
      <c r="E631" s="17" t="str">
        <f>IFERROR(VLOOKUP(E627&amp;-$A631,SCH!$E$5:$P$9552,5,0),"")</f>
        <v>TVM</v>
      </c>
      <c r="F631" s="17">
        <f>IFERROR(VLOOKUP(E627&amp;-$A631,SCH!$E$5:$P$9552,6,0),"")</f>
        <v>0.50694444444444398</v>
      </c>
      <c r="G631" s="103">
        <f>IFERROR(VLOOKUP(E627&amp;-$A631,SCH!$E$5:$P$9552,7,0),"")</f>
        <v>35.700000000000003</v>
      </c>
      <c r="H631" s="115">
        <f t="shared" si="30"/>
        <v>6.9444444444449749E-3</v>
      </c>
      <c r="I631" s="104"/>
    </row>
    <row r="632" spans="1:9" ht="15.75">
      <c r="A632" s="102">
        <v>4</v>
      </c>
      <c r="B632" s="17">
        <f>IFERROR(VLOOKUP(E627&amp;-$A632,SCH!$E$5:$P$9552,2,0),"")</f>
        <v>0.51388888888888895</v>
      </c>
      <c r="C632" s="17" t="str">
        <f>IFERROR(VLOOKUP(E627&amp;-$A632,SCH!$E$5:$P$9552,3,0),"")</f>
        <v>TVM</v>
      </c>
      <c r="D632" s="17" t="str">
        <f>IFERROR(VLOOKUP(E627&amp;-$A632,SCH!$E$5:$P$9552,4,0),"")</f>
        <v>CVR</v>
      </c>
      <c r="E632" s="17" t="str">
        <f>IFERROR(VLOOKUP(E627&amp;-$A632,SCH!$E$5:$P$9552,5,0),"")</f>
        <v>KLKV</v>
      </c>
      <c r="F632" s="17">
        <f>IFERROR(VLOOKUP(E627&amp;-$A632,SCH!$E$5:$P$9552,6,0),"")</f>
        <v>0.57638888888888895</v>
      </c>
      <c r="G632" s="103">
        <f>IFERROR(VLOOKUP(E627&amp;-$A632,SCH!$E$5:$P$9552,7,0),"")</f>
        <v>35.700000000000003</v>
      </c>
      <c r="H632" s="115">
        <f t="shared" si="30"/>
        <v>1.7361111111111049E-2</v>
      </c>
      <c r="I632" s="104"/>
    </row>
    <row r="633" spans="1:9" ht="15.75">
      <c r="A633" s="102">
        <v>5</v>
      </c>
      <c r="B633" s="17">
        <f>IFERROR(VLOOKUP(E627&amp;-$A633,SCH!$E$5:$P$9552,2,0),"")</f>
        <v>0.59375</v>
      </c>
      <c r="C633" s="17" t="str">
        <f>IFERROR(VLOOKUP(E627&amp;-$A633,SCH!$E$5:$P$9552,3,0),"")</f>
        <v>KLKV</v>
      </c>
      <c r="D633" s="17" t="str">
        <f>IFERROR(VLOOKUP(E627&amp;-$A633,SCH!$E$5:$P$9552,4,0),"")</f>
        <v>KRKM</v>
      </c>
      <c r="E633" s="17" t="str">
        <f>IFERROR(VLOOKUP(E627&amp;-$A633,SCH!$E$5:$P$9552,5,0),"")</f>
        <v>VLRD</v>
      </c>
      <c r="F633" s="17">
        <f>IFERROR(VLOOKUP(E627&amp;-$A633,SCH!$E$5:$P$9552,6,0),"")</f>
        <v>0.625</v>
      </c>
      <c r="G633" s="103">
        <f>IFERROR(VLOOKUP(E627&amp;-$A633,SCH!$E$5:$P$9552,7,0),"")</f>
        <v>17</v>
      </c>
      <c r="H633" s="115">
        <f t="shared" si="30"/>
        <v>6.9444444444444198E-3</v>
      </c>
      <c r="I633" s="104"/>
    </row>
    <row r="634" spans="1:9" ht="15.75">
      <c r="A634" s="102">
        <v>6</v>
      </c>
      <c r="B634" s="17">
        <f>IFERROR(VLOOKUP(E627&amp;-$A634,SCH!$E$5:$P$9552,2,0),"")</f>
        <v>0.63194444444444442</v>
      </c>
      <c r="C634" s="17" t="str">
        <f>IFERROR(VLOOKUP(E627&amp;-$A634,SCH!$E$5:$P$9552,3,0),"")</f>
        <v>VLRD</v>
      </c>
      <c r="D634" s="17" t="str">
        <f>IFERROR(VLOOKUP(E627&amp;-$A634,SCH!$E$5:$P$9552,4,0),"")</f>
        <v>KRKM-KLKV</v>
      </c>
      <c r="E634" s="17" t="str">
        <f>IFERROR(VLOOKUP(E627&amp;-$A634,SCH!$E$5:$P$9552,5,0),"")</f>
        <v>PSL</v>
      </c>
      <c r="F634" s="17">
        <f>IFERROR(VLOOKUP(E627&amp;-$A634,SCH!$E$5:$P$9552,6,0),"")</f>
        <v>0.66666666666666663</v>
      </c>
      <c r="G634" s="103">
        <f>IFERROR(VLOOKUP(E627&amp;-$A634,SCH!$E$5:$P$9552,7,0),"")</f>
        <v>20.5</v>
      </c>
      <c r="H634" s="115" t="str">
        <f t="shared" si="30"/>
        <v/>
      </c>
      <c r="I634" s="104"/>
    </row>
    <row r="635" spans="1:9" ht="15.75">
      <c r="A635" s="102">
        <v>7</v>
      </c>
      <c r="B635" s="17" t="str">
        <f>IFERROR(VLOOKUP(E627&amp;-$A635,SCH!$E$5:$P$9552,2,0),"")</f>
        <v/>
      </c>
      <c r="C635" s="17" t="str">
        <f>IFERROR(VLOOKUP(E627&amp;-$A635,SCH!$E$5:$P$9552,3,0),"")</f>
        <v/>
      </c>
      <c r="D635" s="17" t="str">
        <f>IFERROR(VLOOKUP(E627&amp;-$A635,SCH!$E$5:$P$9552,4,0),"")</f>
        <v/>
      </c>
      <c r="E635" s="17" t="str">
        <f>IFERROR(VLOOKUP(E627&amp;-$A635,SCH!$E$5:$P$9552,5,0),"")</f>
        <v/>
      </c>
      <c r="F635" s="17" t="str">
        <f>IFERROR(VLOOKUP(E627&amp;-$A635,SCH!$E$5:$P$9552,6,0),"")</f>
        <v/>
      </c>
      <c r="G635" s="103" t="str">
        <f>IFERROR(VLOOKUP(E627&amp;-$A635,SCH!$E$5:$P$9552,7,0),"")</f>
        <v/>
      </c>
      <c r="H635" s="115" t="str">
        <f t="shared" si="30"/>
        <v/>
      </c>
      <c r="I635" s="104"/>
    </row>
    <row r="636" spans="1:9" ht="15.75">
      <c r="A636" s="102">
        <v>8</v>
      </c>
      <c r="B636" s="17" t="str">
        <f>IFERROR(VLOOKUP(E627&amp;-$A636,SCH!$E$5:$P$9552,2,0),"")</f>
        <v/>
      </c>
      <c r="C636" s="17" t="str">
        <f>IFERROR(VLOOKUP(E627&amp;-$A636,SCH!$E$5:$P$9552,3,0),"")</f>
        <v/>
      </c>
      <c r="D636" s="17" t="str">
        <f>IFERROR(VLOOKUP(E627&amp;-$A636,SCH!$E$5:$P$9552,4,0),"")</f>
        <v/>
      </c>
      <c r="E636" s="17" t="str">
        <f>IFERROR(VLOOKUP(E627&amp;-$A636,SCH!$E$5:$P$9552,5,0),"")</f>
        <v/>
      </c>
      <c r="F636" s="17" t="str">
        <f>IFERROR(VLOOKUP(E627&amp;-$A636,SCH!$E$5:$P$9552,6,0),"")</f>
        <v/>
      </c>
      <c r="G636" s="103" t="str">
        <f>IFERROR(VLOOKUP(E627&amp;-$A636,SCH!$E$5:$P$9552,7,0),"")</f>
        <v/>
      </c>
      <c r="H636" s="115" t="str">
        <f>IFERROR((#REF!-F636),"")</f>
        <v/>
      </c>
      <c r="I636" s="104"/>
    </row>
    <row r="637" spans="1:9" ht="15.95" customHeight="1">
      <c r="A637" s="161" t="s">
        <v>96</v>
      </c>
      <c r="B637" s="161"/>
      <c r="C637" s="111">
        <f>B629-TIME(0,15,0)</f>
        <v>0.27777777777777779</v>
      </c>
      <c r="D637" s="127" t="s">
        <v>97</v>
      </c>
      <c r="E637" s="112">
        <f>VLOOKUP(E627&amp;-$A629,SCH!$E$5:$P$9552,8,0)</f>
        <v>0.38194444444444481</v>
      </c>
      <c r="F637" s="162" t="s">
        <v>98</v>
      </c>
      <c r="G637" s="162"/>
      <c r="H637" s="162"/>
      <c r="I637" s="113">
        <f>SUM(G629:G636)</f>
        <v>182.60000000000002</v>
      </c>
    </row>
    <row r="638" spans="1:9" ht="15.95" customHeight="1">
      <c r="A638" s="161" t="s">
        <v>99</v>
      </c>
      <c r="B638" s="161"/>
      <c r="C638" s="111">
        <f>C637+E638</f>
        <v>0.67708333333333326</v>
      </c>
      <c r="D638" s="127" t="s">
        <v>100</v>
      </c>
      <c r="E638" s="112">
        <f>VLOOKUP(E627&amp;-$A629,SCH!$E$5:$P$9552,9,0)</f>
        <v>0.39930555555555552</v>
      </c>
      <c r="F638" s="162" t="s">
        <v>101</v>
      </c>
      <c r="G638" s="162"/>
      <c r="H638" s="162"/>
      <c r="I638" s="114">
        <f>VLOOKUP(E627&amp;-$A629,SCH!$E$5:$P$9552,10,0)</f>
        <v>4.8611111111111494E-2</v>
      </c>
    </row>
    <row r="639" spans="1:9" ht="14.45" customHeight="1">
      <c r="A639" s="163" t="s">
        <v>102</v>
      </c>
      <c r="B639" s="163"/>
      <c r="C639" s="163"/>
      <c r="D639" s="163"/>
      <c r="E639" s="163"/>
      <c r="F639" s="163"/>
      <c r="G639" s="163"/>
      <c r="H639" s="163"/>
      <c r="I639" s="163"/>
    </row>
    <row r="640" spans="1:9">
      <c r="A640" s="163"/>
      <c r="B640" s="163"/>
      <c r="C640" s="163"/>
      <c r="D640" s="163"/>
      <c r="E640" s="163"/>
      <c r="F640" s="163"/>
      <c r="G640" s="163"/>
      <c r="H640" s="163"/>
      <c r="I640" s="163"/>
    </row>
    <row r="641" spans="1:9">
      <c r="A641" s="163"/>
      <c r="B641" s="163"/>
      <c r="C641" s="163"/>
      <c r="D641" s="163"/>
      <c r="E641" s="163"/>
      <c r="F641" s="163"/>
      <c r="G641" s="163"/>
      <c r="H641" s="163"/>
      <c r="I641" s="163"/>
    </row>
    <row r="642" spans="1:9" ht="14.45" customHeight="1">
      <c r="A642" s="164" t="s">
        <v>103</v>
      </c>
      <c r="B642" s="164"/>
      <c r="C642" s="164"/>
      <c r="D642" s="165" t="s">
        <v>104</v>
      </c>
      <c r="E642" s="164" t="s">
        <v>105</v>
      </c>
      <c r="F642" s="164"/>
      <c r="G642" s="164"/>
      <c r="H642" s="164"/>
      <c r="I642" s="164"/>
    </row>
    <row r="643" spans="1:9">
      <c r="A643" s="164"/>
      <c r="B643" s="164"/>
      <c r="C643" s="164"/>
      <c r="D643" s="165"/>
      <c r="E643" s="164"/>
      <c r="F643" s="164"/>
      <c r="G643" s="164"/>
      <c r="H643" s="164"/>
      <c r="I643" s="164"/>
    </row>
    <row r="644" spans="1:9">
      <c r="A644" s="164"/>
      <c r="B644" s="164"/>
      <c r="C644" s="164"/>
      <c r="D644" s="165"/>
      <c r="E644" s="164"/>
      <c r="F644" s="164"/>
      <c r="G644" s="164"/>
      <c r="H644" s="164"/>
      <c r="I644" s="164"/>
    </row>
    <row r="645" spans="1:9">
      <c r="A645" s="164"/>
      <c r="B645" s="164"/>
      <c r="C645" s="164"/>
      <c r="D645" s="165"/>
      <c r="E645" s="164"/>
      <c r="F645" s="164"/>
      <c r="G645" s="164"/>
      <c r="H645" s="164"/>
      <c r="I645" s="164"/>
    </row>
    <row r="646" spans="1:9" ht="15.75" thickBot="1">
      <c r="A646" s="128"/>
      <c r="B646" s="128"/>
      <c r="C646" s="128"/>
      <c r="D646" s="129"/>
      <c r="E646" s="128"/>
      <c r="F646" s="128"/>
      <c r="G646" s="128"/>
      <c r="H646" s="128"/>
      <c r="I646" s="128"/>
    </row>
    <row r="647" spans="1:9" ht="21" customHeight="1" thickBot="1">
      <c r="A647" s="166" t="str">
        <f>SCH!$A$1</f>
        <v>UNIT : PARASSALA</v>
      </c>
      <c r="B647" s="166"/>
      <c r="C647" s="166"/>
      <c r="D647" s="166"/>
      <c r="E647" s="166"/>
      <c r="F647" s="166"/>
      <c r="G647" s="166"/>
      <c r="H647" s="166"/>
      <c r="I647" s="166"/>
    </row>
    <row r="648" spans="1:9" ht="19.5" customHeight="1" thickBot="1">
      <c r="A648" s="167" t="s">
        <v>87</v>
      </c>
      <c r="B648" s="167"/>
      <c r="C648" s="167"/>
      <c r="D648" s="170"/>
      <c r="E648" s="170"/>
      <c r="F648" s="170"/>
      <c r="G648" s="168" t="s">
        <v>88</v>
      </c>
      <c r="H648" s="168"/>
      <c r="I648" s="168"/>
    </row>
    <row r="649" spans="1:9" ht="16.5" thickBot="1">
      <c r="A649" s="158" t="s">
        <v>89</v>
      </c>
      <c r="B649" s="158"/>
      <c r="C649" s="89" t="s">
        <v>90</v>
      </c>
      <c r="D649" s="144" t="s">
        <v>91</v>
      </c>
      <c r="E649" s="159">
        <v>42</v>
      </c>
      <c r="F649" s="159"/>
      <c r="G649" s="90" t="s">
        <v>92</v>
      </c>
      <c r="H649" s="160"/>
      <c r="I649" s="160"/>
    </row>
    <row r="650" spans="1:9" ht="29.25" thickBot="1">
      <c r="A650" s="92" t="s">
        <v>4</v>
      </c>
      <c r="B650" s="93" t="s">
        <v>18</v>
      </c>
      <c r="C650" s="93" t="s">
        <v>19</v>
      </c>
      <c r="D650" s="93" t="s">
        <v>93</v>
      </c>
      <c r="E650" s="93" t="s">
        <v>20</v>
      </c>
      <c r="F650" s="94" t="s">
        <v>94</v>
      </c>
      <c r="G650" s="95" t="s">
        <v>95</v>
      </c>
      <c r="H650" s="94" t="s">
        <v>17</v>
      </c>
      <c r="I650" s="96" t="s">
        <v>23</v>
      </c>
    </row>
    <row r="651" spans="1:9" ht="15.75">
      <c r="A651" s="97">
        <v>1</v>
      </c>
      <c r="B651" s="98">
        <f>IFERROR(VLOOKUP(E649&amp;-$A651,SCH!$E$5:$P$9552,2,0),"")</f>
        <v>0.33333333333333331</v>
      </c>
      <c r="C651" s="98" t="str">
        <f>IFERROR(VLOOKUP(E649&amp;-$A651,SCH!$E$5:$P$9552,3,0),"")</f>
        <v>PSL</v>
      </c>
      <c r="D651" s="98" t="str">
        <f>IFERROR(VLOOKUP(E649&amp;-$A651,SCH!$E$5:$P$9552,4,0),"")</f>
        <v>NH</v>
      </c>
      <c r="E651" s="98" t="str">
        <f>IFERROR(VLOOKUP(E649&amp;-$A651,SCH!$E$5:$P$9552,5,0),"")</f>
        <v>KLKV</v>
      </c>
      <c r="F651" s="98">
        <f>IFERROR(VLOOKUP(E649&amp;-$A651,SCH!$E$5:$P$9552,6,0),"")</f>
        <v>0.34027777777777773</v>
      </c>
      <c r="G651" s="99">
        <f>IFERROR(VLOOKUP(E649&amp;-$A651,SCH!$E$5:$P$9552,7,0),"")</f>
        <v>3.5</v>
      </c>
      <c r="H651" s="100">
        <f t="shared" ref="H651:H658" si="31">IFERROR((B652-F651),"")</f>
        <v>6.9444444444445308E-3</v>
      </c>
      <c r="I651" s="101"/>
    </row>
    <row r="652" spans="1:9" ht="15.75">
      <c r="A652" s="102">
        <v>2</v>
      </c>
      <c r="B652" s="17">
        <f>IFERROR(VLOOKUP(E649&amp;-$A652,SCH!$E$5:$P$9552,2,0),"")</f>
        <v>0.34722222222222227</v>
      </c>
      <c r="C652" s="17" t="str">
        <f>IFERROR(VLOOKUP(E649&amp;-$A652,SCH!$E$5:$P$9552,3,0),"")</f>
        <v>KLKV</v>
      </c>
      <c r="D652" s="17" t="str">
        <f>IFERROR(VLOOKUP(E649&amp;-$A652,SCH!$E$5:$P$9552,4,0),"")</f>
        <v>NH</v>
      </c>
      <c r="E652" s="17" t="str">
        <f>IFERROR(VLOOKUP(E649&amp;-$A652,SCH!$E$5:$P$9552,5,0),"")</f>
        <v>TVM</v>
      </c>
      <c r="F652" s="17">
        <f>IFERROR(VLOOKUP(E649&amp;-$A652,SCH!$E$5:$P$9552,6,0),"")</f>
        <v>0.40277777777777785</v>
      </c>
      <c r="G652" s="103">
        <f>IFERROR(VLOOKUP(E649&amp;-$A652,SCH!$E$5:$P$9552,7,0),"")</f>
        <v>33.700000000000003</v>
      </c>
      <c r="H652" s="115">
        <f t="shared" si="31"/>
        <v>6.9444444444444198E-3</v>
      </c>
      <c r="I652" s="104"/>
    </row>
    <row r="653" spans="1:9" ht="15.75">
      <c r="A653" s="102">
        <v>3</v>
      </c>
      <c r="B653" s="17">
        <f>IFERROR(VLOOKUP(E649&amp;-$A653,SCH!$E$5:$P$9552,2,0),"")</f>
        <v>0.40972222222222227</v>
      </c>
      <c r="C653" s="17" t="str">
        <f>IFERROR(VLOOKUP(E649&amp;-$A653,SCH!$E$5:$P$9552,3,0),"")</f>
        <v>TVM</v>
      </c>
      <c r="D653" s="17" t="str">
        <f>IFERROR(VLOOKUP(E649&amp;-$A653,SCH!$E$5:$P$9552,4,0),"")</f>
        <v>NH</v>
      </c>
      <c r="E653" s="17" t="str">
        <f>IFERROR(VLOOKUP(E649&amp;-$A653,SCH!$E$5:$P$9552,5,0),"")</f>
        <v>KLKV</v>
      </c>
      <c r="F653" s="17">
        <f>IFERROR(VLOOKUP(E649&amp;-$A653,SCH!$E$5:$P$9552,6,0),"")</f>
        <v>0.46527777777777785</v>
      </c>
      <c r="G653" s="103">
        <f>IFERROR(VLOOKUP(E649&amp;-$A653,SCH!$E$5:$P$9552,7,0),"")</f>
        <v>33.700000000000003</v>
      </c>
      <c r="H653" s="115">
        <f t="shared" si="31"/>
        <v>6.9444444444444198E-3</v>
      </c>
      <c r="I653" s="104"/>
    </row>
    <row r="654" spans="1:9" ht="15.75">
      <c r="A654" s="102">
        <v>4</v>
      </c>
      <c r="B654" s="17">
        <f>IFERROR(VLOOKUP(E649&amp;-$A654,SCH!$E$5:$P$9552,2,0),"")</f>
        <v>0.47222222222222227</v>
      </c>
      <c r="C654" s="17" t="str">
        <f>IFERROR(VLOOKUP(E649&amp;-$A654,SCH!$E$5:$P$9552,3,0),"")</f>
        <v>KLKV</v>
      </c>
      <c r="D654" s="17" t="str">
        <f>IFERROR(VLOOKUP(E649&amp;-$A654,SCH!$E$5:$P$9552,4,0),"")</f>
        <v>NH</v>
      </c>
      <c r="E654" s="17" t="str">
        <f>IFERROR(VLOOKUP(E649&amp;-$A654,SCH!$E$5:$P$9552,5,0),"")</f>
        <v>TVM</v>
      </c>
      <c r="F654" s="17">
        <f>IFERROR(VLOOKUP(E649&amp;-$A654,SCH!$E$5:$P$9552,6,0),"")</f>
        <v>0.52430555555555558</v>
      </c>
      <c r="G654" s="103">
        <f>IFERROR(VLOOKUP(E649&amp;-$A654,SCH!$E$5:$P$9552,7,0),"")</f>
        <v>33.700000000000003</v>
      </c>
      <c r="H654" s="115">
        <f t="shared" si="31"/>
        <v>2.083333333333337E-2</v>
      </c>
      <c r="I654" s="104"/>
    </row>
    <row r="655" spans="1:9" ht="15.75">
      <c r="A655" s="102">
        <v>5</v>
      </c>
      <c r="B655" s="17">
        <f>IFERROR(VLOOKUP(E649&amp;-$A655,SCH!$E$5:$P$9552,2,0),"")</f>
        <v>0.54513888888888895</v>
      </c>
      <c r="C655" s="17" t="str">
        <f>IFERROR(VLOOKUP(E649&amp;-$A655,SCH!$E$5:$P$9552,3,0),"")</f>
        <v>TVM</v>
      </c>
      <c r="D655" s="17" t="str">
        <f>IFERROR(VLOOKUP(E649&amp;-$A655,SCH!$E$5:$P$9552,4,0),"")</f>
        <v>NH</v>
      </c>
      <c r="E655" s="17" t="str">
        <f>IFERROR(VLOOKUP(E649&amp;-$A655,SCH!$E$5:$P$9552,5,0),"")</f>
        <v>NTA</v>
      </c>
      <c r="F655" s="17">
        <f>IFERROR(VLOOKUP(E649&amp;-$A655,SCH!$E$5:$P$9552,6,0),"")</f>
        <v>0.57638888888888895</v>
      </c>
      <c r="G655" s="103">
        <f>IFERROR(VLOOKUP(E649&amp;-$A655,SCH!$E$5:$P$9552,7,0),"")</f>
        <v>20.7</v>
      </c>
      <c r="H655" s="115">
        <f t="shared" si="31"/>
        <v>6.9444444444440867E-3</v>
      </c>
      <c r="I655" s="104"/>
    </row>
    <row r="656" spans="1:9" ht="15.75">
      <c r="A656" s="102">
        <v>6</v>
      </c>
      <c r="B656" s="17">
        <f>IFERROR(VLOOKUP(E649&amp;-$A656,SCH!$E$5:$P$9552,2,0),"")</f>
        <v>0.58333333333333304</v>
      </c>
      <c r="C656" s="17" t="str">
        <f>IFERROR(VLOOKUP(E649&amp;-$A656,SCH!$E$5:$P$9552,3,0),"")</f>
        <v>NTA</v>
      </c>
      <c r="D656" s="17" t="str">
        <f>IFERROR(VLOOKUP(E649&amp;-$A656,SCH!$E$5:$P$9552,4,0),"")</f>
        <v>NH</v>
      </c>
      <c r="E656" s="17" t="str">
        <f>IFERROR(VLOOKUP(E649&amp;-$A656,SCH!$E$5:$P$9552,5,0),"")</f>
        <v>TVM</v>
      </c>
      <c r="F656" s="17">
        <f>IFERROR(VLOOKUP(E649&amp;-$A656,SCH!$E$5:$P$9552,6,0),"")</f>
        <v>0.61805555555555525</v>
      </c>
      <c r="G656" s="103">
        <f>IFERROR(VLOOKUP(E649&amp;-$A656,SCH!$E$5:$P$9552,7,0),"")</f>
        <v>20.7</v>
      </c>
      <c r="H656" s="115">
        <f t="shared" si="31"/>
        <v>6.9444444444447528E-3</v>
      </c>
      <c r="I656" s="104"/>
    </row>
    <row r="657" spans="1:9" ht="15.75">
      <c r="A657" s="102">
        <v>7</v>
      </c>
      <c r="B657" s="17">
        <f>IFERROR(VLOOKUP(E649&amp;-$A657,SCH!$E$5:$P$9552,2,0),"")</f>
        <v>0.625</v>
      </c>
      <c r="C657" s="17" t="str">
        <f>IFERROR(VLOOKUP(E649&amp;-$A657,SCH!$E$5:$P$9552,3,0),"")</f>
        <v>TVM</v>
      </c>
      <c r="D657" s="17" t="str">
        <f>IFERROR(VLOOKUP(E649&amp;-$A657,SCH!$E$5:$P$9552,4,0),"")</f>
        <v>NH</v>
      </c>
      <c r="E657" s="17" t="str">
        <f>IFERROR(VLOOKUP(E649&amp;-$A657,SCH!$E$5:$P$9552,5,0),"")</f>
        <v>KLKV</v>
      </c>
      <c r="F657" s="17">
        <f>IFERROR(VLOOKUP(E649&amp;-$A657,SCH!$E$5:$P$9552,6,0),"")</f>
        <v>0.68055555555555558</v>
      </c>
      <c r="G657" s="103">
        <f>IFERROR(VLOOKUP(E649&amp;-$A657,SCH!$E$5:$P$9552,7,0),"")</f>
        <v>33.700000000000003</v>
      </c>
      <c r="H657" s="115">
        <f t="shared" si="31"/>
        <v>6.9444444444444198E-3</v>
      </c>
      <c r="I657" s="104"/>
    </row>
    <row r="658" spans="1:9" ht="15.75">
      <c r="A658" s="102">
        <v>8</v>
      </c>
      <c r="B658" s="17">
        <f>IFERROR(VLOOKUP(E649&amp;-$A658,SCH!$E$5:$P$9552,2,0),"")</f>
        <v>0.6875</v>
      </c>
      <c r="C658" s="17" t="str">
        <f>IFERROR(VLOOKUP(E649&amp;-$A658,SCH!$E$5:$P$9552,3,0),"")</f>
        <v>KLKV</v>
      </c>
      <c r="D658" s="17" t="str">
        <f>IFERROR(VLOOKUP(E649&amp;-$A658,SCH!$E$5:$P$9552,4,0),"")</f>
        <v>NH</v>
      </c>
      <c r="E658" s="17" t="str">
        <f>IFERROR(VLOOKUP(E649&amp;-$A658,SCH!$E$5:$P$9552,5,0),"")</f>
        <v>NTA</v>
      </c>
      <c r="F658" s="17">
        <f>IFERROR(VLOOKUP(E649&amp;-$A658,SCH!$E$5:$P$9552,6,0),"")</f>
        <v>0.70486111111111116</v>
      </c>
      <c r="G658" s="103">
        <f>IFERROR(VLOOKUP(E649&amp;-$A658,SCH!$E$5:$P$9552,7,0),"")</f>
        <v>13</v>
      </c>
      <c r="H658" s="115">
        <f t="shared" si="31"/>
        <v>6.9444444444443088E-3</v>
      </c>
      <c r="I658" s="104"/>
    </row>
    <row r="659" spans="1:9" ht="16.5" customHeight="1" thickBot="1">
      <c r="A659" s="102">
        <v>9</v>
      </c>
      <c r="B659" s="17">
        <f>IFERROR(VLOOKUP(E649&amp;-$A659,SCH!$E$5:$P$9552,2,0),"")</f>
        <v>0.71180555555555547</v>
      </c>
      <c r="C659" s="17" t="str">
        <f>IFERROR(VLOOKUP(E649&amp;-$A659,SCH!$E$5:$P$9552,3,0),"")</f>
        <v>NTA</v>
      </c>
      <c r="D659" s="17" t="str">
        <f>IFERROR(VLOOKUP(E649&amp;-$A659,SCH!$E$5:$P$9552,4,0),"")</f>
        <v>NH</v>
      </c>
      <c r="E659" s="17" t="str">
        <f>IFERROR(VLOOKUP(E649&amp;-$A659,SCH!$E$5:$P$9552,5,0),"")</f>
        <v>PSL</v>
      </c>
      <c r="F659" s="17">
        <f>IFERROR(VLOOKUP(E649&amp;-$A659,SCH!$E$5:$P$9552,6,0),"")</f>
        <v>0.72916666666666663</v>
      </c>
      <c r="G659" s="103">
        <f>IFERROR(VLOOKUP(E649&amp;-$A659,SCH!$E$5:$P$9552,7,0),"")</f>
        <v>12</v>
      </c>
      <c r="H659" s="115" t="str">
        <f>IFERROR((#REF!-F659),"")</f>
        <v/>
      </c>
      <c r="I659" s="104"/>
    </row>
    <row r="660" spans="1:9" ht="16.5" customHeight="1" thickBot="1">
      <c r="A660" s="161" t="s">
        <v>96</v>
      </c>
      <c r="B660" s="161"/>
      <c r="C660" s="111">
        <f>B651-TIME(0,15,0)</f>
        <v>0.32291666666666663</v>
      </c>
      <c r="D660" s="143" t="s">
        <v>97</v>
      </c>
      <c r="E660" s="112">
        <f>VLOOKUP(E649&amp;-$A651,SCH!$E$5:$P$9552,8,0)</f>
        <v>0.41666666666666663</v>
      </c>
      <c r="F660" s="162" t="s">
        <v>98</v>
      </c>
      <c r="G660" s="162"/>
      <c r="H660" s="162"/>
      <c r="I660" s="113">
        <f>SUM(G651:G659)</f>
        <v>204.7</v>
      </c>
    </row>
    <row r="661" spans="1:9" ht="15.75" customHeight="1" thickBot="1">
      <c r="A661" s="161" t="s">
        <v>99</v>
      </c>
      <c r="B661" s="161"/>
      <c r="C661" s="111">
        <f>C660+E661</f>
        <v>0.73958333333333326</v>
      </c>
      <c r="D661" s="143" t="s">
        <v>100</v>
      </c>
      <c r="E661" s="112">
        <f>VLOOKUP(E649&amp;-$A651,SCH!$E$5:$P$9552,9,0)</f>
        <v>0.41666666666666669</v>
      </c>
      <c r="F661" s="162" t="s">
        <v>101</v>
      </c>
      <c r="G661" s="162"/>
      <c r="H661" s="162"/>
      <c r="I661" s="114">
        <f>VLOOKUP(E649&amp;-$A651,SCH!$E$5:$P$9552,10,0)</f>
        <v>8.3333333333333315E-2</v>
      </c>
    </row>
    <row r="662" spans="1:9" ht="15.75" thickBot="1">
      <c r="A662" s="163" t="s">
        <v>102</v>
      </c>
      <c r="B662" s="163"/>
      <c r="C662" s="163"/>
      <c r="D662" s="163"/>
      <c r="E662" s="163"/>
      <c r="F662" s="163"/>
      <c r="G662" s="163"/>
      <c r="H662" s="163"/>
      <c r="I662" s="163"/>
    </row>
    <row r="663" spans="1:9" ht="15.75" thickBot="1">
      <c r="A663" s="163"/>
      <c r="B663" s="163"/>
      <c r="C663" s="163"/>
      <c r="D663" s="163"/>
      <c r="E663" s="163"/>
      <c r="F663" s="163"/>
      <c r="G663" s="163"/>
      <c r="H663" s="163"/>
      <c r="I663" s="163"/>
    </row>
    <row r="664" spans="1:9" ht="15.75" customHeight="1" thickBot="1">
      <c r="A664" s="163"/>
      <c r="B664" s="163"/>
      <c r="C664" s="163"/>
      <c r="D664" s="163"/>
      <c r="E664" s="163"/>
      <c r="F664" s="163"/>
      <c r="G664" s="163"/>
      <c r="H664" s="163"/>
      <c r="I664" s="163"/>
    </row>
    <row r="665" spans="1:9" ht="15.75" thickBot="1">
      <c r="A665" s="164" t="s">
        <v>103</v>
      </c>
      <c r="B665" s="164"/>
      <c r="C665" s="164"/>
      <c r="D665" s="165" t="s">
        <v>104</v>
      </c>
      <c r="E665" s="164" t="s">
        <v>105</v>
      </c>
      <c r="F665" s="164"/>
      <c r="G665" s="164"/>
      <c r="H665" s="164"/>
      <c r="I665" s="164"/>
    </row>
    <row r="666" spans="1:9" ht="15.75" thickBot="1">
      <c r="A666" s="164"/>
      <c r="B666" s="164"/>
      <c r="C666" s="164"/>
      <c r="D666" s="165"/>
      <c r="E666" s="164"/>
      <c r="F666" s="164"/>
      <c r="G666" s="164"/>
      <c r="H666" s="164"/>
      <c r="I666" s="164"/>
    </row>
    <row r="667" spans="1:9" ht="15.75" thickBot="1">
      <c r="A667" s="164"/>
      <c r="B667" s="164"/>
      <c r="C667" s="164"/>
      <c r="D667" s="165"/>
      <c r="E667" s="164"/>
      <c r="F667" s="164"/>
      <c r="G667" s="164"/>
      <c r="H667" s="164"/>
      <c r="I667" s="164"/>
    </row>
    <row r="668" spans="1:9" ht="15.75" thickBot="1">
      <c r="A668" s="164"/>
      <c r="B668" s="164"/>
      <c r="C668" s="164"/>
      <c r="D668" s="165"/>
      <c r="E668" s="164"/>
      <c r="F668" s="164"/>
      <c r="G668" s="164"/>
      <c r="H668" s="164"/>
      <c r="I668" s="164"/>
    </row>
    <row r="669" spans="1:9" ht="15.75" thickBot="1"/>
    <row r="670" spans="1:9" ht="20.25">
      <c r="A670" s="166" t="str">
        <f>SCH!$A$1</f>
        <v>UNIT : PARASSALA</v>
      </c>
      <c r="B670" s="166"/>
      <c r="C670" s="166"/>
      <c r="D670" s="166"/>
      <c r="E670" s="166"/>
      <c r="F670" s="166"/>
      <c r="G670" s="166"/>
      <c r="H670" s="166"/>
      <c r="I670" s="166"/>
    </row>
    <row r="671" spans="1:9" ht="17.45" customHeight="1">
      <c r="A671" s="167" t="s">
        <v>87</v>
      </c>
      <c r="B671" s="167"/>
      <c r="C671" s="167"/>
      <c r="D671" s="170"/>
      <c r="E671" s="170"/>
      <c r="F671" s="170"/>
      <c r="G671" s="168" t="s">
        <v>88</v>
      </c>
      <c r="H671" s="168"/>
      <c r="I671" s="168"/>
    </row>
    <row r="672" spans="1:9" ht="20.45" customHeight="1">
      <c r="A672" s="158" t="s">
        <v>89</v>
      </c>
      <c r="B672" s="158"/>
      <c r="C672" s="89" t="s">
        <v>90</v>
      </c>
      <c r="D672" s="88" t="s">
        <v>91</v>
      </c>
      <c r="E672" s="159">
        <v>43</v>
      </c>
      <c r="F672" s="159"/>
      <c r="G672" s="90" t="s">
        <v>92</v>
      </c>
      <c r="H672" s="160"/>
      <c r="I672" s="160"/>
    </row>
    <row r="673" spans="1:11" ht="28.5">
      <c r="A673" s="92" t="s">
        <v>4</v>
      </c>
      <c r="B673" s="93" t="s">
        <v>18</v>
      </c>
      <c r="C673" s="93" t="s">
        <v>19</v>
      </c>
      <c r="D673" s="93" t="s">
        <v>93</v>
      </c>
      <c r="E673" s="93" t="s">
        <v>20</v>
      </c>
      <c r="F673" s="94" t="s">
        <v>94</v>
      </c>
      <c r="G673" s="95" t="s">
        <v>95</v>
      </c>
      <c r="H673" s="94" t="s">
        <v>17</v>
      </c>
      <c r="I673" s="96" t="s">
        <v>23</v>
      </c>
    </row>
    <row r="674" spans="1:11" ht="15.75">
      <c r="A674" s="97">
        <v>1</v>
      </c>
      <c r="B674" s="98">
        <f>IFERROR(VLOOKUP(E672&amp;-$A674,SCH!$E$5:$P$9552,2,0),"")</f>
        <v>0.31597222222222221</v>
      </c>
      <c r="C674" s="98" t="str">
        <f>IFERROR(VLOOKUP(E672&amp;-$A674,SCH!$E$5:$P$9552,3,0),"")</f>
        <v>PSL</v>
      </c>
      <c r="D674" s="98" t="str">
        <f>IFERROR(VLOOKUP(E672&amp;-$A674,SCH!$E$5:$P$9552,4,0),"")</f>
        <v>NH</v>
      </c>
      <c r="E674" s="98" t="str">
        <f>IFERROR(VLOOKUP(E672&amp;-$A674,SCH!$E$5:$P$9552,5,0),"")</f>
        <v>KLKV</v>
      </c>
      <c r="F674" s="98">
        <f>IFERROR(VLOOKUP(E672&amp;-$A674,SCH!$E$5:$P$9552,6,0),"")</f>
        <v>0.32291666666666663</v>
      </c>
      <c r="G674" s="99">
        <f>IFERROR(VLOOKUP(E672&amp;-$A674,SCH!$E$5:$P$9552,7,0),"")</f>
        <v>3.5</v>
      </c>
      <c r="H674" s="100">
        <f t="shared" ref="H674:H678" si="32">IFERROR((B675-F674),"")</f>
        <v>3.4722222222223764E-3</v>
      </c>
      <c r="I674" s="101"/>
    </row>
    <row r="675" spans="1:11" ht="15.75">
      <c r="A675" s="102">
        <v>2</v>
      </c>
      <c r="B675" s="17">
        <f>IFERROR(VLOOKUP(E672&amp;-$A675,SCH!$E$5:$P$9552,2,0),"")</f>
        <v>0.32638888888888901</v>
      </c>
      <c r="C675" s="17" t="str">
        <f>IFERROR(VLOOKUP(E672&amp;-$A675,SCH!$E$5:$P$9552,3,0),"")</f>
        <v>KLKV</v>
      </c>
      <c r="D675" s="17" t="str">
        <f>IFERROR(VLOOKUP(E672&amp;-$A675,SCH!$E$5:$P$9552,4,0),"")</f>
        <v>NH-TVM-VZD-VLBLM</v>
      </c>
      <c r="E675" s="17" t="str">
        <f>IFERROR(VLOOKUP(E672&amp;-$A675,SCH!$E$5:$P$9552,5,0),"")</f>
        <v>EF</v>
      </c>
      <c r="F675" s="17">
        <f>IFERROR(VLOOKUP(E672&amp;-$A675,SCH!$E$5:$P$9552,6,0),"")</f>
        <v>0.4027777777777779</v>
      </c>
      <c r="G675" s="103">
        <f>IFERROR(VLOOKUP(E672&amp;-$A675,SCH!$E$5:$P$9552,7,0),"")</f>
        <v>43</v>
      </c>
      <c r="H675" s="119">
        <f t="shared" si="32"/>
        <v>6.9444444444443643E-3</v>
      </c>
      <c r="I675" s="104"/>
    </row>
    <row r="676" spans="1:11" ht="15.75">
      <c r="A676" s="102">
        <v>3</v>
      </c>
      <c r="B676" s="17">
        <f>IFERROR(VLOOKUP(E672&amp;-$A676,SCH!$E$5:$P$9552,2,0),"")</f>
        <v>0.40972222222222227</v>
      </c>
      <c r="C676" s="17" t="str">
        <f>IFERROR(VLOOKUP(E672&amp;-$A676,SCH!$E$5:$P$9552,3,0),"")</f>
        <v>EF</v>
      </c>
      <c r="D676" s="17" t="str">
        <f>IFERROR(VLOOKUP(E672&amp;-$A676,SCH!$E$5:$P$9552,4,0),"")</f>
        <v>NH</v>
      </c>
      <c r="E676" s="17" t="str">
        <f>IFERROR(VLOOKUP(E672&amp;-$A676,SCH!$E$5:$P$9552,5,0),"")</f>
        <v>KLKV</v>
      </c>
      <c r="F676" s="17">
        <f>IFERROR(VLOOKUP(E672&amp;-$A676,SCH!$E$5:$P$9552,6,0),"")</f>
        <v>0.46875000000000006</v>
      </c>
      <c r="G676" s="103">
        <f>IFERROR(VLOOKUP(E672&amp;-$A676,SCH!$E$5:$P$9552,7,0),"")</f>
        <v>33.700000000000003</v>
      </c>
      <c r="H676" s="119">
        <f t="shared" si="32"/>
        <v>0.16666666666666657</v>
      </c>
      <c r="I676" s="104"/>
      <c r="K676" t="s">
        <v>144</v>
      </c>
    </row>
    <row r="677" spans="1:11" ht="15.75">
      <c r="A677" s="102">
        <v>4</v>
      </c>
      <c r="B677" s="17">
        <f>IFERROR(VLOOKUP(E672&amp;-$A677,SCH!$E$5:$P$9552,2,0),"")</f>
        <v>0.63541666666666663</v>
      </c>
      <c r="C677" s="17" t="str">
        <f>IFERROR(VLOOKUP(E672&amp;-$A677,SCH!$E$5:$P$9552,3,0),"")</f>
        <v>KLKV</v>
      </c>
      <c r="D677" s="17" t="str">
        <f>IFERROR(VLOOKUP(E672&amp;-$A677,SCH!$E$5:$P$9552,4,0),"")</f>
        <v>NH-TVM</v>
      </c>
      <c r="E677" s="17" t="str">
        <f>IFERROR(VLOOKUP(E672&amp;-$A677,SCH!$E$5:$P$9552,5,0),"")</f>
        <v>EF</v>
      </c>
      <c r="F677" s="17">
        <f>IFERROR(VLOOKUP(E672&amp;-$A677,SCH!$E$5:$P$9552,6,0),"")</f>
        <v>0.69444444444444442</v>
      </c>
      <c r="G677" s="103">
        <f>IFERROR(VLOOKUP(E672&amp;-$A677,SCH!$E$5:$P$9552,7,0),"")</f>
        <v>33.700000000000003</v>
      </c>
      <c r="H677" s="20">
        <f t="shared" si="32"/>
        <v>6.9444444444445308E-3</v>
      </c>
      <c r="I677" s="104"/>
    </row>
    <row r="678" spans="1:11" ht="15.75">
      <c r="A678" s="102">
        <v>5</v>
      </c>
      <c r="B678" s="17">
        <f>IFERROR(VLOOKUP(E672&amp;-$A678,SCH!$E$5:$P$9552,2,0),"")</f>
        <v>0.70138888888888895</v>
      </c>
      <c r="C678" s="17" t="str">
        <f>IFERROR(VLOOKUP(E672&amp;-$A678,SCH!$E$5:$P$9552,3,0),"")</f>
        <v>EF</v>
      </c>
      <c r="D678" s="17" t="str">
        <f>IFERROR(VLOOKUP(E672&amp;-$A678,SCH!$E$5:$P$9552,4,0),"")</f>
        <v>NH-TVM-VZD-VLBLM</v>
      </c>
      <c r="E678" s="17" t="str">
        <f>IFERROR(VLOOKUP(E672&amp;-$A678,SCH!$E$5:$P$9552,5,0),"")</f>
        <v>KLKV</v>
      </c>
      <c r="F678" s="17">
        <f>IFERROR(VLOOKUP(E672&amp;-$A678,SCH!$E$5:$P$9552,6,0),"")</f>
        <v>0.78472222222222232</v>
      </c>
      <c r="G678" s="103">
        <f>IFERROR(VLOOKUP(E672&amp;-$A678,SCH!$E$5:$P$9552,7,0),"")</f>
        <v>43</v>
      </c>
      <c r="H678" s="20">
        <f t="shared" si="32"/>
        <v>3.4722222222222099E-3</v>
      </c>
      <c r="I678" s="104"/>
    </row>
    <row r="679" spans="1:11" ht="15.75">
      <c r="A679" s="102">
        <v>6</v>
      </c>
      <c r="B679" s="17">
        <f>IFERROR(VLOOKUP(E672&amp;-$A679,SCH!$E$5:$P$9552,2,0),"")</f>
        <v>0.78819444444444453</v>
      </c>
      <c r="C679" s="17" t="str">
        <f>IFERROR(VLOOKUP(E672&amp;-$A679,SCH!$E$5:$P$9552,3,0),"")</f>
        <v>KLKV</v>
      </c>
      <c r="D679" s="17" t="str">
        <f>IFERROR(VLOOKUP(E672&amp;-$A679,SCH!$E$5:$P$9552,4,0),"")</f>
        <v>NH</v>
      </c>
      <c r="E679" s="17" t="str">
        <f>IFERROR(VLOOKUP(E672&amp;-$A679,SCH!$E$5:$P$9552,5,0),"")</f>
        <v>PSL</v>
      </c>
      <c r="F679" s="17">
        <f>IFERROR(VLOOKUP(E672&amp;-$A679,SCH!$E$5:$P$9552,6,0),"")</f>
        <v>0.79513888888888895</v>
      </c>
      <c r="G679" s="103">
        <f>IFERROR(VLOOKUP(E672&amp;-$A679,SCH!$E$5:$P$9552,7,0),"")</f>
        <v>3.5</v>
      </c>
      <c r="H679" s="20" t="str">
        <f>IFERROR((#REF!-F679),"")</f>
        <v/>
      </c>
      <c r="I679" s="104"/>
    </row>
    <row r="680" spans="1:11" ht="15.95" customHeight="1">
      <c r="A680" s="161" t="s">
        <v>96</v>
      </c>
      <c r="B680" s="161"/>
      <c r="C680" s="111">
        <f>B674-TIME(0,15,0)</f>
        <v>0.30555555555555552</v>
      </c>
      <c r="D680" s="110" t="s">
        <v>97</v>
      </c>
      <c r="E680" s="112">
        <v>0.33333333333333331</v>
      </c>
      <c r="F680" s="162" t="s">
        <v>98</v>
      </c>
      <c r="G680" s="162"/>
      <c r="H680" s="162"/>
      <c r="I680" s="113">
        <f>SUM(G674:G679)</f>
        <v>160.4</v>
      </c>
    </row>
    <row r="681" spans="1:11" ht="15.95" customHeight="1">
      <c r="A681" s="161" t="s">
        <v>99</v>
      </c>
      <c r="B681" s="161"/>
      <c r="C681" s="111">
        <f>C680+E681</f>
        <v>0.80555555555555558</v>
      </c>
      <c r="D681" s="110" t="s">
        <v>100</v>
      </c>
      <c r="E681" s="112">
        <f>VLOOKUP(E672&amp;-$A674,SCH!$E$5:$P$9552,9,0)</f>
        <v>0.50000000000000011</v>
      </c>
      <c r="F681" s="162" t="s">
        <v>101</v>
      </c>
      <c r="G681" s="162"/>
      <c r="H681" s="162"/>
      <c r="I681" s="114">
        <v>0</v>
      </c>
    </row>
    <row r="682" spans="1:11" ht="14.45" customHeight="1">
      <c r="A682" s="163" t="s">
        <v>102</v>
      </c>
      <c r="B682" s="163"/>
      <c r="C682" s="163"/>
      <c r="D682" s="163"/>
      <c r="E682" s="163"/>
      <c r="F682" s="163"/>
      <c r="G682" s="163"/>
      <c r="H682" s="163"/>
      <c r="I682" s="163"/>
    </row>
    <row r="683" spans="1:11">
      <c r="A683" s="163"/>
      <c r="B683" s="163"/>
      <c r="C683" s="163"/>
      <c r="D683" s="163"/>
      <c r="E683" s="163"/>
      <c r="F683" s="163"/>
      <c r="G683" s="163"/>
      <c r="H683" s="163"/>
      <c r="I683" s="163"/>
    </row>
    <row r="684" spans="1:11">
      <c r="A684" s="163"/>
      <c r="B684" s="163"/>
      <c r="C684" s="163"/>
      <c r="D684" s="163"/>
      <c r="E684" s="163"/>
      <c r="F684" s="163"/>
      <c r="G684" s="163"/>
      <c r="H684" s="163"/>
      <c r="I684" s="163"/>
    </row>
    <row r="685" spans="1:11" ht="14.45" customHeight="1">
      <c r="A685" s="164" t="s">
        <v>103</v>
      </c>
      <c r="B685" s="164"/>
      <c r="C685" s="164"/>
      <c r="D685" s="165" t="s">
        <v>104</v>
      </c>
      <c r="E685" s="164" t="s">
        <v>105</v>
      </c>
      <c r="F685" s="164"/>
      <c r="G685" s="164"/>
      <c r="H685" s="164"/>
      <c r="I685" s="164"/>
    </row>
    <row r="686" spans="1:11">
      <c r="A686" s="164"/>
      <c r="B686" s="164"/>
      <c r="C686" s="164"/>
      <c r="D686" s="165"/>
      <c r="E686" s="164"/>
      <c r="F686" s="164"/>
      <c r="G686" s="164"/>
      <c r="H686" s="164"/>
      <c r="I686" s="164"/>
    </row>
    <row r="687" spans="1:11">
      <c r="A687" s="164"/>
      <c r="B687" s="164"/>
      <c r="C687" s="164"/>
      <c r="D687" s="165"/>
      <c r="E687" s="164"/>
      <c r="F687" s="164"/>
      <c r="G687" s="164"/>
      <c r="H687" s="164"/>
      <c r="I687" s="164"/>
    </row>
    <row r="688" spans="1:11">
      <c r="A688" s="164"/>
      <c r="B688" s="164"/>
      <c r="C688" s="164"/>
      <c r="D688" s="165"/>
      <c r="E688" s="164"/>
      <c r="F688" s="164"/>
      <c r="G688" s="164"/>
      <c r="H688" s="164"/>
      <c r="I688" s="164"/>
    </row>
    <row r="691" spans="1:9" ht="20.25">
      <c r="A691" s="166" t="str">
        <f>SCH!$A$1</f>
        <v>UNIT : PARASSALA</v>
      </c>
      <c r="B691" s="166"/>
      <c r="C691" s="166"/>
      <c r="D691" s="166"/>
      <c r="E691" s="166"/>
      <c r="F691" s="166"/>
      <c r="G691" s="166"/>
      <c r="H691" s="166"/>
      <c r="I691" s="166"/>
    </row>
    <row r="692" spans="1:9" ht="17.45" customHeight="1">
      <c r="A692" s="167" t="s">
        <v>87</v>
      </c>
      <c r="B692" s="167"/>
      <c r="C692" s="167"/>
      <c r="D692" s="170"/>
      <c r="E692" s="170"/>
      <c r="F692" s="170"/>
      <c r="G692" s="168" t="s">
        <v>88</v>
      </c>
      <c r="H692" s="168"/>
      <c r="I692" s="168"/>
    </row>
    <row r="693" spans="1:9" ht="20.45" customHeight="1">
      <c r="A693" s="158" t="s">
        <v>89</v>
      </c>
      <c r="B693" s="158"/>
      <c r="C693" s="89" t="s">
        <v>90</v>
      </c>
      <c r="D693" s="88" t="s">
        <v>91</v>
      </c>
      <c r="E693" s="159">
        <v>44</v>
      </c>
      <c r="F693" s="159"/>
      <c r="G693" s="90" t="s">
        <v>92</v>
      </c>
      <c r="H693" s="160"/>
      <c r="I693" s="160"/>
    </row>
    <row r="694" spans="1:9" ht="28.5">
      <c r="A694" s="92" t="s">
        <v>4</v>
      </c>
      <c r="B694" s="93" t="s">
        <v>18</v>
      </c>
      <c r="C694" s="93" t="s">
        <v>19</v>
      </c>
      <c r="D694" s="93" t="s">
        <v>93</v>
      </c>
      <c r="E694" s="93" t="s">
        <v>20</v>
      </c>
      <c r="F694" s="94" t="s">
        <v>94</v>
      </c>
      <c r="G694" s="95" t="s">
        <v>95</v>
      </c>
      <c r="H694" s="94" t="s">
        <v>17</v>
      </c>
      <c r="I694" s="96" t="s">
        <v>23</v>
      </c>
    </row>
    <row r="695" spans="1:9" ht="15.75">
      <c r="A695" s="97">
        <v>1</v>
      </c>
      <c r="B695" s="98">
        <f>IFERROR(VLOOKUP(E693&amp;-$A695,SCH!$E$5:$P$9552,2,0),"")</f>
        <v>0.32291666666666702</v>
      </c>
      <c r="C695" s="98" t="str">
        <f>IFERROR(VLOOKUP(E693&amp;-$A695,SCH!$E$5:$P$9552,3,0),"")</f>
        <v>PSL</v>
      </c>
      <c r="D695" s="98" t="str">
        <f>IFERROR(VLOOKUP(E693&amp;-$A695,SCH!$E$5:$P$9552,4,0),"")</f>
        <v>AYRA</v>
      </c>
      <c r="E695" s="98" t="str">
        <f>IFERROR(VLOOKUP(E693&amp;-$A695,SCH!$E$5:$P$9552,5,0),"")</f>
        <v>KROD</v>
      </c>
      <c r="F695" s="98">
        <f>IFERROR(VLOOKUP(E693&amp;-$A695,SCH!$E$5:$P$9552,6,0),"")</f>
        <v>0.3333333333333337</v>
      </c>
      <c r="G695" s="99">
        <f>IFERROR(VLOOKUP(E693&amp;-$A695,SCH!$E$5:$P$9552,7,0),"")</f>
        <v>7</v>
      </c>
      <c r="H695" s="100">
        <f t="shared" ref="H695:H699" si="33">IFERROR((B696-F695),"")</f>
        <v>6.9444444444443088E-3</v>
      </c>
      <c r="I695" s="101"/>
    </row>
    <row r="696" spans="1:9" ht="15.75">
      <c r="A696" s="102">
        <v>2</v>
      </c>
      <c r="B696" s="17">
        <f>IFERROR(VLOOKUP(E693&amp;-$A696,SCH!$E$5:$P$9552,2,0),"")</f>
        <v>0.34027777777777801</v>
      </c>
      <c r="C696" s="17" t="str">
        <f>IFERROR(VLOOKUP(E693&amp;-$A696,SCH!$E$5:$P$9552,3,0),"")</f>
        <v>KROD</v>
      </c>
      <c r="D696" s="17" t="str">
        <f>IFERROR(VLOOKUP(E693&amp;-$A696,SCH!$E$5:$P$9552,4,0),"")</f>
        <v>AYRA-PSL</v>
      </c>
      <c r="E696" s="17" t="str">
        <f>IFERROR(VLOOKUP(E693&amp;-$A696,SCH!$E$5:$P$9552,5,0),"")</f>
        <v>MC</v>
      </c>
      <c r="F696" s="17">
        <f>IFERROR(VLOOKUP(E693&amp;-$A696,SCH!$E$5:$P$9552,6,0),"")</f>
        <v>0.42361111111111133</v>
      </c>
      <c r="G696" s="103">
        <f>IFERROR(VLOOKUP(E693&amp;-$A696,SCH!$E$5:$P$9552,7,0),"")</f>
        <v>45</v>
      </c>
      <c r="H696" s="119">
        <f t="shared" si="33"/>
        <v>2.0833333333333093E-2</v>
      </c>
      <c r="I696" s="104"/>
    </row>
    <row r="697" spans="1:9" ht="15.75">
      <c r="A697" s="102">
        <v>3</v>
      </c>
      <c r="B697" s="17">
        <f>IFERROR(VLOOKUP(E693&amp;-$A697,SCH!$E$5:$P$9552,2,0),"")</f>
        <v>0.44444444444444442</v>
      </c>
      <c r="C697" s="17" t="str">
        <f>IFERROR(VLOOKUP(E693&amp;-$A697,SCH!$E$5:$P$9552,3,0),"")</f>
        <v>MC</v>
      </c>
      <c r="D697" s="17" t="str">
        <f>IFERROR(VLOOKUP(E693&amp;-$A697,SCH!$E$5:$P$9552,4,0),"")</f>
        <v>NH</v>
      </c>
      <c r="E697" s="17" t="str">
        <f>IFERROR(VLOOKUP(E693&amp;-$A697,SCH!$E$5:$P$9552,5,0),"")</f>
        <v>KLKV</v>
      </c>
      <c r="F697" s="17">
        <f>IFERROR(VLOOKUP(E693&amp;-$A697,SCH!$E$5:$P$9552,6,0),"")</f>
        <v>0.52083333333333326</v>
      </c>
      <c r="G697" s="103">
        <f>IFERROR(VLOOKUP(E693&amp;-$A697,SCH!$E$5:$P$9552,7,0),"")</f>
        <v>40</v>
      </c>
      <c r="H697" s="119">
        <f t="shared" si="33"/>
        <v>5.20833333333377E-2</v>
      </c>
      <c r="I697" s="104"/>
    </row>
    <row r="698" spans="1:9" ht="15.75">
      <c r="A698" s="102">
        <v>4</v>
      </c>
      <c r="B698" s="17">
        <f>IFERROR(VLOOKUP(E693&amp;-$A698,SCH!$E$5:$P$9552,2,0),"")</f>
        <v>0.57291666666667096</v>
      </c>
      <c r="C698" s="17" t="str">
        <f>IFERROR(VLOOKUP(E693&amp;-$A698,SCH!$E$5:$P$9552,3,0),"")</f>
        <v>KLKV</v>
      </c>
      <c r="D698" s="17" t="str">
        <f>IFERROR(VLOOKUP(E693&amp;-$A698,SCH!$E$5:$P$9552,4,0),"")</f>
        <v>NH</v>
      </c>
      <c r="E698" s="17" t="str">
        <f>IFERROR(VLOOKUP(E693&amp;-$A698,SCH!$E$5:$P$9552,5,0),"")</f>
        <v>MC</v>
      </c>
      <c r="F698" s="17">
        <f>IFERROR(VLOOKUP(E693&amp;-$A698,SCH!$E$5:$P$9552,6,0),"")</f>
        <v>0.64236111111111538</v>
      </c>
      <c r="G698" s="103">
        <f>IFERROR(VLOOKUP(E693&amp;-$A698,SCH!$E$5:$P$9552,7,0),"")</f>
        <v>40</v>
      </c>
      <c r="H698" s="20">
        <f t="shared" si="33"/>
        <v>6.944444444440645E-3</v>
      </c>
      <c r="I698" s="104"/>
    </row>
    <row r="699" spans="1:9" ht="15.75">
      <c r="A699" s="102">
        <v>5</v>
      </c>
      <c r="B699" s="17">
        <f>IFERROR(VLOOKUP(E693&amp;-$A699,SCH!$E$5:$P$9552,2,0),"")</f>
        <v>0.64930555555555602</v>
      </c>
      <c r="C699" s="17" t="str">
        <f>IFERROR(VLOOKUP(E693&amp;-$A699,SCH!$E$5:$P$9552,3,0),"")</f>
        <v>MC</v>
      </c>
      <c r="D699" s="17" t="str">
        <f>IFERROR(VLOOKUP(E693&amp;-$A699,SCH!$E$5:$P$9552,4,0),"")</f>
        <v>UDA</v>
      </c>
      <c r="E699" s="17" t="str">
        <f>IFERROR(VLOOKUP(E693&amp;-$A699,SCH!$E$5:$P$9552,5,0),"")</f>
        <v>KDGRA</v>
      </c>
      <c r="F699" s="17">
        <f>IFERROR(VLOOKUP(E693&amp;-$A699,SCH!$E$5:$P$9552,6,0),"")</f>
        <v>0.71875000000000044</v>
      </c>
      <c r="G699" s="103">
        <f>IFERROR(VLOOKUP(E693&amp;-$A699,SCH!$E$5:$P$9552,7,0),"")</f>
        <v>38</v>
      </c>
      <c r="H699" s="20">
        <f t="shared" si="33"/>
        <v>6.9444444444440867E-3</v>
      </c>
      <c r="I699" s="104"/>
    </row>
    <row r="700" spans="1:9" ht="15.75">
      <c r="A700" s="102">
        <v>6</v>
      </c>
      <c r="B700" s="17">
        <f>IFERROR(VLOOKUP(E693&amp;-$A700,SCH!$E$5:$P$9552,2,0),"")</f>
        <v>0.72569444444444453</v>
      </c>
      <c r="C700" s="17" t="str">
        <f>IFERROR(VLOOKUP(E693&amp;-$A700,SCH!$E$5:$P$9552,3,0),"")</f>
        <v>KDGRA</v>
      </c>
      <c r="D700" s="17" t="str">
        <f>IFERROR(VLOOKUP(E693&amp;-$A700,SCH!$E$5:$P$9552,4,0),"")</f>
        <v>UDA</v>
      </c>
      <c r="E700" s="17" t="str">
        <f>IFERROR(VLOOKUP(E693&amp;-$A700,SCH!$E$5:$P$9552,5,0),"")</f>
        <v>PSL</v>
      </c>
      <c r="F700" s="17">
        <f>IFERROR(VLOOKUP(E693&amp;-$A700,SCH!$E$5:$P$9552,6,0),"")</f>
        <v>0.73958333333333348</v>
      </c>
      <c r="G700" s="103">
        <f>IFERROR(VLOOKUP(E693&amp;-$A700,SCH!$E$5:$P$9552,7,0),"")</f>
        <v>8</v>
      </c>
      <c r="H700" s="20" t="str">
        <f>IFERROR((#REF!-F700),"")</f>
        <v/>
      </c>
      <c r="I700" s="104"/>
    </row>
    <row r="701" spans="1:9" ht="15.95" customHeight="1">
      <c r="A701" s="161" t="s">
        <v>96</v>
      </c>
      <c r="B701" s="161"/>
      <c r="C701" s="111">
        <f>B695-TIME(0,15,0)</f>
        <v>0.31250000000000033</v>
      </c>
      <c r="D701" s="110" t="s">
        <v>97</v>
      </c>
      <c r="E701" s="112">
        <f>VLOOKUP(E693&amp;-$A695,SCH!$E$5:$P$9552,8,0)</f>
        <v>0.38541666666666236</v>
      </c>
      <c r="F701" s="162" t="s">
        <v>98</v>
      </c>
      <c r="G701" s="162"/>
      <c r="H701" s="162"/>
      <c r="I701" s="113">
        <f>SUM(G695:G700)</f>
        <v>178</v>
      </c>
    </row>
    <row r="702" spans="1:9" ht="15.95" customHeight="1">
      <c r="A702" s="161" t="s">
        <v>99</v>
      </c>
      <c r="B702" s="161"/>
      <c r="C702" s="111">
        <f>C701+E702</f>
        <v>0.75000000000000022</v>
      </c>
      <c r="D702" s="110" t="s">
        <v>100</v>
      </c>
      <c r="E702" s="112">
        <f>VLOOKUP(E693&amp;-$A695,SCH!$E$5:$P$9552,9,0)</f>
        <v>0.43749999999999983</v>
      </c>
      <c r="F702" s="162" t="s">
        <v>101</v>
      </c>
      <c r="G702" s="162"/>
      <c r="H702" s="162"/>
      <c r="I702" s="114">
        <f>VLOOKUP(E693&amp;-$A695,SCH!$E$5:$P$9552,10,0)</f>
        <v>5.208333333332904E-2</v>
      </c>
    </row>
    <row r="703" spans="1:9" ht="14.45" customHeight="1">
      <c r="A703" s="163" t="s">
        <v>102</v>
      </c>
      <c r="B703" s="163"/>
      <c r="C703" s="163"/>
      <c r="D703" s="163"/>
      <c r="E703" s="163"/>
      <c r="F703" s="163"/>
      <c r="G703" s="163"/>
      <c r="H703" s="163"/>
      <c r="I703" s="163"/>
    </row>
    <row r="704" spans="1:9">
      <c r="A704" s="163"/>
      <c r="B704" s="163"/>
      <c r="C704" s="163"/>
      <c r="D704" s="163"/>
      <c r="E704" s="163"/>
      <c r="F704" s="163"/>
      <c r="G704" s="163"/>
      <c r="H704" s="163"/>
      <c r="I704" s="163"/>
    </row>
    <row r="705" spans="1:9">
      <c r="A705" s="163"/>
      <c r="B705" s="163"/>
      <c r="C705" s="163"/>
      <c r="D705" s="163"/>
      <c r="E705" s="163"/>
      <c r="F705" s="163"/>
      <c r="G705" s="163"/>
      <c r="H705" s="163"/>
      <c r="I705" s="163"/>
    </row>
    <row r="706" spans="1:9" ht="14.45" customHeight="1">
      <c r="A706" s="164" t="s">
        <v>103</v>
      </c>
      <c r="B706" s="164"/>
      <c r="C706" s="164"/>
      <c r="D706" s="165" t="s">
        <v>104</v>
      </c>
      <c r="E706" s="164" t="s">
        <v>105</v>
      </c>
      <c r="F706" s="164"/>
      <c r="G706" s="164"/>
      <c r="H706" s="164"/>
      <c r="I706" s="164"/>
    </row>
    <row r="707" spans="1:9">
      <c r="A707" s="164"/>
      <c r="B707" s="164"/>
      <c r="C707" s="164"/>
      <c r="D707" s="165"/>
      <c r="E707" s="164"/>
      <c r="F707" s="164"/>
      <c r="G707" s="164"/>
      <c r="H707" s="164"/>
      <c r="I707" s="164"/>
    </row>
    <row r="708" spans="1:9">
      <c r="A708" s="164"/>
      <c r="B708" s="164"/>
      <c r="C708" s="164"/>
      <c r="D708" s="165"/>
      <c r="E708" s="164"/>
      <c r="F708" s="164"/>
      <c r="G708" s="164"/>
      <c r="H708" s="164"/>
      <c r="I708" s="164"/>
    </row>
    <row r="709" spans="1:9">
      <c r="A709" s="164"/>
      <c r="B709" s="164"/>
      <c r="C709" s="164"/>
      <c r="D709" s="165"/>
      <c r="E709" s="164"/>
      <c r="F709" s="164"/>
      <c r="G709" s="164"/>
      <c r="H709" s="164"/>
      <c r="I709" s="164"/>
    </row>
    <row r="711" spans="1:9" ht="20.25">
      <c r="A711" s="166" t="str">
        <f>SCH!$A$1</f>
        <v>UNIT : PARASSALA</v>
      </c>
      <c r="B711" s="166"/>
      <c r="C711" s="166"/>
      <c r="D711" s="166"/>
      <c r="E711" s="166"/>
      <c r="F711" s="166"/>
      <c r="G711" s="166"/>
      <c r="H711" s="166"/>
      <c r="I711" s="166"/>
    </row>
    <row r="712" spans="1:9" ht="17.45" customHeight="1">
      <c r="A712" s="167" t="s">
        <v>87</v>
      </c>
      <c r="B712" s="167"/>
      <c r="C712" s="167"/>
      <c r="D712" s="170"/>
      <c r="E712" s="170"/>
      <c r="F712" s="170"/>
      <c r="G712" s="168" t="s">
        <v>88</v>
      </c>
      <c r="H712" s="168"/>
      <c r="I712" s="168"/>
    </row>
    <row r="713" spans="1:9" ht="20.45" customHeight="1">
      <c r="A713" s="158" t="s">
        <v>89</v>
      </c>
      <c r="B713" s="158"/>
      <c r="C713" s="89" t="s">
        <v>90</v>
      </c>
      <c r="D713" s="88" t="s">
        <v>91</v>
      </c>
      <c r="E713" s="159">
        <v>45</v>
      </c>
      <c r="F713" s="159"/>
      <c r="G713" s="90" t="s">
        <v>92</v>
      </c>
      <c r="H713" s="160"/>
      <c r="I713" s="160"/>
    </row>
    <row r="714" spans="1:9" ht="28.5">
      <c r="A714" s="92" t="s">
        <v>4</v>
      </c>
      <c r="B714" s="93" t="s">
        <v>18</v>
      </c>
      <c r="C714" s="93" t="s">
        <v>19</v>
      </c>
      <c r="D714" s="93" t="s">
        <v>93</v>
      </c>
      <c r="E714" s="93" t="s">
        <v>20</v>
      </c>
      <c r="F714" s="94" t="s">
        <v>94</v>
      </c>
      <c r="G714" s="95" t="s">
        <v>95</v>
      </c>
      <c r="H714" s="94" t="s">
        <v>17</v>
      </c>
      <c r="I714" s="96" t="s">
        <v>23</v>
      </c>
    </row>
    <row r="715" spans="1:9" ht="15.75">
      <c r="A715" s="97">
        <v>1</v>
      </c>
      <c r="B715" s="98">
        <f>IFERROR(VLOOKUP(E713&amp;-$A715,SCH!$E$5:$P$9552,2,0),"")</f>
        <v>0.37847222222222199</v>
      </c>
      <c r="C715" s="98" t="str">
        <f>IFERROR(VLOOKUP(E713&amp;-$A715,SCH!$E$5:$P$9552,3,0),"")</f>
        <v>PSL</v>
      </c>
      <c r="D715" s="98" t="str">
        <f>IFERROR(VLOOKUP(E713&amp;-$A715,SCH!$E$5:$P$9552,4,0),"")</f>
        <v>NH</v>
      </c>
      <c r="E715" s="98" t="str">
        <f>IFERROR(VLOOKUP(E713&amp;-$A715,SCH!$E$5:$P$9552,5,0),"")</f>
        <v>KLKV</v>
      </c>
      <c r="F715" s="98">
        <f>IFERROR(VLOOKUP(E713&amp;-$A715,SCH!$E$5:$P$9552,6,0),"")</f>
        <v>0.38541666666666641</v>
      </c>
      <c r="G715" s="99">
        <f>IFERROR(VLOOKUP(E713&amp;-$A715,SCH!$E$5:$P$9552,7,0),"")</f>
        <v>3.5</v>
      </c>
      <c r="H715" s="100">
        <f t="shared" ref="H715:H720" si="34">IFERROR((B716-F715),"")</f>
        <v>6.9444444444445863E-3</v>
      </c>
      <c r="I715" s="101"/>
    </row>
    <row r="716" spans="1:9" ht="15.75">
      <c r="A716" s="102">
        <v>2</v>
      </c>
      <c r="B716" s="17">
        <f>IFERROR(VLOOKUP(E713&amp;-$A716,SCH!$E$5:$P$9552,2,0),"")</f>
        <v>0.39236111111111099</v>
      </c>
      <c r="C716" s="17" t="str">
        <f>IFERROR(VLOOKUP(E713&amp;-$A716,SCH!$E$5:$P$9552,3,0),"")</f>
        <v>KLKV</v>
      </c>
      <c r="D716" s="17" t="str">
        <f>IFERROR(VLOOKUP(E713&amp;-$A716,SCH!$E$5:$P$9552,4,0),"")</f>
        <v>PKDA-AVPM</v>
      </c>
      <c r="E716" s="17" t="str">
        <f>IFERROR(VLOOKUP(E713&amp;-$A716,SCH!$E$5:$P$9552,5,0),"")</f>
        <v>NTA</v>
      </c>
      <c r="F716" s="17">
        <f>IFERROR(VLOOKUP(E713&amp;-$A716,SCH!$E$5:$P$9552,6,0),"")</f>
        <v>0.44444444444444431</v>
      </c>
      <c r="G716" s="103">
        <f>IFERROR(VLOOKUP(E713&amp;-$A716,SCH!$E$5:$P$9552,7,0),"")</f>
        <v>30</v>
      </c>
      <c r="H716" s="20">
        <f t="shared" si="34"/>
        <v>6.9444444444446973E-3</v>
      </c>
      <c r="I716" s="104"/>
    </row>
    <row r="717" spans="1:9" ht="15.75">
      <c r="A717" s="102">
        <v>3</v>
      </c>
      <c r="B717" s="17">
        <f>IFERROR(VLOOKUP(E713&amp;-$A717,SCH!$E$5:$P$9552,2,0),"")</f>
        <v>0.45138888888888901</v>
      </c>
      <c r="C717" s="17" t="str">
        <f>IFERROR(VLOOKUP(E713&amp;-$A717,SCH!$E$5:$P$9552,3,0),"")</f>
        <v>NTA</v>
      </c>
      <c r="D717" s="17" t="str">
        <f>IFERROR(VLOOKUP(E713&amp;-$A717,SCH!$E$5:$P$9552,4,0),"")</f>
        <v>AVPM-PKDA</v>
      </c>
      <c r="E717" s="17" t="str">
        <f>IFERROR(VLOOKUP(E713&amp;-$A717,SCH!$E$5:$P$9552,5,0),"")</f>
        <v>KLKV</v>
      </c>
      <c r="F717" s="17">
        <f>IFERROR(VLOOKUP(E713&amp;-$A717,SCH!$E$5:$P$9552,6,0),"")</f>
        <v>0.50347222222222232</v>
      </c>
      <c r="G717" s="103">
        <f>IFERROR(VLOOKUP(E713&amp;-$A717,SCH!$E$5:$P$9552,7,0),"")</f>
        <v>30</v>
      </c>
      <c r="H717" s="20">
        <f t="shared" si="34"/>
        <v>6.9444444444446418E-3</v>
      </c>
      <c r="I717" s="104"/>
    </row>
    <row r="718" spans="1:9" ht="15.75">
      <c r="A718" s="102">
        <v>4</v>
      </c>
      <c r="B718" s="17">
        <f>IFERROR(VLOOKUP(E713&amp;-$A718,SCH!$E$5:$P$9552,2,0),"")</f>
        <v>0.51041666666666696</v>
      </c>
      <c r="C718" s="17" t="str">
        <f>IFERROR(VLOOKUP(E713&amp;-$A718,SCH!$E$5:$P$9552,3,0),"")</f>
        <v>KLKV</v>
      </c>
      <c r="D718" s="17" t="str">
        <f>IFERROR(VLOOKUP(E713&amp;-$A718,SCH!$E$5:$P$9552,4,0),"")</f>
        <v>PKDA-AVPM</v>
      </c>
      <c r="E718" s="17" t="str">
        <f>IFERROR(VLOOKUP(E713&amp;-$A718,SCH!$E$5:$P$9552,5,0),"")</f>
        <v>NTA</v>
      </c>
      <c r="F718" s="17">
        <f>IFERROR(VLOOKUP(E713&amp;-$A718,SCH!$E$5:$P$9552,6,0),"")</f>
        <v>0.56250000000000022</v>
      </c>
      <c r="G718" s="103">
        <f>IFERROR(VLOOKUP(E713&amp;-$A718,SCH!$E$5:$P$9552,7,0),"")</f>
        <v>30</v>
      </c>
      <c r="H718" s="20">
        <f t="shared" si="34"/>
        <v>2.0833333333332815E-2</v>
      </c>
      <c r="I718" s="104"/>
    </row>
    <row r="719" spans="1:9" ht="15.75">
      <c r="A719" s="102">
        <v>5</v>
      </c>
      <c r="B719" s="17">
        <f>IFERROR(VLOOKUP(E713&amp;-$A719,SCH!$E$5:$P$9552,2,0),"")</f>
        <v>0.58333333333333304</v>
      </c>
      <c r="C719" s="17" t="str">
        <f>IFERROR(VLOOKUP(E713&amp;-$A719,SCH!$E$5:$P$9552,3,0),"")</f>
        <v>NTA</v>
      </c>
      <c r="D719" s="17" t="str">
        <f>IFERROR(VLOOKUP(E713&amp;-$A719,SCH!$E$5:$P$9552,4,0),"")</f>
        <v>AVPM-PKDA</v>
      </c>
      <c r="E719" s="17" t="str">
        <f>IFERROR(VLOOKUP(E713&amp;-$A719,SCH!$E$5:$P$9552,5,0),"")</f>
        <v>KLKV</v>
      </c>
      <c r="F719" s="17">
        <f>IFERROR(VLOOKUP(E713&amp;-$A719,SCH!$E$5:$P$9552,6,0),"")</f>
        <v>0.6354166666666663</v>
      </c>
      <c r="G719" s="103">
        <f>IFERROR(VLOOKUP(E713&amp;-$A719,SCH!$E$5:$P$9552,7,0),"")</f>
        <v>30</v>
      </c>
      <c r="H719" s="20">
        <f t="shared" si="34"/>
        <v>6.9444444444447528E-3</v>
      </c>
      <c r="I719" s="104"/>
    </row>
    <row r="720" spans="1:9" ht="15.75">
      <c r="A720" s="102">
        <v>6</v>
      </c>
      <c r="B720" s="17">
        <f>IFERROR(VLOOKUP(E713&amp;-$A720,SCH!$E$5:$P$9552,2,0),"")</f>
        <v>0.64236111111111105</v>
      </c>
      <c r="C720" s="17" t="str">
        <f>IFERROR(VLOOKUP(E713&amp;-$A720,SCH!$E$5:$P$9552,3,0),"")</f>
        <v>KLKV</v>
      </c>
      <c r="D720" s="17" t="str">
        <f>IFERROR(VLOOKUP(E713&amp;-$A720,SCH!$E$5:$P$9552,4,0),"")</f>
        <v>PKDA-AVPM</v>
      </c>
      <c r="E720" s="17" t="str">
        <f>IFERROR(VLOOKUP(E713&amp;-$A720,SCH!$E$5:$P$9552,5,0),"")</f>
        <v>NTA</v>
      </c>
      <c r="F720" s="17">
        <f>IFERROR(VLOOKUP(E713&amp;-$A720,SCH!$E$5:$P$9552,6,0),"")</f>
        <v>0.69444444444444431</v>
      </c>
      <c r="G720" s="103">
        <f>IFERROR(VLOOKUP(E713&amp;-$A720,SCH!$E$5:$P$9552,7,0),"")</f>
        <v>30</v>
      </c>
      <c r="H720" s="20">
        <f t="shared" si="34"/>
        <v>6.9444444444446418E-3</v>
      </c>
      <c r="I720" s="104"/>
    </row>
    <row r="721" spans="1:9" ht="15.75">
      <c r="A721" s="102">
        <v>7</v>
      </c>
      <c r="B721" s="17">
        <f>IFERROR(VLOOKUP(E713&amp;-$A721,SCH!$E$5:$P$9552,2,0),"")</f>
        <v>0.70138888888888895</v>
      </c>
      <c r="C721" s="17" t="str">
        <f>IFERROR(VLOOKUP(E713&amp;-$A721,SCH!$E$5:$P$9552,3,0),"")</f>
        <v>NTA</v>
      </c>
      <c r="D721" s="17" t="str">
        <f>IFERROR(VLOOKUP(E713&amp;-$A721,SCH!$E$5:$P$9552,4,0),"")</f>
        <v>AVPM-PKDA</v>
      </c>
      <c r="E721" s="17" t="str">
        <f>IFERROR(VLOOKUP(E713&amp;-$A721,SCH!$E$5:$P$9552,5,0),"")</f>
        <v>PSL</v>
      </c>
      <c r="F721" s="17">
        <f>IFERROR(VLOOKUP(E713&amp;-$A721,SCH!$E$5:$P$9552,6,0),"")</f>
        <v>0.75347222222222221</v>
      </c>
      <c r="G721" s="103">
        <f>IFERROR(VLOOKUP(E713&amp;-$A721,SCH!$E$5:$P$9552,7,0),"")</f>
        <v>30</v>
      </c>
      <c r="H721" s="20" t="str">
        <f>IFERROR((#REF!-F721),"")</f>
        <v/>
      </c>
      <c r="I721" s="104"/>
    </row>
    <row r="722" spans="1:9" ht="15.95" customHeight="1">
      <c r="A722" s="161" t="s">
        <v>96</v>
      </c>
      <c r="B722" s="161"/>
      <c r="C722" s="111">
        <f>B715-TIME(0,15,0)</f>
        <v>0.3680555555555553</v>
      </c>
      <c r="D722" s="110" t="s">
        <v>97</v>
      </c>
      <c r="E722" s="112">
        <f>VLOOKUP(E713&amp;-$A715,SCH!$E$5:$P$9552,8,0)</f>
        <v>0.39583333333333409</v>
      </c>
      <c r="F722" s="162" t="s">
        <v>98</v>
      </c>
      <c r="G722" s="162"/>
      <c r="H722" s="162"/>
      <c r="I722" s="113">
        <f>SUM(G715:G721)</f>
        <v>183.5</v>
      </c>
    </row>
    <row r="723" spans="1:9" ht="15.95" customHeight="1">
      <c r="A723" s="161" t="s">
        <v>99</v>
      </c>
      <c r="B723" s="161"/>
      <c r="C723" s="111">
        <f>C722+E723</f>
        <v>0.76388888888888884</v>
      </c>
      <c r="D723" s="110" t="s">
        <v>100</v>
      </c>
      <c r="E723" s="112">
        <f>VLOOKUP(E713&amp;-$A715,SCH!$E$5:$P$9552,9,0)</f>
        <v>0.39583333333333359</v>
      </c>
      <c r="F723" s="162" t="s">
        <v>101</v>
      </c>
      <c r="G723" s="162"/>
      <c r="H723" s="162"/>
      <c r="I723" s="114">
        <f>VLOOKUP(E713&amp;-$A715,SCH!$E$5:$P$9552,10,0)</f>
        <v>6.2500000000000777E-2</v>
      </c>
    </row>
    <row r="724" spans="1:9" ht="14.45" customHeight="1">
      <c r="A724" s="163" t="s">
        <v>102</v>
      </c>
      <c r="B724" s="163"/>
      <c r="C724" s="163"/>
      <c r="D724" s="163"/>
      <c r="E724" s="163"/>
      <c r="F724" s="163"/>
      <c r="G724" s="163"/>
      <c r="H724" s="163"/>
      <c r="I724" s="163"/>
    </row>
    <row r="725" spans="1:9">
      <c r="A725" s="163"/>
      <c r="B725" s="163"/>
      <c r="C725" s="163"/>
      <c r="D725" s="163"/>
      <c r="E725" s="163"/>
      <c r="F725" s="163"/>
      <c r="G725" s="163"/>
      <c r="H725" s="163"/>
      <c r="I725" s="163"/>
    </row>
    <row r="726" spans="1:9">
      <c r="A726" s="163"/>
      <c r="B726" s="163"/>
      <c r="C726" s="163"/>
      <c r="D726" s="163"/>
      <c r="E726" s="163"/>
      <c r="F726" s="163"/>
      <c r="G726" s="163"/>
      <c r="H726" s="163"/>
      <c r="I726" s="163"/>
    </row>
    <row r="727" spans="1:9" ht="14.45" customHeight="1">
      <c r="A727" s="164" t="s">
        <v>103</v>
      </c>
      <c r="B727" s="164"/>
      <c r="C727" s="164"/>
      <c r="D727" s="165" t="s">
        <v>104</v>
      </c>
      <c r="E727" s="164" t="s">
        <v>105</v>
      </c>
      <c r="F727" s="164"/>
      <c r="G727" s="164"/>
      <c r="H727" s="164"/>
      <c r="I727" s="164"/>
    </row>
    <row r="728" spans="1:9">
      <c r="A728" s="164"/>
      <c r="B728" s="164"/>
      <c r="C728" s="164"/>
      <c r="D728" s="165"/>
      <c r="E728" s="164"/>
      <c r="F728" s="164"/>
      <c r="G728" s="164"/>
      <c r="H728" s="164"/>
      <c r="I728" s="164"/>
    </row>
    <row r="729" spans="1:9">
      <c r="A729" s="164"/>
      <c r="B729" s="164"/>
      <c r="C729" s="164"/>
      <c r="D729" s="165"/>
      <c r="E729" s="164"/>
      <c r="F729" s="164"/>
      <c r="G729" s="164"/>
      <c r="H729" s="164"/>
      <c r="I729" s="164"/>
    </row>
    <row r="730" spans="1:9">
      <c r="A730" s="164"/>
      <c r="B730" s="164"/>
      <c r="C730" s="164"/>
      <c r="D730" s="165"/>
      <c r="E730" s="164"/>
      <c r="F730" s="164"/>
      <c r="G730" s="164"/>
      <c r="H730" s="164"/>
      <c r="I730" s="164"/>
    </row>
    <row r="733" spans="1:9" ht="20.25">
      <c r="A733" s="166" t="str">
        <f>SCH!$A$1</f>
        <v>UNIT : PARASSALA</v>
      </c>
      <c r="B733" s="166"/>
      <c r="C733" s="166"/>
      <c r="D733" s="166"/>
      <c r="E733" s="166"/>
      <c r="F733" s="166"/>
      <c r="G733" s="166"/>
      <c r="H733" s="166"/>
      <c r="I733" s="166"/>
    </row>
    <row r="734" spans="1:9" ht="17.45" customHeight="1">
      <c r="A734" s="167" t="s">
        <v>87</v>
      </c>
      <c r="B734" s="167"/>
      <c r="C734" s="167"/>
      <c r="D734" s="170"/>
      <c r="E734" s="170"/>
      <c r="F734" s="170"/>
      <c r="G734" s="168" t="s">
        <v>88</v>
      </c>
      <c r="H734" s="168"/>
      <c r="I734" s="168"/>
    </row>
    <row r="735" spans="1:9" ht="20.45" customHeight="1">
      <c r="A735" s="158" t="s">
        <v>89</v>
      </c>
      <c r="B735" s="158"/>
      <c r="C735" s="89" t="s">
        <v>90</v>
      </c>
      <c r="D735" s="88" t="s">
        <v>91</v>
      </c>
      <c r="E735" s="159">
        <v>46</v>
      </c>
      <c r="F735" s="159"/>
      <c r="G735" s="90" t="s">
        <v>92</v>
      </c>
      <c r="H735" s="160"/>
      <c r="I735" s="160"/>
    </row>
    <row r="736" spans="1:9" ht="28.5">
      <c r="A736" s="92" t="s">
        <v>4</v>
      </c>
      <c r="B736" s="93" t="s">
        <v>18</v>
      </c>
      <c r="C736" s="93" t="s">
        <v>19</v>
      </c>
      <c r="D736" s="93" t="s">
        <v>93</v>
      </c>
      <c r="E736" s="93" t="s">
        <v>20</v>
      </c>
      <c r="F736" s="94" t="s">
        <v>94</v>
      </c>
      <c r="G736" s="95" t="s">
        <v>95</v>
      </c>
      <c r="H736" s="94" t="s">
        <v>17</v>
      </c>
      <c r="I736" s="96" t="s">
        <v>23</v>
      </c>
    </row>
    <row r="737" spans="1:9" ht="15.75">
      <c r="A737" s="97">
        <v>1</v>
      </c>
      <c r="B737" s="98">
        <f>IFERROR(VLOOKUP(E735&amp;-$A737,SCH!$E$5:$P$9552,2,0),"")</f>
        <v>0.3263888888888889</v>
      </c>
      <c r="C737" s="98" t="str">
        <f>IFERROR(VLOOKUP(E735&amp;-$A737,SCH!$E$5:$P$9552,3,0),"")</f>
        <v>PSL</v>
      </c>
      <c r="D737" s="98" t="str">
        <f>IFERROR(VLOOKUP(E735&amp;-$A737,SCH!$E$5:$P$9552,4,0),"")</f>
        <v>PDTM-AVKRA</v>
      </c>
      <c r="E737" s="98" t="str">
        <f>IFERROR(VLOOKUP(E735&amp;-$A737,SCH!$E$5:$P$9552,5,0),"")</f>
        <v>TVM</v>
      </c>
      <c r="F737" s="98">
        <f>IFERROR(VLOOKUP(E735&amp;-$A737,SCH!$E$5:$P$9552,6,0),"")</f>
        <v>0.41666666666666669</v>
      </c>
      <c r="G737" s="99">
        <f>IFERROR(VLOOKUP(E735&amp;-$A737,SCH!$E$5:$P$9552,7,0),"")</f>
        <v>51</v>
      </c>
      <c r="H737" s="100">
        <f t="shared" ref="H737:H742" si="35">IFERROR((B738-F737),"")</f>
        <v>6.9444444444443088E-3</v>
      </c>
      <c r="I737" s="101"/>
    </row>
    <row r="738" spans="1:9" ht="15.75">
      <c r="A738" s="102">
        <v>2</v>
      </c>
      <c r="B738" s="17">
        <f>IFERROR(VLOOKUP(E735&amp;-$A738,SCH!$E$5:$P$9552,2,0),"")</f>
        <v>0.42361111111111099</v>
      </c>
      <c r="C738" s="17" t="str">
        <f>IFERROR(VLOOKUP(E735&amp;-$A738,SCH!$E$5:$P$9552,3,0),"")</f>
        <v>TVM</v>
      </c>
      <c r="D738" s="17" t="str">
        <f>IFERROR(VLOOKUP(E735&amp;-$A738,SCH!$E$5:$P$9552,4,0),"")</f>
        <v>NH</v>
      </c>
      <c r="E738" s="17" t="str">
        <f>IFERROR(VLOOKUP(E735&amp;-$A738,SCH!$E$5:$P$9552,5,0),"")</f>
        <v>KLKV</v>
      </c>
      <c r="F738" s="17">
        <f>IFERROR(VLOOKUP(E735&amp;-$A738,SCH!$E$5:$P$9552,6,0),"")</f>
        <v>0.48611111111111099</v>
      </c>
      <c r="G738" s="103">
        <f>IFERROR(VLOOKUP(E735&amp;-$A738,SCH!$E$5:$P$9552,7,0),"")</f>
        <v>33.700000000000003</v>
      </c>
      <c r="H738" s="20">
        <f t="shared" si="35"/>
        <v>2.0833333333332982E-2</v>
      </c>
      <c r="I738" s="104"/>
    </row>
    <row r="739" spans="1:9" ht="15.75">
      <c r="A739" s="102">
        <v>3</v>
      </c>
      <c r="B739" s="17">
        <f>IFERROR(VLOOKUP(E735&amp;-$A739,SCH!$E$5:$P$9552,2,0),"")</f>
        <v>0.50694444444444398</v>
      </c>
      <c r="C739" s="17" t="str">
        <f>IFERROR(VLOOKUP(E735&amp;-$A739,SCH!$E$5:$P$9552,3,0),"")</f>
        <v>KLKV</v>
      </c>
      <c r="D739" s="17" t="str">
        <f>IFERROR(VLOOKUP(E735&amp;-$A739,SCH!$E$5:$P$9552,4,0),"")</f>
        <v>PVR-VZM-BYPASS</v>
      </c>
      <c r="E739" s="17" t="str">
        <f>IFERROR(VLOOKUP(E735&amp;-$A739,SCH!$E$5:$P$9552,5,0),"")</f>
        <v>TVM</v>
      </c>
      <c r="F739" s="17">
        <f>IFERROR(VLOOKUP(E735&amp;-$A739,SCH!$E$5:$P$9552,6,0),"")</f>
        <v>0.59027777777777724</v>
      </c>
      <c r="G739" s="103">
        <f>IFERROR(VLOOKUP(E735&amp;-$A739,SCH!$E$5:$P$9552,7,0),"")</f>
        <v>45</v>
      </c>
      <c r="H739" s="20">
        <f t="shared" si="35"/>
        <v>6.9444444444447528E-3</v>
      </c>
      <c r="I739" s="104"/>
    </row>
    <row r="740" spans="1:9" ht="15.75">
      <c r="A740" s="102">
        <v>4</v>
      </c>
      <c r="B740" s="17">
        <f>IFERROR(VLOOKUP(E735&amp;-$A740,SCH!$E$5:$P$9552,2,0),"")</f>
        <v>0.59722222222222199</v>
      </c>
      <c r="C740" s="17" t="str">
        <f>IFERROR(VLOOKUP(E735&amp;-$A740,SCH!$E$5:$P$9552,3,0),"")</f>
        <v>TVM</v>
      </c>
      <c r="D740" s="17" t="str">
        <f>IFERROR(VLOOKUP(E735&amp;-$A740,SCH!$E$5:$P$9552,4,0),"")</f>
        <v>NH</v>
      </c>
      <c r="E740" s="17" t="str">
        <f>IFERROR(VLOOKUP(E735&amp;-$A740,SCH!$E$5:$P$9552,5,0),"")</f>
        <v>KLKV</v>
      </c>
      <c r="F740" s="17">
        <f>IFERROR(VLOOKUP(E735&amp;-$A740,SCH!$E$5:$P$9552,6,0),"")</f>
        <v>0.66666666666666641</v>
      </c>
      <c r="G740" s="103">
        <f>IFERROR(VLOOKUP(E735&amp;-$A740,SCH!$E$5:$P$9552,7,0),"")</f>
        <v>33.700000000000003</v>
      </c>
      <c r="H740" s="20">
        <f t="shared" si="35"/>
        <v>6.9444444444447528E-3</v>
      </c>
      <c r="I740" s="104"/>
    </row>
    <row r="741" spans="1:9" ht="15.75">
      <c r="A741" s="102">
        <v>5</v>
      </c>
      <c r="B741" s="17">
        <f>IFERROR(VLOOKUP(E735&amp;-$A741,SCH!$E$5:$P$9552,2,0),"")</f>
        <v>0.67361111111111116</v>
      </c>
      <c r="C741" s="17" t="str">
        <f>IFERROR(VLOOKUP(E735&amp;-$A741,SCH!$E$5:$P$9552,3,0),"")</f>
        <v>KLKV</v>
      </c>
      <c r="D741" s="17" t="str">
        <f>IFERROR(VLOOKUP(E735&amp;-$A741,SCH!$E$5:$P$9552,4,0),"")</f>
        <v>PZKNU</v>
      </c>
      <c r="E741" s="17" t="str">
        <f>IFERROR(VLOOKUP(E735&amp;-$A741,SCH!$E$5:$P$9552,5,0),"")</f>
        <v>VLKA</v>
      </c>
      <c r="F741" s="17">
        <f>IFERROR(VLOOKUP(E735&amp;-$A741,SCH!$E$5:$P$9552,6,0),"")</f>
        <v>0.69444444444444453</v>
      </c>
      <c r="G741" s="103">
        <f>IFERROR(VLOOKUP(E735&amp;-$A741,SCH!$E$5:$P$9552,7,0),"")</f>
        <v>13</v>
      </c>
      <c r="H741" s="20">
        <f t="shared" si="35"/>
        <v>6.9444444444443088E-3</v>
      </c>
      <c r="I741" s="104"/>
    </row>
    <row r="742" spans="1:9" ht="15.75">
      <c r="A742" s="102">
        <v>6</v>
      </c>
      <c r="B742" s="17">
        <f>IFERROR(VLOOKUP(E735&amp;-$A742,SCH!$E$5:$P$9552,2,0),"")</f>
        <v>0.70138888888888884</v>
      </c>
      <c r="C742" s="17" t="str">
        <f>IFERROR(VLOOKUP(E735&amp;-$A742,SCH!$E$5:$P$9552,3,0),"")</f>
        <v>VLKA</v>
      </c>
      <c r="D742" s="17" t="str">
        <f>IFERROR(VLOOKUP(E735&amp;-$A742,SCH!$E$5:$P$9552,4,0),"")</f>
        <v>PZKNU</v>
      </c>
      <c r="E742" s="17" t="str">
        <f>IFERROR(VLOOKUP(E735&amp;-$A742,SCH!$E$5:$P$9552,5,0),"")</f>
        <v>PSL</v>
      </c>
      <c r="F742" s="17">
        <f>IFERROR(VLOOKUP(E735&amp;-$A742,SCH!$E$5:$P$9552,6,0),"")</f>
        <v>0.71875</v>
      </c>
      <c r="G742" s="103">
        <f>IFERROR(VLOOKUP(E735&amp;-$A742,SCH!$E$5:$P$9552,7,0),"")</f>
        <v>11</v>
      </c>
      <c r="H742" s="20" t="str">
        <f t="shared" si="35"/>
        <v/>
      </c>
      <c r="I742" s="104"/>
    </row>
    <row r="743" spans="1:9" ht="15.75">
      <c r="A743" s="102">
        <v>7</v>
      </c>
      <c r="B743" s="17" t="str">
        <f>IFERROR(VLOOKUP(E735&amp;-$A743,SCH!$E$5:$P$9552,2,0),"")</f>
        <v/>
      </c>
      <c r="C743" s="17" t="str">
        <f>IFERROR(VLOOKUP(E735&amp;-$A743,SCH!$E$5:$P$9552,3,0),"")</f>
        <v/>
      </c>
      <c r="D743" s="17" t="str">
        <f>IFERROR(VLOOKUP(E735&amp;-$A743,SCH!$E$5:$P$9552,4,0),"")</f>
        <v/>
      </c>
      <c r="E743" s="17" t="str">
        <f>IFERROR(VLOOKUP(E735&amp;-$A743,SCH!$E$5:$P$9552,5,0),"")</f>
        <v/>
      </c>
      <c r="F743" s="17" t="str">
        <f>IFERROR(VLOOKUP(E735&amp;-$A743,SCH!$E$5:$P$9552,6,0),"")</f>
        <v/>
      </c>
      <c r="G743" s="103" t="str">
        <f>IFERROR(VLOOKUP(E735&amp;-$A743,SCH!$E$5:$P$9552,7,0),"")</f>
        <v/>
      </c>
      <c r="H743" s="20" t="str">
        <f>IFERROR((#REF!-F743),"")</f>
        <v/>
      </c>
      <c r="I743" s="104"/>
    </row>
    <row r="744" spans="1:9" ht="15.95" customHeight="1">
      <c r="A744" s="161" t="s">
        <v>96</v>
      </c>
      <c r="B744" s="161"/>
      <c r="C744" s="111">
        <f>B737-TIME(0,15,0)</f>
        <v>0.31597222222222221</v>
      </c>
      <c r="D744" s="110" t="s">
        <v>97</v>
      </c>
      <c r="E744" s="112">
        <f>VLOOKUP(E735&amp;-$A737,SCH!$E$5:$P$9552,8,0)</f>
        <v>0.41319444444444481</v>
      </c>
      <c r="F744" s="162" t="s">
        <v>98</v>
      </c>
      <c r="G744" s="162"/>
      <c r="H744" s="162"/>
      <c r="I744" s="113">
        <f>SUM(G737:G743)</f>
        <v>187.39999999999998</v>
      </c>
    </row>
    <row r="745" spans="1:9" ht="15.95" customHeight="1">
      <c r="A745" s="161" t="s">
        <v>99</v>
      </c>
      <c r="B745" s="161"/>
      <c r="C745" s="111">
        <f>C744+E745</f>
        <v>0.72916666666666674</v>
      </c>
      <c r="D745" s="110" t="s">
        <v>100</v>
      </c>
      <c r="E745" s="112">
        <f>VLOOKUP(E735&amp;-$A737,SCH!$E$5:$P$9552,9,0)</f>
        <v>0.41319444444444448</v>
      </c>
      <c r="F745" s="162" t="s">
        <v>101</v>
      </c>
      <c r="G745" s="162"/>
      <c r="H745" s="162"/>
      <c r="I745" s="114">
        <f>VLOOKUP(E735&amp;-$A737,SCH!$E$5:$P$9552,10,0)</f>
        <v>7.9861111111111494E-2</v>
      </c>
    </row>
    <row r="746" spans="1:9" ht="14.45" customHeight="1">
      <c r="A746" s="163" t="s">
        <v>102</v>
      </c>
      <c r="B746" s="163"/>
      <c r="C746" s="163"/>
      <c r="D746" s="163"/>
      <c r="E746" s="163"/>
      <c r="F746" s="163"/>
      <c r="G746" s="163"/>
      <c r="H746" s="163"/>
      <c r="I746" s="163"/>
    </row>
    <row r="747" spans="1:9">
      <c r="A747" s="163"/>
      <c r="B747" s="163"/>
      <c r="C747" s="163"/>
      <c r="D747" s="163"/>
      <c r="E747" s="163"/>
      <c r="F747" s="163"/>
      <c r="G747" s="163"/>
      <c r="H747" s="163"/>
      <c r="I747" s="163"/>
    </row>
    <row r="748" spans="1:9">
      <c r="A748" s="163"/>
      <c r="B748" s="163"/>
      <c r="C748" s="163"/>
      <c r="D748" s="163"/>
      <c r="E748" s="163"/>
      <c r="F748" s="163"/>
      <c r="G748" s="163"/>
      <c r="H748" s="163"/>
      <c r="I748" s="163"/>
    </row>
    <row r="749" spans="1:9" ht="14.45" customHeight="1">
      <c r="A749" s="164" t="s">
        <v>103</v>
      </c>
      <c r="B749" s="164"/>
      <c r="C749" s="164"/>
      <c r="D749" s="165" t="s">
        <v>104</v>
      </c>
      <c r="E749" s="164" t="s">
        <v>105</v>
      </c>
      <c r="F749" s="164"/>
      <c r="G749" s="164"/>
      <c r="H749" s="164"/>
      <c r="I749" s="164"/>
    </row>
    <row r="750" spans="1:9">
      <c r="A750" s="164"/>
      <c r="B750" s="164"/>
      <c r="C750" s="164"/>
      <c r="D750" s="165"/>
      <c r="E750" s="164"/>
      <c r="F750" s="164"/>
      <c r="G750" s="164"/>
      <c r="H750" s="164"/>
      <c r="I750" s="164"/>
    </row>
    <row r="751" spans="1:9">
      <c r="A751" s="164"/>
      <c r="B751" s="164"/>
      <c r="C751" s="164"/>
      <c r="D751" s="165"/>
      <c r="E751" s="164"/>
      <c r="F751" s="164"/>
      <c r="G751" s="164"/>
      <c r="H751" s="164"/>
      <c r="I751" s="164"/>
    </row>
    <row r="752" spans="1:9">
      <c r="A752" s="164"/>
      <c r="B752" s="164"/>
      <c r="C752" s="164"/>
      <c r="D752" s="165"/>
      <c r="E752" s="164"/>
      <c r="F752" s="164"/>
      <c r="G752" s="164"/>
      <c r="H752" s="164"/>
      <c r="I752" s="164"/>
    </row>
    <row r="754" spans="1:9" ht="20.25">
      <c r="A754" s="166" t="str">
        <f>SCH!$A$1</f>
        <v>UNIT : PARASSALA</v>
      </c>
      <c r="B754" s="166"/>
      <c r="C754" s="166"/>
      <c r="D754" s="166"/>
      <c r="E754" s="166"/>
      <c r="F754" s="166"/>
      <c r="G754" s="166"/>
      <c r="H754" s="166"/>
      <c r="I754" s="166"/>
    </row>
    <row r="755" spans="1:9" ht="17.45" customHeight="1">
      <c r="A755" s="167" t="s">
        <v>87</v>
      </c>
      <c r="B755" s="167"/>
      <c r="C755" s="167"/>
      <c r="D755" s="170"/>
      <c r="E755" s="170"/>
      <c r="F755" s="170"/>
      <c r="G755" s="168" t="s">
        <v>88</v>
      </c>
      <c r="H755" s="168"/>
      <c r="I755" s="168"/>
    </row>
    <row r="756" spans="1:9" ht="20.45" customHeight="1">
      <c r="A756" s="158" t="s">
        <v>89</v>
      </c>
      <c r="B756" s="158"/>
      <c r="C756" s="89" t="s">
        <v>90</v>
      </c>
      <c r="D756" s="88" t="s">
        <v>91</v>
      </c>
      <c r="E756" s="159">
        <v>47</v>
      </c>
      <c r="F756" s="159"/>
      <c r="G756" s="90" t="s">
        <v>92</v>
      </c>
      <c r="H756" s="160"/>
      <c r="I756" s="160"/>
    </row>
    <row r="757" spans="1:9" ht="28.5">
      <c r="A757" s="92" t="s">
        <v>4</v>
      </c>
      <c r="B757" s="93" t="s">
        <v>18</v>
      </c>
      <c r="C757" s="93" t="s">
        <v>19</v>
      </c>
      <c r="D757" s="93" t="s">
        <v>93</v>
      </c>
      <c r="E757" s="93" t="s">
        <v>20</v>
      </c>
      <c r="F757" s="94" t="s">
        <v>94</v>
      </c>
      <c r="G757" s="95" t="s">
        <v>95</v>
      </c>
      <c r="H757" s="94" t="s">
        <v>17</v>
      </c>
      <c r="I757" s="96" t="s">
        <v>23</v>
      </c>
    </row>
    <row r="758" spans="1:9" ht="15.75">
      <c r="A758" s="97">
        <v>1</v>
      </c>
      <c r="B758" s="98">
        <f>IFERROR(VLOOKUP(E756&amp;-$A758,SCH!$E$5:$P$9552,2,0),"")</f>
        <v>0.61111111111111205</v>
      </c>
      <c r="C758" s="98" t="str">
        <f>IFERROR(VLOOKUP(E756&amp;-$A758,SCH!$E$5:$P$9552,3,0),"")</f>
        <v>PSL</v>
      </c>
      <c r="D758" s="98" t="str">
        <f>IFERROR(VLOOKUP(E756&amp;-$A758,SCH!$E$5:$P$9552,4,0),"")</f>
        <v>NH</v>
      </c>
      <c r="E758" s="98" t="str">
        <f>IFERROR(VLOOKUP(E756&amp;-$A758,SCH!$E$5:$P$9552,5,0),"")</f>
        <v>KLKV</v>
      </c>
      <c r="F758" s="98">
        <f>IFERROR(VLOOKUP(E756&amp;-$A758,SCH!$E$5:$P$9552,6,0),"")</f>
        <v>0.61805555555555647</v>
      </c>
      <c r="G758" s="99">
        <f>IFERROR(VLOOKUP(E756&amp;-$A758,SCH!$E$5:$P$9552,7,0),"")</f>
        <v>3.5</v>
      </c>
      <c r="H758" s="100">
        <f t="shared" ref="H758:H762" si="36">IFERROR((B759-F758),"")</f>
        <v>6.9444444444495268E-3</v>
      </c>
      <c r="I758" s="101"/>
    </row>
    <row r="759" spans="1:9" ht="15.75">
      <c r="A759" s="102">
        <v>2</v>
      </c>
      <c r="B759" s="17">
        <f>IFERROR(VLOOKUP(E756&amp;-$A759,SCH!$E$5:$P$9552,2,0),"")</f>
        <v>0.625000000000006</v>
      </c>
      <c r="C759" s="17" t="str">
        <f>IFERROR(VLOOKUP(E756&amp;-$A759,SCH!$E$5:$P$9552,3,0),"")</f>
        <v>KLKV</v>
      </c>
      <c r="D759" s="17" t="str">
        <f>IFERROR(VLOOKUP(E756&amp;-$A759,SCH!$E$5:$P$9552,4,0),"")</f>
        <v>NH</v>
      </c>
      <c r="E759" s="17" t="str">
        <f>IFERROR(VLOOKUP(E756&amp;-$A759,SCH!$E$5:$P$9552,5,0),"")</f>
        <v>TVM</v>
      </c>
      <c r="F759" s="17">
        <f>IFERROR(VLOOKUP(E756&amp;-$A759,SCH!$E$5:$P$9552,6,0),"")</f>
        <v>0.69444444444445041</v>
      </c>
      <c r="G759" s="103">
        <f>IFERROR(VLOOKUP(E756&amp;-$A759,SCH!$E$5:$P$9552,7,0),"")</f>
        <v>33.700000000000003</v>
      </c>
      <c r="H759" s="20">
        <f t="shared" si="36"/>
        <v>2.0833333333327597E-2</v>
      </c>
      <c r="I759" s="104"/>
    </row>
    <row r="760" spans="1:9" ht="31.5">
      <c r="A760" s="102">
        <v>3</v>
      </c>
      <c r="B760" s="17">
        <f>IFERROR(VLOOKUP(E756&amp;-$A760,SCH!$E$5:$P$9552,2,0),"")</f>
        <v>0.71527777777777801</v>
      </c>
      <c r="C760" s="17" t="str">
        <f>IFERROR(VLOOKUP(E756&amp;-$A760,SCH!$E$5:$P$9552,3,0),"")</f>
        <v>TVM</v>
      </c>
      <c r="D760" s="17" t="str">
        <f>IFERROR(VLOOKUP(E756&amp;-$A760,SCH!$E$5:$P$9552,4,0),"")</f>
        <v xml:space="preserve">MRLR-AVKRA-KRKM
</v>
      </c>
      <c r="E760" s="17" t="str">
        <f>IFERROR(VLOOKUP(E756&amp;-$A760,SCH!$E$5:$P$9552,5,0),"")</f>
        <v>KLKV</v>
      </c>
      <c r="F760" s="17">
        <f>IFERROR(VLOOKUP(E756&amp;-$A760,SCH!$E$5:$P$9552,6,0),"")</f>
        <v>0.79861111111111127</v>
      </c>
      <c r="G760" s="103">
        <f>IFERROR(VLOOKUP(E756&amp;-$A760,SCH!$E$5:$P$9552,7,0),"")</f>
        <v>51</v>
      </c>
      <c r="H760" s="20">
        <f t="shared" si="36"/>
        <v>6.9444444444447528E-3</v>
      </c>
      <c r="I760" s="104"/>
    </row>
    <row r="761" spans="1:9" ht="15.75">
      <c r="A761" s="102">
        <v>4</v>
      </c>
      <c r="B761" s="17">
        <f>IFERROR(VLOOKUP(E756&amp;-$A761,SCH!$E$5:$P$9552,2,0),"")</f>
        <v>0.80555555555555602</v>
      </c>
      <c r="C761" s="17" t="str">
        <f>IFERROR(VLOOKUP(E756&amp;-$A761,SCH!$E$5:$P$9552,3,0),"")</f>
        <v>KLKV</v>
      </c>
      <c r="D761" s="17" t="str">
        <f>IFERROR(VLOOKUP(E756&amp;-$A761,SCH!$E$5:$P$9552,4,0),"")</f>
        <v>NH</v>
      </c>
      <c r="E761" s="17" t="str">
        <f>IFERROR(VLOOKUP(E756&amp;-$A761,SCH!$E$5:$P$9552,5,0),"")</f>
        <v>TVM</v>
      </c>
      <c r="F761" s="17">
        <f>IFERROR(VLOOKUP(E756&amp;-$A761,SCH!$E$5:$P$9552,6,0),"")</f>
        <v>0.8611111111111116</v>
      </c>
      <c r="G761" s="103">
        <f>IFERROR(VLOOKUP(E756&amp;-$A761,SCH!$E$5:$P$9552,7,0),"")</f>
        <v>33.700000000000003</v>
      </c>
      <c r="H761" s="20">
        <f t="shared" si="36"/>
        <v>6.9444444444444198E-3</v>
      </c>
      <c r="I761" s="104"/>
    </row>
    <row r="762" spans="1:9" ht="15.75">
      <c r="A762" s="102">
        <v>5</v>
      </c>
      <c r="B762" s="17">
        <f>IFERROR(VLOOKUP(E756&amp;-$A762,SCH!$E$5:$P$9552,2,0),"")</f>
        <v>0.86805555555555602</v>
      </c>
      <c r="C762" s="17" t="str">
        <f>IFERROR(VLOOKUP(E756&amp;-$A762,SCH!$E$5:$P$9552,3,0),"")</f>
        <v>TVM</v>
      </c>
      <c r="D762" s="17" t="str">
        <f>IFERROR(VLOOKUP(E756&amp;-$A762,SCH!$E$5:$P$9552,4,0),"")</f>
        <v>NH</v>
      </c>
      <c r="E762" s="17" t="str">
        <f>IFERROR(VLOOKUP(E756&amp;-$A762,SCH!$E$5:$P$9552,5,0),"")</f>
        <v>KLKV</v>
      </c>
      <c r="F762" s="17">
        <f>IFERROR(VLOOKUP(E756&amp;-$A762,SCH!$E$5:$P$9552,6,0),"")</f>
        <v>0.9236111111111116</v>
      </c>
      <c r="G762" s="103">
        <f>IFERROR(VLOOKUP(E756&amp;-$A762,SCH!$E$5:$P$9552,7,0),"")</f>
        <v>33.700000000000003</v>
      </c>
      <c r="H762" s="20">
        <f t="shared" si="36"/>
        <v>6.9444444444444198E-3</v>
      </c>
      <c r="I762" s="104"/>
    </row>
    <row r="763" spans="1:9" ht="15.75">
      <c r="A763" s="102">
        <v>6</v>
      </c>
      <c r="B763" s="17">
        <f>IFERROR(VLOOKUP(E756&amp;-$A763,SCH!$E$5:$P$9552,2,0),"")</f>
        <v>0.93055555555555602</v>
      </c>
      <c r="C763" s="17" t="str">
        <f>IFERROR(VLOOKUP(E756&amp;-$A763,SCH!$E$5:$P$9552,3,0),"")</f>
        <v>KLKV</v>
      </c>
      <c r="D763" s="17" t="str">
        <f>IFERROR(VLOOKUP(E756&amp;-$A763,SCH!$E$5:$P$9552,4,0),"")</f>
        <v>NH</v>
      </c>
      <c r="E763" s="17" t="str">
        <f>IFERROR(VLOOKUP(E756&amp;-$A763,SCH!$E$5:$P$9552,5,0),"")</f>
        <v>PSL</v>
      </c>
      <c r="F763" s="17">
        <f>IFERROR(VLOOKUP(E756&amp;-$A763,SCH!$E$5:$P$9552,6,0),"")</f>
        <v>0.93750000000000044</v>
      </c>
      <c r="G763" s="103">
        <f>IFERROR(VLOOKUP(E756&amp;-$A763,SCH!$E$5:$P$9552,7,0),"")</f>
        <v>3.5</v>
      </c>
      <c r="H763" s="20" t="str">
        <f>IFERROR((#REF!-F763),"")</f>
        <v/>
      </c>
      <c r="I763" s="104"/>
    </row>
    <row r="764" spans="1:9" ht="15.95" customHeight="1">
      <c r="A764" s="161" t="s">
        <v>96</v>
      </c>
      <c r="B764" s="161"/>
      <c r="C764" s="111">
        <f>B758-TIME(0,15,0)</f>
        <v>0.60069444444444542</v>
      </c>
      <c r="D764" s="110" t="s">
        <v>97</v>
      </c>
      <c r="E764" s="112">
        <f>VLOOKUP(E756&amp;-$A758,SCH!$E$5:$P$9552,8,0)</f>
        <v>0.34722222222222748</v>
      </c>
      <c r="F764" s="162" t="s">
        <v>98</v>
      </c>
      <c r="G764" s="162"/>
      <c r="H764" s="162"/>
      <c r="I764" s="113">
        <f>SUM(G758:G763)</f>
        <v>159.10000000000002</v>
      </c>
    </row>
    <row r="765" spans="1:9" ht="15.95" customHeight="1">
      <c r="A765" s="161" t="s">
        <v>99</v>
      </c>
      <c r="B765" s="161"/>
      <c r="C765" s="111">
        <f>C764+E765</f>
        <v>0.94791666666666718</v>
      </c>
      <c r="D765" s="110" t="s">
        <v>100</v>
      </c>
      <c r="E765" s="112">
        <f>VLOOKUP(E756&amp;-$A758,SCH!$E$5:$P$9552,9,0)</f>
        <v>0.34722222222222177</v>
      </c>
      <c r="F765" s="162" t="s">
        <v>101</v>
      </c>
      <c r="G765" s="162"/>
      <c r="H765" s="162"/>
      <c r="I765" s="114">
        <f>VLOOKUP(E756&amp;-$A758,SCH!$E$5:$P$9552,10,0)</f>
        <v>1.3888888888894169E-2</v>
      </c>
    </row>
    <row r="766" spans="1:9" ht="14.45" customHeight="1">
      <c r="A766" s="163" t="s">
        <v>102</v>
      </c>
      <c r="B766" s="163"/>
      <c r="C766" s="163"/>
      <c r="D766" s="163"/>
      <c r="E766" s="163"/>
      <c r="F766" s="163"/>
      <c r="G766" s="163"/>
      <c r="H766" s="163"/>
      <c r="I766" s="163"/>
    </row>
    <row r="767" spans="1:9">
      <c r="A767" s="163"/>
      <c r="B767" s="163"/>
      <c r="C767" s="163"/>
      <c r="D767" s="163"/>
      <c r="E767" s="163"/>
      <c r="F767" s="163"/>
      <c r="G767" s="163"/>
      <c r="H767" s="163"/>
      <c r="I767" s="163"/>
    </row>
    <row r="768" spans="1:9">
      <c r="A768" s="163"/>
      <c r="B768" s="163"/>
      <c r="C768" s="163"/>
      <c r="D768" s="163"/>
      <c r="E768" s="163"/>
      <c r="F768" s="163"/>
      <c r="G768" s="163"/>
      <c r="H768" s="163"/>
      <c r="I768" s="163"/>
    </row>
    <row r="769" spans="1:9" ht="14.45" customHeight="1">
      <c r="A769" s="164" t="s">
        <v>103</v>
      </c>
      <c r="B769" s="164"/>
      <c r="C769" s="164"/>
      <c r="D769" s="165" t="s">
        <v>104</v>
      </c>
      <c r="E769" s="164" t="s">
        <v>105</v>
      </c>
      <c r="F769" s="164"/>
      <c r="G769" s="164"/>
      <c r="H769" s="164"/>
      <c r="I769" s="164"/>
    </row>
    <row r="770" spans="1:9">
      <c r="A770" s="164"/>
      <c r="B770" s="164"/>
      <c r="C770" s="164"/>
      <c r="D770" s="165"/>
      <c r="E770" s="164"/>
      <c r="F770" s="164"/>
      <c r="G770" s="164"/>
      <c r="H770" s="164"/>
      <c r="I770" s="164"/>
    </row>
    <row r="771" spans="1:9">
      <c r="A771" s="164"/>
      <c r="B771" s="164"/>
      <c r="C771" s="164"/>
      <c r="D771" s="165"/>
      <c r="E771" s="164"/>
      <c r="F771" s="164"/>
      <c r="G771" s="164"/>
      <c r="H771" s="164"/>
      <c r="I771" s="164"/>
    </row>
    <row r="772" spans="1:9">
      <c r="A772" s="164"/>
      <c r="B772" s="164"/>
      <c r="C772" s="164"/>
      <c r="D772" s="165"/>
      <c r="E772" s="164"/>
      <c r="F772" s="164"/>
      <c r="G772" s="164"/>
      <c r="H772" s="164"/>
      <c r="I772" s="164"/>
    </row>
    <row r="775" spans="1:9" ht="20.25">
      <c r="A775" s="166" t="str">
        <f>SCH!$A$1</f>
        <v>UNIT : PARASSALA</v>
      </c>
      <c r="B775" s="166"/>
      <c r="C775" s="166"/>
      <c r="D775" s="166"/>
      <c r="E775" s="166"/>
      <c r="F775" s="166"/>
      <c r="G775" s="166"/>
      <c r="H775" s="166"/>
      <c r="I775" s="166"/>
    </row>
    <row r="776" spans="1:9" ht="17.45" customHeight="1">
      <c r="A776" s="167" t="s">
        <v>87</v>
      </c>
      <c r="B776" s="167"/>
      <c r="C776" s="167"/>
      <c r="D776" s="170"/>
      <c r="E776" s="170"/>
      <c r="F776" s="170"/>
      <c r="G776" s="168" t="s">
        <v>88</v>
      </c>
      <c r="H776" s="168"/>
      <c r="I776" s="168"/>
    </row>
    <row r="777" spans="1:9" ht="20.45" customHeight="1">
      <c r="A777" s="158" t="s">
        <v>89</v>
      </c>
      <c r="B777" s="158"/>
      <c r="C777" s="89" t="s">
        <v>90</v>
      </c>
      <c r="D777" s="88" t="s">
        <v>91</v>
      </c>
      <c r="E777" s="159">
        <v>48</v>
      </c>
      <c r="F777" s="159"/>
      <c r="G777" s="90" t="s">
        <v>92</v>
      </c>
      <c r="H777" s="160"/>
      <c r="I777" s="160"/>
    </row>
    <row r="778" spans="1:9" ht="28.5">
      <c r="A778" s="92" t="s">
        <v>4</v>
      </c>
      <c r="B778" s="93" t="s">
        <v>18</v>
      </c>
      <c r="C778" s="93" t="s">
        <v>19</v>
      </c>
      <c r="D778" s="93" t="s">
        <v>93</v>
      </c>
      <c r="E778" s="93" t="s">
        <v>20</v>
      </c>
      <c r="F778" s="94" t="s">
        <v>94</v>
      </c>
      <c r="G778" s="95" t="s">
        <v>95</v>
      </c>
      <c r="H778" s="94" t="s">
        <v>17</v>
      </c>
      <c r="I778" s="96" t="s">
        <v>23</v>
      </c>
    </row>
    <row r="779" spans="1:9" ht="15.75">
      <c r="A779" s="97">
        <v>1</v>
      </c>
      <c r="B779" s="98">
        <f>IFERROR(VLOOKUP(E777&amp;-$A779,SCH!$E$5:$P$9552,2,0),"")</f>
        <v>0.22916666666666699</v>
      </c>
      <c r="C779" s="98" t="str">
        <f>IFERROR(VLOOKUP(E777&amp;-$A779,SCH!$E$5:$P$9552,3,0),"")</f>
        <v>PSL</v>
      </c>
      <c r="D779" s="98" t="str">
        <f>IFERROR(VLOOKUP(E777&amp;-$A779,SCH!$E$5:$P$9552,4,0),"")</f>
        <v>AYRA</v>
      </c>
      <c r="E779" s="98" t="str">
        <f>IFERROR(VLOOKUP(E777&amp;-$A779,SCH!$E$5:$P$9552,5,0),"")</f>
        <v>CHVLA</v>
      </c>
      <c r="F779" s="98">
        <f>IFERROR(VLOOKUP(E777&amp;-$A779,SCH!$E$5:$P$9552,6,0),"")</f>
        <v>0.2395833333333337</v>
      </c>
      <c r="G779" s="99">
        <f>IFERROR(VLOOKUP(E777&amp;-$A779,SCH!$E$5:$P$9552,7,0),"")</f>
        <v>6</v>
      </c>
      <c r="H779" s="100">
        <f t="shared" ref="H779:H783" si="37">IFERROR((B780-F779),"")</f>
        <v>6.9444444444443088E-3</v>
      </c>
      <c r="I779" s="101"/>
    </row>
    <row r="780" spans="1:9" ht="15.75">
      <c r="A780" s="102">
        <v>2</v>
      </c>
      <c r="B780" s="17">
        <f>IFERROR(VLOOKUP(E777&amp;-$A780,SCH!$E$5:$P$9552,2,0),"")</f>
        <v>0.24652777777777801</v>
      </c>
      <c r="C780" s="17" t="str">
        <f>IFERROR(VLOOKUP(E777&amp;-$A780,SCH!$E$5:$P$9552,3,0),"")</f>
        <v>CHVLA</v>
      </c>
      <c r="D780" s="17" t="str">
        <f>IFERROR(VLOOKUP(E777&amp;-$A780,SCH!$E$5:$P$9552,4,0),"")</f>
        <v>AYRA</v>
      </c>
      <c r="E780" s="17" t="str">
        <f>IFERROR(VLOOKUP(E777&amp;-$A780,SCH!$E$5:$P$9552,5,0),"")</f>
        <v>TVM</v>
      </c>
      <c r="F780" s="17">
        <f>IFERROR(VLOOKUP(E777&amp;-$A780,SCH!$E$5:$P$9552,6,0),"")</f>
        <v>0.30902777777777801</v>
      </c>
      <c r="G780" s="103">
        <f>IFERROR(VLOOKUP(E777&amp;-$A780,SCH!$E$5:$P$9552,7,0),"")</f>
        <v>37</v>
      </c>
      <c r="H780" s="20">
        <f t="shared" si="37"/>
        <v>6.9444444444439757E-3</v>
      </c>
      <c r="I780" s="104"/>
    </row>
    <row r="781" spans="1:9" ht="15.75">
      <c r="A781" s="102">
        <v>3</v>
      </c>
      <c r="B781" s="17">
        <f>IFERROR(VLOOKUP(E777&amp;-$A781,SCH!$E$5:$P$9552,2,0),"")</f>
        <v>0.31597222222222199</v>
      </c>
      <c r="C781" s="17" t="str">
        <f>IFERROR(VLOOKUP(E777&amp;-$A781,SCH!$E$5:$P$9552,3,0),"")</f>
        <v>TVM</v>
      </c>
      <c r="D781" s="17" t="str">
        <f>IFERROR(VLOOKUP(E777&amp;-$A781,SCH!$E$5:$P$9552,4,0),"")</f>
        <v>AYRA</v>
      </c>
      <c r="E781" s="17" t="str">
        <f>IFERROR(VLOOKUP(E777&amp;-$A781,SCH!$E$5:$P$9552,5,0),"")</f>
        <v>CHVLA</v>
      </c>
      <c r="F781" s="17">
        <f>IFERROR(VLOOKUP(E777&amp;-$A781,SCH!$E$5:$P$9552,6,0),"")</f>
        <v>0.37847222222222199</v>
      </c>
      <c r="G781" s="103">
        <f>IFERROR(VLOOKUP(E777&amp;-$A781,SCH!$E$5:$P$9552,7,0),"")</f>
        <v>37</v>
      </c>
      <c r="H781" s="20">
        <f t="shared" si="37"/>
        <v>2.0833333333334036E-2</v>
      </c>
      <c r="I781" s="104"/>
    </row>
    <row r="782" spans="1:9" ht="15.75">
      <c r="A782" s="102">
        <v>4</v>
      </c>
      <c r="B782" s="17">
        <f>IFERROR(VLOOKUP(E777&amp;-$A782,SCH!$E$5:$P$9552,2,0),"")</f>
        <v>0.39930555555555602</v>
      </c>
      <c r="C782" s="17" t="str">
        <f>IFERROR(VLOOKUP(E777&amp;-$A782,SCH!$E$5:$P$9552,3,0),"")</f>
        <v>CHVLA</v>
      </c>
      <c r="D782" s="17" t="str">
        <f>IFERROR(VLOOKUP(E777&amp;-$A782,SCH!$E$5:$P$9552,4,0),"")</f>
        <v>AYRA</v>
      </c>
      <c r="E782" s="17" t="str">
        <f>IFERROR(VLOOKUP(E777&amp;-$A782,SCH!$E$5:$P$9552,5,0),"")</f>
        <v>MC</v>
      </c>
      <c r="F782" s="17">
        <f>IFERROR(VLOOKUP(E777&amp;-$A782,SCH!$E$5:$P$9552,6,0),"")</f>
        <v>0.47916666666666713</v>
      </c>
      <c r="G782" s="103">
        <f>IFERROR(VLOOKUP(E777&amp;-$A782,SCH!$E$5:$P$9552,7,0),"")</f>
        <v>44</v>
      </c>
      <c r="H782" s="20">
        <f t="shared" si="37"/>
        <v>6.9444444444439757E-3</v>
      </c>
      <c r="I782" s="104"/>
    </row>
    <row r="783" spans="1:9" ht="15.75">
      <c r="A783" s="102">
        <v>5</v>
      </c>
      <c r="B783" s="17">
        <f>IFERROR(VLOOKUP(E777&amp;-$A783,SCH!$E$5:$P$9552,2,0),"")</f>
        <v>0.4861111111111111</v>
      </c>
      <c r="C783" s="17" t="str">
        <f>IFERROR(VLOOKUP(E777&amp;-$A783,SCH!$E$5:$P$9552,3,0),"")</f>
        <v>MC</v>
      </c>
      <c r="D783" s="17" t="str">
        <f>IFERROR(VLOOKUP(E777&amp;-$A783,SCH!$E$5:$P$9552,4,0),"")</f>
        <v>NH</v>
      </c>
      <c r="E783" s="17" t="str">
        <f>IFERROR(VLOOKUP(E777&amp;-$A783,SCH!$E$5:$P$9552,5,0),"")</f>
        <v>KLKV</v>
      </c>
      <c r="F783" s="17">
        <f>IFERROR(VLOOKUP(E777&amp;-$A783,SCH!$E$5:$P$9552,6,0),"")</f>
        <v>0.5625</v>
      </c>
      <c r="G783" s="103">
        <f>IFERROR(VLOOKUP(E777&amp;-$A783,SCH!$E$5:$P$9552,7,0),"")</f>
        <v>40</v>
      </c>
      <c r="H783" s="20">
        <f t="shared" si="37"/>
        <v>3.4722222222222099E-3</v>
      </c>
      <c r="I783" s="104"/>
    </row>
    <row r="784" spans="1:9" ht="15.75">
      <c r="A784" s="102">
        <v>6</v>
      </c>
      <c r="B784" s="17">
        <f>IFERROR(VLOOKUP(E777&amp;-$A784,SCH!$E$5:$P$9552,2,0),"")</f>
        <v>0.56597222222222221</v>
      </c>
      <c r="C784" s="17" t="str">
        <f>IFERROR(VLOOKUP(E777&amp;-$A784,SCH!$E$5:$P$9552,3,0),"")</f>
        <v>KLKV</v>
      </c>
      <c r="D784" s="17" t="str">
        <f>IFERROR(VLOOKUP(E777&amp;-$A784,SCH!$E$5:$P$9552,4,0),"")</f>
        <v>NH</v>
      </c>
      <c r="E784" s="17" t="str">
        <f>IFERROR(VLOOKUP(E777&amp;-$A784,SCH!$E$5:$P$9552,5,0),"")</f>
        <v>PSL</v>
      </c>
      <c r="F784" s="17">
        <f>IFERROR(VLOOKUP(E777&amp;-$A784,SCH!$E$5:$P$9552,6,0),"")</f>
        <v>0.57291666666666663</v>
      </c>
      <c r="G784" s="103">
        <f>IFERROR(VLOOKUP(E777&amp;-$A784,SCH!$E$5:$P$9552,7,0),"")</f>
        <v>3.5</v>
      </c>
      <c r="H784" s="20" t="str">
        <f>IFERROR((#REF!-F784),"")</f>
        <v/>
      </c>
      <c r="I784" s="104"/>
    </row>
    <row r="785" spans="1:9" ht="15.95" customHeight="1">
      <c r="A785" s="161" t="s">
        <v>96</v>
      </c>
      <c r="B785" s="161"/>
      <c r="C785" s="111">
        <f>B779-TIME(0,15,0)</f>
        <v>0.21875000000000033</v>
      </c>
      <c r="D785" s="110" t="s">
        <v>97</v>
      </c>
      <c r="E785" s="112">
        <f>VLOOKUP(E777&amp;-$A779,SCH!$E$5:$P$9552,8,0)</f>
        <v>0.36458333333333232</v>
      </c>
      <c r="F785" s="162" t="s">
        <v>98</v>
      </c>
      <c r="G785" s="162"/>
      <c r="H785" s="162"/>
      <c r="I785" s="113">
        <f>SUM(G779:G784)</f>
        <v>167.5</v>
      </c>
    </row>
    <row r="786" spans="1:9" ht="15.95" customHeight="1">
      <c r="A786" s="161" t="s">
        <v>99</v>
      </c>
      <c r="B786" s="161"/>
      <c r="C786" s="111">
        <f>C785+E786</f>
        <v>0.58333333333333337</v>
      </c>
      <c r="D786" s="110" t="s">
        <v>100</v>
      </c>
      <c r="E786" s="112">
        <f>VLOOKUP(E777&amp;-$A779,SCH!$E$5:$P$9552,9,0)</f>
        <v>0.36458333333333304</v>
      </c>
      <c r="F786" s="162" t="s">
        <v>101</v>
      </c>
      <c r="G786" s="162"/>
      <c r="H786" s="162"/>
      <c r="I786" s="114">
        <f>VLOOKUP(E777&amp;-$A779,SCH!$E$5:$P$9552,10,0)</f>
        <v>3.1249999999999001E-2</v>
      </c>
    </row>
    <row r="787" spans="1:9" ht="14.45" customHeight="1">
      <c r="A787" s="163" t="s">
        <v>102</v>
      </c>
      <c r="B787" s="163"/>
      <c r="C787" s="163"/>
      <c r="D787" s="163"/>
      <c r="E787" s="163"/>
      <c r="F787" s="163"/>
      <c r="G787" s="163"/>
      <c r="H787" s="163"/>
      <c r="I787" s="163"/>
    </row>
    <row r="788" spans="1:9">
      <c r="A788" s="163"/>
      <c r="B788" s="163"/>
      <c r="C788" s="163"/>
      <c r="D788" s="163"/>
      <c r="E788" s="163"/>
      <c r="F788" s="163"/>
      <c r="G788" s="163"/>
      <c r="H788" s="163"/>
      <c r="I788" s="163"/>
    </row>
    <row r="789" spans="1:9">
      <c r="A789" s="163"/>
      <c r="B789" s="163"/>
      <c r="C789" s="163"/>
      <c r="D789" s="163"/>
      <c r="E789" s="163"/>
      <c r="F789" s="163"/>
      <c r="G789" s="163"/>
      <c r="H789" s="163"/>
      <c r="I789" s="163"/>
    </row>
    <row r="790" spans="1:9" ht="14.45" customHeight="1">
      <c r="A790" s="164" t="s">
        <v>103</v>
      </c>
      <c r="B790" s="164"/>
      <c r="C790" s="164"/>
      <c r="D790" s="165" t="s">
        <v>104</v>
      </c>
      <c r="E790" s="164" t="s">
        <v>105</v>
      </c>
      <c r="F790" s="164"/>
      <c r="G790" s="164"/>
      <c r="H790" s="164"/>
      <c r="I790" s="164"/>
    </row>
    <row r="791" spans="1:9">
      <c r="A791" s="164"/>
      <c r="B791" s="164"/>
      <c r="C791" s="164"/>
      <c r="D791" s="165"/>
      <c r="E791" s="164"/>
      <c r="F791" s="164"/>
      <c r="G791" s="164"/>
      <c r="H791" s="164"/>
      <c r="I791" s="164"/>
    </row>
    <row r="792" spans="1:9">
      <c r="A792" s="164"/>
      <c r="B792" s="164"/>
      <c r="C792" s="164"/>
      <c r="D792" s="165"/>
      <c r="E792" s="164"/>
      <c r="F792" s="164"/>
      <c r="G792" s="164"/>
      <c r="H792" s="164"/>
      <c r="I792" s="164"/>
    </row>
    <row r="793" spans="1:9">
      <c r="A793" s="164"/>
      <c r="B793" s="164"/>
      <c r="C793" s="164"/>
      <c r="D793" s="165"/>
      <c r="E793" s="164"/>
      <c r="F793" s="164"/>
      <c r="G793" s="164"/>
      <c r="H793" s="164"/>
      <c r="I793" s="164"/>
    </row>
    <row r="795" spans="1:9" ht="20.25">
      <c r="A795" s="166" t="str">
        <f>SCH!$A$1</f>
        <v>UNIT : PARASSALA</v>
      </c>
      <c r="B795" s="166"/>
      <c r="C795" s="166"/>
      <c r="D795" s="166"/>
      <c r="E795" s="166"/>
      <c r="F795" s="166"/>
      <c r="G795" s="166"/>
      <c r="H795" s="166"/>
      <c r="I795" s="166"/>
    </row>
    <row r="796" spans="1:9" ht="17.45" customHeight="1">
      <c r="A796" s="167" t="s">
        <v>87</v>
      </c>
      <c r="B796" s="167"/>
      <c r="C796" s="167"/>
      <c r="D796" s="170"/>
      <c r="E796" s="170"/>
      <c r="F796" s="170"/>
      <c r="G796" s="168" t="s">
        <v>88</v>
      </c>
      <c r="H796" s="168"/>
      <c r="I796" s="168"/>
    </row>
    <row r="797" spans="1:9" ht="20.45" customHeight="1">
      <c r="A797" s="158" t="s">
        <v>89</v>
      </c>
      <c r="B797" s="158"/>
      <c r="C797" s="89" t="s">
        <v>90</v>
      </c>
      <c r="D797" s="88" t="s">
        <v>91</v>
      </c>
      <c r="E797" s="159">
        <v>49</v>
      </c>
      <c r="F797" s="159"/>
      <c r="G797" s="90" t="s">
        <v>92</v>
      </c>
      <c r="H797" s="160"/>
      <c r="I797" s="160"/>
    </row>
    <row r="798" spans="1:9" ht="28.5">
      <c r="A798" s="92" t="s">
        <v>4</v>
      </c>
      <c r="B798" s="93" t="s">
        <v>18</v>
      </c>
      <c r="C798" s="93" t="s">
        <v>19</v>
      </c>
      <c r="D798" s="93" t="s">
        <v>93</v>
      </c>
      <c r="E798" s="93" t="s">
        <v>20</v>
      </c>
      <c r="F798" s="94" t="s">
        <v>94</v>
      </c>
      <c r="G798" s="95" t="s">
        <v>95</v>
      </c>
      <c r="H798" s="94" t="s">
        <v>17</v>
      </c>
      <c r="I798" s="96" t="s">
        <v>23</v>
      </c>
    </row>
    <row r="799" spans="1:9" ht="15.75">
      <c r="A799" s="97">
        <v>1</v>
      </c>
      <c r="B799" s="98">
        <f>IFERROR(VLOOKUP(E797&amp;-$A799,SCH!$E$5:$P$9552,2,0),"")</f>
        <v>0.32638888888888901</v>
      </c>
      <c r="C799" s="98" t="str">
        <f>IFERROR(VLOOKUP(E797&amp;-$A799,SCH!$E$5:$P$9552,3,0),"")</f>
        <v>PSL</v>
      </c>
      <c r="D799" s="98" t="str">
        <f>IFERROR(VLOOKUP(E797&amp;-$A799,SCH!$E$5:$P$9552,4,0),"")</f>
        <v>AYRA</v>
      </c>
      <c r="E799" s="98" t="str">
        <f>IFERROR(VLOOKUP(E797&amp;-$A799,SCH!$E$5:$P$9552,5,0),"")</f>
        <v>CHVLA</v>
      </c>
      <c r="F799" s="98">
        <f>IFERROR(VLOOKUP(E797&amp;-$A799,SCH!$E$5:$P$9552,6,0),"")</f>
        <v>0.33680555555555569</v>
      </c>
      <c r="G799" s="99">
        <f>IFERROR(VLOOKUP(E797&amp;-$A799,SCH!$E$5:$P$9552,7,0),"")</f>
        <v>6</v>
      </c>
      <c r="H799" s="100">
        <f t="shared" ref="H799:H803" si="38">IFERROR((B800-F799),"")</f>
        <v>3.3306690738754696E-16</v>
      </c>
      <c r="I799" s="101"/>
    </row>
    <row r="800" spans="1:9" ht="15.75">
      <c r="A800" s="102">
        <v>2</v>
      </c>
      <c r="B800" s="17">
        <f>IFERROR(VLOOKUP(E797&amp;-$A800,SCH!$E$5:$P$9552,2,0),"")</f>
        <v>0.33680555555555602</v>
      </c>
      <c r="C800" s="17" t="str">
        <f>IFERROR(VLOOKUP(E797&amp;-$A800,SCH!$E$5:$P$9552,3,0),"")</f>
        <v>CHVLA</v>
      </c>
      <c r="D800" s="17" t="str">
        <f>IFERROR(VLOOKUP(E797&amp;-$A800,SCH!$E$5:$P$9552,4,0),"")</f>
        <v>NR-PLKDA</v>
      </c>
      <c r="E800" s="17" t="str">
        <f>IFERROR(VLOOKUP(E797&amp;-$A800,SCH!$E$5:$P$9552,5,0),"")</f>
        <v>MC</v>
      </c>
      <c r="F800" s="17">
        <f>IFERROR(VLOOKUP(E797&amp;-$A800,SCH!$E$5:$P$9552,6,0),"")</f>
        <v>0.41319444444444492</v>
      </c>
      <c r="G800" s="103">
        <f>IFERROR(VLOOKUP(E797&amp;-$A800,SCH!$E$5:$P$9552,7,0),"")</f>
        <v>41</v>
      </c>
      <c r="H800" s="20">
        <f t="shared" si="38"/>
        <v>2.0833333333333093E-2</v>
      </c>
      <c r="I800" s="104"/>
    </row>
    <row r="801" spans="1:9" ht="15.75">
      <c r="A801" s="102">
        <v>3</v>
      </c>
      <c r="B801" s="17">
        <f>IFERROR(VLOOKUP(E797&amp;-$A801,SCH!$E$5:$P$9552,2,0),"")</f>
        <v>0.43402777777777801</v>
      </c>
      <c r="C801" s="17" t="str">
        <f>IFERROR(VLOOKUP(E797&amp;-$A801,SCH!$E$5:$P$9552,3,0),"")</f>
        <v>MC</v>
      </c>
      <c r="D801" s="17" t="str">
        <f>IFERROR(VLOOKUP(E797&amp;-$A801,SCH!$E$5:$P$9552,4,0),"")</f>
        <v>NH</v>
      </c>
      <c r="E801" s="17" t="str">
        <f>IFERROR(VLOOKUP(E797&amp;-$A801,SCH!$E$5:$P$9552,5,0),"")</f>
        <v>KLKV</v>
      </c>
      <c r="F801" s="17">
        <f>IFERROR(VLOOKUP(E797&amp;-$A801,SCH!$E$5:$P$9552,6,0),"")</f>
        <v>0.50347222222222243</v>
      </c>
      <c r="G801" s="103">
        <f>IFERROR(VLOOKUP(E797&amp;-$A801,SCH!$E$5:$P$9552,7,0),"")</f>
        <v>40</v>
      </c>
      <c r="H801" s="20">
        <f t="shared" si="38"/>
        <v>6.9444444444445308E-3</v>
      </c>
      <c r="I801" s="104"/>
    </row>
    <row r="802" spans="1:9" ht="15.75">
      <c r="A802" s="102">
        <v>4</v>
      </c>
      <c r="B802" s="17">
        <f>IFERROR(VLOOKUP(E797&amp;-$A802,SCH!$E$5:$P$9552,2,0),"")</f>
        <v>0.51041666666666696</v>
      </c>
      <c r="C802" s="17" t="str">
        <f>IFERROR(VLOOKUP(E797&amp;-$A802,SCH!$E$5:$P$9552,3,0),"")</f>
        <v>KLKV</v>
      </c>
      <c r="D802" s="17" t="str">
        <f>IFERROR(VLOOKUP(E797&amp;-$A802,SCH!$E$5:$P$9552,4,0),"")</f>
        <v>NH</v>
      </c>
      <c r="E802" s="17" t="str">
        <f>IFERROR(VLOOKUP(E797&amp;-$A802,SCH!$E$5:$P$9552,5,0),"")</f>
        <v>MC</v>
      </c>
      <c r="F802" s="17">
        <f>IFERROR(VLOOKUP(E797&amp;-$A802,SCH!$E$5:$P$9552,6,0),"")</f>
        <v>0.57986111111111138</v>
      </c>
      <c r="G802" s="103">
        <f>IFERROR(VLOOKUP(E797&amp;-$A802,SCH!$E$5:$P$9552,7,0),"")</f>
        <v>40</v>
      </c>
      <c r="H802" s="20">
        <f t="shared" si="38"/>
        <v>9.3749999999999778E-2</v>
      </c>
      <c r="I802" s="104"/>
    </row>
    <row r="803" spans="1:9" ht="15.75">
      <c r="A803" s="102">
        <v>5</v>
      </c>
      <c r="B803" s="17">
        <f>IFERROR(VLOOKUP(E797&amp;-$A803,SCH!$E$5:$P$9552,2,0),"")</f>
        <v>0.67361111111111116</v>
      </c>
      <c r="C803" s="17" t="str">
        <f>IFERROR(VLOOKUP(E797&amp;-$A803,SCH!$E$5:$P$9552,3,0),"")</f>
        <v>MC</v>
      </c>
      <c r="D803" s="17" t="str">
        <f>IFERROR(VLOOKUP(E797&amp;-$A803,SCH!$E$5:$P$9552,4,0),"")</f>
        <v>PTM-TVM-NTA-MVKV</v>
      </c>
      <c r="E803" s="17" t="str">
        <f>IFERROR(VLOOKUP(E797&amp;-$A803,SCH!$E$5:$P$9552,5,0),"")</f>
        <v>KLKV</v>
      </c>
      <c r="F803" s="17">
        <f>IFERROR(VLOOKUP(E797&amp;-$A803,SCH!$E$5:$P$9552,6,0),"")</f>
        <v>0.76388888888888895</v>
      </c>
      <c r="G803" s="103">
        <f>IFERROR(VLOOKUP(E797&amp;-$A803,SCH!$E$5:$P$9552,7,0),"")</f>
        <v>48.5</v>
      </c>
      <c r="H803" s="20">
        <f t="shared" si="38"/>
        <v>6.9444444444460851E-3</v>
      </c>
      <c r="I803" s="104"/>
    </row>
    <row r="804" spans="1:9" ht="15.75">
      <c r="A804" s="102">
        <v>6</v>
      </c>
      <c r="B804" s="17">
        <f>IFERROR(VLOOKUP(E797&amp;-$A804,SCH!$E$5:$P$9552,2,0),"")</f>
        <v>0.77083333333333504</v>
      </c>
      <c r="C804" s="17" t="str">
        <f>IFERROR(VLOOKUP(E797&amp;-$A804,SCH!$E$5:$P$9552,3,0),"")</f>
        <v>KLKV</v>
      </c>
      <c r="D804" s="17" t="str">
        <f>IFERROR(VLOOKUP(E797&amp;-$A804,SCH!$E$5:$P$9552,4,0),"")</f>
        <v>NH</v>
      </c>
      <c r="E804" s="17" t="str">
        <f>IFERROR(VLOOKUP(E797&amp;-$A804,SCH!$E$5:$P$9552,5,0),"")</f>
        <v>PSL</v>
      </c>
      <c r="F804" s="17">
        <f>IFERROR(VLOOKUP(E797&amp;-$A804,SCH!$E$5:$P$9552,6,0),"")</f>
        <v>0.77777777777777946</v>
      </c>
      <c r="G804" s="103">
        <f>IFERROR(VLOOKUP(E797&amp;-$A804,SCH!$E$5:$P$9552,7,0),"")</f>
        <v>3.5</v>
      </c>
      <c r="H804" s="20" t="str">
        <f>IFERROR((#REF!-F804),"")</f>
        <v/>
      </c>
      <c r="I804" s="104"/>
    </row>
    <row r="805" spans="1:9" ht="15.95" customHeight="1">
      <c r="A805" s="161" t="s">
        <v>96</v>
      </c>
      <c r="B805" s="161"/>
      <c r="C805" s="111">
        <f>B799-TIME(0,15,0)</f>
        <v>0.31597222222222232</v>
      </c>
      <c r="D805" s="110" t="s">
        <v>97</v>
      </c>
      <c r="E805" s="112">
        <f>VLOOKUP(E797&amp;-$A799,SCH!$E$5:$P$9552,8,0)</f>
        <v>0.37847222222222426</v>
      </c>
      <c r="F805" s="162" t="s">
        <v>98</v>
      </c>
      <c r="G805" s="162"/>
      <c r="H805" s="162"/>
      <c r="I805" s="113">
        <f>SUM(G799:G804)</f>
        <v>179</v>
      </c>
    </row>
    <row r="806" spans="1:9" ht="15.95" customHeight="1">
      <c r="A806" s="161" t="s">
        <v>99</v>
      </c>
      <c r="B806" s="161"/>
      <c r="C806" s="111">
        <f>C805+E806</f>
        <v>0.7881944444444462</v>
      </c>
      <c r="D806" s="110" t="s">
        <v>100</v>
      </c>
      <c r="E806" s="112">
        <f>VLOOKUP(E797&amp;-$A799,SCH!$E$5:$P$9552,9,0)</f>
        <v>0.47222222222222382</v>
      </c>
      <c r="F806" s="162" t="s">
        <v>101</v>
      </c>
      <c r="G806" s="162"/>
      <c r="H806" s="162"/>
      <c r="I806" s="114">
        <f>VLOOKUP(E797&amp;-$A799,SCH!$E$5:$P$9552,10,0)</f>
        <v>4.5138888888890949E-2</v>
      </c>
    </row>
    <row r="807" spans="1:9" ht="14.45" customHeight="1">
      <c r="A807" s="163" t="s">
        <v>102</v>
      </c>
      <c r="B807" s="163"/>
      <c r="C807" s="163"/>
      <c r="D807" s="163"/>
      <c r="E807" s="163"/>
      <c r="F807" s="163"/>
      <c r="G807" s="163"/>
      <c r="H807" s="163"/>
      <c r="I807" s="163"/>
    </row>
    <row r="808" spans="1:9">
      <c r="A808" s="163"/>
      <c r="B808" s="163"/>
      <c r="C808" s="163"/>
      <c r="D808" s="163"/>
      <c r="E808" s="163"/>
      <c r="F808" s="163"/>
      <c r="G808" s="163"/>
      <c r="H808" s="163"/>
      <c r="I808" s="163"/>
    </row>
    <row r="809" spans="1:9">
      <c r="A809" s="163"/>
      <c r="B809" s="163"/>
      <c r="C809" s="163"/>
      <c r="D809" s="163"/>
      <c r="E809" s="163"/>
      <c r="F809" s="163"/>
      <c r="G809" s="163"/>
      <c r="H809" s="163"/>
      <c r="I809" s="163"/>
    </row>
    <row r="810" spans="1:9" ht="14.45" customHeight="1">
      <c r="A810" s="164" t="s">
        <v>103</v>
      </c>
      <c r="B810" s="164"/>
      <c r="C810" s="164"/>
      <c r="D810" s="165" t="s">
        <v>104</v>
      </c>
      <c r="E810" s="164" t="s">
        <v>105</v>
      </c>
      <c r="F810" s="164"/>
      <c r="G810" s="164"/>
      <c r="H810" s="164"/>
      <c r="I810" s="164"/>
    </row>
    <row r="811" spans="1:9">
      <c r="A811" s="164"/>
      <c r="B811" s="164"/>
      <c r="C811" s="164"/>
      <c r="D811" s="165"/>
      <c r="E811" s="164"/>
      <c r="F811" s="164"/>
      <c r="G811" s="164"/>
      <c r="H811" s="164"/>
      <c r="I811" s="164"/>
    </row>
    <row r="812" spans="1:9">
      <c r="A812" s="164"/>
      <c r="B812" s="164"/>
      <c r="C812" s="164"/>
      <c r="D812" s="165"/>
      <c r="E812" s="164"/>
      <c r="F812" s="164"/>
      <c r="G812" s="164"/>
      <c r="H812" s="164"/>
      <c r="I812" s="164"/>
    </row>
    <row r="813" spans="1:9">
      <c r="A813" s="164"/>
      <c r="B813" s="164"/>
      <c r="C813" s="164"/>
      <c r="D813" s="165"/>
      <c r="E813" s="164"/>
      <c r="F813" s="164"/>
      <c r="G813" s="164"/>
      <c r="H813" s="164"/>
      <c r="I813" s="164"/>
    </row>
    <row r="816" spans="1:9" ht="20.25">
      <c r="A816" s="166" t="str">
        <f>SCH!$A$1</f>
        <v>UNIT : PARASSALA</v>
      </c>
      <c r="B816" s="166"/>
      <c r="C816" s="166"/>
      <c r="D816" s="166"/>
      <c r="E816" s="166"/>
      <c r="F816" s="166"/>
      <c r="G816" s="166"/>
      <c r="H816" s="166"/>
      <c r="I816" s="166"/>
    </row>
    <row r="817" spans="1:9" ht="17.45" customHeight="1">
      <c r="A817" s="167" t="s">
        <v>87</v>
      </c>
      <c r="B817" s="167"/>
      <c r="C817" s="167"/>
      <c r="D817" s="170"/>
      <c r="E817" s="170"/>
      <c r="F817" s="170"/>
      <c r="G817" s="168" t="s">
        <v>88</v>
      </c>
      <c r="H817" s="168"/>
      <c r="I817" s="168"/>
    </row>
    <row r="818" spans="1:9" ht="20.45" customHeight="1">
      <c r="A818" s="158" t="s">
        <v>89</v>
      </c>
      <c r="B818" s="158"/>
      <c r="C818" s="89" t="s">
        <v>90</v>
      </c>
      <c r="D818" s="88" t="s">
        <v>91</v>
      </c>
      <c r="E818" s="159">
        <v>50</v>
      </c>
      <c r="F818" s="159"/>
      <c r="G818" s="90" t="s">
        <v>92</v>
      </c>
      <c r="H818" s="160"/>
      <c r="I818" s="160"/>
    </row>
    <row r="819" spans="1:9" ht="28.5">
      <c r="A819" s="92" t="s">
        <v>4</v>
      </c>
      <c r="B819" s="93" t="s">
        <v>18</v>
      </c>
      <c r="C819" s="93" t="s">
        <v>19</v>
      </c>
      <c r="D819" s="93" t="s">
        <v>93</v>
      </c>
      <c r="E819" s="93" t="s">
        <v>20</v>
      </c>
      <c r="F819" s="94" t="s">
        <v>94</v>
      </c>
      <c r="G819" s="95" t="s">
        <v>95</v>
      </c>
      <c r="H819" s="94" t="s">
        <v>17</v>
      </c>
      <c r="I819" s="96" t="s">
        <v>23</v>
      </c>
    </row>
    <row r="820" spans="1:9" ht="15.75">
      <c r="A820" s="97">
        <v>1</v>
      </c>
      <c r="B820" s="98">
        <f>IFERROR(VLOOKUP(E818&amp;-$A820,SCH!$E$5:$P$9552,2,0),"")</f>
        <v>0.22222222222222221</v>
      </c>
      <c r="C820" s="98" t="str">
        <f>IFERROR(VLOOKUP(E818&amp;-$A820,SCH!$E$5:$P$9552,3,0),"")</f>
        <v>PSL</v>
      </c>
      <c r="D820" s="98" t="str">
        <f>IFERROR(VLOOKUP(E818&amp;-$A820,SCH!$E$5:$P$9552,4,0),"")</f>
        <v>KULPM</v>
      </c>
      <c r="E820" s="98" t="str">
        <f>IFERROR(VLOOKUP(E818&amp;-$A820,SCH!$E$5:$P$9552,5,0),"")</f>
        <v>URB</v>
      </c>
      <c r="F820" s="98">
        <f>IFERROR(VLOOKUP(E818&amp;-$A820,SCH!$E$5:$P$9552,6,0),"")</f>
        <v>0.23958333333333331</v>
      </c>
      <c r="G820" s="99">
        <f>IFERROR(VLOOKUP(E818&amp;-$A820,SCH!$E$5:$P$9552,7,0),"")</f>
        <v>9</v>
      </c>
      <c r="H820" s="100">
        <f t="shared" ref="H820:H825" si="39">IFERROR((B821-F820),"")</f>
        <v>6.9444444444444753E-3</v>
      </c>
      <c r="I820" s="101"/>
    </row>
    <row r="821" spans="1:9" ht="15.75">
      <c r="A821" s="102">
        <v>2</v>
      </c>
      <c r="B821" s="17">
        <f>IFERROR(VLOOKUP(E818&amp;-$A821,SCH!$E$5:$P$9552,2,0),"")</f>
        <v>0.24652777777777779</v>
      </c>
      <c r="C821" s="17" t="str">
        <f>IFERROR(VLOOKUP(E818&amp;-$A821,SCH!$E$5:$P$9552,3,0),"")</f>
        <v>URB</v>
      </c>
      <c r="D821" s="17" t="str">
        <f>IFERROR(VLOOKUP(E818&amp;-$A821,SCH!$E$5:$P$9552,4,0),"")</f>
        <v>KLPM-KLKV-NH</v>
      </c>
      <c r="E821" s="17" t="str">
        <f>IFERROR(VLOOKUP(E818&amp;-$A821,SCH!$E$5:$P$9552,5,0),"")</f>
        <v>MC</v>
      </c>
      <c r="F821" s="17">
        <f>IFERROR(VLOOKUP(E818&amp;-$A821,SCH!$E$5:$P$9552,6,0),"")</f>
        <v>0.3263888888888889</v>
      </c>
      <c r="G821" s="103">
        <f>IFERROR(VLOOKUP(E818&amp;-$A821,SCH!$E$5:$P$9552,7,0),"")</f>
        <v>48</v>
      </c>
      <c r="H821" s="119">
        <f t="shared" si="39"/>
        <v>6.9444444444444198E-3</v>
      </c>
      <c r="I821" s="104"/>
    </row>
    <row r="822" spans="1:9" ht="15.75">
      <c r="A822" s="102">
        <v>3</v>
      </c>
      <c r="B822" s="17">
        <f>IFERROR(VLOOKUP(E818&amp;-$A822,SCH!$E$5:$P$9552,2,0),"")</f>
        <v>0.33333333333333331</v>
      </c>
      <c r="C822" s="17" t="str">
        <f>IFERROR(VLOOKUP(E818&amp;-$A822,SCH!$E$5:$P$9552,3,0),"")</f>
        <v>MC</v>
      </c>
      <c r="D822" s="17" t="str">
        <f>IFERROR(VLOOKUP(E818&amp;-$A822,SCH!$E$5:$P$9552,4,0),"")</f>
        <v>KLPM</v>
      </c>
      <c r="E822" s="17" t="str">
        <f>IFERROR(VLOOKUP(E818&amp;-$A822,SCH!$E$5:$P$9552,5,0),"")</f>
        <v>URB</v>
      </c>
      <c r="F822" s="17">
        <f>IFERROR(VLOOKUP(E818&amp;-$A822,SCH!$E$5:$P$9552,6,0),"")</f>
        <v>0.41666666666666663</v>
      </c>
      <c r="G822" s="103">
        <f>IFERROR(VLOOKUP(E818&amp;-$A822,SCH!$E$5:$P$9552,7,0),"")</f>
        <v>48</v>
      </c>
      <c r="H822" s="119">
        <f t="shared" si="39"/>
        <v>2.083333333333337E-2</v>
      </c>
      <c r="I822" s="104"/>
    </row>
    <row r="823" spans="1:9" ht="15.75">
      <c r="A823" s="102">
        <v>4</v>
      </c>
      <c r="B823" s="17">
        <f>IFERROR(VLOOKUP(E818&amp;-$A823,SCH!$E$5:$P$9552,2,0),"")</f>
        <v>0.4375</v>
      </c>
      <c r="C823" s="17" t="str">
        <f>IFERROR(VLOOKUP(E818&amp;-$A823,SCH!$E$5:$P$9552,3,0),"")</f>
        <v>URB</v>
      </c>
      <c r="D823" s="17" t="str">
        <f>IFERROR(VLOOKUP(E818&amp;-$A823,SCH!$E$5:$P$9552,4,0),"")</f>
        <v>KLPM</v>
      </c>
      <c r="E823" s="17" t="str">
        <f>IFERROR(VLOOKUP(E818&amp;-$A823,SCH!$E$5:$P$9552,5,0),"")</f>
        <v>TVM</v>
      </c>
      <c r="F823" s="17">
        <f>IFERROR(VLOOKUP(E818&amp;-$A823,SCH!$E$5:$P$9552,6,0),"")</f>
        <v>0.51388888888888884</v>
      </c>
      <c r="G823" s="103">
        <f>IFERROR(VLOOKUP(E818&amp;-$A823,SCH!$E$5:$P$9552,7,0),"")</f>
        <v>42.7</v>
      </c>
      <c r="H823" s="20">
        <f t="shared" si="39"/>
        <v>6.9444444444445308E-3</v>
      </c>
      <c r="I823" s="104"/>
    </row>
    <row r="824" spans="1:9" ht="15.75">
      <c r="A824" s="102">
        <v>5</v>
      </c>
      <c r="B824" s="17">
        <f>IFERROR(VLOOKUP(E818&amp;-$A824,SCH!$E$5:$P$9552,2,0),"")</f>
        <v>0.52083333333333337</v>
      </c>
      <c r="C824" s="17" t="str">
        <f>IFERROR(VLOOKUP(E818&amp;-$A824,SCH!$E$5:$P$9552,3,0),"")</f>
        <v>TVM</v>
      </c>
      <c r="D824" s="17" t="str">
        <f>IFERROR(VLOOKUP(E818&amp;-$A824,SCH!$E$5:$P$9552,4,0),"")</f>
        <v>NH</v>
      </c>
      <c r="E824" s="17" t="str">
        <f>IFERROR(VLOOKUP(E818&amp;-$A824,SCH!$E$5:$P$9552,5,0),"")</f>
        <v>KLKV</v>
      </c>
      <c r="F824" s="17">
        <f>IFERROR(VLOOKUP(E818&amp;-$A824,SCH!$E$5:$P$9552,6,0),"")</f>
        <v>0.57638888888888895</v>
      </c>
      <c r="G824" s="103">
        <f>IFERROR(VLOOKUP(E818&amp;-$A824,SCH!$E$5:$P$9552,7,0),"")</f>
        <v>33.700000000000003</v>
      </c>
      <c r="H824" s="20">
        <f t="shared" si="39"/>
        <v>3.4722222222220989E-3</v>
      </c>
      <c r="I824" s="104"/>
    </row>
    <row r="825" spans="1:9" ht="15.75">
      <c r="A825" s="102">
        <v>6</v>
      </c>
      <c r="B825" s="17">
        <f>IFERROR(VLOOKUP(E818&amp;-$A825,SCH!$E$5:$P$9552,2,0),"")</f>
        <v>0.57986111111111105</v>
      </c>
      <c r="C825" s="17" t="str">
        <f>IFERROR(VLOOKUP(E818&amp;-$A825,SCH!$E$5:$P$9552,3,0),"")</f>
        <v>KLKV</v>
      </c>
      <c r="D825" s="17" t="str">
        <f>IFERROR(VLOOKUP(E818&amp;-$A825,SCH!$E$5:$P$9552,4,0),"")</f>
        <v>NH</v>
      </c>
      <c r="E825" s="17" t="str">
        <f>IFERROR(VLOOKUP(E818&amp;-$A825,SCH!$E$5:$P$9552,5,0),"")</f>
        <v>PSL</v>
      </c>
      <c r="F825" s="17">
        <f>IFERROR(VLOOKUP(E818&amp;-$A825,SCH!$E$5:$P$9552,6,0),"")</f>
        <v>0.58680555555555547</v>
      </c>
      <c r="G825" s="103">
        <f>IFERROR(VLOOKUP(E818&amp;-$A825,SCH!$E$5:$P$9552,7,0),"")</f>
        <v>3.5</v>
      </c>
      <c r="H825" s="20" t="str">
        <f t="shared" si="39"/>
        <v/>
      </c>
      <c r="I825" s="104"/>
    </row>
    <row r="826" spans="1:9" ht="15.75">
      <c r="A826" s="102">
        <v>7</v>
      </c>
      <c r="B826" s="17" t="str">
        <f>IFERROR(VLOOKUP(E818&amp;-$A826,SCH!$E$5:$P$9552,2,0),"")</f>
        <v/>
      </c>
      <c r="C826" s="17" t="str">
        <f>IFERROR(VLOOKUP(E818&amp;-$A826,SCH!$E$5:$P$9552,3,0),"")</f>
        <v/>
      </c>
      <c r="D826" s="17" t="str">
        <f>IFERROR(VLOOKUP(E818&amp;-$A826,SCH!$E$5:$P$9552,4,0),"")</f>
        <v/>
      </c>
      <c r="E826" s="17" t="str">
        <f>IFERROR(VLOOKUP(E818&amp;-$A826,SCH!$E$5:$P$9552,5,0),"")</f>
        <v/>
      </c>
      <c r="F826" s="17" t="str">
        <f>IFERROR(VLOOKUP(E818&amp;-$A826,SCH!$E$5:$P$9552,6,0),"")</f>
        <v/>
      </c>
      <c r="G826" s="103" t="str">
        <f>IFERROR(VLOOKUP(E818&amp;-$A826,SCH!$E$5:$P$9552,7,0),"")</f>
        <v/>
      </c>
      <c r="H826" s="20" t="str">
        <f>IFERROR((#REF!-F826),"")</f>
        <v/>
      </c>
      <c r="I826" s="104"/>
    </row>
    <row r="827" spans="1:9" ht="15.95" customHeight="1">
      <c r="A827" s="161" t="s">
        <v>96</v>
      </c>
      <c r="B827" s="161"/>
      <c r="C827" s="111">
        <f>B820-TIME(0,15,0)</f>
        <v>0.21180555555555555</v>
      </c>
      <c r="D827" s="110" t="s">
        <v>97</v>
      </c>
      <c r="E827" s="112">
        <f>VLOOKUP(E818&amp;-$A820,SCH!$E$5:$P$9552,8,0)</f>
        <v>0.38541666666666657</v>
      </c>
      <c r="F827" s="162" t="s">
        <v>98</v>
      </c>
      <c r="G827" s="162"/>
      <c r="H827" s="162"/>
      <c r="I827" s="113">
        <f>SUM(G820:G826)</f>
        <v>184.89999999999998</v>
      </c>
    </row>
    <row r="828" spans="1:9" ht="15.95" customHeight="1">
      <c r="A828" s="161" t="s">
        <v>99</v>
      </c>
      <c r="B828" s="161"/>
      <c r="C828" s="111">
        <f>C827+E828</f>
        <v>0.59722222222222221</v>
      </c>
      <c r="D828" s="110" t="s">
        <v>100</v>
      </c>
      <c r="E828" s="112">
        <f>VLOOKUP(E818&amp;-$A820,SCH!$E$5:$P$9552,9,0)</f>
        <v>0.38541666666666663</v>
      </c>
      <c r="F828" s="162" t="s">
        <v>101</v>
      </c>
      <c r="G828" s="162"/>
      <c r="H828" s="162"/>
      <c r="I828" s="114">
        <f>VLOOKUP(E818&amp;-$A820,SCH!$E$5:$P$9552,10,0)</f>
        <v>5.2083333333333259E-2</v>
      </c>
    </row>
    <row r="829" spans="1:9" ht="14.45" customHeight="1">
      <c r="A829" s="163" t="s">
        <v>102</v>
      </c>
      <c r="B829" s="163"/>
      <c r="C829" s="163"/>
      <c r="D829" s="163"/>
      <c r="E829" s="163"/>
      <c r="F829" s="163"/>
      <c r="G829" s="163"/>
      <c r="H829" s="163"/>
      <c r="I829" s="163"/>
    </row>
    <row r="830" spans="1:9">
      <c r="A830" s="163"/>
      <c r="B830" s="163"/>
      <c r="C830" s="163"/>
      <c r="D830" s="163"/>
      <c r="E830" s="163"/>
      <c r="F830" s="163"/>
      <c r="G830" s="163"/>
      <c r="H830" s="163"/>
      <c r="I830" s="163"/>
    </row>
    <row r="831" spans="1:9">
      <c r="A831" s="163"/>
      <c r="B831" s="163"/>
      <c r="C831" s="163"/>
      <c r="D831" s="163"/>
      <c r="E831" s="163"/>
      <c r="F831" s="163"/>
      <c r="G831" s="163"/>
      <c r="H831" s="163"/>
      <c r="I831" s="163"/>
    </row>
    <row r="832" spans="1:9" ht="14.45" customHeight="1">
      <c r="A832" s="164" t="s">
        <v>103</v>
      </c>
      <c r="B832" s="164"/>
      <c r="C832" s="164"/>
      <c r="D832" s="165" t="s">
        <v>104</v>
      </c>
      <c r="E832" s="164" t="s">
        <v>105</v>
      </c>
      <c r="F832" s="164"/>
      <c r="G832" s="164"/>
      <c r="H832" s="164"/>
      <c r="I832" s="164"/>
    </row>
    <row r="833" spans="1:9">
      <c r="A833" s="164"/>
      <c r="B833" s="164"/>
      <c r="C833" s="164"/>
      <c r="D833" s="165"/>
      <c r="E833" s="164"/>
      <c r="F833" s="164"/>
      <c r="G833" s="164"/>
      <c r="H833" s="164"/>
      <c r="I833" s="164"/>
    </row>
    <row r="834" spans="1:9">
      <c r="A834" s="164"/>
      <c r="B834" s="164"/>
      <c r="C834" s="164"/>
      <c r="D834" s="165"/>
      <c r="E834" s="164"/>
      <c r="F834" s="164"/>
      <c r="G834" s="164"/>
      <c r="H834" s="164"/>
      <c r="I834" s="164"/>
    </row>
    <row r="835" spans="1:9">
      <c r="A835" s="164"/>
      <c r="B835" s="164"/>
      <c r="C835" s="164"/>
      <c r="D835" s="165"/>
      <c r="E835" s="164"/>
      <c r="F835" s="164"/>
      <c r="G835" s="164"/>
      <c r="H835" s="164"/>
      <c r="I835" s="164"/>
    </row>
    <row r="837" spans="1:9" ht="20.25">
      <c r="A837" s="166" t="str">
        <f>SCH!$A$1</f>
        <v>UNIT : PARASSALA</v>
      </c>
      <c r="B837" s="166"/>
      <c r="C837" s="166"/>
      <c r="D837" s="166"/>
      <c r="E837" s="166"/>
      <c r="F837" s="166"/>
      <c r="G837" s="166"/>
      <c r="H837" s="166"/>
      <c r="I837" s="166"/>
    </row>
    <row r="838" spans="1:9" ht="17.45" customHeight="1">
      <c r="A838" s="167" t="s">
        <v>87</v>
      </c>
      <c r="B838" s="167"/>
      <c r="C838" s="167"/>
      <c r="D838" s="170"/>
      <c r="E838" s="170"/>
      <c r="F838" s="170"/>
      <c r="G838" s="168" t="s">
        <v>88</v>
      </c>
      <c r="H838" s="168"/>
      <c r="I838" s="168"/>
    </row>
    <row r="839" spans="1:9" ht="20.45" customHeight="1">
      <c r="A839" s="158" t="s">
        <v>89</v>
      </c>
      <c r="B839" s="158"/>
      <c r="C839" s="89" t="s">
        <v>90</v>
      </c>
      <c r="D839" s="88" t="s">
        <v>91</v>
      </c>
      <c r="E839" s="159">
        <v>51</v>
      </c>
      <c r="F839" s="159"/>
      <c r="G839" s="90" t="s">
        <v>92</v>
      </c>
      <c r="H839" s="160"/>
      <c r="I839" s="160"/>
    </row>
    <row r="840" spans="1:9" ht="28.5">
      <c r="A840" s="92" t="s">
        <v>4</v>
      </c>
      <c r="B840" s="93" t="s">
        <v>18</v>
      </c>
      <c r="C840" s="93" t="s">
        <v>19</v>
      </c>
      <c r="D840" s="93" t="s">
        <v>93</v>
      </c>
      <c r="E840" s="93" t="s">
        <v>20</v>
      </c>
      <c r="F840" s="94" t="s">
        <v>94</v>
      </c>
      <c r="G840" s="95" t="s">
        <v>95</v>
      </c>
      <c r="H840" s="94" t="s">
        <v>17</v>
      </c>
      <c r="I840" s="96" t="s">
        <v>23</v>
      </c>
    </row>
    <row r="841" spans="1:9" ht="15.75">
      <c r="A841" s="97">
        <v>1</v>
      </c>
      <c r="B841" s="98">
        <f>IFERROR(VLOOKUP(E839&amp;-$A841,SCH!$E$5:$P$9552,2,0),"")</f>
        <v>0.24305555555555555</v>
      </c>
      <c r="C841" s="98" t="str">
        <f>IFERROR(VLOOKUP(E839&amp;-$A841,SCH!$E$5:$P$9552,3,0),"")</f>
        <v>PSL</v>
      </c>
      <c r="D841" s="98" t="str">
        <f>IFERROR(VLOOKUP(E839&amp;-$A841,SCH!$E$5:$P$9552,4,0),"")</f>
        <v>KLKV-MVKV</v>
      </c>
      <c r="E841" s="98" t="str">
        <f>IFERROR(VLOOKUP(E839&amp;-$A841,SCH!$E$5:$P$9552,5,0),"")</f>
        <v>MC</v>
      </c>
      <c r="F841" s="98">
        <f>IFERROR(VLOOKUP(E839&amp;-$A841,SCH!$E$5:$P$9552,6,0),"")</f>
        <v>0.3298611111111111</v>
      </c>
      <c r="G841" s="99">
        <f>IFERROR(VLOOKUP(E839&amp;-$A841,SCH!$E$5:$P$9552,7,0),"")</f>
        <v>48.5</v>
      </c>
      <c r="H841" s="100">
        <f t="shared" ref="H841:H846" si="40">IFERROR((B842-F841),"")</f>
        <v>2.0833333333333315E-2</v>
      </c>
      <c r="I841" s="101"/>
    </row>
    <row r="842" spans="1:9" ht="15.75">
      <c r="A842" s="102">
        <v>2</v>
      </c>
      <c r="B842" s="17">
        <f>IFERROR(VLOOKUP(E839&amp;-$A842,SCH!$E$5:$P$9552,2,0),"")</f>
        <v>0.35069444444444442</v>
      </c>
      <c r="C842" s="17" t="str">
        <f>IFERROR(VLOOKUP(E839&amp;-$A842,SCH!$E$5:$P$9552,3,0),"")</f>
        <v>MC</v>
      </c>
      <c r="D842" s="17" t="str">
        <f>IFERROR(VLOOKUP(E839&amp;-$A842,SCH!$E$5:$P$9552,4,0),"")</f>
        <v>NH</v>
      </c>
      <c r="E842" s="17" t="str">
        <f>IFERROR(VLOOKUP(E839&amp;-$A842,SCH!$E$5:$P$9552,5,0),"")</f>
        <v>KLKV</v>
      </c>
      <c r="F842" s="17">
        <f>IFERROR(VLOOKUP(E839&amp;-$A842,SCH!$E$5:$P$9552,6,0),"")</f>
        <v>0.42013888888888884</v>
      </c>
      <c r="G842" s="103">
        <f>IFERROR(VLOOKUP(E839&amp;-$A842,SCH!$E$5:$P$9552,7,0),"")</f>
        <v>40</v>
      </c>
      <c r="H842" s="20">
        <f t="shared" si="40"/>
        <v>6.9444444444444753E-3</v>
      </c>
      <c r="I842" s="104"/>
    </row>
    <row r="843" spans="1:9" ht="15.75">
      <c r="A843" s="102">
        <v>3</v>
      </c>
      <c r="B843" s="17">
        <f>IFERROR(VLOOKUP(E839&amp;-$A843,SCH!$E$5:$P$9552,2,0),"")</f>
        <v>0.42708333333333331</v>
      </c>
      <c r="C843" s="17" t="str">
        <f>IFERROR(VLOOKUP(E839&amp;-$A843,SCH!$E$5:$P$9552,3,0),"")</f>
        <v>KLKV</v>
      </c>
      <c r="D843" s="17" t="str">
        <f>IFERROR(VLOOKUP(E839&amp;-$A843,SCH!$E$5:$P$9552,4,0),"")</f>
        <v>KRKM</v>
      </c>
      <c r="E843" s="17" t="str">
        <f>IFERROR(VLOOKUP(E839&amp;-$A843,SCH!$E$5:$P$9552,5,0),"")</f>
        <v>VLRD</v>
      </c>
      <c r="F843" s="17">
        <f>IFERROR(VLOOKUP(E839&amp;-$A843,SCH!$E$5:$P$9552,6,0),"")</f>
        <v>0.4548611111111111</v>
      </c>
      <c r="G843" s="103">
        <f>IFERROR(VLOOKUP(E839&amp;-$A843,SCH!$E$5:$P$9552,7,0),"")</f>
        <v>17</v>
      </c>
      <c r="H843" s="20">
        <f t="shared" si="40"/>
        <v>6.9444444444444753E-3</v>
      </c>
      <c r="I843" s="104"/>
    </row>
    <row r="844" spans="1:9" ht="15.75">
      <c r="A844" s="102">
        <v>4</v>
      </c>
      <c r="B844" s="17">
        <f>IFERROR(VLOOKUP(E839&amp;-$A844,SCH!$E$5:$P$9552,2,0),"")</f>
        <v>0.46180555555555558</v>
      </c>
      <c r="C844" s="17" t="str">
        <f>IFERROR(VLOOKUP(E839&amp;-$A844,SCH!$E$5:$P$9552,3,0),"")</f>
        <v>VLRD</v>
      </c>
      <c r="D844" s="17" t="str">
        <f>IFERROR(VLOOKUP(E839&amp;-$A844,SCH!$E$5:$P$9552,4,0),"")</f>
        <v>KRKM</v>
      </c>
      <c r="E844" s="17" t="str">
        <f>IFERROR(VLOOKUP(E839&amp;-$A844,SCH!$E$5:$P$9552,5,0),"")</f>
        <v>KLKV</v>
      </c>
      <c r="F844" s="17">
        <f>IFERROR(VLOOKUP(E839&amp;-$A844,SCH!$E$5:$P$9552,6,0),"")</f>
        <v>0.48958333333333337</v>
      </c>
      <c r="G844" s="103">
        <f>IFERROR(VLOOKUP(E839&amp;-$A844,SCH!$E$5:$P$9552,7,0),"")</f>
        <v>17</v>
      </c>
      <c r="H844" s="20">
        <f t="shared" si="40"/>
        <v>6.9444444444443643E-3</v>
      </c>
      <c r="I844" s="104"/>
    </row>
    <row r="845" spans="1:9" ht="15.75">
      <c r="A845" s="102">
        <v>5</v>
      </c>
      <c r="B845" s="17">
        <f>IFERROR(VLOOKUP(E839&amp;-$A845,SCH!$E$5:$P$9552,2,0),"")</f>
        <v>0.49652777777777773</v>
      </c>
      <c r="C845" s="17" t="str">
        <f>IFERROR(VLOOKUP(E839&amp;-$A845,SCH!$E$5:$P$9552,3,0),"")</f>
        <v>KLKV</v>
      </c>
      <c r="D845" s="17" t="str">
        <f>IFERROR(VLOOKUP(E839&amp;-$A845,SCH!$E$5:$P$9552,4,0),"")</f>
        <v>KRKM</v>
      </c>
      <c r="E845" s="17" t="str">
        <f>IFERROR(VLOOKUP(E839&amp;-$A845,SCH!$E$5:$P$9552,5,0),"")</f>
        <v>VLRD</v>
      </c>
      <c r="F845" s="17">
        <f>IFERROR(VLOOKUP(E839&amp;-$A845,SCH!$E$5:$P$9552,6,0),"")</f>
        <v>0.52430555555555547</v>
      </c>
      <c r="G845" s="103">
        <f>IFERROR(VLOOKUP(E839&amp;-$A845,SCH!$E$5:$P$9552,7,0),"")</f>
        <v>17</v>
      </c>
      <c r="H845" s="20">
        <f t="shared" si="40"/>
        <v>6.9444444444445308E-3</v>
      </c>
      <c r="I845" s="104"/>
    </row>
    <row r="846" spans="1:9" ht="15.75">
      <c r="A846" s="102">
        <v>6</v>
      </c>
      <c r="B846" s="17">
        <f>IFERROR(VLOOKUP(E839&amp;-$A846,SCH!$E$5:$P$9552,2,0),"")</f>
        <v>0.53125</v>
      </c>
      <c r="C846" s="17" t="str">
        <f>IFERROR(VLOOKUP(E839&amp;-$A846,SCH!$E$5:$P$9552,3,0),"")</f>
        <v>VLRD</v>
      </c>
      <c r="D846" s="17" t="str">
        <f>IFERROR(VLOOKUP(E839&amp;-$A846,SCH!$E$5:$P$9552,4,0),"")</f>
        <v>KRKM-KLKV</v>
      </c>
      <c r="E846" s="17" t="str">
        <f>IFERROR(VLOOKUP(E839&amp;-$A846,SCH!$E$5:$P$9552,5,0),"")</f>
        <v>PSL</v>
      </c>
      <c r="F846" s="17">
        <f>IFERROR(VLOOKUP(E839&amp;-$A846,SCH!$E$5:$P$9552,6,0),"")</f>
        <v>0.56944444444444442</v>
      </c>
      <c r="G846" s="103">
        <f>IFERROR(VLOOKUP(E839&amp;-$A846,SCH!$E$5:$P$9552,7,0),"")</f>
        <v>20.5</v>
      </c>
      <c r="H846" s="20" t="str">
        <f t="shared" si="40"/>
        <v/>
      </c>
      <c r="I846" s="104"/>
    </row>
    <row r="847" spans="1:9" ht="15.75">
      <c r="A847" s="102">
        <v>7</v>
      </c>
      <c r="B847" s="17" t="str">
        <f>IFERROR(VLOOKUP(E839&amp;-$A847,SCH!$E$5:$P$9552,2,0),"")</f>
        <v/>
      </c>
      <c r="C847" s="17" t="str">
        <f>IFERROR(VLOOKUP(E839&amp;-$A847,SCH!$E$5:$P$9552,3,0),"")</f>
        <v/>
      </c>
      <c r="D847" s="17" t="str">
        <f>IFERROR(VLOOKUP(E839&amp;-$A847,SCH!$E$5:$P$9552,4,0),"")</f>
        <v/>
      </c>
      <c r="E847" s="17" t="str">
        <f>IFERROR(VLOOKUP(E839&amp;-$A847,SCH!$E$5:$P$9552,5,0),"")</f>
        <v/>
      </c>
      <c r="F847" s="17" t="str">
        <f>IFERROR(VLOOKUP(E839&amp;-$A847,SCH!$E$5:$P$9552,6,0),"")</f>
        <v/>
      </c>
      <c r="G847" s="103" t="str">
        <f>IFERROR(VLOOKUP(E839&amp;-$A847,SCH!$E$5:$P$9552,7,0),"")</f>
        <v/>
      </c>
      <c r="H847" s="20" t="str">
        <f>IFERROR((#REF!-F847),"")</f>
        <v/>
      </c>
      <c r="I847" s="104"/>
    </row>
    <row r="848" spans="1:9" ht="15.95" customHeight="1">
      <c r="A848" s="161" t="s">
        <v>96</v>
      </c>
      <c r="B848" s="161"/>
      <c r="C848" s="111">
        <f>B841-TIME(0,15,0)</f>
        <v>0.2326388888888889</v>
      </c>
      <c r="D848" s="110" t="s">
        <v>97</v>
      </c>
      <c r="E848" s="112">
        <f>VLOOKUP(E839&amp;-$A841,SCH!$E$5:$P$9552,8,0)</f>
        <v>0.34722222222222221</v>
      </c>
      <c r="F848" s="162" t="s">
        <v>98</v>
      </c>
      <c r="G848" s="162"/>
      <c r="H848" s="162"/>
      <c r="I848" s="113">
        <f>SUM(G841:G847)</f>
        <v>160</v>
      </c>
    </row>
    <row r="849" spans="1:9" ht="15.95" customHeight="1">
      <c r="A849" s="161" t="s">
        <v>99</v>
      </c>
      <c r="B849" s="161"/>
      <c r="C849" s="111">
        <f>C848+E849</f>
        <v>0.57986111111111116</v>
      </c>
      <c r="D849" s="110" t="s">
        <v>100</v>
      </c>
      <c r="E849" s="112">
        <f>VLOOKUP(E839&amp;-$A841,SCH!$E$5:$P$9552,9,0)</f>
        <v>0.34722222222222221</v>
      </c>
      <c r="F849" s="162" t="s">
        <v>101</v>
      </c>
      <c r="G849" s="162"/>
      <c r="H849" s="162"/>
      <c r="I849" s="114">
        <f>VLOOKUP(E839&amp;-$A841,SCH!$E$5:$P$9552,10,0)</f>
        <v>1.3888888888888895E-2</v>
      </c>
    </row>
    <row r="850" spans="1:9" ht="14.45" customHeight="1">
      <c r="A850" s="163" t="s">
        <v>102</v>
      </c>
      <c r="B850" s="163"/>
      <c r="C850" s="163"/>
      <c r="D850" s="163"/>
      <c r="E850" s="163"/>
      <c r="F850" s="163"/>
      <c r="G850" s="163"/>
      <c r="H850" s="163"/>
      <c r="I850" s="163"/>
    </row>
    <row r="851" spans="1:9">
      <c r="A851" s="163"/>
      <c r="B851" s="163"/>
      <c r="C851" s="163"/>
      <c r="D851" s="163"/>
      <c r="E851" s="163"/>
      <c r="F851" s="163"/>
      <c r="G851" s="163"/>
      <c r="H851" s="163"/>
      <c r="I851" s="163"/>
    </row>
    <row r="852" spans="1:9">
      <c r="A852" s="163"/>
      <c r="B852" s="163"/>
      <c r="C852" s="163"/>
      <c r="D852" s="163"/>
      <c r="E852" s="163"/>
      <c r="F852" s="163"/>
      <c r="G852" s="163"/>
      <c r="H852" s="163"/>
      <c r="I852" s="163"/>
    </row>
    <row r="853" spans="1:9" ht="14.45" customHeight="1">
      <c r="A853" s="164" t="s">
        <v>103</v>
      </c>
      <c r="B853" s="164"/>
      <c r="C853" s="164"/>
      <c r="D853" s="165" t="s">
        <v>104</v>
      </c>
      <c r="E853" s="164" t="s">
        <v>105</v>
      </c>
      <c r="F853" s="164"/>
      <c r="G853" s="164"/>
      <c r="H853" s="164"/>
      <c r="I853" s="164"/>
    </row>
    <row r="854" spans="1:9">
      <c r="A854" s="164"/>
      <c r="B854" s="164"/>
      <c r="C854" s="164"/>
      <c r="D854" s="165"/>
      <c r="E854" s="164"/>
      <c r="F854" s="164"/>
      <c r="G854" s="164"/>
      <c r="H854" s="164"/>
      <c r="I854" s="164"/>
    </row>
    <row r="855" spans="1:9">
      <c r="A855" s="164"/>
      <c r="B855" s="164"/>
      <c r="C855" s="164"/>
      <c r="D855" s="165"/>
      <c r="E855" s="164"/>
      <c r="F855" s="164"/>
      <c r="G855" s="164"/>
      <c r="H855" s="164"/>
      <c r="I855" s="164"/>
    </row>
    <row r="856" spans="1:9">
      <c r="A856" s="164"/>
      <c r="B856" s="164"/>
      <c r="C856" s="164"/>
      <c r="D856" s="165"/>
      <c r="E856" s="164"/>
      <c r="F856" s="164"/>
      <c r="G856" s="164"/>
      <c r="H856" s="164"/>
      <c r="I856" s="164"/>
    </row>
    <row r="859" spans="1:9" ht="20.25">
      <c r="A859" s="166" t="str">
        <f>SCH!$A$1</f>
        <v>UNIT : PARASSALA</v>
      </c>
      <c r="B859" s="166"/>
      <c r="C859" s="166"/>
      <c r="D859" s="166"/>
      <c r="E859" s="166"/>
      <c r="F859" s="166"/>
      <c r="G859" s="166"/>
      <c r="H859" s="166"/>
      <c r="I859" s="166"/>
    </row>
    <row r="860" spans="1:9" ht="17.45" customHeight="1">
      <c r="A860" s="167" t="s">
        <v>87</v>
      </c>
      <c r="B860" s="167"/>
      <c r="C860" s="167"/>
      <c r="D860" s="170"/>
      <c r="E860" s="170"/>
      <c r="F860" s="170"/>
      <c r="G860" s="168" t="s">
        <v>88</v>
      </c>
      <c r="H860" s="168"/>
      <c r="I860" s="168"/>
    </row>
    <row r="861" spans="1:9" ht="20.45" customHeight="1">
      <c r="A861" s="158" t="s">
        <v>89</v>
      </c>
      <c r="B861" s="158"/>
      <c r="C861" s="89" t="s">
        <v>90</v>
      </c>
      <c r="D861" s="88" t="s">
        <v>91</v>
      </c>
      <c r="E861" s="159">
        <v>52</v>
      </c>
      <c r="F861" s="159"/>
      <c r="G861" s="90" t="s">
        <v>92</v>
      </c>
      <c r="H861" s="160"/>
      <c r="I861" s="160"/>
    </row>
    <row r="862" spans="1:9" ht="28.5">
      <c r="A862" s="92" t="s">
        <v>4</v>
      </c>
      <c r="B862" s="93" t="s">
        <v>18</v>
      </c>
      <c r="C862" s="93" t="s">
        <v>19</v>
      </c>
      <c r="D862" s="93" t="s">
        <v>93</v>
      </c>
      <c r="E862" s="93" t="s">
        <v>20</v>
      </c>
      <c r="F862" s="94" t="s">
        <v>94</v>
      </c>
      <c r="G862" s="95" t="s">
        <v>95</v>
      </c>
      <c r="H862" s="94" t="s">
        <v>17</v>
      </c>
      <c r="I862" s="96" t="s">
        <v>23</v>
      </c>
    </row>
    <row r="863" spans="1:9" ht="15.75">
      <c r="A863" s="97">
        <v>1</v>
      </c>
      <c r="B863" s="98">
        <f>IFERROR(VLOOKUP(E861&amp;-$A863,SCH!$E$5:$P$9552,2,0),"")</f>
        <v>0.57291666666666696</v>
      </c>
      <c r="C863" s="98" t="str">
        <f>IFERROR(VLOOKUP(E861&amp;-$A863,SCH!$E$5:$P$9552,3,0),"")</f>
        <v>PSL</v>
      </c>
      <c r="D863" s="98" t="str">
        <f>IFERROR(VLOOKUP(E861&amp;-$A863,SCH!$E$5:$P$9552,4,0),"")</f>
        <v>NH</v>
      </c>
      <c r="E863" s="98" t="str">
        <f>IFERROR(VLOOKUP(E861&amp;-$A863,SCH!$E$5:$P$9552,5,0),"")</f>
        <v>KLKV</v>
      </c>
      <c r="F863" s="98">
        <f>IFERROR(VLOOKUP(E861&amp;-$A863,SCH!$E$5:$P$9552,6,0),"")</f>
        <v>0.57986111111111138</v>
      </c>
      <c r="G863" s="99">
        <f>IFERROR(VLOOKUP(E861&amp;-$A863,SCH!$E$5:$P$9552,7,0),"")</f>
        <v>3.5</v>
      </c>
      <c r="H863" s="100">
        <f t="shared" ref="H863:H869" si="41">IFERROR((B864-F863),"")</f>
        <v>3.4722222222216548E-3</v>
      </c>
      <c r="I863" s="101"/>
    </row>
    <row r="864" spans="1:9" ht="15.75">
      <c r="A864" s="102">
        <v>2</v>
      </c>
      <c r="B864" s="17">
        <f>IFERROR(VLOOKUP(E861&amp;-$A864,SCH!$E$5:$P$9552,2,0),"")</f>
        <v>0.58333333333333304</v>
      </c>
      <c r="C864" s="17" t="str">
        <f>IFERROR(VLOOKUP(E861&amp;-$A864,SCH!$E$5:$P$9552,3,0),"")</f>
        <v>KLKV</v>
      </c>
      <c r="D864" s="17" t="str">
        <f>IFERROR(VLOOKUP(E861&amp;-$A864,SCH!$E$5:$P$9552,4,0),"")</f>
        <v>KRKM</v>
      </c>
      <c r="E864" s="17" t="str">
        <f>IFERROR(VLOOKUP(E861&amp;-$A864,SCH!$E$5:$P$9552,5,0),"")</f>
        <v>VLRD</v>
      </c>
      <c r="F864" s="17">
        <f>IFERROR(VLOOKUP(E861&amp;-$A864,SCH!$E$5:$P$9552,6,0),"")</f>
        <v>0.61111111111111083</v>
      </c>
      <c r="G864" s="103">
        <f>IFERROR(VLOOKUP(E861&amp;-$A864,SCH!$E$5:$P$9552,7,0),"")</f>
        <v>17</v>
      </c>
      <c r="H864" s="20">
        <f t="shared" si="41"/>
        <v>6.9444444444447528E-3</v>
      </c>
      <c r="I864" s="104"/>
    </row>
    <row r="865" spans="1:9" ht="15.75">
      <c r="A865" s="102">
        <v>3</v>
      </c>
      <c r="B865" s="17">
        <f>IFERROR(VLOOKUP(E861&amp;-$A865,SCH!$E$5:$P$9552,2,0),"")</f>
        <v>0.61805555555555558</v>
      </c>
      <c r="C865" s="17" t="str">
        <f>IFERROR(VLOOKUP(E861&amp;-$A865,SCH!$E$5:$P$9552,3,0),"")</f>
        <v>VLRD</v>
      </c>
      <c r="D865" s="17" t="str">
        <f>IFERROR(VLOOKUP(E861&amp;-$A865,SCH!$E$5:$P$9552,4,0),"")</f>
        <v>KRKM</v>
      </c>
      <c r="E865" s="17" t="str">
        <f>IFERROR(VLOOKUP(E861&amp;-$A865,SCH!$E$5:$P$9552,5,0),"")</f>
        <v>KLKV</v>
      </c>
      <c r="F865" s="17">
        <f>IFERROR(VLOOKUP(E861&amp;-$A865,SCH!$E$5:$P$9552,6,0),"")</f>
        <v>0.65277777777777779</v>
      </c>
      <c r="G865" s="103">
        <f>IFERROR(VLOOKUP(E861&amp;-$A865,SCH!$E$5:$P$9552,7,0),"")</f>
        <v>17</v>
      </c>
      <c r="H865" s="20">
        <f t="shared" si="41"/>
        <v>2.0833333333333259E-2</v>
      </c>
      <c r="I865" s="104"/>
    </row>
    <row r="866" spans="1:9" ht="15.75">
      <c r="A866" s="102">
        <v>4</v>
      </c>
      <c r="B866" s="17">
        <f>IFERROR(VLOOKUP(E861&amp;-$A866,SCH!$E$5:$P$9552,2,0),"")</f>
        <v>0.67361111111111105</v>
      </c>
      <c r="C866" s="17" t="str">
        <f>IFERROR(VLOOKUP(E861&amp;-$A866,SCH!$E$5:$P$9552,3,0),"")</f>
        <v>KLKV</v>
      </c>
      <c r="D866" s="17" t="str">
        <f>IFERROR(VLOOKUP(E861&amp;-$A866,SCH!$E$5:$P$9552,4,0),"")</f>
        <v>ALMP-DVPM</v>
      </c>
      <c r="E866" s="17" t="str">
        <f>IFERROR(VLOOKUP(E861&amp;-$A866,SCH!$E$5:$P$9552,5,0),"")</f>
        <v>TVM</v>
      </c>
      <c r="F866" s="17">
        <f>IFERROR(VLOOKUP(E861&amp;-$A866,SCH!$E$5:$P$9552,6,0),"")</f>
        <v>0.73611111111111105</v>
      </c>
      <c r="G866" s="103">
        <f>IFERROR(VLOOKUP(E861&amp;-$A866,SCH!$E$5:$P$9552,7,0),"")</f>
        <v>39</v>
      </c>
      <c r="H866" s="20">
        <f t="shared" si="41"/>
        <v>6.9444444444449749E-3</v>
      </c>
      <c r="I866" s="104"/>
    </row>
    <row r="867" spans="1:9" ht="15.75">
      <c r="A867" s="102">
        <v>5</v>
      </c>
      <c r="B867" s="17">
        <f>IFERROR(VLOOKUP(E861&amp;-$A867,SCH!$E$5:$P$9552,2,0),"")</f>
        <v>0.74305555555555602</v>
      </c>
      <c r="C867" s="17" t="str">
        <f>IFERROR(VLOOKUP(E861&amp;-$A867,SCH!$E$5:$P$9552,3,0),"")</f>
        <v>TVM</v>
      </c>
      <c r="D867" s="17" t="str">
        <f>IFERROR(VLOOKUP(E861&amp;-$A867,SCH!$E$5:$P$9552,4,0),"")</f>
        <v>NH</v>
      </c>
      <c r="E867" s="17" t="str">
        <f>IFERROR(VLOOKUP(E861&amp;-$A867,SCH!$E$5:$P$9552,5,0),"")</f>
        <v>KLKV</v>
      </c>
      <c r="F867" s="17">
        <f>IFERROR(VLOOKUP(E861&amp;-$A867,SCH!$E$5:$P$9552,6,0),"")</f>
        <v>0.80555555555555602</v>
      </c>
      <c r="G867" s="103">
        <f>IFERROR(VLOOKUP(E861&amp;-$A867,SCH!$E$5:$P$9552,7,0),"")</f>
        <v>33.700000000000003</v>
      </c>
      <c r="H867" s="20">
        <f t="shared" si="41"/>
        <v>6.9444444444439757E-3</v>
      </c>
      <c r="I867" s="104"/>
    </row>
    <row r="868" spans="1:9" ht="15.75">
      <c r="A868" s="102">
        <v>6</v>
      </c>
      <c r="B868" s="17">
        <f>IFERROR(VLOOKUP(E861&amp;-$A868,SCH!$E$5:$P$9552,2,0),"")</f>
        <v>0.8125</v>
      </c>
      <c r="C868" s="17" t="str">
        <f>IFERROR(VLOOKUP(E861&amp;-$A868,SCH!$E$5:$P$9552,3,0),"")</f>
        <v>KLKV</v>
      </c>
      <c r="D868" s="17" t="str">
        <f>IFERROR(VLOOKUP(E861&amp;-$A868,SCH!$E$5:$P$9552,4,0),"")</f>
        <v>KRKM</v>
      </c>
      <c r="E868" s="17" t="str">
        <f>IFERROR(VLOOKUP(E861&amp;-$A868,SCH!$E$5:$P$9552,5,0),"")</f>
        <v>VLRD</v>
      </c>
      <c r="F868" s="17">
        <f>IFERROR(VLOOKUP(E861&amp;-$A868,SCH!$E$5:$P$9552,6,0),"")</f>
        <v>0.84027777777777779</v>
      </c>
      <c r="G868" s="103">
        <f>IFERROR(VLOOKUP(E861&amp;-$A868,SCH!$E$5:$P$9552,7,0),"")</f>
        <v>17</v>
      </c>
      <c r="H868" s="20">
        <f t="shared" si="41"/>
        <v>6.9444444444441977E-3</v>
      </c>
      <c r="I868" s="104"/>
    </row>
    <row r="869" spans="1:9" ht="15.75">
      <c r="A869" s="102">
        <v>7</v>
      </c>
      <c r="B869" s="17">
        <f>IFERROR(VLOOKUP(E861&amp;-$A869,SCH!$E$5:$P$9552,2,0),"")</f>
        <v>0.84722222222222199</v>
      </c>
      <c r="C869" s="17" t="str">
        <f>IFERROR(VLOOKUP(E861&amp;-$A869,SCH!$E$5:$P$9552,3,0),"")</f>
        <v>VLRD</v>
      </c>
      <c r="D869" s="17" t="str">
        <f>IFERROR(VLOOKUP(E861&amp;-$A869,SCH!$E$5:$P$9552,4,0),"")</f>
        <v>KRKM</v>
      </c>
      <c r="E869" s="17" t="str">
        <f>IFERROR(VLOOKUP(E861&amp;-$A869,SCH!$E$5:$P$9552,5,0),"")</f>
        <v>KLKV</v>
      </c>
      <c r="F869" s="17">
        <f>IFERROR(VLOOKUP(E861&amp;-$A869,SCH!$E$5:$P$9552,6,0),"")</f>
        <v>0.87499999999999978</v>
      </c>
      <c r="G869" s="103">
        <f>IFERROR(VLOOKUP(E861&amp;-$A869,SCH!$E$5:$P$9552,7,0),"")</f>
        <v>17</v>
      </c>
      <c r="H869" s="20">
        <f t="shared" si="41"/>
        <v>3.4722222222222099E-3</v>
      </c>
      <c r="I869" s="104"/>
    </row>
    <row r="870" spans="1:9" ht="15.75">
      <c r="A870" s="105">
        <v>8</v>
      </c>
      <c r="B870" s="24">
        <f>IFERROR(VLOOKUP(E861&amp;-$A870,SCH!$E$5:$P$9552,2,0),"")</f>
        <v>0.87847222222222199</v>
      </c>
      <c r="C870" s="24" t="str">
        <f>IFERROR(VLOOKUP(E861&amp;-$A870,SCH!$E$5:$P$9552,3,0),"")</f>
        <v>KLKV</v>
      </c>
      <c r="D870" s="24" t="str">
        <f>IFERROR(VLOOKUP(E861&amp;-$A870,SCH!$E$5:$P$9552,4,0),"")</f>
        <v>NH</v>
      </c>
      <c r="E870" s="24" t="str">
        <f>IFERROR(VLOOKUP(E861&amp;-$A870,SCH!$E$5:$P$9552,5,0),"")</f>
        <v>PSL</v>
      </c>
      <c r="F870" s="106">
        <f>IFERROR(VLOOKUP(E861&amp;-$A870,SCH!$E$5:$P$9552,6,0),"")</f>
        <v>0.88541666666666641</v>
      </c>
      <c r="G870" s="107">
        <f>IFERROR(VLOOKUP(E861&amp;-$A870,SCH!$E$5:$P$9552,7,0),"")</f>
        <v>3.5</v>
      </c>
      <c r="H870" s="108"/>
      <c r="I870" s="109"/>
    </row>
    <row r="871" spans="1:9" ht="15.95" customHeight="1">
      <c r="A871" s="161" t="s">
        <v>96</v>
      </c>
      <c r="B871" s="161"/>
      <c r="C871" s="111">
        <f>B863-TIME(0,15,0)</f>
        <v>0.56250000000000033</v>
      </c>
      <c r="D871" s="110" t="s">
        <v>97</v>
      </c>
      <c r="E871" s="112">
        <f>VLOOKUP(E861&amp;-$A863,SCH!$E$5:$P$9552,8,0)</f>
        <v>0.33333333333333287</v>
      </c>
      <c r="F871" s="162" t="s">
        <v>98</v>
      </c>
      <c r="G871" s="162"/>
      <c r="H871" s="162"/>
      <c r="I871" s="113">
        <f>SUM(G863:G870)</f>
        <v>147.69999999999999</v>
      </c>
    </row>
    <row r="872" spans="1:9" ht="15.95" customHeight="1">
      <c r="A872" s="161" t="s">
        <v>99</v>
      </c>
      <c r="B872" s="161"/>
      <c r="C872" s="111">
        <f>C871+E872</f>
        <v>0.89583333333333315</v>
      </c>
      <c r="D872" s="110" t="s">
        <v>100</v>
      </c>
      <c r="E872" s="112">
        <f>VLOOKUP(E861&amp;-$A863,SCH!$E$5:$P$9552,9,0)</f>
        <v>0.33333333333333282</v>
      </c>
      <c r="F872" s="162" t="s">
        <v>101</v>
      </c>
      <c r="G872" s="162"/>
      <c r="H872" s="162"/>
      <c r="I872" s="114">
        <f>VLOOKUP(E861&amp;-$A863,SCH!$E$5:$P$9552,10,0)</f>
        <v>0</v>
      </c>
    </row>
    <row r="873" spans="1:9" ht="14.45" customHeight="1">
      <c r="A873" s="163" t="s">
        <v>102</v>
      </c>
      <c r="B873" s="163"/>
      <c r="C873" s="163"/>
      <c r="D873" s="163"/>
      <c r="E873" s="163"/>
      <c r="F873" s="163"/>
      <c r="G873" s="163"/>
      <c r="H873" s="163"/>
      <c r="I873" s="163"/>
    </row>
    <row r="874" spans="1:9">
      <c r="A874" s="163"/>
      <c r="B874" s="163"/>
      <c r="C874" s="163"/>
      <c r="D874" s="163"/>
      <c r="E874" s="163"/>
      <c r="F874" s="163"/>
      <c r="G874" s="163"/>
      <c r="H874" s="163"/>
      <c r="I874" s="163"/>
    </row>
    <row r="875" spans="1:9">
      <c r="A875" s="163"/>
      <c r="B875" s="163"/>
      <c r="C875" s="163"/>
      <c r="D875" s="163"/>
      <c r="E875" s="163"/>
      <c r="F875" s="163"/>
      <c r="G875" s="163"/>
      <c r="H875" s="163"/>
      <c r="I875" s="163"/>
    </row>
    <row r="876" spans="1:9" ht="14.45" customHeight="1">
      <c r="A876" s="164" t="s">
        <v>103</v>
      </c>
      <c r="B876" s="164"/>
      <c r="C876" s="164"/>
      <c r="D876" s="165" t="s">
        <v>104</v>
      </c>
      <c r="E876" s="164" t="s">
        <v>105</v>
      </c>
      <c r="F876" s="164"/>
      <c r="G876" s="164"/>
      <c r="H876" s="164"/>
      <c r="I876" s="164"/>
    </row>
    <row r="877" spans="1:9">
      <c r="A877" s="164"/>
      <c r="B877" s="164"/>
      <c r="C877" s="164"/>
      <c r="D877" s="165"/>
      <c r="E877" s="164"/>
      <c r="F877" s="164"/>
      <c r="G877" s="164"/>
      <c r="H877" s="164"/>
      <c r="I877" s="164"/>
    </row>
    <row r="878" spans="1:9">
      <c r="A878" s="164"/>
      <c r="B878" s="164"/>
      <c r="C878" s="164"/>
      <c r="D878" s="165"/>
      <c r="E878" s="164"/>
      <c r="F878" s="164"/>
      <c r="G878" s="164"/>
      <c r="H878" s="164"/>
      <c r="I878" s="164"/>
    </row>
    <row r="879" spans="1:9">
      <c r="A879" s="164"/>
      <c r="B879" s="164"/>
      <c r="C879" s="164"/>
      <c r="D879" s="165"/>
      <c r="E879" s="164"/>
      <c r="F879" s="164"/>
      <c r="G879" s="164"/>
      <c r="H879" s="164"/>
      <c r="I879" s="164"/>
    </row>
    <row r="881" spans="1:9" ht="20.25">
      <c r="A881" s="166" t="str">
        <f>SCH!$A$1</f>
        <v>UNIT : PARASSALA</v>
      </c>
      <c r="B881" s="166"/>
      <c r="C881" s="166"/>
      <c r="D881" s="166"/>
      <c r="E881" s="166"/>
      <c r="F881" s="166"/>
      <c r="G881" s="166"/>
      <c r="H881" s="166"/>
      <c r="I881" s="166"/>
    </row>
    <row r="882" spans="1:9" ht="17.45" customHeight="1">
      <c r="A882" s="167" t="s">
        <v>87</v>
      </c>
      <c r="B882" s="167"/>
      <c r="C882" s="167"/>
      <c r="D882" s="170"/>
      <c r="E882" s="170"/>
      <c r="F882" s="170"/>
      <c r="G882" s="168" t="s">
        <v>88</v>
      </c>
      <c r="H882" s="168"/>
      <c r="I882" s="168"/>
    </row>
    <row r="883" spans="1:9" ht="20.45" customHeight="1">
      <c r="A883" s="158" t="s">
        <v>89</v>
      </c>
      <c r="B883" s="158"/>
      <c r="C883" s="89" t="s">
        <v>90</v>
      </c>
      <c r="D883" s="88" t="s">
        <v>91</v>
      </c>
      <c r="E883" s="159">
        <v>53</v>
      </c>
      <c r="F883" s="159"/>
      <c r="G883" s="90" t="s">
        <v>92</v>
      </c>
      <c r="H883" s="160"/>
      <c r="I883" s="160"/>
    </row>
    <row r="884" spans="1:9" ht="28.5">
      <c r="A884" s="92" t="s">
        <v>4</v>
      </c>
      <c r="B884" s="93" t="s">
        <v>18</v>
      </c>
      <c r="C884" s="93" t="s">
        <v>19</v>
      </c>
      <c r="D884" s="93" t="s">
        <v>93</v>
      </c>
      <c r="E884" s="93" t="s">
        <v>20</v>
      </c>
      <c r="F884" s="94" t="s">
        <v>94</v>
      </c>
      <c r="G884" s="95" t="s">
        <v>95</v>
      </c>
      <c r="H884" s="94" t="s">
        <v>17</v>
      </c>
      <c r="I884" s="96" t="s">
        <v>23</v>
      </c>
    </row>
    <row r="885" spans="1:9" ht="15.75">
      <c r="A885" s="97">
        <v>1</v>
      </c>
      <c r="B885" s="98">
        <f>IFERROR(VLOOKUP(E883&amp;-$A885,SCH!$E$5:$P$9552,2,0),"")</f>
        <v>0.32986111111111099</v>
      </c>
      <c r="C885" s="98" t="str">
        <f>IFERROR(VLOOKUP(E883&amp;-$A885,SCH!$E$5:$P$9552,3,0),"")</f>
        <v>PSL</v>
      </c>
      <c r="D885" s="98" t="str">
        <f>IFERROR(VLOOKUP(E883&amp;-$A885,SCH!$E$5:$P$9552,4,0),"")</f>
        <v>NH</v>
      </c>
      <c r="E885" s="98" t="str">
        <f>IFERROR(VLOOKUP(E883&amp;-$A885,SCH!$E$5:$P$9552,5,0),"")</f>
        <v>KLKV</v>
      </c>
      <c r="F885" s="98">
        <f>IFERROR(VLOOKUP(E883&amp;-$A885,SCH!$E$5:$P$9552,6,0),"")</f>
        <v>0.33680555555555541</v>
      </c>
      <c r="G885" s="99">
        <f>IFERROR(VLOOKUP(E883&amp;-$A885,SCH!$E$5:$P$9552,7,0),"")</f>
        <v>3.5</v>
      </c>
      <c r="H885" s="100">
        <f t="shared" ref="H885:H890" si="42">IFERROR((B886-F885),"")</f>
        <v>6.9444444444445863E-3</v>
      </c>
      <c r="I885" s="101"/>
    </row>
    <row r="886" spans="1:9" ht="15.75">
      <c r="A886" s="102">
        <v>2</v>
      </c>
      <c r="B886" s="17">
        <f>IFERROR(VLOOKUP(E883&amp;-$A886,SCH!$E$5:$P$9552,2,0),"")</f>
        <v>0.34375</v>
      </c>
      <c r="C886" s="17" t="str">
        <f>IFERROR(VLOOKUP(E883&amp;-$A886,SCH!$E$5:$P$9552,3,0),"")</f>
        <v>KLKV</v>
      </c>
      <c r="D886" s="17" t="str">
        <f>IFERROR(VLOOKUP(E883&amp;-$A886,SCH!$E$5:$P$9552,4,0),"")</f>
        <v>KRKM-PDTM</v>
      </c>
      <c r="E886" s="17" t="str">
        <f>IFERROR(VLOOKUP(E883&amp;-$A886,SCH!$E$5:$P$9552,5,0),"")</f>
        <v>KTDA</v>
      </c>
      <c r="F886" s="17">
        <f>IFERROR(VLOOKUP(E883&amp;-$A886,SCH!$E$5:$P$9552,6,0),"")</f>
        <v>0.39930555555555558</v>
      </c>
      <c r="G886" s="103">
        <f>IFERROR(VLOOKUP(E883&amp;-$A886,SCH!$E$5:$P$9552,7,0),"")</f>
        <v>32</v>
      </c>
      <c r="H886" s="20">
        <f t="shared" si="42"/>
        <v>6.9444444444444198E-3</v>
      </c>
      <c r="I886" s="104"/>
    </row>
    <row r="887" spans="1:9" ht="15.75">
      <c r="A887" s="102">
        <v>3</v>
      </c>
      <c r="B887" s="17">
        <f>IFERROR(VLOOKUP(E883&amp;-$A887,SCH!$E$5:$P$9552,2,0),"")</f>
        <v>0.40625</v>
      </c>
      <c r="C887" s="17" t="str">
        <f>IFERROR(VLOOKUP(E883&amp;-$A887,SCH!$E$5:$P$9552,3,0),"")</f>
        <v>KTDA</v>
      </c>
      <c r="D887" s="17" t="str">
        <f>IFERROR(VLOOKUP(E883&amp;-$A887,SCH!$E$5:$P$9552,4,0),"")</f>
        <v>PDTM-KRKM</v>
      </c>
      <c r="E887" s="17" t="str">
        <f>IFERROR(VLOOKUP(E883&amp;-$A887,SCH!$E$5:$P$9552,5,0),"")</f>
        <v>KLKV</v>
      </c>
      <c r="F887" s="17">
        <f>IFERROR(VLOOKUP(E883&amp;-$A887,SCH!$E$5:$P$9552,6,0),"")</f>
        <v>0.46180555555555558</v>
      </c>
      <c r="G887" s="103">
        <f>IFERROR(VLOOKUP(E883&amp;-$A887,SCH!$E$5:$P$9552,7,0),"")</f>
        <v>32</v>
      </c>
      <c r="H887" s="115">
        <f t="shared" si="42"/>
        <v>2.0833333333333426E-2</v>
      </c>
      <c r="I887" s="104"/>
    </row>
    <row r="888" spans="1:9" ht="15.75">
      <c r="A888" s="102">
        <v>4</v>
      </c>
      <c r="B888" s="17">
        <f>IFERROR(VLOOKUP(E883&amp;-$A888,SCH!$E$5:$P$9552,2,0),"")</f>
        <v>0.48263888888888901</v>
      </c>
      <c r="C888" s="17" t="str">
        <f>IFERROR(VLOOKUP(E883&amp;-$A888,SCH!$E$5:$P$9552,3,0),"")</f>
        <v>KLKV</v>
      </c>
      <c r="D888" s="17" t="str">
        <f>IFERROR(VLOOKUP(E883&amp;-$A888,SCH!$E$5:$P$9552,4,0),"")</f>
        <v>KRKM-PDTM</v>
      </c>
      <c r="E888" s="17" t="str">
        <f>IFERROR(VLOOKUP(E883&amp;-$A888,SCH!$E$5:$P$9552,5,0),"")</f>
        <v>KTDA</v>
      </c>
      <c r="F888" s="17">
        <f>IFERROR(VLOOKUP(E883&amp;-$A888,SCH!$E$5:$P$9552,6,0),"")</f>
        <v>0.54513888888888906</v>
      </c>
      <c r="G888" s="103">
        <f>IFERROR(VLOOKUP(E883&amp;-$A888,SCH!$E$5:$P$9552,7,0),"")</f>
        <v>32</v>
      </c>
      <c r="H888" s="115">
        <f t="shared" si="42"/>
        <v>6.9444444444439757E-3</v>
      </c>
      <c r="I888" s="104"/>
    </row>
    <row r="889" spans="1:9" ht="15.75">
      <c r="A889" s="102">
        <v>5</v>
      </c>
      <c r="B889" s="17">
        <f>IFERROR(VLOOKUP(E883&amp;-$A889,SCH!$E$5:$P$9552,2,0),"")</f>
        <v>0.55208333333333304</v>
      </c>
      <c r="C889" s="17" t="str">
        <f>IFERROR(VLOOKUP(E883&amp;-$A889,SCH!$E$5:$P$9552,3,0),"")</f>
        <v>KTDA</v>
      </c>
      <c r="D889" s="17" t="str">
        <f>IFERROR(VLOOKUP(E883&amp;-$A889,SCH!$E$5:$P$9552,4,0),"")</f>
        <v>PDTM</v>
      </c>
      <c r="E889" s="17" t="str">
        <f>IFERROR(VLOOKUP(E883&amp;-$A889,SCH!$E$5:$P$9552,5,0),"")</f>
        <v>KRKM</v>
      </c>
      <c r="F889" s="17">
        <f>IFERROR(VLOOKUP(E883&amp;-$A889,SCH!$E$5:$P$9552,6,0),"")</f>
        <v>0.59374999999999978</v>
      </c>
      <c r="G889" s="103">
        <f>IFERROR(VLOOKUP(E883&amp;-$A889,SCH!$E$5:$P$9552,7,0),"")</f>
        <v>25</v>
      </c>
      <c r="H889" s="20">
        <f t="shared" si="42"/>
        <v>6.9444444444441977E-3</v>
      </c>
      <c r="I889" s="104"/>
    </row>
    <row r="890" spans="1:9" ht="15.75">
      <c r="A890" s="102">
        <v>6</v>
      </c>
      <c r="B890" s="17">
        <f>IFERROR(VLOOKUP(E883&amp;-$A890,SCH!$E$5:$P$9552,2,0),"")</f>
        <v>0.60069444444444398</v>
      </c>
      <c r="C890" s="17" t="str">
        <f>IFERROR(VLOOKUP(E883&amp;-$A890,SCH!$E$5:$P$9552,3,0),"")</f>
        <v>KRKM</v>
      </c>
      <c r="D890" s="17" t="str">
        <f>IFERROR(VLOOKUP(E883&amp;-$A890,SCH!$E$5:$P$9552,4,0),"")</f>
        <v>PDTM</v>
      </c>
      <c r="E890" s="17" t="str">
        <f>IFERROR(VLOOKUP(E883&amp;-$A890,SCH!$E$5:$P$9552,5,0),"")</f>
        <v>KTDA</v>
      </c>
      <c r="F890" s="17">
        <f>IFERROR(VLOOKUP(E883&amp;-$A890,SCH!$E$5:$P$9552,6,0),"")</f>
        <v>0.64236111111111072</v>
      </c>
      <c r="G890" s="103">
        <f>IFERROR(VLOOKUP(E883&amp;-$A890,SCH!$E$5:$P$9552,7,0),"")</f>
        <v>25</v>
      </c>
      <c r="H890" s="20">
        <f t="shared" si="42"/>
        <v>6.944444444445308E-3</v>
      </c>
      <c r="I890" s="104"/>
    </row>
    <row r="891" spans="1:9" ht="15.75">
      <c r="A891" s="102">
        <v>7</v>
      </c>
      <c r="B891" s="17">
        <f>IFERROR(VLOOKUP(E883&amp;-$A891,SCH!$E$5:$P$9552,2,0),"")</f>
        <v>0.64930555555555602</v>
      </c>
      <c r="C891" s="17" t="str">
        <f>IFERROR(VLOOKUP(E883&amp;-$A891,SCH!$E$5:$P$9552,3,0),"")</f>
        <v>KTDA</v>
      </c>
      <c r="D891" s="17" t="str">
        <f>IFERROR(VLOOKUP(E883&amp;-$A891,SCH!$E$5:$P$9552,4,0),"")</f>
        <v>PDTM</v>
      </c>
      <c r="E891" s="17" t="str">
        <f>IFERROR(VLOOKUP(E883&amp;-$A891,SCH!$E$5:$P$9552,5,0),"")</f>
        <v>PSL</v>
      </c>
      <c r="F891" s="17">
        <f>IFERROR(VLOOKUP(E883&amp;-$A891,SCH!$E$5:$P$9552,6,0),"")</f>
        <v>0.7048611111111116</v>
      </c>
      <c r="G891" s="103">
        <f>IFERROR(VLOOKUP(E883&amp;-$A891,SCH!$E$5:$P$9552,7,0),"")</f>
        <v>32</v>
      </c>
      <c r="H891" s="20" t="str">
        <f>IFERROR((#REF!-F891),"")</f>
        <v/>
      </c>
      <c r="I891" s="104"/>
    </row>
    <row r="892" spans="1:9" ht="15.95" customHeight="1">
      <c r="A892" s="161" t="s">
        <v>96</v>
      </c>
      <c r="B892" s="161"/>
      <c r="C892" s="111">
        <f>B885-TIME(0,15,0)</f>
        <v>0.31944444444444431</v>
      </c>
      <c r="D892" s="110" t="s">
        <v>97</v>
      </c>
      <c r="E892" s="112">
        <f>VLOOKUP(E883&amp;-$A885,SCH!$E$5:$P$9552,8,0)</f>
        <v>0.39583333333333387</v>
      </c>
      <c r="F892" s="162" t="s">
        <v>98</v>
      </c>
      <c r="G892" s="162"/>
      <c r="H892" s="162"/>
      <c r="I892" s="113">
        <f>SUM(G885:G891)</f>
        <v>181.5</v>
      </c>
    </row>
    <row r="893" spans="1:9" ht="15.95" customHeight="1">
      <c r="A893" s="161" t="s">
        <v>99</v>
      </c>
      <c r="B893" s="161"/>
      <c r="C893" s="111">
        <f>C892+E893</f>
        <v>0.71527777777777835</v>
      </c>
      <c r="D893" s="110" t="s">
        <v>100</v>
      </c>
      <c r="E893" s="112">
        <f>VLOOKUP(E883&amp;-$A885,SCH!$E$5:$P$9552,9,0)</f>
        <v>0.39583333333333398</v>
      </c>
      <c r="F893" s="162" t="s">
        <v>101</v>
      </c>
      <c r="G893" s="162"/>
      <c r="H893" s="162"/>
      <c r="I893" s="114">
        <f>VLOOKUP(E883&amp;-$A885,SCH!$E$5:$P$9552,10,0)</f>
        <v>6.2500000000000555E-2</v>
      </c>
    </row>
    <row r="894" spans="1:9" ht="14.45" customHeight="1">
      <c r="A894" s="163" t="s">
        <v>102</v>
      </c>
      <c r="B894" s="163"/>
      <c r="C894" s="163"/>
      <c r="D894" s="163"/>
      <c r="E894" s="163"/>
      <c r="F894" s="163"/>
      <c r="G894" s="163"/>
      <c r="H894" s="163"/>
      <c r="I894" s="163"/>
    </row>
    <row r="895" spans="1:9">
      <c r="A895" s="163"/>
      <c r="B895" s="163"/>
      <c r="C895" s="163"/>
      <c r="D895" s="163"/>
      <c r="E895" s="163"/>
      <c r="F895" s="163"/>
      <c r="G895" s="163"/>
      <c r="H895" s="163"/>
      <c r="I895" s="163"/>
    </row>
    <row r="896" spans="1:9">
      <c r="A896" s="163"/>
      <c r="B896" s="163"/>
      <c r="C896" s="163"/>
      <c r="D896" s="163"/>
      <c r="E896" s="163"/>
      <c r="F896" s="163"/>
      <c r="G896" s="163"/>
      <c r="H896" s="163"/>
      <c r="I896" s="163"/>
    </row>
    <row r="897" spans="1:9" ht="14.45" customHeight="1">
      <c r="A897" s="164" t="s">
        <v>103</v>
      </c>
      <c r="B897" s="164"/>
      <c r="C897" s="164"/>
      <c r="D897" s="165" t="s">
        <v>104</v>
      </c>
      <c r="E897" s="164" t="s">
        <v>105</v>
      </c>
      <c r="F897" s="164"/>
      <c r="G897" s="164"/>
      <c r="H897" s="164"/>
      <c r="I897" s="164"/>
    </row>
    <row r="898" spans="1:9">
      <c r="A898" s="164"/>
      <c r="B898" s="164"/>
      <c r="C898" s="164"/>
      <c r="D898" s="165"/>
      <c r="E898" s="164"/>
      <c r="F898" s="164"/>
      <c r="G898" s="164"/>
      <c r="H898" s="164"/>
      <c r="I898" s="164"/>
    </row>
    <row r="899" spans="1:9">
      <c r="A899" s="164"/>
      <c r="B899" s="164"/>
      <c r="C899" s="164"/>
      <c r="D899" s="165"/>
      <c r="E899" s="164"/>
      <c r="F899" s="164"/>
      <c r="G899" s="164"/>
      <c r="H899" s="164"/>
      <c r="I899" s="164"/>
    </row>
    <row r="900" spans="1:9">
      <c r="A900" s="164"/>
      <c r="B900" s="164"/>
      <c r="C900" s="164"/>
      <c r="D900" s="165"/>
      <c r="E900" s="164"/>
      <c r="F900" s="164"/>
      <c r="G900" s="164"/>
      <c r="H900" s="164"/>
      <c r="I900" s="164"/>
    </row>
    <row r="903" spans="1:9" ht="20.25">
      <c r="A903" s="166" t="str">
        <f>SCH!$A$1</f>
        <v>UNIT : PARASSALA</v>
      </c>
      <c r="B903" s="166"/>
      <c r="C903" s="166"/>
      <c r="D903" s="166"/>
      <c r="E903" s="166"/>
      <c r="F903" s="166"/>
      <c r="G903" s="166"/>
      <c r="H903" s="166"/>
      <c r="I903" s="166"/>
    </row>
    <row r="904" spans="1:9" ht="17.45" customHeight="1">
      <c r="A904" s="167" t="s">
        <v>87</v>
      </c>
      <c r="B904" s="167"/>
      <c r="C904" s="167"/>
      <c r="D904" s="170"/>
      <c r="E904" s="170"/>
      <c r="F904" s="170"/>
      <c r="G904" s="168" t="s">
        <v>88</v>
      </c>
      <c r="H904" s="168"/>
      <c r="I904" s="168"/>
    </row>
    <row r="905" spans="1:9" ht="20.45" customHeight="1">
      <c r="A905" s="158" t="s">
        <v>89</v>
      </c>
      <c r="B905" s="158"/>
      <c r="C905" s="89" t="s">
        <v>90</v>
      </c>
      <c r="D905" s="88" t="s">
        <v>91</v>
      </c>
      <c r="E905" s="159">
        <v>54</v>
      </c>
      <c r="F905" s="159"/>
      <c r="G905" s="90" t="s">
        <v>92</v>
      </c>
      <c r="H905" s="160"/>
      <c r="I905" s="160"/>
    </row>
    <row r="906" spans="1:9" ht="28.5">
      <c r="A906" s="92" t="s">
        <v>4</v>
      </c>
      <c r="B906" s="93" t="s">
        <v>18</v>
      </c>
      <c r="C906" s="93" t="s">
        <v>19</v>
      </c>
      <c r="D906" s="93" t="s">
        <v>93</v>
      </c>
      <c r="E906" s="93" t="s">
        <v>20</v>
      </c>
      <c r="F906" s="94" t="s">
        <v>94</v>
      </c>
      <c r="G906" s="95" t="s">
        <v>95</v>
      </c>
      <c r="H906" s="94" t="s">
        <v>17</v>
      </c>
      <c r="I906" s="96" t="s">
        <v>23</v>
      </c>
    </row>
    <row r="907" spans="1:9" ht="15.75">
      <c r="A907" s="97">
        <v>1</v>
      </c>
      <c r="B907" s="98">
        <f>IFERROR(VLOOKUP(E905&amp;-$A907,SCH!$E$5:$P$9552,2,0),"")</f>
        <v>0.46527777777777801</v>
      </c>
      <c r="C907" s="98" t="str">
        <f>IFERROR(VLOOKUP(E905&amp;-$A907,SCH!$E$5:$P$9552,3,0),"")</f>
        <v>PSL</v>
      </c>
      <c r="D907" s="98" t="str">
        <f>IFERROR(VLOOKUP(E905&amp;-$A907,SCH!$E$5:$P$9552,4,0),"")</f>
        <v>NH</v>
      </c>
      <c r="E907" s="98" t="str">
        <f>IFERROR(VLOOKUP(E905&amp;-$A907,SCH!$E$5:$P$9552,5,0),"")</f>
        <v>KLKV</v>
      </c>
      <c r="F907" s="98">
        <f>IFERROR(VLOOKUP(E905&amp;-$A907,SCH!$E$5:$P$9552,6,0),"")</f>
        <v>0.47222222222222243</v>
      </c>
      <c r="G907" s="99">
        <f>IFERROR(VLOOKUP(E905&amp;-$A907,SCH!$E$5:$P$9552,7,0),"")</f>
        <v>3.5</v>
      </c>
      <c r="H907" s="100">
        <f t="shared" ref="H907:H911" si="43">IFERROR((B908-F907),"")</f>
        <v>6.9444444444445863E-3</v>
      </c>
      <c r="I907" s="101"/>
    </row>
    <row r="908" spans="1:9" ht="15.75">
      <c r="A908" s="102">
        <v>2</v>
      </c>
      <c r="B908" s="17">
        <f>IFERROR(VLOOKUP(E905&amp;-$A908,SCH!$E$5:$P$9552,2,0),"")</f>
        <v>0.47916666666666702</v>
      </c>
      <c r="C908" s="17" t="str">
        <f>IFERROR(VLOOKUP(E905&amp;-$A908,SCH!$E$5:$P$9552,3,0),"")</f>
        <v>KLKV</v>
      </c>
      <c r="D908" s="17" t="str">
        <f>IFERROR(VLOOKUP(E905&amp;-$A908,SCH!$E$5:$P$9552,4,0),"")</f>
        <v>PVR-VZM-BYPASS</v>
      </c>
      <c r="E908" s="17" t="str">
        <f>IFERROR(VLOOKUP(E905&amp;-$A908,SCH!$E$5:$P$9552,5,0),"")</f>
        <v>TVM</v>
      </c>
      <c r="F908" s="17">
        <f>IFERROR(VLOOKUP(E905&amp;-$A908,SCH!$E$5:$P$9552,6,0),"")</f>
        <v>0.56944444444444486</v>
      </c>
      <c r="G908" s="103">
        <f>IFERROR(VLOOKUP(E905&amp;-$A908,SCH!$E$5:$P$9552,7,0),"")</f>
        <v>45</v>
      </c>
      <c r="H908" s="20">
        <f t="shared" si="43"/>
        <v>2.0833333333333148E-2</v>
      </c>
      <c r="I908" s="104"/>
    </row>
    <row r="909" spans="1:9" ht="15.75">
      <c r="A909" s="102">
        <v>3</v>
      </c>
      <c r="B909" s="17">
        <f>IFERROR(VLOOKUP(E905&amp;-$A909,SCH!$E$5:$P$9552,2,0),"")</f>
        <v>0.59027777777777801</v>
      </c>
      <c r="C909" s="17" t="str">
        <f>IFERROR(VLOOKUP(E905&amp;-$A909,SCH!$E$5:$P$9552,3,0),"")</f>
        <v>TVM</v>
      </c>
      <c r="D909" s="17" t="str">
        <f>IFERROR(VLOOKUP(E905&amp;-$A909,SCH!$E$5:$P$9552,4,0),"")</f>
        <v>AYRA</v>
      </c>
      <c r="E909" s="17" t="str">
        <f>IFERROR(VLOOKUP(E905&amp;-$A909,SCH!$E$5:$P$9552,5,0),"")</f>
        <v>CHVLA</v>
      </c>
      <c r="F909" s="17">
        <f>IFERROR(VLOOKUP(E905&amp;-$A909,SCH!$E$5:$P$9552,6,0),"")</f>
        <v>0.65625000000000022</v>
      </c>
      <c r="G909" s="103">
        <f>IFERROR(VLOOKUP(E905&amp;-$A909,SCH!$E$5:$P$9552,7,0),"")</f>
        <v>37</v>
      </c>
      <c r="H909" s="20">
        <f t="shared" si="43"/>
        <v>6.9444444444441977E-3</v>
      </c>
      <c r="I909" s="104"/>
    </row>
    <row r="910" spans="1:9" ht="15.75">
      <c r="A910" s="102">
        <v>4</v>
      </c>
      <c r="B910" s="17">
        <f>IFERROR(VLOOKUP(E905&amp;-$A910,SCH!$E$5:$P$9552,2,0),"")</f>
        <v>0.66319444444444442</v>
      </c>
      <c r="C910" s="17" t="str">
        <f>IFERROR(VLOOKUP(E905&amp;-$A910,SCH!$E$5:$P$9552,3,0),"")</f>
        <v>CHVLA</v>
      </c>
      <c r="D910" s="17" t="str">
        <f>IFERROR(VLOOKUP(E905&amp;-$A910,SCH!$E$5:$P$9552,4,0),"")</f>
        <v>AYRA</v>
      </c>
      <c r="E910" s="17" t="str">
        <f>IFERROR(VLOOKUP(E905&amp;-$A910,SCH!$E$5:$P$9552,5,0),"")</f>
        <v>TVM</v>
      </c>
      <c r="F910" s="17">
        <f>IFERROR(VLOOKUP(E905&amp;-$A910,SCH!$E$5:$P$9552,6,0),"")</f>
        <v>0.72916666666666663</v>
      </c>
      <c r="G910" s="103">
        <f>IFERROR(VLOOKUP(E905&amp;-$A910,SCH!$E$5:$P$9552,7,0),"")</f>
        <v>37</v>
      </c>
      <c r="H910" s="20">
        <f t="shared" si="43"/>
        <v>6.9444444444445308E-3</v>
      </c>
      <c r="I910" s="104"/>
    </row>
    <row r="911" spans="1:9" ht="15.75">
      <c r="A911" s="102">
        <v>5</v>
      </c>
      <c r="B911" s="17">
        <f>IFERROR(VLOOKUP(E905&amp;-$A911,SCH!$E$5:$P$9552,2,0),"")</f>
        <v>0.73611111111111116</v>
      </c>
      <c r="C911" s="17" t="str">
        <f>IFERROR(VLOOKUP(E905&amp;-$A911,SCH!$E$5:$P$9552,3,0),"")</f>
        <v>TVM</v>
      </c>
      <c r="D911" s="17" t="str">
        <f>IFERROR(VLOOKUP(E905&amp;-$A911,SCH!$E$5:$P$9552,4,0),"")</f>
        <v>NH</v>
      </c>
      <c r="E911" s="17" t="str">
        <f>IFERROR(VLOOKUP(E905&amp;-$A911,SCH!$E$5:$P$9552,5,0),"")</f>
        <v>KLKV</v>
      </c>
      <c r="F911" s="17">
        <f>IFERROR(VLOOKUP(E905&amp;-$A911,SCH!$E$5:$P$9552,6,0),"")</f>
        <v>0.79166666666666674</v>
      </c>
      <c r="G911" s="103">
        <f>IFERROR(VLOOKUP(E905&amp;-$A911,SCH!$E$5:$P$9552,7,0),"")</f>
        <v>33.700000000000003</v>
      </c>
      <c r="H911" s="20">
        <f t="shared" si="43"/>
        <v>6.9444444444444198E-3</v>
      </c>
      <c r="I911" s="104"/>
    </row>
    <row r="912" spans="1:9" ht="15.75">
      <c r="A912" s="102">
        <v>6</v>
      </c>
      <c r="B912" s="17">
        <f>IFERROR(VLOOKUP(E905&amp;-$A912,SCH!$E$5:$P$9552,2,0),"")</f>
        <v>0.79861111111111116</v>
      </c>
      <c r="C912" s="17" t="str">
        <f>IFERROR(VLOOKUP(E905&amp;-$A912,SCH!$E$5:$P$9552,3,0),"")</f>
        <v>KLKV</v>
      </c>
      <c r="D912" s="17" t="str">
        <f>IFERROR(VLOOKUP(E905&amp;-$A912,SCH!$E$5:$P$9552,4,0),"")</f>
        <v>NH</v>
      </c>
      <c r="E912" s="17" t="str">
        <f>IFERROR(VLOOKUP(E905&amp;-$A912,SCH!$E$5:$P$9552,5,0),"")</f>
        <v>PSL</v>
      </c>
      <c r="F912" s="17">
        <f>IFERROR(VLOOKUP(E905&amp;-$A912,SCH!$E$5:$P$9552,6,0),"")</f>
        <v>0.80555555555555558</v>
      </c>
      <c r="G912" s="103">
        <f>IFERROR(VLOOKUP(E905&amp;-$A912,SCH!$E$5:$P$9552,7,0),"")</f>
        <v>3.5</v>
      </c>
      <c r="H912" s="20" t="str">
        <f>IFERROR((#REF!-F912),"")</f>
        <v/>
      </c>
      <c r="I912" s="104"/>
    </row>
    <row r="913" spans="1:9" ht="15.95" customHeight="1">
      <c r="A913" s="161" t="s">
        <v>96</v>
      </c>
      <c r="B913" s="161"/>
      <c r="C913" s="111">
        <f>B907-TIME(0,15,0)</f>
        <v>0.45486111111111133</v>
      </c>
      <c r="D913" s="110" t="s">
        <v>97</v>
      </c>
      <c r="E913" s="112">
        <f>VLOOKUP(E905&amp;-$A907,SCH!$E$5:$P$9552,8,0)</f>
        <v>0.3611111111111111</v>
      </c>
      <c r="F913" s="162" t="s">
        <v>98</v>
      </c>
      <c r="G913" s="162"/>
      <c r="H913" s="162"/>
      <c r="I913" s="113">
        <f>SUM(G907:G912)</f>
        <v>159.69999999999999</v>
      </c>
    </row>
    <row r="914" spans="1:9" ht="15.95" customHeight="1">
      <c r="A914" s="161" t="s">
        <v>99</v>
      </c>
      <c r="B914" s="161"/>
      <c r="C914" s="111">
        <f>C913+E914</f>
        <v>0.81597222222222232</v>
      </c>
      <c r="D914" s="110" t="s">
        <v>100</v>
      </c>
      <c r="E914" s="112">
        <f>VLOOKUP(E905&amp;-$A907,SCH!$E$5:$P$9552,9,0)</f>
        <v>0.36111111111111094</v>
      </c>
      <c r="F914" s="162" t="s">
        <v>101</v>
      </c>
      <c r="G914" s="162"/>
      <c r="H914" s="162"/>
      <c r="I914" s="114">
        <f>VLOOKUP(E905&amp;-$A907,SCH!$E$5:$P$9552,10,0)</f>
        <v>2.777777777777779E-2</v>
      </c>
    </row>
    <row r="915" spans="1:9" ht="14.45" customHeight="1">
      <c r="A915" s="163" t="s">
        <v>102</v>
      </c>
      <c r="B915" s="163"/>
      <c r="C915" s="163"/>
      <c r="D915" s="163"/>
      <c r="E915" s="163"/>
      <c r="F915" s="163"/>
      <c r="G915" s="163"/>
      <c r="H915" s="163"/>
      <c r="I915" s="163"/>
    </row>
    <row r="916" spans="1:9">
      <c r="A916" s="163"/>
      <c r="B916" s="163"/>
      <c r="C916" s="163"/>
      <c r="D916" s="163"/>
      <c r="E916" s="163"/>
      <c r="F916" s="163"/>
      <c r="G916" s="163"/>
      <c r="H916" s="163"/>
      <c r="I916" s="163"/>
    </row>
    <row r="917" spans="1:9">
      <c r="A917" s="163"/>
      <c r="B917" s="163"/>
      <c r="C917" s="163"/>
      <c r="D917" s="163"/>
      <c r="E917" s="163"/>
      <c r="F917" s="163"/>
      <c r="G917" s="163"/>
      <c r="H917" s="163"/>
      <c r="I917" s="163"/>
    </row>
    <row r="918" spans="1:9" ht="14.45" customHeight="1">
      <c r="A918" s="164" t="s">
        <v>103</v>
      </c>
      <c r="B918" s="164"/>
      <c r="C918" s="164"/>
      <c r="D918" s="165" t="s">
        <v>104</v>
      </c>
      <c r="E918" s="164" t="s">
        <v>105</v>
      </c>
      <c r="F918" s="164"/>
      <c r="G918" s="164"/>
      <c r="H918" s="164"/>
      <c r="I918" s="164"/>
    </row>
    <row r="919" spans="1:9">
      <c r="A919" s="164"/>
      <c r="B919" s="164"/>
      <c r="C919" s="164"/>
      <c r="D919" s="165"/>
      <c r="E919" s="164"/>
      <c r="F919" s="164"/>
      <c r="G919" s="164"/>
      <c r="H919" s="164"/>
      <c r="I919" s="164"/>
    </row>
    <row r="920" spans="1:9">
      <c r="A920" s="164"/>
      <c r="B920" s="164"/>
      <c r="C920" s="164"/>
      <c r="D920" s="165"/>
      <c r="E920" s="164"/>
      <c r="F920" s="164"/>
      <c r="G920" s="164"/>
      <c r="H920" s="164"/>
      <c r="I920" s="164"/>
    </row>
    <row r="921" spans="1:9">
      <c r="A921" s="164"/>
      <c r="B921" s="164"/>
      <c r="C921" s="164"/>
      <c r="D921" s="165"/>
      <c r="E921" s="164"/>
      <c r="F921" s="164"/>
      <c r="G921" s="164"/>
      <c r="H921" s="164"/>
      <c r="I921" s="164"/>
    </row>
    <row r="923" spans="1:9" ht="20.25">
      <c r="A923" s="166" t="str">
        <f>SCH!$A$1</f>
        <v>UNIT : PARASSALA</v>
      </c>
      <c r="B923" s="166"/>
      <c r="C923" s="166"/>
      <c r="D923" s="166"/>
      <c r="E923" s="166"/>
      <c r="F923" s="166"/>
      <c r="G923" s="166"/>
      <c r="H923" s="166"/>
      <c r="I923" s="166"/>
    </row>
    <row r="924" spans="1:9" ht="18" customHeight="1">
      <c r="A924" s="167" t="s">
        <v>87</v>
      </c>
      <c r="B924" s="167"/>
      <c r="C924" s="167"/>
      <c r="D924" s="170"/>
      <c r="E924" s="170"/>
      <c r="F924" s="170"/>
      <c r="G924" s="168" t="s">
        <v>88</v>
      </c>
      <c r="H924" s="168"/>
      <c r="I924" s="168"/>
    </row>
    <row r="925" spans="1:9" ht="16.149999999999999" customHeight="1">
      <c r="A925" s="158" t="s">
        <v>89</v>
      </c>
      <c r="B925" s="158"/>
      <c r="C925" s="89" t="s">
        <v>90</v>
      </c>
      <c r="D925" s="88" t="s">
        <v>91</v>
      </c>
      <c r="E925" s="159">
        <v>55</v>
      </c>
      <c r="F925" s="159"/>
      <c r="G925" s="90" t="s">
        <v>92</v>
      </c>
      <c r="H925" s="160"/>
      <c r="I925" s="160"/>
    </row>
    <row r="926" spans="1:9" ht="28.5">
      <c r="A926" s="92" t="s">
        <v>4</v>
      </c>
      <c r="B926" s="93" t="s">
        <v>18</v>
      </c>
      <c r="C926" s="93" t="s">
        <v>19</v>
      </c>
      <c r="D926" s="93" t="s">
        <v>93</v>
      </c>
      <c r="E926" s="93" t="s">
        <v>20</v>
      </c>
      <c r="F926" s="94" t="s">
        <v>94</v>
      </c>
      <c r="G926" s="95" t="s">
        <v>95</v>
      </c>
      <c r="H926" s="94" t="s">
        <v>17</v>
      </c>
      <c r="I926" s="96" t="s">
        <v>23</v>
      </c>
    </row>
    <row r="927" spans="1:9" ht="15.75">
      <c r="A927" s="97">
        <v>1</v>
      </c>
      <c r="B927" s="98">
        <f>IFERROR(VLOOKUP(E925&amp;-$A927,SCH!$E$5:$P$9552,2,0),"")</f>
        <v>0.30902777777777801</v>
      </c>
      <c r="C927" s="98" t="str">
        <f>IFERROR(VLOOKUP(E925&amp;-$A927,SCH!$E$5:$P$9552,3,0),"")</f>
        <v>PSL</v>
      </c>
      <c r="D927" s="98" t="str">
        <f>IFERROR(VLOOKUP(E925&amp;-$A927,SCH!$E$5:$P$9552,4,0),"")</f>
        <v>NH</v>
      </c>
      <c r="E927" s="98" t="str">
        <f>IFERROR(VLOOKUP(E925&amp;-$A927,SCH!$E$5:$P$9552,5,0),"")</f>
        <v>KLKV</v>
      </c>
      <c r="F927" s="98">
        <f>IFERROR(VLOOKUP(E925&amp;-$A927,SCH!$E$5:$P$9552,6,0),"")</f>
        <v>0.31597222222222243</v>
      </c>
      <c r="G927" s="99">
        <f>IFERROR(VLOOKUP(E925&amp;-$A927,SCH!$E$5:$P$9552,7,0),"")</f>
        <v>3.5</v>
      </c>
      <c r="H927" s="100">
        <f t="shared" ref="H927:H934" si="44">IFERROR((B928-F927),"")</f>
        <v>3.4722222222220434E-3</v>
      </c>
      <c r="I927" s="101"/>
    </row>
    <row r="928" spans="1:9" ht="15.75">
      <c r="A928" s="102">
        <v>2</v>
      </c>
      <c r="B928" s="17">
        <f>IFERROR(VLOOKUP(E925&amp;-$A928,SCH!$E$5:$P$9552,2,0),"")</f>
        <v>0.31944444444444448</v>
      </c>
      <c r="C928" s="17" t="str">
        <f>IFERROR(VLOOKUP(E925&amp;-$A928,SCH!$E$5:$P$9552,3,0),"")</f>
        <v>KLKV</v>
      </c>
      <c r="D928" s="17" t="str">
        <f>IFERROR(VLOOKUP(E925&amp;-$A928,SCH!$E$5:$P$9552,4,0),"")</f>
        <v>PLKDA-PZKNU</v>
      </c>
      <c r="E928" s="17" t="str">
        <f>IFERROR(VLOOKUP(E925&amp;-$A928,SCH!$E$5:$P$9552,5,0),"")</f>
        <v>VLKA</v>
      </c>
      <c r="F928" s="17">
        <f>IFERROR(VLOOKUP(E925&amp;-$A928,SCH!$E$5:$P$9552,6,0),"")</f>
        <v>0.34027777777777779</v>
      </c>
      <c r="G928" s="103">
        <f>IFERROR(VLOOKUP(E925&amp;-$A928,SCH!$E$5:$P$9552,7,0),"")</f>
        <v>13</v>
      </c>
      <c r="H928" s="20">
        <f t="shared" si="44"/>
        <v>6.9444444444441977E-3</v>
      </c>
      <c r="I928" s="104"/>
    </row>
    <row r="929" spans="1:9" ht="15.75">
      <c r="A929" s="102">
        <v>3</v>
      </c>
      <c r="B929" s="17">
        <f>IFERROR(VLOOKUP(E925&amp;-$A929,SCH!$E$5:$P$9552,2,0),"")</f>
        <v>0.34722222222222199</v>
      </c>
      <c r="C929" s="17" t="str">
        <f>IFERROR(VLOOKUP(E925&amp;-$A929,SCH!$E$5:$P$9552,3,0),"")</f>
        <v>VLKA</v>
      </c>
      <c r="D929" s="17" t="str">
        <f>IFERROR(VLOOKUP(E925&amp;-$A929,SCH!$E$5:$P$9552,4,0),"")</f>
        <v>PLKDA</v>
      </c>
      <c r="E929" s="17" t="str">
        <f>IFERROR(VLOOKUP(E925&amp;-$A929,SCH!$E$5:$P$9552,5,0),"")</f>
        <v>KLKV</v>
      </c>
      <c r="F929" s="17">
        <f>IFERROR(VLOOKUP(E925&amp;-$A929,SCH!$E$5:$P$9552,6,0),"")</f>
        <v>0.37152777777777757</v>
      </c>
      <c r="G929" s="103">
        <f>IFERROR(VLOOKUP(E925&amp;-$A929,SCH!$E$5:$P$9552,7,0),"")</f>
        <v>13</v>
      </c>
      <c r="H929" s="20">
        <f t="shared" si="44"/>
        <v>6.9444444444446973E-3</v>
      </c>
      <c r="I929" s="104"/>
    </row>
    <row r="930" spans="1:9" ht="15.75">
      <c r="A930" s="102">
        <v>4</v>
      </c>
      <c r="B930" s="17">
        <f>IFERROR(VLOOKUP(E925&amp;-$A930,SCH!$E$5:$P$9552,2,0),"")</f>
        <v>0.37847222222222227</v>
      </c>
      <c r="C930" s="17" t="str">
        <f>IFERROR(VLOOKUP(E925&amp;-$A930,SCH!$E$5:$P$9552,3,0),"")</f>
        <v>KLKV</v>
      </c>
      <c r="D930" s="17" t="str">
        <f>IFERROR(VLOOKUP(E925&amp;-$A930,SCH!$E$5:$P$9552,4,0),"")</f>
        <v>NH</v>
      </c>
      <c r="E930" s="17" t="str">
        <f>IFERROR(VLOOKUP(E925&amp;-$A930,SCH!$E$5:$P$9552,5,0),"")</f>
        <v>TVM</v>
      </c>
      <c r="F930" s="17">
        <f>IFERROR(VLOOKUP(E925&amp;-$A930,SCH!$E$5:$P$9552,6,0),"")</f>
        <v>0.44444444444444448</v>
      </c>
      <c r="G930" s="103">
        <f>IFERROR(VLOOKUP(E925&amp;-$A930,SCH!$E$5:$P$9552,7,0),"")</f>
        <v>33.700000000000003</v>
      </c>
      <c r="H930" s="20">
        <f t="shared" si="44"/>
        <v>2.0833333333333537E-2</v>
      </c>
      <c r="I930" s="104"/>
    </row>
    <row r="931" spans="1:9" ht="15.75">
      <c r="A931" s="102">
        <v>5</v>
      </c>
      <c r="B931" s="17">
        <f>IFERROR(VLOOKUP(E925&amp;-$A931,SCH!$E$5:$P$9552,2,0),"")</f>
        <v>0.46527777777777801</v>
      </c>
      <c r="C931" s="17" t="str">
        <f>IFERROR(VLOOKUP(E925&amp;-$A931,SCH!$E$5:$P$9552,3,0),"")</f>
        <v>TVM</v>
      </c>
      <c r="D931" s="17" t="str">
        <f>IFERROR(VLOOKUP(E925&amp;-$A931,SCH!$E$5:$P$9552,4,0),"")</f>
        <v>NH</v>
      </c>
      <c r="E931" s="17" t="str">
        <f>IFERROR(VLOOKUP(E925&amp;-$A931,SCH!$E$5:$P$9552,5,0),"")</f>
        <v>KLKV</v>
      </c>
      <c r="F931" s="17">
        <f>IFERROR(VLOOKUP(E925&amp;-$A931,SCH!$E$5:$P$9552,6,0),"")</f>
        <v>0.52777777777777801</v>
      </c>
      <c r="G931" s="103">
        <f>IFERROR(VLOOKUP(E925&amp;-$A931,SCH!$E$5:$P$9552,7,0),"")</f>
        <v>33.700000000000003</v>
      </c>
      <c r="H931" s="20">
        <f t="shared" si="44"/>
        <v>0.12499999999999978</v>
      </c>
      <c r="I931" s="104"/>
    </row>
    <row r="932" spans="1:9" ht="15.75">
      <c r="A932" s="102">
        <v>6</v>
      </c>
      <c r="B932" s="17">
        <f>IFERROR(VLOOKUP(E925&amp;-$A932,SCH!$E$5:$P$9552,2,0),"")</f>
        <v>0.65277777777777779</v>
      </c>
      <c r="C932" s="17" t="str">
        <f>IFERROR(VLOOKUP(E925&amp;-$A932,SCH!$E$5:$P$9552,3,0),"")</f>
        <v>KLKV</v>
      </c>
      <c r="D932" s="17" t="str">
        <f>IFERROR(VLOOKUP(E925&amp;-$A932,SCH!$E$5:$P$9552,4,0),"")</f>
        <v>NH</v>
      </c>
      <c r="E932" s="17" t="str">
        <f>IFERROR(VLOOKUP(E925&amp;-$A932,SCH!$E$5:$P$9552,5,0),"")</f>
        <v>TVM</v>
      </c>
      <c r="F932" s="17">
        <f>IFERROR(VLOOKUP(E925&amp;-$A932,SCH!$E$5:$P$9552,6,0),"")</f>
        <v>0.71527777777777779</v>
      </c>
      <c r="G932" s="103">
        <f>IFERROR(VLOOKUP(E925&amp;-$A932,SCH!$E$5:$P$9552,7,0),"")</f>
        <v>33.700000000000003</v>
      </c>
      <c r="H932" s="20">
        <f t="shared" si="44"/>
        <v>6.9444444444444198E-3</v>
      </c>
      <c r="I932" s="104"/>
    </row>
    <row r="933" spans="1:9" ht="15.75">
      <c r="A933" s="102">
        <v>7</v>
      </c>
      <c r="B933" s="17">
        <f>IFERROR(VLOOKUP(E925&amp;-$A933,SCH!$E$5:$P$9552,2,0),"")</f>
        <v>0.72222222222222221</v>
      </c>
      <c r="C933" s="17" t="str">
        <f>IFERROR(VLOOKUP(E925&amp;-$A933,SCH!$E$5:$P$9552,3,0),"")</f>
        <v>TVM</v>
      </c>
      <c r="D933" s="17" t="str">
        <f>IFERROR(VLOOKUP(E925&amp;-$A933,SCH!$E$5:$P$9552,4,0),"")</f>
        <v>NH</v>
      </c>
      <c r="E933" s="17" t="str">
        <f>IFERROR(VLOOKUP(E925&amp;-$A933,SCH!$E$5:$P$9552,5,0),"")</f>
        <v>KLKV</v>
      </c>
      <c r="F933" s="17">
        <f>IFERROR(VLOOKUP(E925&amp;-$A933,SCH!$E$5:$P$9552,6,0),"")</f>
        <v>0.77777777777777779</v>
      </c>
      <c r="G933" s="103">
        <f>IFERROR(VLOOKUP(E925&amp;-$A933,SCH!$E$5:$P$9552,7,0),"")</f>
        <v>33.700000000000003</v>
      </c>
      <c r="H933" s="20">
        <f t="shared" si="44"/>
        <v>3.4722222222222099E-3</v>
      </c>
      <c r="I933" s="104"/>
    </row>
    <row r="934" spans="1:9" ht="15.75">
      <c r="A934" s="102">
        <v>8</v>
      </c>
      <c r="B934" s="17">
        <f>IFERROR(VLOOKUP(E925&amp;-$A934,SCH!$E$5:$P$9552,2,0),"")</f>
        <v>0.78125</v>
      </c>
      <c r="C934" s="17" t="str">
        <f>IFERROR(VLOOKUP(E925&amp;-$A934,SCH!$E$5:$P$9552,3,0),"")</f>
        <v>KLKV</v>
      </c>
      <c r="D934" s="17" t="str">
        <f>IFERROR(VLOOKUP(E925&amp;-$A934,SCH!$E$5:$P$9552,4,0),"")</f>
        <v>NH</v>
      </c>
      <c r="E934" s="17" t="str">
        <f>IFERROR(VLOOKUP(E925&amp;-$A934,SCH!$E$5:$P$9552,5,0),"")</f>
        <v>PSL</v>
      </c>
      <c r="F934" s="17">
        <f>IFERROR(VLOOKUP(E925&amp;-$A934,SCH!$E$5:$P$9552,6,0),"")</f>
        <v>0.78819444444444442</v>
      </c>
      <c r="G934" s="103">
        <f>IFERROR(VLOOKUP(E925&amp;-$A934,SCH!$E$5:$P$9552,7,0),"")</f>
        <v>3.5</v>
      </c>
      <c r="H934" s="20" t="str">
        <f t="shared" si="44"/>
        <v/>
      </c>
      <c r="I934" s="104"/>
    </row>
    <row r="935" spans="1:9" ht="15.75">
      <c r="A935" s="102">
        <v>9</v>
      </c>
      <c r="B935" s="17" t="str">
        <f>IFERROR(VLOOKUP(E925&amp;-$A935,SCH!$E$5:$P$9552,2,0),"")</f>
        <v/>
      </c>
      <c r="C935" s="17" t="str">
        <f>IFERROR(VLOOKUP(E925&amp;-$A935,SCH!$E$5:$P$9552,3,0),"")</f>
        <v/>
      </c>
      <c r="D935" s="17" t="str">
        <f>IFERROR(VLOOKUP(E925&amp;-$A935,SCH!$E$5:$P$9552,4,0),"")</f>
        <v/>
      </c>
      <c r="E935" s="17" t="str">
        <f>IFERROR(VLOOKUP(E925&amp;-$A935,SCH!$E$5:$P$9552,5,0),"")</f>
        <v/>
      </c>
      <c r="F935" s="17" t="str">
        <f>IFERROR(VLOOKUP(E925&amp;-$A935,SCH!$E$5:$P$9552,6,0),"")</f>
        <v/>
      </c>
      <c r="G935" s="103" t="str">
        <f>IFERROR(VLOOKUP(E925&amp;-$A935,SCH!$E$5:$P$9552,7,0),"")</f>
        <v/>
      </c>
      <c r="H935" s="20" t="str">
        <f>IFERROR((#REF!-F935),"")</f>
        <v/>
      </c>
      <c r="I935" s="104"/>
    </row>
    <row r="936" spans="1:9" ht="16.149999999999999" customHeight="1">
      <c r="A936" s="161" t="s">
        <v>96</v>
      </c>
      <c r="B936" s="161"/>
      <c r="C936" s="111">
        <f>B927-TIME(0,15,0)</f>
        <v>0.29861111111111133</v>
      </c>
      <c r="D936" s="110" t="s">
        <v>97</v>
      </c>
      <c r="E936" s="112">
        <f>VLOOKUP(E925&amp;-$A927,SCH!$E$5:$P$9552,8,0)</f>
        <v>0.37499999999999978</v>
      </c>
      <c r="F936" s="162" t="s">
        <v>98</v>
      </c>
      <c r="G936" s="162"/>
      <c r="H936" s="162"/>
      <c r="I936" s="113">
        <f>SUM(G927:G935)</f>
        <v>167.8</v>
      </c>
    </row>
    <row r="937" spans="1:9" ht="16.149999999999999" customHeight="1">
      <c r="A937" s="161" t="s">
        <v>99</v>
      </c>
      <c r="B937" s="161"/>
      <c r="C937" s="111">
        <f>C936+E937</f>
        <v>0.79861111111111105</v>
      </c>
      <c r="D937" s="110" t="s">
        <v>100</v>
      </c>
      <c r="E937" s="112">
        <f>VLOOKUP(E925&amp;-$A927,SCH!$E$5:$P$9552,9,0)</f>
        <v>0.49999999999999972</v>
      </c>
      <c r="F937" s="162" t="s">
        <v>101</v>
      </c>
      <c r="G937" s="162"/>
      <c r="H937" s="162"/>
      <c r="I937" s="114">
        <f>VLOOKUP(E925&amp;-$A927,SCH!$E$5:$P$9552,10,0)</f>
        <v>4.1666666666666463E-2</v>
      </c>
    </row>
    <row r="938" spans="1:9" ht="15" customHeight="1">
      <c r="A938" s="163" t="s">
        <v>102</v>
      </c>
      <c r="B938" s="163"/>
      <c r="C938" s="163"/>
      <c r="D938" s="163"/>
      <c r="E938" s="163"/>
      <c r="F938" s="163"/>
      <c r="G938" s="163"/>
      <c r="H938" s="163"/>
      <c r="I938" s="163"/>
    </row>
    <row r="939" spans="1:9">
      <c r="A939" s="163"/>
      <c r="B939" s="163"/>
      <c r="C939" s="163"/>
      <c r="D939" s="163"/>
      <c r="E939" s="163"/>
      <c r="F939" s="163"/>
      <c r="G939" s="163"/>
      <c r="H939" s="163"/>
      <c r="I939" s="163"/>
    </row>
    <row r="940" spans="1:9">
      <c r="A940" s="163"/>
      <c r="B940" s="163"/>
      <c r="C940" s="163"/>
      <c r="D940" s="163"/>
      <c r="E940" s="163"/>
      <c r="F940" s="163"/>
      <c r="G940" s="163"/>
      <c r="H940" s="163"/>
      <c r="I940" s="163"/>
    </row>
    <row r="941" spans="1:9" ht="15" customHeight="1">
      <c r="A941" s="164" t="s">
        <v>103</v>
      </c>
      <c r="B941" s="164"/>
      <c r="C941" s="164"/>
      <c r="D941" s="165" t="s">
        <v>104</v>
      </c>
      <c r="E941" s="164" t="s">
        <v>105</v>
      </c>
      <c r="F941" s="164"/>
      <c r="G941" s="164"/>
      <c r="H941" s="164"/>
      <c r="I941" s="164"/>
    </row>
    <row r="942" spans="1:9">
      <c r="A942" s="164"/>
      <c r="B942" s="164"/>
      <c r="C942" s="164"/>
      <c r="D942" s="165"/>
      <c r="E942" s="164"/>
      <c r="F942" s="164"/>
      <c r="G942" s="164"/>
      <c r="H942" s="164"/>
      <c r="I942" s="164"/>
    </row>
    <row r="943" spans="1:9">
      <c r="A943" s="164"/>
      <c r="B943" s="164"/>
      <c r="C943" s="164"/>
      <c r="D943" s="165"/>
      <c r="E943" s="164"/>
      <c r="F943" s="164"/>
      <c r="G943" s="164"/>
      <c r="H943" s="164"/>
      <c r="I943" s="164"/>
    </row>
    <row r="944" spans="1:9">
      <c r="A944" s="164"/>
      <c r="B944" s="164"/>
      <c r="C944" s="164"/>
      <c r="D944" s="165"/>
      <c r="E944" s="164"/>
      <c r="F944" s="164"/>
      <c r="G944" s="164"/>
      <c r="H944" s="164"/>
      <c r="I944" s="164"/>
    </row>
    <row r="947" spans="1:9" ht="20.25">
      <c r="A947" s="166" t="str">
        <f>SCH!$A$1</f>
        <v>UNIT : PARASSALA</v>
      </c>
      <c r="B947" s="166"/>
      <c r="C947" s="166"/>
      <c r="D947" s="166"/>
      <c r="E947" s="166"/>
      <c r="F947" s="166"/>
      <c r="G947" s="166"/>
      <c r="H947" s="166"/>
      <c r="I947" s="166"/>
    </row>
    <row r="948" spans="1:9" ht="17.45" customHeight="1">
      <c r="A948" s="167" t="s">
        <v>87</v>
      </c>
      <c r="B948" s="167"/>
      <c r="C948" s="167"/>
      <c r="D948" s="170"/>
      <c r="E948" s="170"/>
      <c r="F948" s="170"/>
      <c r="G948" s="168" t="s">
        <v>88</v>
      </c>
      <c r="H948" s="168"/>
      <c r="I948" s="168"/>
    </row>
    <row r="949" spans="1:9" ht="20.45" customHeight="1">
      <c r="A949" s="158" t="s">
        <v>89</v>
      </c>
      <c r="B949" s="158"/>
      <c r="C949" s="89" t="s">
        <v>90</v>
      </c>
      <c r="D949" s="88" t="s">
        <v>91</v>
      </c>
      <c r="E949" s="159">
        <v>56</v>
      </c>
      <c r="F949" s="159"/>
      <c r="G949" s="90" t="s">
        <v>92</v>
      </c>
      <c r="H949" s="160"/>
      <c r="I949" s="160"/>
    </row>
    <row r="950" spans="1:9" ht="28.5">
      <c r="A950" s="92" t="s">
        <v>4</v>
      </c>
      <c r="B950" s="93" t="s">
        <v>18</v>
      </c>
      <c r="C950" s="93" t="s">
        <v>19</v>
      </c>
      <c r="D950" s="93" t="s">
        <v>93</v>
      </c>
      <c r="E950" s="93" t="s">
        <v>20</v>
      </c>
      <c r="F950" s="94" t="s">
        <v>94</v>
      </c>
      <c r="G950" s="95" t="s">
        <v>95</v>
      </c>
      <c r="H950" s="94" t="s">
        <v>17</v>
      </c>
      <c r="I950" s="96" t="s">
        <v>23</v>
      </c>
    </row>
    <row r="951" spans="1:9" ht="15.75">
      <c r="A951" s="97">
        <v>1</v>
      </c>
      <c r="B951" s="98">
        <f>IFERROR(VLOOKUP(E949&amp;-$A951,SCH!$E$5:$P$9552,2,0),"")</f>
        <v>0.20833333333333301</v>
      </c>
      <c r="C951" s="98" t="str">
        <f>IFERROR(VLOOKUP(E949&amp;-$A951,SCH!$E$5:$P$9552,3,0),"")</f>
        <v>PSL</v>
      </c>
      <c r="D951" s="98" t="str">
        <f>IFERROR(VLOOKUP(E949&amp;-$A951,SCH!$E$5:$P$9552,4,0),"")</f>
        <v>KRKM-MJ</v>
      </c>
      <c r="E951" s="98" t="str">
        <f>IFERROR(VLOOKUP(E949&amp;-$A951,SCH!$E$5:$P$9552,5,0),"")</f>
        <v>TVM</v>
      </c>
      <c r="F951" s="98">
        <f>IFERROR(VLOOKUP(E949&amp;-$A951,SCH!$E$5:$P$9552,6,0),"")</f>
        <v>0.27430555555555519</v>
      </c>
      <c r="G951" s="99">
        <f>IFERROR(VLOOKUP(E949&amp;-$A951,SCH!$E$5:$P$9552,7,0),"")</f>
        <v>39</v>
      </c>
      <c r="H951" s="100">
        <f t="shared" ref="H951:H953" si="45">IFERROR((B952-F951),"")</f>
        <v>6.9444444444448084E-3</v>
      </c>
      <c r="I951" s="101"/>
    </row>
    <row r="952" spans="1:9" ht="15.75">
      <c r="A952" s="102">
        <v>2</v>
      </c>
      <c r="B952" s="17">
        <f>IFERROR(VLOOKUP(E949&amp;-$A952,SCH!$E$5:$P$9552,2,0),"")</f>
        <v>0.28125</v>
      </c>
      <c r="C952" s="17" t="str">
        <f>IFERROR(VLOOKUP(E949&amp;-$A952,SCH!$E$5:$P$9552,3,0),"")</f>
        <v>TVM</v>
      </c>
      <c r="D952" s="17" t="str">
        <f>IFERROR(VLOOKUP(E949&amp;-$A952,SCH!$E$5:$P$9552,4,0),"")</f>
        <v>NTA-MJ</v>
      </c>
      <c r="E952" s="17" t="str">
        <f>IFERROR(VLOOKUP(E949&amp;-$A952,SCH!$E$5:$P$9552,5,0),"")</f>
        <v>KRKM</v>
      </c>
      <c r="F952" s="17">
        <f>IFERROR(VLOOKUP(E949&amp;-$A952,SCH!$E$5:$P$9552,6,0),"")</f>
        <v>0.35069444444444442</v>
      </c>
      <c r="G952" s="103">
        <f>IFERROR(VLOOKUP(E949&amp;-$A952,SCH!$E$5:$P$9552,7,0),"")</f>
        <v>34</v>
      </c>
      <c r="H952" s="20">
        <f t="shared" si="45"/>
        <v>6.9444444444444753E-3</v>
      </c>
      <c r="I952" s="104"/>
    </row>
    <row r="953" spans="1:9" ht="15.75">
      <c r="A953" s="102">
        <v>3</v>
      </c>
      <c r="B953" s="17">
        <f>IFERROR(VLOOKUP(E949&amp;-$A953,SCH!$E$5:$P$9552,2,0),"")</f>
        <v>0.3576388888888889</v>
      </c>
      <c r="C953" s="17" t="str">
        <f>IFERROR(VLOOKUP(E949&amp;-$A953,SCH!$E$5:$P$9552,3,0),"")</f>
        <v>KRKM</v>
      </c>
      <c r="D953" s="17" t="str">
        <f>IFERROR(VLOOKUP(E949&amp;-$A953,SCH!$E$5:$P$9552,4,0),"")</f>
        <v>MJ-NTA</v>
      </c>
      <c r="E953" s="17" t="str">
        <f>IFERROR(VLOOKUP(E949&amp;-$A953,SCH!$E$5:$P$9552,5,0),"")</f>
        <v>MC</v>
      </c>
      <c r="F953" s="17">
        <f>IFERROR(VLOOKUP(E949&amp;-$A953,SCH!$E$5:$P$9552,6,0),"")</f>
        <v>0.42708333333333331</v>
      </c>
      <c r="G953" s="103">
        <f>IFERROR(VLOOKUP(E949&amp;-$A953,SCH!$E$5:$P$9552,7,0),"")</f>
        <v>41</v>
      </c>
      <c r="H953" s="20">
        <f t="shared" si="45"/>
        <v>2.0833333333333703E-2</v>
      </c>
      <c r="I953" s="104"/>
    </row>
    <row r="954" spans="1:9" ht="15.75">
      <c r="A954" s="102">
        <v>4</v>
      </c>
      <c r="B954" s="17">
        <f>IFERROR(VLOOKUP(E949&amp;-$A954,SCH!$E$5:$P$9552,2,0),"")</f>
        <v>0.44791666666666702</v>
      </c>
      <c r="C954" s="17" t="str">
        <f>IFERROR(VLOOKUP(E949&amp;-$A954,SCH!$E$5:$P$9552,3,0),"")</f>
        <v>MC</v>
      </c>
      <c r="D954" s="17" t="str">
        <f>IFERROR(VLOOKUP(E949&amp;-$A954,SCH!$E$5:$P$9552,4,0),"")</f>
        <v>NTA-MJ-KRKM</v>
      </c>
      <c r="E954" s="17" t="str">
        <f>IFERROR(VLOOKUP(E949&amp;-$A954,SCH!$E$5:$P$9552,5,0),"")</f>
        <v>PSL</v>
      </c>
      <c r="F954" s="17">
        <f>IFERROR(VLOOKUP(E949&amp;-$A954,SCH!$E$5:$P$9552,6,0),"")</f>
        <v>0.53125000000000033</v>
      </c>
      <c r="G954" s="103">
        <f>IFERROR(VLOOKUP(E949&amp;-$A954,SCH!$E$5:$P$9552,7,0),"")</f>
        <v>46</v>
      </c>
      <c r="H954" s="20" t="str">
        <f>IFERROR((#REF!-F954),"")</f>
        <v/>
      </c>
      <c r="I954" s="104"/>
    </row>
    <row r="955" spans="1:9" ht="15.95" customHeight="1">
      <c r="A955" s="161" t="s">
        <v>96</v>
      </c>
      <c r="B955" s="161"/>
      <c r="C955" s="111">
        <f>B951-TIME(0,15,0)</f>
        <v>0.19791666666666635</v>
      </c>
      <c r="D955" s="110" t="s">
        <v>97</v>
      </c>
      <c r="E955" s="112">
        <f>VLOOKUP(E949&amp;-$A951,SCH!$E$5:$P$9552,8,0)</f>
        <v>0.34375000000000028</v>
      </c>
      <c r="F955" s="162" t="s">
        <v>98</v>
      </c>
      <c r="G955" s="162"/>
      <c r="H955" s="162"/>
      <c r="I955" s="113">
        <f>SUM(G951:G954)</f>
        <v>160</v>
      </c>
    </row>
    <row r="956" spans="1:9" ht="15.95" customHeight="1">
      <c r="A956" s="161" t="s">
        <v>99</v>
      </c>
      <c r="B956" s="161"/>
      <c r="C956" s="111">
        <f>C955+E956</f>
        <v>0.54166666666666696</v>
      </c>
      <c r="D956" s="110" t="s">
        <v>100</v>
      </c>
      <c r="E956" s="112">
        <f>VLOOKUP(E949&amp;-$A951,SCH!$E$5:$P$9552,9,0)</f>
        <v>0.34375000000000067</v>
      </c>
      <c r="F956" s="162" t="s">
        <v>101</v>
      </c>
      <c r="G956" s="162"/>
      <c r="H956" s="162"/>
      <c r="I956" s="114">
        <f>VLOOKUP(E949&amp;-$A951,SCH!$E$5:$P$9552,10,0)</f>
        <v>1.0416666666666963E-2</v>
      </c>
    </row>
    <row r="957" spans="1:9" ht="14.45" customHeight="1">
      <c r="A957" s="163" t="s">
        <v>102</v>
      </c>
      <c r="B957" s="163"/>
      <c r="C957" s="163"/>
      <c r="D957" s="163"/>
      <c r="E957" s="163"/>
      <c r="F957" s="163"/>
      <c r="G957" s="163"/>
      <c r="H957" s="163"/>
      <c r="I957" s="163"/>
    </row>
    <row r="958" spans="1:9">
      <c r="A958" s="163"/>
      <c r="B958" s="163"/>
      <c r="C958" s="163"/>
      <c r="D958" s="163"/>
      <c r="E958" s="163"/>
      <c r="F958" s="163"/>
      <c r="G958" s="163"/>
      <c r="H958" s="163"/>
      <c r="I958" s="163"/>
    </row>
    <row r="959" spans="1:9">
      <c r="A959" s="163"/>
      <c r="B959" s="163"/>
      <c r="C959" s="163"/>
      <c r="D959" s="163"/>
      <c r="E959" s="163"/>
      <c r="F959" s="163"/>
      <c r="G959" s="163"/>
      <c r="H959" s="163"/>
      <c r="I959" s="163"/>
    </row>
    <row r="960" spans="1:9" ht="14.45" customHeight="1">
      <c r="A960" s="164" t="s">
        <v>103</v>
      </c>
      <c r="B960" s="164"/>
      <c r="C960" s="164"/>
      <c r="D960" s="165" t="s">
        <v>104</v>
      </c>
      <c r="E960" s="164" t="s">
        <v>105</v>
      </c>
      <c r="F960" s="164"/>
      <c r="G960" s="164"/>
      <c r="H960" s="164"/>
      <c r="I960" s="164"/>
    </row>
    <row r="961" spans="1:9">
      <c r="A961" s="164"/>
      <c r="B961" s="164"/>
      <c r="C961" s="164"/>
      <c r="D961" s="165"/>
      <c r="E961" s="164"/>
      <c r="F961" s="164"/>
      <c r="G961" s="164"/>
      <c r="H961" s="164"/>
      <c r="I961" s="164"/>
    </row>
    <row r="962" spans="1:9">
      <c r="A962" s="164"/>
      <c r="B962" s="164"/>
      <c r="C962" s="164"/>
      <c r="D962" s="165"/>
      <c r="E962" s="164"/>
      <c r="F962" s="164"/>
      <c r="G962" s="164"/>
      <c r="H962" s="164"/>
      <c r="I962" s="164"/>
    </row>
    <row r="963" spans="1:9">
      <c r="A963" s="164"/>
      <c r="B963" s="164"/>
      <c r="C963" s="164"/>
      <c r="D963" s="165"/>
      <c r="E963" s="164"/>
      <c r="F963" s="164"/>
      <c r="G963" s="164"/>
      <c r="H963" s="164"/>
      <c r="I963" s="164"/>
    </row>
    <row r="965" spans="1:9" ht="20.25">
      <c r="A965" s="166" t="str">
        <f>SCH!$A$1</f>
        <v>UNIT : PARASSALA</v>
      </c>
      <c r="B965" s="166"/>
      <c r="C965" s="166"/>
      <c r="D965" s="166"/>
      <c r="E965" s="166"/>
      <c r="F965" s="166"/>
      <c r="G965" s="166"/>
      <c r="H965" s="166"/>
      <c r="I965" s="166"/>
    </row>
    <row r="966" spans="1:9" ht="17.45" customHeight="1">
      <c r="A966" s="167" t="s">
        <v>87</v>
      </c>
      <c r="B966" s="167"/>
      <c r="C966" s="167"/>
      <c r="D966" s="170"/>
      <c r="E966" s="170"/>
      <c r="F966" s="170"/>
      <c r="G966" s="168" t="s">
        <v>88</v>
      </c>
      <c r="H966" s="168"/>
      <c r="I966" s="168"/>
    </row>
    <row r="967" spans="1:9" ht="20.45" customHeight="1">
      <c r="A967" s="158" t="s">
        <v>89</v>
      </c>
      <c r="B967" s="158"/>
      <c r="C967" s="89" t="s">
        <v>90</v>
      </c>
      <c r="D967" s="88" t="s">
        <v>91</v>
      </c>
      <c r="E967" s="159">
        <v>57</v>
      </c>
      <c r="F967" s="159"/>
      <c r="G967" s="90" t="s">
        <v>92</v>
      </c>
      <c r="H967" s="160"/>
      <c r="I967" s="160"/>
    </row>
    <row r="968" spans="1:9" ht="28.5">
      <c r="A968" s="92" t="s">
        <v>4</v>
      </c>
      <c r="B968" s="93" t="s">
        <v>18</v>
      </c>
      <c r="C968" s="93" t="s">
        <v>19</v>
      </c>
      <c r="D968" s="93" t="s">
        <v>93</v>
      </c>
      <c r="E968" s="93" t="s">
        <v>20</v>
      </c>
      <c r="F968" s="94" t="s">
        <v>94</v>
      </c>
      <c r="G968" s="95" t="s">
        <v>95</v>
      </c>
      <c r="H968" s="94" t="s">
        <v>17</v>
      </c>
      <c r="I968" s="96" t="s">
        <v>23</v>
      </c>
    </row>
    <row r="969" spans="1:9" ht="15.75">
      <c r="A969" s="97">
        <v>1</v>
      </c>
      <c r="B969" s="98">
        <f>IFERROR(VLOOKUP(E967&amp;-$A969,SCH!$E$5:$P$9552,2,0),"")</f>
        <v>0.27777777777777779</v>
      </c>
      <c r="C969" s="98" t="str">
        <f>IFERROR(VLOOKUP(E967&amp;-$A969,SCH!$E$5:$P$9552,3,0),"")</f>
        <v>PSL</v>
      </c>
      <c r="D969" s="98" t="str">
        <f>IFERROR(VLOOKUP(E967&amp;-$A969,SCH!$E$5:$P$9552,4,0),"")</f>
        <v>NH</v>
      </c>
      <c r="E969" s="98" t="str">
        <f>IFERROR(VLOOKUP(E967&amp;-$A969,SCH!$E$5:$P$9552,5,0),"")</f>
        <v>KLKV</v>
      </c>
      <c r="F969" s="98">
        <f>IFERROR(VLOOKUP(E967&amp;-$A969,SCH!$E$5:$P$9552,6,0),"")</f>
        <v>0.28472222222222221</v>
      </c>
      <c r="G969" s="99">
        <f>IFERROR(VLOOKUP(E967&amp;-$A969,SCH!$E$5:$P$9552,7,0),"")</f>
        <v>3.5</v>
      </c>
      <c r="H969" s="100">
        <f t="shared" ref="H969:H977" si="46">IFERROR((B970-F969),"")</f>
        <v>6.9444444444448084E-3</v>
      </c>
      <c r="I969" s="101"/>
    </row>
    <row r="970" spans="1:9" ht="15.75">
      <c r="A970" s="102">
        <v>2</v>
      </c>
      <c r="B970" s="17">
        <f>IFERROR(VLOOKUP(E967&amp;-$A970,SCH!$E$5:$P$9552,2,0),"")</f>
        <v>0.29166666666666702</v>
      </c>
      <c r="C970" s="17" t="str">
        <f>IFERROR(VLOOKUP(E967&amp;-$A970,SCH!$E$5:$P$9552,3,0),"")</f>
        <v>KLKV</v>
      </c>
      <c r="D970" s="17" t="str">
        <f>IFERROR(VLOOKUP(E967&amp;-$A970,SCH!$E$5:$P$9552,4,0),"")</f>
        <v>KRKM</v>
      </c>
      <c r="E970" s="17" t="str">
        <f>IFERROR(VLOOKUP(E967&amp;-$A970,SCH!$E$5:$P$9552,5,0),"")</f>
        <v>VLRD</v>
      </c>
      <c r="F970" s="17">
        <f>IFERROR(VLOOKUP(E967&amp;-$A970,SCH!$E$5:$P$9552,6,0),"")</f>
        <v>0.31944444444444481</v>
      </c>
      <c r="G970" s="103">
        <f>IFERROR(VLOOKUP(E967&amp;-$A970,SCH!$E$5:$P$9552,7,0),"")</f>
        <v>17</v>
      </c>
      <c r="H970" s="20">
        <f t="shared" si="46"/>
        <v>6.9444444444441977E-3</v>
      </c>
      <c r="I970" s="104"/>
    </row>
    <row r="971" spans="1:9" ht="15.75">
      <c r="A971" s="102">
        <v>3</v>
      </c>
      <c r="B971" s="17">
        <f>IFERROR(VLOOKUP(E967&amp;-$A971,SCH!$E$5:$P$9552,2,0),"")</f>
        <v>0.32638888888888901</v>
      </c>
      <c r="C971" s="17" t="str">
        <f>IFERROR(VLOOKUP(E967&amp;-$A971,SCH!$E$5:$P$9552,3,0),"")</f>
        <v>VLRD</v>
      </c>
      <c r="D971" s="17" t="str">
        <f>IFERROR(VLOOKUP(E967&amp;-$A971,SCH!$E$5:$P$9552,4,0),"")</f>
        <v>KRKM</v>
      </c>
      <c r="E971" s="17" t="str">
        <f>IFERROR(VLOOKUP(E967&amp;-$A971,SCH!$E$5:$P$9552,5,0),"")</f>
        <v>KLKV</v>
      </c>
      <c r="F971" s="17">
        <f>IFERROR(VLOOKUP(E967&amp;-$A971,SCH!$E$5:$P$9552,6,0),"")</f>
        <v>0.3541666666666668</v>
      </c>
      <c r="G971" s="103">
        <f>IFERROR(VLOOKUP(E967&amp;-$A971,SCH!$E$5:$P$9552,7,0),"")</f>
        <v>17</v>
      </c>
      <c r="H971" s="20">
        <f t="shared" si="46"/>
        <v>2.0833333333333204E-2</v>
      </c>
      <c r="I971" s="104"/>
    </row>
    <row r="972" spans="1:9" ht="15.75">
      <c r="A972" s="102">
        <v>4</v>
      </c>
      <c r="B972" s="17">
        <f>IFERROR(VLOOKUP(E967&amp;-$A972,SCH!$E$5:$P$9552,2,0),"")</f>
        <v>0.375</v>
      </c>
      <c r="C972" s="17" t="str">
        <f>IFERROR(VLOOKUP(E967&amp;-$A972,SCH!$E$5:$P$9552,3,0),"")</f>
        <v>KLKV</v>
      </c>
      <c r="D972" s="17" t="str">
        <f>IFERROR(VLOOKUP(E967&amp;-$A972,SCH!$E$5:$P$9552,4,0),"")</f>
        <v>KRKM</v>
      </c>
      <c r="E972" s="17" t="str">
        <f>IFERROR(VLOOKUP(E967&amp;-$A972,SCH!$E$5:$P$9552,5,0),"")</f>
        <v>VLRD</v>
      </c>
      <c r="F972" s="17">
        <f>IFERROR(VLOOKUP(E967&amp;-$A972,SCH!$E$5:$P$9552,6,0),"")</f>
        <v>0.40277777777777779</v>
      </c>
      <c r="G972" s="103">
        <f>IFERROR(VLOOKUP(E967&amp;-$A972,SCH!$E$5:$P$9552,7,0),"")</f>
        <v>17</v>
      </c>
      <c r="H972" s="20">
        <f t="shared" si="46"/>
        <v>6.9444444444441977E-3</v>
      </c>
      <c r="I972" s="104"/>
    </row>
    <row r="973" spans="1:9" ht="15.75">
      <c r="A973" s="102">
        <v>5</v>
      </c>
      <c r="B973" s="17">
        <f>IFERROR(VLOOKUP(E967&amp;-$A973,SCH!$E$5:$P$9552,2,0),"")</f>
        <v>0.40972222222222199</v>
      </c>
      <c r="C973" s="17" t="str">
        <f>IFERROR(VLOOKUP(E967&amp;-$A973,SCH!$E$5:$P$9552,3,0),"")</f>
        <v>VLRD</v>
      </c>
      <c r="D973" s="17" t="str">
        <f>IFERROR(VLOOKUP(E967&amp;-$A973,SCH!$E$5:$P$9552,4,0),"")</f>
        <v>KRKM</v>
      </c>
      <c r="E973" s="17" t="str">
        <f>IFERROR(VLOOKUP(E967&amp;-$A973,SCH!$E$5:$P$9552,5,0),"")</f>
        <v>KLKV</v>
      </c>
      <c r="F973" s="17">
        <f>IFERROR(VLOOKUP(E967&amp;-$A973,SCH!$E$5:$P$9552,6,0),"")</f>
        <v>0.43749999999999978</v>
      </c>
      <c r="G973" s="103">
        <f>IFERROR(VLOOKUP(E967&amp;-$A973,SCH!$E$5:$P$9552,7,0),"")</f>
        <v>17</v>
      </c>
      <c r="H973" s="20">
        <f t="shared" si="46"/>
        <v>6.9444444444446418E-3</v>
      </c>
      <c r="I973" s="104"/>
    </row>
    <row r="974" spans="1:9" ht="15.75">
      <c r="A974" s="102">
        <v>6</v>
      </c>
      <c r="B974" s="17">
        <f>IFERROR(VLOOKUP(E967&amp;-$A974,SCH!$E$5:$P$9552,2,0),"")</f>
        <v>0.44444444444444442</v>
      </c>
      <c r="C974" s="17" t="str">
        <f>IFERROR(VLOOKUP(E967&amp;-$A974,SCH!$E$5:$P$9552,3,0),"")</f>
        <v>KLKV</v>
      </c>
      <c r="D974" s="17" t="str">
        <f>IFERROR(VLOOKUP(E967&amp;-$A974,SCH!$E$5:$P$9552,4,0),"")</f>
        <v>NH</v>
      </c>
      <c r="E974" s="17" t="str">
        <f>IFERROR(VLOOKUP(E967&amp;-$A974,SCH!$E$5:$P$9552,5,0),"")</f>
        <v>MC</v>
      </c>
      <c r="F974" s="17">
        <f>IFERROR(VLOOKUP(E967&amp;-$A974,SCH!$E$5:$P$9552,6,0),"")</f>
        <v>0.51388888888888884</v>
      </c>
      <c r="G974" s="103">
        <f>IFERROR(VLOOKUP(E967&amp;-$A974,SCH!$E$5:$P$9552,7,0),"")</f>
        <v>40</v>
      </c>
      <c r="H974" s="20">
        <f t="shared" si="46"/>
        <v>6.9444444444445308E-3</v>
      </c>
      <c r="I974" s="104"/>
    </row>
    <row r="975" spans="1:9" ht="15.75">
      <c r="A975" s="102">
        <v>7</v>
      </c>
      <c r="B975" s="17">
        <f>IFERROR(VLOOKUP(E967&amp;-$A975,SCH!$E$5:$P$9552,2,0),"")</f>
        <v>0.52083333333333337</v>
      </c>
      <c r="C975" s="17" t="str">
        <f>IFERROR(VLOOKUP(E967&amp;-$A975,SCH!$E$5:$P$9552,3,0),"")</f>
        <v>MC</v>
      </c>
      <c r="D975" s="17" t="str">
        <f>IFERROR(VLOOKUP(E967&amp;-$A975,SCH!$E$5:$P$9552,4,0),"")</f>
        <v>NH</v>
      </c>
      <c r="E975" s="17" t="str">
        <f>IFERROR(VLOOKUP(E967&amp;-$A975,SCH!$E$5:$P$9552,5,0),"")</f>
        <v>KLKV</v>
      </c>
      <c r="F975" s="17">
        <f>IFERROR(VLOOKUP(E967&amp;-$A975,SCH!$E$5:$P$9552,6,0),"")</f>
        <v>0.59027777777777779</v>
      </c>
      <c r="G975" s="103">
        <f>IFERROR(VLOOKUP(E967&amp;-$A975,SCH!$E$5:$P$9552,7,0),"")</f>
        <v>40</v>
      </c>
      <c r="H975" s="20">
        <f t="shared" si="46"/>
        <v>3.4722222222222099E-3</v>
      </c>
      <c r="I975" s="104"/>
    </row>
    <row r="976" spans="1:9" ht="15.75">
      <c r="A976" s="102">
        <v>8</v>
      </c>
      <c r="B976" s="17">
        <f>IFERROR(VLOOKUP(E967&amp;-$A976,SCH!$E$5:$P$9552,2,0),"")</f>
        <v>0.59375</v>
      </c>
      <c r="C976" s="17" t="str">
        <f>IFERROR(VLOOKUP(E967&amp;-$A976,SCH!$E$5:$P$9552,3,0),"")</f>
        <v>KLKV</v>
      </c>
      <c r="D976" s="17" t="str">
        <f>IFERROR(VLOOKUP(E967&amp;-$A976,SCH!$E$5:$P$9552,4,0),"")</f>
        <v>NH</v>
      </c>
      <c r="E976" s="17" t="str">
        <f>IFERROR(VLOOKUP(E967&amp;-$A976,SCH!$E$5:$P$9552,5,0),"")</f>
        <v>PSL</v>
      </c>
      <c r="F976" s="17">
        <f>IFERROR(VLOOKUP(E967&amp;-$A976,SCH!$E$5:$P$9552,6,0),"")</f>
        <v>0.60069444444444442</v>
      </c>
      <c r="G976" s="103">
        <f>IFERROR(VLOOKUP(E967&amp;-$A976,SCH!$E$5:$P$9552,7,0),"")</f>
        <v>3.5</v>
      </c>
      <c r="H976" s="20" t="str">
        <f t="shared" si="46"/>
        <v/>
      </c>
      <c r="I976" s="104"/>
    </row>
    <row r="977" spans="1:9" ht="15.75">
      <c r="A977" s="102">
        <v>9</v>
      </c>
      <c r="B977" s="17" t="str">
        <f>IFERROR(VLOOKUP(E967&amp;-$A977,SCH!$E$5:$P$9552,2,0),"")</f>
        <v/>
      </c>
      <c r="C977" s="17" t="str">
        <f>IFERROR(VLOOKUP(E967&amp;-$A977,SCH!$E$5:$P$9552,3,0),"")</f>
        <v/>
      </c>
      <c r="D977" s="17" t="str">
        <f>IFERROR(VLOOKUP(E967&amp;-$A977,SCH!$E$5:$P$9552,4,0),"")</f>
        <v/>
      </c>
      <c r="E977" s="17" t="str">
        <f>IFERROR(VLOOKUP(E967&amp;-$A977,SCH!$E$5:$P$9552,5,0),"")</f>
        <v/>
      </c>
      <c r="F977" s="17" t="str">
        <f>IFERROR(VLOOKUP(E967&amp;-$A977,SCH!$E$5:$P$9552,6,0),"")</f>
        <v/>
      </c>
      <c r="G977" s="103" t="str">
        <f>IFERROR(VLOOKUP(E967&amp;-$A977,SCH!$E$5:$P$9552,7,0),"")</f>
        <v/>
      </c>
      <c r="H977" s="20" t="str">
        <f t="shared" si="46"/>
        <v/>
      </c>
      <c r="I977" s="104"/>
    </row>
    <row r="978" spans="1:9" ht="15.75">
      <c r="A978" s="102">
        <v>10</v>
      </c>
      <c r="B978" s="17" t="str">
        <f>IFERROR(VLOOKUP(E967&amp;-$A978,SCH!$E$5:$P$9552,2,0),"")</f>
        <v/>
      </c>
      <c r="C978" s="17" t="str">
        <f>IFERROR(VLOOKUP(E967&amp;-$A978,SCH!$E$5:$P$9552,3,0),"")</f>
        <v/>
      </c>
      <c r="D978" s="17" t="str">
        <f>IFERROR(VLOOKUP(E967&amp;-$A978,SCH!$E$5:$P$9552,4,0),"")</f>
        <v/>
      </c>
      <c r="E978" s="17" t="str">
        <f>IFERROR(VLOOKUP(E967&amp;-$A978,SCH!$E$5:$P$9552,5,0),"")</f>
        <v/>
      </c>
      <c r="F978" s="17" t="str">
        <f>IFERROR(VLOOKUP(E967&amp;-$A978,SCH!$E$5:$P$9552,6,0),"")</f>
        <v/>
      </c>
      <c r="G978" s="103" t="str">
        <f>IFERROR(VLOOKUP(E967&amp;-$A978,SCH!$E$5:$P$9552,7,0),"")</f>
        <v/>
      </c>
      <c r="H978" s="20" t="str">
        <f>IFERROR((#REF!-F978),"")</f>
        <v/>
      </c>
      <c r="I978" s="104"/>
    </row>
    <row r="979" spans="1:9" ht="15.95" customHeight="1">
      <c r="A979" s="161" t="s">
        <v>96</v>
      </c>
      <c r="B979" s="161"/>
      <c r="C979" s="111">
        <f>B969-TIME(0,15,0)</f>
        <v>0.2673611111111111</v>
      </c>
      <c r="D979" s="110" t="s">
        <v>97</v>
      </c>
      <c r="E979" s="112">
        <f>VLOOKUP(E967&amp;-$A969,SCH!$E$5:$P$9552,8,0)</f>
        <v>0.34375000000000011</v>
      </c>
      <c r="F979" s="162" t="s">
        <v>98</v>
      </c>
      <c r="G979" s="162"/>
      <c r="H979" s="162"/>
      <c r="I979" s="113">
        <f>SUM(G969:G978)</f>
        <v>155</v>
      </c>
    </row>
    <row r="980" spans="1:9" ht="15.95" customHeight="1">
      <c r="A980" s="161" t="s">
        <v>99</v>
      </c>
      <c r="B980" s="161"/>
      <c r="C980" s="111">
        <f>C979+E980</f>
        <v>0.61111111111111116</v>
      </c>
      <c r="D980" s="110" t="s">
        <v>100</v>
      </c>
      <c r="E980" s="112">
        <f>VLOOKUP(E967&amp;-$A969,SCH!$E$5:$P$9552,9,0)</f>
        <v>0.34375</v>
      </c>
      <c r="F980" s="162" t="s">
        <v>101</v>
      </c>
      <c r="G980" s="162"/>
      <c r="H980" s="162"/>
      <c r="I980" s="114">
        <f>VLOOKUP(E967&amp;-$A969,SCH!$E$5:$P$9552,10,0)</f>
        <v>1.0416666666666796E-2</v>
      </c>
    </row>
    <row r="981" spans="1:9" ht="14.45" customHeight="1">
      <c r="A981" s="163" t="s">
        <v>102</v>
      </c>
      <c r="B981" s="163"/>
      <c r="C981" s="163"/>
      <c r="D981" s="163"/>
      <c r="E981" s="163"/>
      <c r="F981" s="163"/>
      <c r="G981" s="163"/>
      <c r="H981" s="163"/>
      <c r="I981" s="163"/>
    </row>
    <row r="982" spans="1:9">
      <c r="A982" s="163"/>
      <c r="B982" s="163"/>
      <c r="C982" s="163"/>
      <c r="D982" s="163"/>
      <c r="E982" s="163"/>
      <c r="F982" s="163"/>
      <c r="G982" s="163"/>
      <c r="H982" s="163"/>
      <c r="I982" s="163"/>
    </row>
    <row r="983" spans="1:9">
      <c r="A983" s="163"/>
      <c r="B983" s="163"/>
      <c r="C983" s="163"/>
      <c r="D983" s="163"/>
      <c r="E983" s="163"/>
      <c r="F983" s="163"/>
      <c r="G983" s="163"/>
      <c r="H983" s="163"/>
      <c r="I983" s="163"/>
    </row>
    <row r="984" spans="1:9" ht="14.45" customHeight="1">
      <c r="A984" s="164" t="s">
        <v>103</v>
      </c>
      <c r="B984" s="164"/>
      <c r="C984" s="164"/>
      <c r="D984" s="165" t="s">
        <v>104</v>
      </c>
      <c r="E984" s="164" t="s">
        <v>105</v>
      </c>
      <c r="F984" s="164"/>
      <c r="G984" s="164"/>
      <c r="H984" s="164"/>
      <c r="I984" s="164"/>
    </row>
    <row r="985" spans="1:9">
      <c r="A985" s="164"/>
      <c r="B985" s="164"/>
      <c r="C985" s="164"/>
      <c r="D985" s="165"/>
      <c r="E985" s="164"/>
      <c r="F985" s="164"/>
      <c r="G985" s="164"/>
      <c r="H985" s="164"/>
      <c r="I985" s="164"/>
    </row>
    <row r="986" spans="1:9">
      <c r="A986" s="164"/>
      <c r="B986" s="164"/>
      <c r="C986" s="164"/>
      <c r="D986" s="165"/>
      <c r="E986" s="164"/>
      <c r="F986" s="164"/>
      <c r="G986" s="164"/>
      <c r="H986" s="164"/>
      <c r="I986" s="164"/>
    </row>
    <row r="987" spans="1:9">
      <c r="A987" s="164"/>
      <c r="B987" s="164"/>
      <c r="C987" s="164"/>
      <c r="D987" s="165"/>
      <c r="E987" s="164"/>
      <c r="F987" s="164"/>
      <c r="G987" s="164"/>
      <c r="H987" s="164"/>
      <c r="I987" s="164"/>
    </row>
    <row r="990" spans="1:9" ht="20.25" customHeight="1">
      <c r="A990" s="166" t="str">
        <f>SCH!$A$1</f>
        <v>UNIT : PARASSALA</v>
      </c>
      <c r="B990" s="166"/>
      <c r="C990" s="166"/>
      <c r="D990" s="166"/>
      <c r="E990" s="166"/>
      <c r="F990" s="166"/>
      <c r="G990" s="166"/>
      <c r="H990" s="166"/>
      <c r="I990" s="166"/>
    </row>
    <row r="991" spans="1:9" ht="17.45" customHeight="1">
      <c r="A991" s="167" t="s">
        <v>87</v>
      </c>
      <c r="B991" s="167"/>
      <c r="C991" s="167"/>
      <c r="D991" s="170"/>
      <c r="E991" s="170"/>
      <c r="F991" s="170"/>
      <c r="G991" s="168" t="s">
        <v>88</v>
      </c>
      <c r="H991" s="168"/>
      <c r="I991" s="168"/>
    </row>
    <row r="992" spans="1:9" ht="20.45" customHeight="1">
      <c r="A992" s="158" t="s">
        <v>89</v>
      </c>
      <c r="B992" s="158"/>
      <c r="C992" s="89" t="s">
        <v>90</v>
      </c>
      <c r="D992" s="88" t="s">
        <v>91</v>
      </c>
      <c r="E992" s="159">
        <v>58</v>
      </c>
      <c r="F992" s="159"/>
      <c r="G992" s="90" t="s">
        <v>92</v>
      </c>
      <c r="H992" s="160"/>
      <c r="I992" s="160"/>
    </row>
    <row r="993" spans="1:9" ht="28.5">
      <c r="A993" s="92" t="s">
        <v>4</v>
      </c>
      <c r="B993" s="93" t="s">
        <v>18</v>
      </c>
      <c r="C993" s="93" t="s">
        <v>19</v>
      </c>
      <c r="D993" s="93" t="s">
        <v>93</v>
      </c>
      <c r="E993" s="93" t="s">
        <v>20</v>
      </c>
      <c r="F993" s="94" t="s">
        <v>94</v>
      </c>
      <c r="G993" s="95" t="s">
        <v>95</v>
      </c>
      <c r="H993" s="94" t="s">
        <v>17</v>
      </c>
      <c r="I993" s="96" t="s">
        <v>23</v>
      </c>
    </row>
    <row r="994" spans="1:9" ht="15.75">
      <c r="A994" s="97">
        <v>1</v>
      </c>
      <c r="B994" s="98">
        <f>IFERROR(VLOOKUP(E992&amp;-$A994,SCH!$E$5:$P$9552,2,0),"")</f>
        <v>0.35416666666666702</v>
      </c>
      <c r="C994" s="98" t="str">
        <f>IFERROR(VLOOKUP(E992&amp;-$A994,SCH!$E$5:$P$9552,3,0),"")</f>
        <v>PSL</v>
      </c>
      <c r="D994" s="98" t="str">
        <f>IFERROR(VLOOKUP(E992&amp;-$A994,SCH!$E$5:$P$9552,4,0),"")</f>
        <v>KRKM</v>
      </c>
      <c r="E994" s="98" t="str">
        <f>IFERROR(VLOOKUP(E992&amp;-$A994,SCH!$E$5:$P$9552,5,0),"")</f>
        <v>VLRD</v>
      </c>
      <c r="F994" s="98">
        <f>IFERROR(VLOOKUP(E992&amp;-$A994,SCH!$E$5:$P$9552,6,0),"")</f>
        <v>0.38888888888888923</v>
      </c>
      <c r="G994" s="99">
        <f>IFERROR(VLOOKUP(E992&amp;-$A994,SCH!$E$5:$P$9552,7,0),"")</f>
        <v>17</v>
      </c>
      <c r="H994" s="100">
        <f t="shared" ref="H994:H1002" si="47">IFERROR((B995-F994),"")</f>
        <v>6.9444444444440867E-3</v>
      </c>
      <c r="I994" s="101"/>
    </row>
    <row r="995" spans="1:9" ht="15.75">
      <c r="A995" s="102">
        <v>2</v>
      </c>
      <c r="B995" s="17">
        <f>IFERROR(VLOOKUP(E992&amp;-$A995,SCH!$E$5:$P$9552,2,0),"")</f>
        <v>0.39583333333333331</v>
      </c>
      <c r="C995" s="17" t="str">
        <f>IFERROR(VLOOKUP(E992&amp;-$A995,SCH!$E$5:$P$9552,3,0),"")</f>
        <v>VLRD</v>
      </c>
      <c r="D995" s="17" t="str">
        <f>IFERROR(VLOOKUP(E992&amp;-$A995,SCH!$E$5:$P$9552,4,0),"")</f>
        <v>KRKM</v>
      </c>
      <c r="E995" s="17" t="str">
        <f>IFERROR(VLOOKUP(E992&amp;-$A995,SCH!$E$5:$P$9552,5,0),"")</f>
        <v>KLKV</v>
      </c>
      <c r="F995" s="17">
        <f>IFERROR(VLOOKUP(E992&amp;-$A995,SCH!$E$5:$P$9552,6,0),"")</f>
        <v>0.4236111111111111</v>
      </c>
      <c r="G995" s="103">
        <f>IFERROR(VLOOKUP(E992&amp;-$A995,SCH!$E$5:$P$9552,7,0),"")</f>
        <v>17</v>
      </c>
      <c r="H995" s="20">
        <f t="shared" si="47"/>
        <v>0.12152777777777785</v>
      </c>
      <c r="I995" s="104"/>
    </row>
    <row r="996" spans="1:9" ht="15.75">
      <c r="A996" s="102">
        <v>3</v>
      </c>
      <c r="B996" s="17">
        <f>IFERROR(VLOOKUP(E992&amp;-$A996,SCH!$E$5:$P$9552,2,0),"")</f>
        <v>0.54513888888888895</v>
      </c>
      <c r="C996" s="17" t="str">
        <f>IFERROR(VLOOKUP(E992&amp;-$A996,SCH!$E$5:$P$9552,3,0),"")</f>
        <v>KLKV</v>
      </c>
      <c r="D996" s="17" t="str">
        <f>IFERROR(VLOOKUP(E992&amp;-$A996,SCH!$E$5:$P$9552,4,0),"")</f>
        <v>KRKM</v>
      </c>
      <c r="E996" s="17" t="str">
        <f>IFERROR(VLOOKUP(E992&amp;-$A996,SCH!$E$5:$P$9552,5,0),"")</f>
        <v>VLRD</v>
      </c>
      <c r="F996" s="17">
        <f>IFERROR(VLOOKUP(E992&amp;-$A996,SCH!$E$5:$P$9552,6,0),"")</f>
        <v>0.57291666666666674</v>
      </c>
      <c r="G996" s="103">
        <f>IFERROR(VLOOKUP(E992&amp;-$A996,SCH!$E$5:$P$9552,7,0),"")</f>
        <v>17</v>
      </c>
      <c r="H996" s="20">
        <f t="shared" si="47"/>
        <v>6.9444444444443088E-3</v>
      </c>
      <c r="I996" s="104"/>
    </row>
    <row r="997" spans="1:9" ht="15.75">
      <c r="A997" s="102">
        <v>4</v>
      </c>
      <c r="B997" s="17">
        <f>IFERROR(VLOOKUP(E992&amp;-$A997,SCH!$E$5:$P$9552,2,0),"")</f>
        <v>0.57986111111111105</v>
      </c>
      <c r="C997" s="17" t="str">
        <f>IFERROR(VLOOKUP(E992&amp;-$A997,SCH!$E$5:$P$9552,3,0),"")</f>
        <v>VLRD</v>
      </c>
      <c r="D997" s="17" t="str">
        <f>IFERROR(VLOOKUP(E992&amp;-$A997,SCH!$E$5:$P$9552,4,0),"")</f>
        <v>KRKM</v>
      </c>
      <c r="E997" s="17" t="str">
        <f>IFERROR(VLOOKUP(E992&amp;-$A997,SCH!$E$5:$P$9552,5,0),"")</f>
        <v>KLKV</v>
      </c>
      <c r="F997" s="17">
        <f>IFERROR(VLOOKUP(E992&amp;-$A997,SCH!$E$5:$P$9552,6,0),"")</f>
        <v>0.60763888888888884</v>
      </c>
      <c r="G997" s="103">
        <f>IFERROR(VLOOKUP(E992&amp;-$A997,SCH!$E$5:$P$9552,7,0),"")</f>
        <v>17</v>
      </c>
      <c r="H997" s="20">
        <f t="shared" si="47"/>
        <v>6.9444444444441977E-3</v>
      </c>
      <c r="I997" s="104"/>
    </row>
    <row r="998" spans="1:9" ht="15.75">
      <c r="A998" s="102">
        <v>5</v>
      </c>
      <c r="B998" s="17">
        <f>IFERROR(VLOOKUP(E992&amp;-$A998,SCH!$E$5:$P$9552,2,0),"")</f>
        <v>0.61458333333333304</v>
      </c>
      <c r="C998" s="17" t="str">
        <f>IFERROR(VLOOKUP(E992&amp;-$A998,SCH!$E$5:$P$9552,3,0),"")</f>
        <v>KLKV</v>
      </c>
      <c r="D998" s="17" t="str">
        <f>IFERROR(VLOOKUP(E992&amp;-$A998,SCH!$E$5:$P$9552,4,0),"")</f>
        <v>KRKM</v>
      </c>
      <c r="E998" s="17" t="str">
        <f>IFERROR(VLOOKUP(E992&amp;-$A998,SCH!$E$5:$P$9552,5,0),"")</f>
        <v>VLRD</v>
      </c>
      <c r="F998" s="17">
        <f>IFERROR(VLOOKUP(E992&amp;-$A998,SCH!$E$5:$P$9552,6,0),"")</f>
        <v>0.64236111111111083</v>
      </c>
      <c r="G998" s="103">
        <f>IFERROR(VLOOKUP(E992&amp;-$A998,SCH!$E$5:$P$9552,7,0),"")</f>
        <v>17</v>
      </c>
      <c r="H998" s="20">
        <f t="shared" si="47"/>
        <v>2.0833333333333148E-2</v>
      </c>
      <c r="I998" s="104"/>
    </row>
    <row r="999" spans="1:9" ht="15.75">
      <c r="A999" s="102">
        <v>6</v>
      </c>
      <c r="B999" s="17">
        <f>IFERROR(VLOOKUP(E992&amp;-$A999,SCH!$E$5:$P$9552,2,0),"")</f>
        <v>0.66319444444444398</v>
      </c>
      <c r="C999" s="17" t="str">
        <f>IFERROR(VLOOKUP(E992&amp;-$A999,SCH!$E$5:$P$9552,3,0),"")</f>
        <v>VLRD</v>
      </c>
      <c r="D999" s="17" t="str">
        <f>IFERROR(VLOOKUP(E992&amp;-$A999,SCH!$E$5:$P$9552,4,0),"")</f>
        <v>KRKM</v>
      </c>
      <c r="E999" s="17" t="str">
        <f>IFERROR(VLOOKUP(E992&amp;-$A999,SCH!$E$5:$P$9552,5,0),"")</f>
        <v>KLKV</v>
      </c>
      <c r="F999" s="17">
        <f>IFERROR(VLOOKUP(E992&amp;-$A999,SCH!$E$5:$P$9552,6,0),"")</f>
        <v>0.69097222222222177</v>
      </c>
      <c r="G999" s="103">
        <f>IFERROR(VLOOKUP(E992&amp;-$A999,SCH!$E$5:$P$9552,7,0),"")</f>
        <v>17</v>
      </c>
      <c r="H999" s="20">
        <f t="shared" si="47"/>
        <v>6.9444444444451969E-3</v>
      </c>
      <c r="I999" s="104"/>
    </row>
    <row r="1000" spans="1:9" ht="15.75">
      <c r="A1000" s="102">
        <v>7</v>
      </c>
      <c r="B1000" s="17">
        <f>IFERROR(VLOOKUP(E992&amp;-$A1000,SCH!$E$5:$P$9552,2,0),"")</f>
        <v>0.69791666666666696</v>
      </c>
      <c r="C1000" s="17" t="str">
        <f>IFERROR(VLOOKUP(E992&amp;-$A1000,SCH!$E$5:$P$9552,3,0),"")</f>
        <v>KLKV</v>
      </c>
      <c r="D1000" s="17" t="str">
        <f>IFERROR(VLOOKUP(E992&amp;-$A1000,SCH!$E$5:$P$9552,4,0),"")</f>
        <v>KRKM</v>
      </c>
      <c r="E1000" s="17" t="str">
        <f>IFERROR(VLOOKUP(E992&amp;-$A1000,SCH!$E$5:$P$9552,5,0),"")</f>
        <v>VLRD</v>
      </c>
      <c r="F1000" s="17">
        <f>IFERROR(VLOOKUP(E992&amp;-$A1000,SCH!$E$5:$P$9552,6,0),"")</f>
        <v>0.72569444444444475</v>
      </c>
      <c r="G1000" s="103">
        <f>IFERROR(VLOOKUP(E992&amp;-$A1000,SCH!$E$5:$P$9552,7,0),"")</f>
        <v>17</v>
      </c>
      <c r="H1000" s="20">
        <f t="shared" si="47"/>
        <v>6.9444444444441977E-3</v>
      </c>
      <c r="I1000" s="104"/>
    </row>
    <row r="1001" spans="1:9" ht="15.75">
      <c r="A1001" s="102">
        <v>8</v>
      </c>
      <c r="B1001" s="17">
        <f>IFERROR(VLOOKUP(E992&amp;-$A1001,SCH!$E$5:$P$9552,2,0),"")</f>
        <v>0.73263888888888895</v>
      </c>
      <c r="C1001" s="17" t="str">
        <f>IFERROR(VLOOKUP(E992&amp;-$A1001,SCH!$E$5:$P$9552,3,0),"")</f>
        <v>VLRD</v>
      </c>
      <c r="D1001" s="17" t="str">
        <f>IFERROR(VLOOKUP(E992&amp;-$A1001,SCH!$E$5:$P$9552,4,0),"")</f>
        <v>KRKM</v>
      </c>
      <c r="E1001" s="17" t="str">
        <f>IFERROR(VLOOKUP(E992&amp;-$A1001,SCH!$E$5:$P$9552,5,0),"")</f>
        <v>KLKV</v>
      </c>
      <c r="F1001" s="17">
        <f>IFERROR(VLOOKUP(E992&amp;-$A1001,SCH!$E$5:$P$9552,6,0),"")</f>
        <v>0.76041666666666674</v>
      </c>
      <c r="G1001" s="103">
        <f>IFERROR(VLOOKUP(E992&amp;-$A1001,SCH!$E$5:$P$9552,7,0),"")</f>
        <v>17</v>
      </c>
      <c r="H1001" s="20">
        <f t="shared" si="47"/>
        <v>6.9444444444443088E-3</v>
      </c>
      <c r="I1001" s="104"/>
    </row>
    <row r="1002" spans="1:9" ht="15.95" customHeight="1">
      <c r="A1002" s="102">
        <v>9</v>
      </c>
      <c r="B1002" s="17">
        <f>IFERROR(VLOOKUP(E992&amp;-$A1002,SCH!$E$5:$P$9552,2,0),"")</f>
        <v>0.76736111111111105</v>
      </c>
      <c r="C1002" s="17" t="str">
        <f>IFERROR(VLOOKUP(E992&amp;-$A1002,SCH!$E$5:$P$9552,3,0),"")</f>
        <v>KLKV</v>
      </c>
      <c r="D1002" s="17" t="str">
        <f>IFERROR(VLOOKUP(E992&amp;-$A1002,SCH!$E$5:$P$9552,4,0),"")</f>
        <v>KRKM</v>
      </c>
      <c r="E1002" s="17" t="str">
        <f>IFERROR(VLOOKUP(E992&amp;-$A1002,SCH!$E$5:$P$9552,5,0),"")</f>
        <v>VLRD</v>
      </c>
      <c r="F1002" s="17">
        <f>IFERROR(VLOOKUP(E992&amp;-$A1002,SCH!$E$5:$P$9552,6,0),"")</f>
        <v>0.79513888888888884</v>
      </c>
      <c r="G1002" s="103">
        <f>IFERROR(VLOOKUP(E992&amp;-$A1002,SCH!$E$5:$P$9552,7,0),"")</f>
        <v>17</v>
      </c>
      <c r="H1002" s="20">
        <f t="shared" si="47"/>
        <v>6.9444444444441977E-3</v>
      </c>
      <c r="I1002" s="104"/>
    </row>
    <row r="1003" spans="1:9" ht="15.95" customHeight="1">
      <c r="A1003" s="102">
        <v>10</v>
      </c>
      <c r="B1003" s="17">
        <f>IFERROR(VLOOKUP(E992&amp;-$A1003,SCH!$E$5:$P$9552,2,0),"")</f>
        <v>0.80208333333333304</v>
      </c>
      <c r="C1003" s="17" t="str">
        <f>IFERROR(VLOOKUP(E992&amp;-$A1003,SCH!$E$5:$P$9552,3,0),"")</f>
        <v>VLRD</v>
      </c>
      <c r="D1003" s="17" t="str">
        <f>IFERROR(VLOOKUP(E992&amp;-$A1003,SCH!$E$5:$P$9552,4,0),"")</f>
        <v>KRKM</v>
      </c>
      <c r="E1003" s="17" t="str">
        <f>IFERROR(VLOOKUP(E992&amp;-$A1003,SCH!$E$5:$P$9552,5,0),"")</f>
        <v>PSL</v>
      </c>
      <c r="F1003" s="17">
        <f>IFERROR(VLOOKUP(E992&amp;-$A1003,SCH!$E$5:$P$9552,6,0),"")</f>
        <v>0.82986111111111083</v>
      </c>
      <c r="G1003" s="103">
        <f>IFERROR(VLOOKUP(E992&amp;-$A1003,SCH!$E$5:$P$9552,7,0),"")</f>
        <v>17</v>
      </c>
      <c r="H1003" s="20" t="str">
        <f>IFERROR((#REF!-F1003),"")</f>
        <v/>
      </c>
      <c r="I1003" s="104"/>
    </row>
    <row r="1004" spans="1:9" ht="16.5" customHeight="1">
      <c r="A1004" s="161" t="s">
        <v>96</v>
      </c>
      <c r="B1004" s="161"/>
      <c r="C1004" s="111">
        <f>B994-TIME(0,15,0)</f>
        <v>0.34375000000000033</v>
      </c>
      <c r="D1004" s="110" t="s">
        <v>97</v>
      </c>
      <c r="E1004" s="112">
        <f>VLOOKUP(E992&amp;-$A994,SCH!$E$5:$P$9552,8,0)</f>
        <v>0.3749999999999995</v>
      </c>
      <c r="F1004" s="162" t="s">
        <v>98</v>
      </c>
      <c r="G1004" s="162"/>
      <c r="H1004" s="162"/>
      <c r="I1004" s="113">
        <f>SUM(G994:G1003)</f>
        <v>170</v>
      </c>
    </row>
    <row r="1005" spans="1:9" ht="16.5" customHeight="1">
      <c r="A1005" s="161" t="s">
        <v>99</v>
      </c>
      <c r="B1005" s="161"/>
      <c r="C1005" s="111">
        <f>C1004+E1005</f>
        <v>0.84027777777777746</v>
      </c>
      <c r="D1005" s="110" t="s">
        <v>100</v>
      </c>
      <c r="E1005" s="112">
        <f>VLOOKUP(E992&amp;-$A994,SCH!$E$5:$P$9552,9,0)</f>
        <v>0.49652777777777718</v>
      </c>
      <c r="F1005" s="162" t="s">
        <v>101</v>
      </c>
      <c r="G1005" s="162"/>
      <c r="H1005" s="162"/>
      <c r="I1005" s="114">
        <f>VLOOKUP(E992&amp;-$A994,SCH!$E$5:$P$9552,10,0)</f>
        <v>4.1666666666666186E-2</v>
      </c>
    </row>
    <row r="1006" spans="1:9" ht="14.45" customHeight="1">
      <c r="A1006" s="163" t="s">
        <v>102</v>
      </c>
      <c r="B1006" s="163"/>
      <c r="C1006" s="163"/>
      <c r="D1006" s="163"/>
      <c r="E1006" s="163"/>
      <c r="F1006" s="163"/>
      <c r="G1006" s="163"/>
      <c r="H1006" s="163"/>
      <c r="I1006" s="163"/>
    </row>
    <row r="1007" spans="1:9">
      <c r="A1007" s="163"/>
      <c r="B1007" s="163"/>
      <c r="C1007" s="163"/>
      <c r="D1007" s="163"/>
      <c r="E1007" s="163"/>
      <c r="F1007" s="163"/>
      <c r="G1007" s="163"/>
      <c r="H1007" s="163"/>
      <c r="I1007" s="163"/>
    </row>
    <row r="1008" spans="1:9">
      <c r="A1008" s="163"/>
      <c r="B1008" s="163"/>
      <c r="C1008" s="163"/>
      <c r="D1008" s="163"/>
      <c r="E1008" s="163"/>
      <c r="F1008" s="163"/>
      <c r="G1008" s="163"/>
      <c r="H1008" s="163"/>
      <c r="I1008" s="163"/>
    </row>
    <row r="1009" spans="1:9" ht="15.75" customHeight="1">
      <c r="A1009" s="164" t="s">
        <v>103</v>
      </c>
      <c r="B1009" s="164"/>
      <c r="C1009" s="164"/>
      <c r="D1009" s="165" t="s">
        <v>104</v>
      </c>
      <c r="E1009" s="164" t="s">
        <v>105</v>
      </c>
      <c r="F1009" s="164"/>
      <c r="G1009" s="164"/>
      <c r="H1009" s="164"/>
      <c r="I1009" s="164"/>
    </row>
    <row r="1010" spans="1:9">
      <c r="A1010" s="164"/>
      <c r="B1010" s="164"/>
      <c r="C1010" s="164"/>
      <c r="D1010" s="165"/>
      <c r="E1010" s="164"/>
      <c r="F1010" s="164"/>
      <c r="G1010" s="164"/>
      <c r="H1010" s="164"/>
      <c r="I1010" s="164"/>
    </row>
    <row r="1011" spans="1:9">
      <c r="A1011" s="164"/>
      <c r="B1011" s="164"/>
      <c r="C1011" s="164"/>
      <c r="D1011" s="165"/>
      <c r="E1011" s="164"/>
      <c r="F1011" s="164"/>
      <c r="G1011" s="164"/>
      <c r="H1011" s="164"/>
      <c r="I1011" s="164"/>
    </row>
    <row r="1012" spans="1:9">
      <c r="A1012" s="164"/>
      <c r="B1012" s="164"/>
      <c r="C1012" s="164"/>
      <c r="D1012" s="165"/>
      <c r="E1012" s="164"/>
      <c r="F1012" s="164"/>
      <c r="G1012" s="164"/>
      <c r="H1012" s="164"/>
      <c r="I1012" s="164"/>
    </row>
    <row r="1014" spans="1:9" ht="20.25">
      <c r="A1014" s="166" t="str">
        <f>SCH!$A$1</f>
        <v>UNIT : PARASSALA</v>
      </c>
      <c r="B1014" s="166"/>
      <c r="C1014" s="166"/>
      <c r="D1014" s="166"/>
      <c r="E1014" s="166"/>
      <c r="F1014" s="166"/>
      <c r="G1014" s="166"/>
      <c r="H1014" s="166"/>
      <c r="I1014" s="166"/>
    </row>
    <row r="1015" spans="1:9" ht="19.5" customHeight="1">
      <c r="A1015" s="167" t="s">
        <v>87</v>
      </c>
      <c r="B1015" s="167"/>
      <c r="C1015" s="167"/>
      <c r="D1015" s="170"/>
      <c r="E1015" s="170"/>
      <c r="F1015" s="170"/>
      <c r="G1015" s="168" t="s">
        <v>88</v>
      </c>
      <c r="H1015" s="168"/>
      <c r="I1015" s="168"/>
    </row>
    <row r="1016" spans="1:9" ht="16.5" customHeight="1">
      <c r="A1016" s="158" t="s">
        <v>89</v>
      </c>
      <c r="B1016" s="158"/>
      <c r="C1016" s="89" t="s">
        <v>90</v>
      </c>
      <c r="D1016" s="88" t="s">
        <v>91</v>
      </c>
      <c r="E1016" s="159">
        <v>59</v>
      </c>
      <c r="F1016" s="159"/>
      <c r="G1016" s="90" t="s">
        <v>92</v>
      </c>
      <c r="H1016" s="160"/>
      <c r="I1016" s="160"/>
    </row>
    <row r="1017" spans="1:9" ht="28.5">
      <c r="A1017" s="92" t="s">
        <v>4</v>
      </c>
      <c r="B1017" s="93" t="s">
        <v>18</v>
      </c>
      <c r="C1017" s="93" t="s">
        <v>19</v>
      </c>
      <c r="D1017" s="93" t="s">
        <v>93</v>
      </c>
      <c r="E1017" s="93" t="s">
        <v>20</v>
      </c>
      <c r="F1017" s="94" t="s">
        <v>94</v>
      </c>
      <c r="G1017" s="95" t="s">
        <v>95</v>
      </c>
      <c r="H1017" s="94" t="s">
        <v>17</v>
      </c>
      <c r="I1017" s="96" t="s">
        <v>23</v>
      </c>
    </row>
    <row r="1018" spans="1:9" ht="15.75">
      <c r="A1018" s="97">
        <v>1</v>
      </c>
      <c r="B1018" s="98">
        <f>IFERROR(VLOOKUP(E1016&amp;-$A1018,SCH!$E$5:$P$9552,2,0),"")</f>
        <v>0.22916666666666666</v>
      </c>
      <c r="C1018" s="98" t="str">
        <f>IFERROR(VLOOKUP(E1016&amp;-$A1018,SCH!$E$5:$P$9552,3,0),"")</f>
        <v>PSL</v>
      </c>
      <c r="D1018" s="98" t="str">
        <f>IFERROR(VLOOKUP(E1016&amp;-$A1018,SCH!$E$5:$P$9552,4,0),"")</f>
        <v>KLKV-KRKM</v>
      </c>
      <c r="E1018" s="98" t="str">
        <f>IFERROR(VLOOKUP(E1016&amp;-$A1018,SCH!$E$5:$P$9552,5,0),"")</f>
        <v>VLRD</v>
      </c>
      <c r="F1018" s="98">
        <f>IFERROR(VLOOKUP(E1016&amp;-$A1018,SCH!$E$5:$P$9552,6,0),"")</f>
        <v>0.2638888888888889</v>
      </c>
      <c r="G1018" s="99">
        <f>IFERROR(VLOOKUP(E1016&amp;-$A1018,SCH!$E$5:$P$9552,7,0),"")</f>
        <v>20.5</v>
      </c>
      <c r="H1018" s="100">
        <f t="shared" ref="H1018:H1026" si="48">IFERROR((B1019-F1018),"")</f>
        <v>6.9444444444444198E-3</v>
      </c>
      <c r="I1018" s="101"/>
    </row>
    <row r="1019" spans="1:9" ht="15.75">
      <c r="A1019" s="102">
        <v>2</v>
      </c>
      <c r="B1019" s="17">
        <f>IFERROR(VLOOKUP(E1016&amp;-$A1019,SCH!$E$5:$P$9552,2,0),"")</f>
        <v>0.27083333333333331</v>
      </c>
      <c r="C1019" s="17" t="str">
        <f>IFERROR(VLOOKUP(E1016&amp;-$A1019,SCH!$E$5:$P$9552,3,0),"")</f>
        <v>VLRD</v>
      </c>
      <c r="D1019" s="17" t="str">
        <f>IFERROR(VLOOKUP(E1016&amp;-$A1019,SCH!$E$5:$P$9552,4,0),"")</f>
        <v>KRKM</v>
      </c>
      <c r="E1019" s="17" t="str">
        <f>IFERROR(VLOOKUP(E1016&amp;-$A1019,SCH!$E$5:$P$9552,5,0),"")</f>
        <v>KLKV</v>
      </c>
      <c r="F1019" s="17">
        <f>IFERROR(VLOOKUP(E1016&amp;-$A1019,SCH!$E$5:$P$9552,6,0),"")</f>
        <v>0.2986111111111111</v>
      </c>
      <c r="G1019" s="103">
        <f>IFERROR(VLOOKUP(E1016&amp;-$A1019,SCH!$E$5:$P$9552,7,0),"")</f>
        <v>17</v>
      </c>
      <c r="H1019" s="20">
        <f t="shared" si="48"/>
        <v>6.9444444444444198E-3</v>
      </c>
      <c r="I1019" s="104"/>
    </row>
    <row r="1020" spans="1:9" ht="15.75">
      <c r="A1020" s="102">
        <v>3</v>
      </c>
      <c r="B1020" s="17">
        <f>IFERROR(VLOOKUP(E1016&amp;-$A1020,SCH!$E$5:$P$9552,2,0),"")</f>
        <v>0.30555555555555552</v>
      </c>
      <c r="C1020" s="17" t="str">
        <f>IFERROR(VLOOKUP(E1016&amp;-$A1020,SCH!$E$5:$P$9552,3,0),"")</f>
        <v>KLKV</v>
      </c>
      <c r="D1020" s="17" t="str">
        <f>IFERROR(VLOOKUP(E1016&amp;-$A1020,SCH!$E$5:$P$9552,4,0),"")</f>
        <v>KRKM</v>
      </c>
      <c r="E1020" s="17" t="str">
        <f>IFERROR(VLOOKUP(E1016&amp;-$A1020,SCH!$E$5:$P$9552,5,0),"")</f>
        <v>VLRD</v>
      </c>
      <c r="F1020" s="17">
        <f>IFERROR(VLOOKUP(E1016&amp;-$A1020,SCH!$E$5:$P$9552,6,0),"")</f>
        <v>0.34027777777777773</v>
      </c>
      <c r="G1020" s="103">
        <f>IFERROR(VLOOKUP(E1016&amp;-$A1020,SCH!$E$5:$P$9552,7,0),"")</f>
        <v>17</v>
      </c>
      <c r="H1020" s="20">
        <f t="shared" si="48"/>
        <v>2.0833333333333259E-2</v>
      </c>
      <c r="I1020" s="104"/>
    </row>
    <row r="1021" spans="1:9" ht="15.75">
      <c r="A1021" s="102">
        <v>4</v>
      </c>
      <c r="B1021" s="17">
        <f>IFERROR(VLOOKUP(E1016&amp;-$A1021,SCH!$E$5:$P$9552,2,0),"")</f>
        <v>0.36111111111111099</v>
      </c>
      <c r="C1021" s="17" t="str">
        <f>IFERROR(VLOOKUP(E1016&amp;-$A1021,SCH!$E$5:$P$9552,3,0),"")</f>
        <v>VLRD</v>
      </c>
      <c r="D1021" s="17" t="str">
        <f>IFERROR(VLOOKUP(E1016&amp;-$A1021,SCH!$E$5:$P$9552,4,0),"")</f>
        <v>KRKM</v>
      </c>
      <c r="E1021" s="17" t="str">
        <f>IFERROR(VLOOKUP(E1016&amp;-$A1021,SCH!$E$5:$P$9552,5,0),"")</f>
        <v>KLKV</v>
      </c>
      <c r="F1021" s="17">
        <f>IFERROR(VLOOKUP(E1016&amp;-$A1021,SCH!$E$5:$P$9552,6,0),"")</f>
        <v>0.38888888888888878</v>
      </c>
      <c r="G1021" s="103">
        <f>IFERROR(VLOOKUP(E1016&amp;-$A1021,SCH!$E$5:$P$9552,7,0),"")</f>
        <v>17</v>
      </c>
      <c r="H1021" s="20">
        <f t="shared" si="48"/>
        <v>6.9444444444441977E-3</v>
      </c>
      <c r="I1021" s="104"/>
    </row>
    <row r="1022" spans="1:9" ht="15.75">
      <c r="A1022" s="102">
        <v>5</v>
      </c>
      <c r="B1022" s="17">
        <f>IFERROR(VLOOKUP(E1016&amp;-$A1022,SCH!$E$5:$P$9552,2,0),"")</f>
        <v>0.39583333333333298</v>
      </c>
      <c r="C1022" s="17" t="str">
        <f>IFERROR(VLOOKUP(E1016&amp;-$A1022,SCH!$E$5:$P$9552,3,0),"")</f>
        <v>KLKV</v>
      </c>
      <c r="D1022" s="17" t="str">
        <f>IFERROR(VLOOKUP(E1016&amp;-$A1022,SCH!$E$5:$P$9552,4,0),"")</f>
        <v>KRKM</v>
      </c>
      <c r="E1022" s="17" t="str">
        <f>IFERROR(VLOOKUP(E1016&amp;-$A1022,SCH!$E$5:$P$9552,5,0),"")</f>
        <v>VLRD</v>
      </c>
      <c r="F1022" s="17">
        <f>IFERROR(VLOOKUP(E1016&amp;-$A1022,SCH!$E$5:$P$9552,6,0),"")</f>
        <v>0.42361111111111077</v>
      </c>
      <c r="G1022" s="103">
        <f>IFERROR(VLOOKUP(E1016&amp;-$A1022,SCH!$E$5:$P$9552,7,0),"")</f>
        <v>17</v>
      </c>
      <c r="H1022" s="20">
        <f t="shared" si="48"/>
        <v>6.9444444444452524E-3</v>
      </c>
      <c r="I1022" s="104"/>
    </row>
    <row r="1023" spans="1:9" ht="15.75">
      <c r="A1023" s="102">
        <v>6</v>
      </c>
      <c r="B1023" s="17">
        <f>IFERROR(VLOOKUP(E1016&amp;-$A1023,SCH!$E$5:$P$9552,2,0),"")</f>
        <v>0.43055555555555602</v>
      </c>
      <c r="C1023" s="17" t="str">
        <f>IFERROR(VLOOKUP(E1016&amp;-$A1023,SCH!$E$5:$P$9552,3,0),"")</f>
        <v>VLRD</v>
      </c>
      <c r="D1023" s="17" t="str">
        <f>IFERROR(VLOOKUP(E1016&amp;-$A1023,SCH!$E$5:$P$9552,4,0),"")</f>
        <v>KRKM</v>
      </c>
      <c r="E1023" s="17" t="str">
        <f>IFERROR(VLOOKUP(E1016&amp;-$A1023,SCH!$E$5:$P$9552,5,0),"")</f>
        <v>KLKV</v>
      </c>
      <c r="F1023" s="17">
        <f>IFERROR(VLOOKUP(E1016&amp;-$A1023,SCH!$E$5:$P$9552,6,0),"")</f>
        <v>0.45833333333333381</v>
      </c>
      <c r="G1023" s="103">
        <f>IFERROR(VLOOKUP(E1016&amp;-$A1023,SCH!$E$5:$P$9552,7,0),"")</f>
        <v>17</v>
      </c>
      <c r="H1023" s="20">
        <f t="shared" si="48"/>
        <v>6.9444444444441977E-3</v>
      </c>
      <c r="I1023" s="104"/>
    </row>
    <row r="1024" spans="1:9" ht="15.75">
      <c r="A1024" s="102">
        <v>7</v>
      </c>
      <c r="B1024" s="17">
        <f>IFERROR(VLOOKUP(E1016&amp;-$A1024,SCH!$E$5:$P$9552,2,0),"")</f>
        <v>0.46527777777777801</v>
      </c>
      <c r="C1024" s="17" t="str">
        <f>IFERROR(VLOOKUP(E1016&amp;-$A1024,SCH!$E$5:$P$9552,3,0),"")</f>
        <v>KLKV</v>
      </c>
      <c r="D1024" s="17" t="str">
        <f>IFERROR(VLOOKUP(E1016&amp;-$A1024,SCH!$E$5:$P$9552,4,0),"")</f>
        <v>KRKM</v>
      </c>
      <c r="E1024" s="17" t="str">
        <f>IFERROR(VLOOKUP(E1016&amp;-$A1024,SCH!$E$5:$P$9552,5,0),"")</f>
        <v>VLRD</v>
      </c>
      <c r="F1024" s="17">
        <f>IFERROR(VLOOKUP(E1016&amp;-$A1024,SCH!$E$5:$P$9552,6,0),"")</f>
        <v>0.4930555555555558</v>
      </c>
      <c r="G1024" s="103">
        <f>IFERROR(VLOOKUP(E1016&amp;-$A1024,SCH!$E$5:$P$9552,7,0),"")</f>
        <v>17</v>
      </c>
      <c r="H1024" s="20">
        <f t="shared" si="48"/>
        <v>6.9444444444441977E-3</v>
      </c>
      <c r="I1024" s="104"/>
    </row>
    <row r="1025" spans="1:9" ht="15.75">
      <c r="A1025" s="102">
        <v>8</v>
      </c>
      <c r="B1025" s="17">
        <f>IFERROR(VLOOKUP(E1016&amp;-$A1025,SCH!$E$5:$P$9552,2,0),"")</f>
        <v>0.5</v>
      </c>
      <c r="C1025" s="17" t="str">
        <f>IFERROR(VLOOKUP(E1016&amp;-$A1025,SCH!$E$5:$P$9552,3,0),"")</f>
        <v>VLRD</v>
      </c>
      <c r="D1025" s="17" t="str">
        <f>IFERROR(VLOOKUP(E1016&amp;-$A1025,SCH!$E$5:$P$9552,4,0),"")</f>
        <v>KRKM-KLKV</v>
      </c>
      <c r="E1025" s="17" t="str">
        <f>IFERROR(VLOOKUP(E1016&amp;-$A1025,SCH!$E$5:$P$9552,5,0),"")</f>
        <v>PSL</v>
      </c>
      <c r="F1025" s="17">
        <f>IFERROR(VLOOKUP(E1016&amp;-$A1025,SCH!$E$5:$P$9552,6,0),"")</f>
        <v>0.54166666666666663</v>
      </c>
      <c r="G1025" s="103">
        <f>IFERROR(VLOOKUP(E1016&amp;-$A1025,SCH!$E$5:$P$9552,7,0),"")</f>
        <v>20.5</v>
      </c>
      <c r="H1025" s="20" t="str">
        <f t="shared" si="48"/>
        <v/>
      </c>
      <c r="I1025" s="104"/>
    </row>
    <row r="1026" spans="1:9" ht="15.75">
      <c r="A1026" s="102">
        <v>9</v>
      </c>
      <c r="B1026" s="17" t="str">
        <f>IFERROR(VLOOKUP(E1016&amp;-$A1026,SCH!$E$5:$P$9552,2,0),"")</f>
        <v/>
      </c>
      <c r="C1026" s="17" t="str">
        <f>IFERROR(VLOOKUP(E1016&amp;-$A1026,SCH!$E$5:$P$9552,3,0),"")</f>
        <v/>
      </c>
      <c r="D1026" s="17" t="str">
        <f>IFERROR(VLOOKUP(E1016&amp;-$A1026,SCH!$E$5:$P$9552,4,0),"")</f>
        <v/>
      </c>
      <c r="E1026" s="17" t="str">
        <f>IFERROR(VLOOKUP(E1016&amp;-$A1026,SCH!$E$5:$P$9552,5,0),"")</f>
        <v/>
      </c>
      <c r="F1026" s="17" t="str">
        <f>IFERROR(VLOOKUP(E1016&amp;-$A1026,SCH!$E$5:$P$9552,6,0),"")</f>
        <v/>
      </c>
      <c r="G1026" s="103" t="str">
        <f>IFERROR(VLOOKUP(E1016&amp;-$A1026,SCH!$E$5:$P$9552,7,0),"")</f>
        <v/>
      </c>
      <c r="H1026" s="20" t="str">
        <f t="shared" si="48"/>
        <v/>
      </c>
      <c r="I1026" s="104"/>
    </row>
    <row r="1027" spans="1:9" ht="15.75">
      <c r="A1027" s="102">
        <v>10</v>
      </c>
      <c r="B1027" s="17" t="str">
        <f>IFERROR(VLOOKUP(E1016&amp;-$A1027,SCH!$E$5:$P$9552,2,0),"")</f>
        <v/>
      </c>
      <c r="C1027" s="17" t="str">
        <f>IFERROR(VLOOKUP(E1016&amp;-$A1027,SCH!$E$5:$P$9552,3,0),"")</f>
        <v/>
      </c>
      <c r="D1027" s="17" t="str">
        <f>IFERROR(VLOOKUP(E1016&amp;-$A1027,SCH!$E$5:$P$9552,4,0),"")</f>
        <v/>
      </c>
      <c r="E1027" s="17" t="str">
        <f>IFERROR(VLOOKUP(E1016&amp;-$A1027,SCH!$E$5:$P$9552,5,0),"")</f>
        <v/>
      </c>
      <c r="F1027" s="17" t="str">
        <f>IFERROR(VLOOKUP(E1016&amp;-$A1027,SCH!$E$5:$P$9552,6,0),"")</f>
        <v/>
      </c>
      <c r="G1027" s="103" t="str">
        <f>IFERROR(VLOOKUP(E1016&amp;-$A1027,SCH!$E$5:$P$9552,7,0),"")</f>
        <v/>
      </c>
      <c r="H1027" s="20" t="str">
        <f>IFERROR((#REF!-F1027),"")</f>
        <v/>
      </c>
      <c r="I1027" s="104"/>
    </row>
    <row r="1028" spans="1:9" ht="16.5" customHeight="1">
      <c r="A1028" s="161" t="s">
        <v>96</v>
      </c>
      <c r="B1028" s="161"/>
      <c r="C1028" s="111">
        <f>B1018-TIME(0,15,0)</f>
        <v>0.21875</v>
      </c>
      <c r="D1028" s="110" t="s">
        <v>97</v>
      </c>
      <c r="E1028" s="112">
        <f>VLOOKUP(E1016&amp;-$A1018,SCH!$E$5:$P$9552,8,0)</f>
        <v>0.33333333333333337</v>
      </c>
      <c r="F1028" s="162" t="s">
        <v>98</v>
      </c>
      <c r="G1028" s="162"/>
      <c r="H1028" s="162"/>
      <c r="I1028" s="113">
        <f>SUM(G1018:G1027)</f>
        <v>143</v>
      </c>
    </row>
    <row r="1029" spans="1:9" ht="16.5" customHeight="1">
      <c r="A1029" s="161" t="s">
        <v>99</v>
      </c>
      <c r="B1029" s="161"/>
      <c r="C1029" s="111">
        <f>C1028+E1029</f>
        <v>0.55208333333333326</v>
      </c>
      <c r="D1029" s="110" t="s">
        <v>100</v>
      </c>
      <c r="E1029" s="112">
        <f>VLOOKUP(E1016&amp;-$A1018,SCH!$E$5:$P$9552,9,0)</f>
        <v>0.33333333333333331</v>
      </c>
      <c r="F1029" s="162" t="s">
        <v>101</v>
      </c>
      <c r="G1029" s="162"/>
      <c r="H1029" s="162"/>
      <c r="I1029" s="114">
        <f>VLOOKUP(E1016&amp;-$A1018,SCH!$E$5:$P$9552,10,0)</f>
        <v>5.5511151231257827E-17</v>
      </c>
    </row>
    <row r="1030" spans="1:9" ht="15.75" customHeight="1">
      <c r="A1030" s="163" t="s">
        <v>102</v>
      </c>
      <c r="B1030" s="163"/>
      <c r="C1030" s="163"/>
      <c r="D1030" s="163"/>
      <c r="E1030" s="163"/>
      <c r="F1030" s="163"/>
      <c r="G1030" s="163"/>
      <c r="H1030" s="163"/>
      <c r="I1030" s="163"/>
    </row>
    <row r="1031" spans="1:9">
      <c r="A1031" s="163"/>
      <c r="B1031" s="163"/>
      <c r="C1031" s="163"/>
      <c r="D1031" s="163"/>
      <c r="E1031" s="163"/>
      <c r="F1031" s="163"/>
      <c r="G1031" s="163"/>
      <c r="H1031" s="163"/>
      <c r="I1031" s="163"/>
    </row>
    <row r="1032" spans="1:9">
      <c r="A1032" s="163"/>
      <c r="B1032" s="163"/>
      <c r="C1032" s="163"/>
      <c r="D1032" s="163"/>
      <c r="E1032" s="163"/>
      <c r="F1032" s="163"/>
      <c r="G1032" s="163"/>
      <c r="H1032" s="163"/>
      <c r="I1032" s="163"/>
    </row>
    <row r="1033" spans="1:9" ht="15.75" customHeight="1">
      <c r="A1033" s="164" t="s">
        <v>103</v>
      </c>
      <c r="B1033" s="164"/>
      <c r="C1033" s="164"/>
      <c r="D1033" s="165" t="s">
        <v>104</v>
      </c>
      <c r="E1033" s="164" t="s">
        <v>105</v>
      </c>
      <c r="F1033" s="164"/>
      <c r="G1033" s="164"/>
      <c r="H1033" s="164"/>
      <c r="I1033" s="164"/>
    </row>
    <row r="1034" spans="1:9">
      <c r="A1034" s="164"/>
      <c r="B1034" s="164"/>
      <c r="C1034" s="164"/>
      <c r="D1034" s="165"/>
      <c r="E1034" s="164"/>
      <c r="F1034" s="164"/>
      <c r="G1034" s="164"/>
      <c r="H1034" s="164"/>
      <c r="I1034" s="164"/>
    </row>
    <row r="1035" spans="1:9">
      <c r="A1035" s="164"/>
      <c r="B1035" s="164"/>
      <c r="C1035" s="164"/>
      <c r="D1035" s="165"/>
      <c r="E1035" s="164"/>
      <c r="F1035" s="164"/>
      <c r="G1035" s="164"/>
      <c r="H1035" s="164"/>
      <c r="I1035" s="164"/>
    </row>
    <row r="1036" spans="1:9">
      <c r="A1036" s="164"/>
      <c r="B1036" s="164"/>
      <c r="C1036" s="164"/>
      <c r="D1036" s="165"/>
      <c r="E1036" s="164"/>
      <c r="F1036" s="164"/>
      <c r="G1036" s="164"/>
      <c r="H1036" s="164"/>
      <c r="I1036" s="164"/>
    </row>
    <row r="1038" spans="1:9" ht="20.25">
      <c r="A1038" s="166" t="str">
        <f>SCH!$A$1</f>
        <v>UNIT : PARASSALA</v>
      </c>
      <c r="B1038" s="166"/>
      <c r="C1038" s="166"/>
      <c r="D1038" s="166"/>
      <c r="E1038" s="166"/>
      <c r="F1038" s="166"/>
      <c r="G1038" s="166"/>
      <c r="H1038" s="166"/>
      <c r="I1038" s="166"/>
    </row>
    <row r="1039" spans="1:9" ht="19.5" customHeight="1">
      <c r="A1039" s="167" t="s">
        <v>87</v>
      </c>
      <c r="B1039" s="167"/>
      <c r="C1039" s="167"/>
      <c r="D1039" s="170"/>
      <c r="E1039" s="170"/>
      <c r="F1039" s="170"/>
      <c r="G1039" s="168" t="s">
        <v>88</v>
      </c>
      <c r="H1039" s="168"/>
      <c r="I1039" s="168"/>
    </row>
    <row r="1040" spans="1:9" ht="16.5" customHeight="1">
      <c r="A1040" s="158" t="s">
        <v>89</v>
      </c>
      <c r="B1040" s="158"/>
      <c r="C1040" s="89" t="s">
        <v>90</v>
      </c>
      <c r="D1040" s="88" t="s">
        <v>91</v>
      </c>
      <c r="E1040" s="159">
        <v>60</v>
      </c>
      <c r="F1040" s="159"/>
      <c r="G1040" s="90" t="s">
        <v>92</v>
      </c>
      <c r="H1040" s="160"/>
      <c r="I1040" s="160"/>
    </row>
    <row r="1041" spans="1:9" ht="28.5">
      <c r="A1041" s="92" t="s">
        <v>4</v>
      </c>
      <c r="B1041" s="93" t="s">
        <v>18</v>
      </c>
      <c r="C1041" s="93" t="s">
        <v>19</v>
      </c>
      <c r="D1041" s="93" t="s">
        <v>93</v>
      </c>
      <c r="E1041" s="93" t="s">
        <v>20</v>
      </c>
      <c r="F1041" s="94" t="s">
        <v>94</v>
      </c>
      <c r="G1041" s="95" t="s">
        <v>95</v>
      </c>
      <c r="H1041" s="94" t="s">
        <v>17</v>
      </c>
      <c r="I1041" s="96" t="s">
        <v>23</v>
      </c>
    </row>
    <row r="1042" spans="1:9" ht="15.75">
      <c r="A1042" s="97">
        <v>1</v>
      </c>
      <c r="B1042" s="98">
        <f>IFERROR(VLOOKUP(E1040&amp;-$A1042,SCH!$E$5:$P$9552,2,0),"")</f>
        <v>0.243055555555556</v>
      </c>
      <c r="C1042" s="98" t="str">
        <f>IFERROR(VLOOKUP(E1040&amp;-$A1042,SCH!$E$5:$P$9552,3,0),"")</f>
        <v>PSL</v>
      </c>
      <c r="D1042" s="98" t="str">
        <f>IFERROR(VLOOKUP(E1040&amp;-$A1042,SCH!$E$5:$P$9552,4,0),"")</f>
        <v>NH</v>
      </c>
      <c r="E1042" s="98" t="str">
        <f>IFERROR(VLOOKUP(E1040&amp;-$A1042,SCH!$E$5:$P$9552,5,0),"")</f>
        <v>KLKV</v>
      </c>
      <c r="F1042" s="98">
        <f>IFERROR(VLOOKUP(E1040&amp;-$A1042,SCH!$E$5:$P$9552,6,0),"")</f>
        <v>0.25000000000000044</v>
      </c>
      <c r="G1042" s="99">
        <f>IFERROR(VLOOKUP(E1040&amp;-$A1042,SCH!$E$5:$P$9552,7,0),"")</f>
        <v>3.5</v>
      </c>
      <c r="H1042" s="100">
        <f t="shared" ref="H1042:H1050" si="49">IFERROR((B1043-F1042),"")</f>
        <v>6.9444444444435316E-3</v>
      </c>
      <c r="I1042" s="101"/>
    </row>
    <row r="1043" spans="1:9" ht="15.75">
      <c r="A1043" s="102">
        <v>2</v>
      </c>
      <c r="B1043" s="17">
        <f>IFERROR(VLOOKUP(E1040&amp;-$A1043,SCH!$E$5:$P$9552,2,0),"")</f>
        <v>0.25694444444444398</v>
      </c>
      <c r="C1043" s="17" t="str">
        <f>IFERROR(VLOOKUP(E1040&amp;-$A1043,SCH!$E$5:$P$9552,3,0),"")</f>
        <v>KLKV</v>
      </c>
      <c r="D1043" s="17" t="str">
        <f>IFERROR(VLOOKUP(E1040&amp;-$A1043,SCH!$E$5:$P$9552,4,0),"")</f>
        <v>KRKM</v>
      </c>
      <c r="E1043" s="17" t="str">
        <f>IFERROR(VLOOKUP(E1040&amp;-$A1043,SCH!$E$5:$P$9552,5,0),"")</f>
        <v>VLRD</v>
      </c>
      <c r="F1043" s="17">
        <f>IFERROR(VLOOKUP(E1040&amp;-$A1043,SCH!$E$5:$P$9552,6,0),"")</f>
        <v>0.28472222222222177</v>
      </c>
      <c r="G1043" s="103">
        <f>IFERROR(VLOOKUP(E1040&amp;-$A1043,SCH!$E$5:$P$9552,7,0),"")</f>
        <v>17</v>
      </c>
      <c r="H1043" s="20">
        <f t="shared" si="49"/>
        <v>6.9444444444452524E-3</v>
      </c>
      <c r="I1043" s="104"/>
    </row>
    <row r="1044" spans="1:9" ht="15.75">
      <c r="A1044" s="102">
        <v>3</v>
      </c>
      <c r="B1044" s="17">
        <f>IFERROR(VLOOKUP(E1040&amp;-$A1044,SCH!$E$5:$P$9552,2,0),"")</f>
        <v>0.29166666666666702</v>
      </c>
      <c r="C1044" s="17" t="str">
        <f>IFERROR(VLOOKUP(E1040&amp;-$A1044,SCH!$E$5:$P$9552,3,0),"")</f>
        <v>VLRD</v>
      </c>
      <c r="D1044" s="17" t="str">
        <f>IFERROR(VLOOKUP(E1040&amp;-$A1044,SCH!$E$5:$P$9552,4,0),"")</f>
        <v>KRKM</v>
      </c>
      <c r="E1044" s="17" t="str">
        <f>IFERROR(VLOOKUP(E1040&amp;-$A1044,SCH!$E$5:$P$9552,5,0),"")</f>
        <v>KLKV</v>
      </c>
      <c r="F1044" s="17">
        <f>IFERROR(VLOOKUP(E1040&amp;-$A1044,SCH!$E$5:$P$9552,6,0),"")</f>
        <v>0.31944444444444481</v>
      </c>
      <c r="G1044" s="103">
        <f>IFERROR(VLOOKUP(E1040&amp;-$A1044,SCH!$E$5:$P$9552,7,0),"")</f>
        <v>17</v>
      </c>
      <c r="H1044" s="20">
        <f t="shared" si="49"/>
        <v>6.9444444444441977E-3</v>
      </c>
      <c r="I1044" s="104"/>
    </row>
    <row r="1045" spans="1:9" ht="15.75">
      <c r="A1045" s="102">
        <v>4</v>
      </c>
      <c r="B1045" s="17">
        <f>IFERROR(VLOOKUP(E1040&amp;-$A1045,SCH!$E$5:$P$9552,2,0),"")</f>
        <v>0.32638888888888901</v>
      </c>
      <c r="C1045" s="17" t="str">
        <f>IFERROR(VLOOKUP(E1040&amp;-$A1045,SCH!$E$5:$P$9552,3,0),"")</f>
        <v>KLKV</v>
      </c>
      <c r="D1045" s="17" t="str">
        <f>IFERROR(VLOOKUP(E1040&amp;-$A1045,SCH!$E$5:$P$9552,4,0),"")</f>
        <v>KRKM</v>
      </c>
      <c r="E1045" s="17" t="str">
        <f>IFERROR(VLOOKUP(E1040&amp;-$A1045,SCH!$E$5:$P$9552,5,0),"")</f>
        <v>VLRD</v>
      </c>
      <c r="F1045" s="17">
        <f>IFERROR(VLOOKUP(E1040&amp;-$A1045,SCH!$E$5:$P$9552,6,0),"")</f>
        <v>0.3541666666666668</v>
      </c>
      <c r="G1045" s="103">
        <f>IFERROR(VLOOKUP(E1040&amp;-$A1045,SCH!$E$5:$P$9552,7,0),"")</f>
        <v>17</v>
      </c>
      <c r="H1045" s="20">
        <f t="shared" si="49"/>
        <v>2.0833333333333204E-2</v>
      </c>
      <c r="I1045" s="104"/>
    </row>
    <row r="1046" spans="1:9" ht="15.75">
      <c r="A1046" s="102">
        <v>5</v>
      </c>
      <c r="B1046" s="17">
        <f>IFERROR(VLOOKUP(E1040&amp;-$A1046,SCH!$E$5:$P$9552,2,0),"")</f>
        <v>0.375</v>
      </c>
      <c r="C1046" s="17" t="str">
        <f>IFERROR(VLOOKUP(E1040&amp;-$A1046,SCH!$E$5:$P$9552,3,0),"")</f>
        <v>VLRD</v>
      </c>
      <c r="D1046" s="17" t="str">
        <f>IFERROR(VLOOKUP(E1040&amp;-$A1046,SCH!$E$5:$P$9552,4,0),"")</f>
        <v>KRKM</v>
      </c>
      <c r="E1046" s="17" t="str">
        <f>IFERROR(VLOOKUP(E1040&amp;-$A1046,SCH!$E$5:$P$9552,5,0),"")</f>
        <v>KLKV</v>
      </c>
      <c r="F1046" s="17">
        <f>IFERROR(VLOOKUP(E1040&amp;-$A1046,SCH!$E$5:$P$9552,6,0),"")</f>
        <v>0.40277777777777779</v>
      </c>
      <c r="G1046" s="103">
        <f>IFERROR(VLOOKUP(E1040&amp;-$A1046,SCH!$E$5:$P$9552,7,0),"")</f>
        <v>17</v>
      </c>
      <c r="H1046" s="20">
        <f t="shared" si="49"/>
        <v>6.9444444444441977E-3</v>
      </c>
      <c r="I1046" s="104"/>
    </row>
    <row r="1047" spans="1:9" ht="15.75">
      <c r="A1047" s="102">
        <v>6</v>
      </c>
      <c r="B1047" s="17">
        <f>IFERROR(VLOOKUP(E1040&amp;-$A1047,SCH!$E$5:$P$9552,2,0),"")</f>
        <v>0.40972222222222199</v>
      </c>
      <c r="C1047" s="17" t="str">
        <f>IFERROR(VLOOKUP(E1040&amp;-$A1047,SCH!$E$5:$P$9552,3,0),"")</f>
        <v>KLKV</v>
      </c>
      <c r="D1047" s="17" t="str">
        <f>IFERROR(VLOOKUP(E1040&amp;-$A1047,SCH!$E$5:$P$9552,4,0),"")</f>
        <v>KRKM</v>
      </c>
      <c r="E1047" s="17" t="str">
        <f>IFERROR(VLOOKUP(E1040&amp;-$A1047,SCH!$E$5:$P$9552,5,0),"")</f>
        <v>VLRD</v>
      </c>
      <c r="F1047" s="17">
        <f>IFERROR(VLOOKUP(E1040&amp;-$A1047,SCH!$E$5:$P$9552,6,0),"")</f>
        <v>0.43749999999999978</v>
      </c>
      <c r="G1047" s="103">
        <f>IFERROR(VLOOKUP(E1040&amp;-$A1047,SCH!$E$5:$P$9552,7,0),"")</f>
        <v>17</v>
      </c>
      <c r="H1047" s="20">
        <f t="shared" si="49"/>
        <v>6.9444444444441977E-3</v>
      </c>
      <c r="I1047" s="104"/>
    </row>
    <row r="1048" spans="1:9" ht="15.75">
      <c r="A1048" s="102">
        <v>7</v>
      </c>
      <c r="B1048" s="17">
        <f>IFERROR(VLOOKUP(E1040&amp;-$A1048,SCH!$E$5:$P$9552,2,0),"")</f>
        <v>0.44444444444444398</v>
      </c>
      <c r="C1048" s="17" t="str">
        <f>IFERROR(VLOOKUP(E1040&amp;-$A1048,SCH!$E$5:$P$9552,3,0),"")</f>
        <v>VLRD</v>
      </c>
      <c r="D1048" s="17" t="str">
        <f>IFERROR(VLOOKUP(E1040&amp;-$A1048,SCH!$E$5:$P$9552,4,0),"")</f>
        <v>KRKM</v>
      </c>
      <c r="E1048" s="17" t="str">
        <f>IFERROR(VLOOKUP(E1040&amp;-$A1048,SCH!$E$5:$P$9552,5,0),"")</f>
        <v>KLKV</v>
      </c>
      <c r="F1048" s="17">
        <f>IFERROR(VLOOKUP(E1040&amp;-$A1048,SCH!$E$5:$P$9552,6,0),"")</f>
        <v>0.47222222222222177</v>
      </c>
      <c r="G1048" s="103">
        <f>IFERROR(VLOOKUP(E1040&amp;-$A1048,SCH!$E$5:$P$9552,7,0),"")</f>
        <v>17</v>
      </c>
      <c r="H1048" s="20">
        <f t="shared" si="49"/>
        <v>6.9444444444452524E-3</v>
      </c>
      <c r="I1048" s="104"/>
    </row>
    <row r="1049" spans="1:9" ht="15.75">
      <c r="A1049" s="102">
        <v>8</v>
      </c>
      <c r="B1049" s="17">
        <f>IFERROR(VLOOKUP(E1040&amp;-$A1049,SCH!$E$5:$P$9552,2,0),"")</f>
        <v>0.47916666666666702</v>
      </c>
      <c r="C1049" s="17" t="str">
        <f>IFERROR(VLOOKUP(E1040&amp;-$A1049,SCH!$E$5:$P$9552,3,0),"")</f>
        <v>KLKV</v>
      </c>
      <c r="D1049" s="17" t="str">
        <f>IFERROR(VLOOKUP(E1040&amp;-$A1049,SCH!$E$5:$P$9552,4,0),"")</f>
        <v>KRKM</v>
      </c>
      <c r="E1049" s="17" t="str">
        <f>IFERROR(VLOOKUP(E1040&amp;-$A1049,SCH!$E$5:$P$9552,5,0),"")</f>
        <v>VLRD</v>
      </c>
      <c r="F1049" s="17">
        <f>IFERROR(VLOOKUP(E1040&amp;-$A1049,SCH!$E$5:$P$9552,6,0),"")</f>
        <v>0.50694444444444486</v>
      </c>
      <c r="G1049" s="103">
        <f>IFERROR(VLOOKUP(E1040&amp;-$A1049,SCH!$E$5:$P$9552,7,0),"")</f>
        <v>17</v>
      </c>
      <c r="H1049" s="20">
        <f t="shared" si="49"/>
        <v>6.9444444444440867E-3</v>
      </c>
      <c r="I1049" s="104"/>
    </row>
    <row r="1050" spans="1:9" ht="15.75">
      <c r="A1050" s="102">
        <v>9</v>
      </c>
      <c r="B1050" s="17">
        <f>IFERROR(VLOOKUP(E1040&amp;-$A1050,SCH!$E$5:$P$9552,2,0),"")</f>
        <v>0.51388888888888895</v>
      </c>
      <c r="C1050" s="17" t="str">
        <f>IFERROR(VLOOKUP(E1040&amp;-$A1050,SCH!$E$5:$P$9552,3,0),"")</f>
        <v>VLRD</v>
      </c>
      <c r="D1050" s="17" t="str">
        <f>IFERROR(VLOOKUP(E1040&amp;-$A1050,SCH!$E$5:$P$9552,4,0),"")</f>
        <v>KRKM</v>
      </c>
      <c r="E1050" s="17" t="str">
        <f>IFERROR(VLOOKUP(E1040&amp;-$A1050,SCH!$E$5:$P$9552,5,0),"")</f>
        <v>KLKV</v>
      </c>
      <c r="F1050" s="17">
        <f>IFERROR(VLOOKUP(E1040&amp;-$A1050,SCH!$E$5:$P$9552,6,0),"")</f>
        <v>0.54166666666666674</v>
      </c>
      <c r="G1050" s="103">
        <f>IFERROR(VLOOKUP(E1040&amp;-$A1050,SCH!$E$5:$P$9552,7,0),"")</f>
        <v>17</v>
      </c>
      <c r="H1050" s="20">
        <f t="shared" si="49"/>
        <v>6.9444444444443088E-3</v>
      </c>
      <c r="I1050" s="104"/>
    </row>
    <row r="1051" spans="1:9" ht="15.75">
      <c r="A1051" s="102">
        <v>10</v>
      </c>
      <c r="B1051" s="17">
        <f>IFERROR(VLOOKUP(E1040&amp;-$A1051,SCH!$E$5:$P$9552,2,0),"")</f>
        <v>0.54861111111111105</v>
      </c>
      <c r="C1051" s="17" t="str">
        <f>IFERROR(VLOOKUP(E1040&amp;-$A1051,SCH!$E$5:$P$9552,3,0),"")</f>
        <v>KLKV</v>
      </c>
      <c r="D1051" s="17" t="str">
        <f>IFERROR(VLOOKUP(E1040&amp;-$A1051,SCH!$E$5:$P$9552,4,0),"")</f>
        <v>NH</v>
      </c>
      <c r="E1051" s="17" t="str">
        <f>IFERROR(VLOOKUP(E1040&amp;-$A1051,SCH!$E$5:$P$9552,5,0),"")</f>
        <v>PSL</v>
      </c>
      <c r="F1051" s="17">
        <f>IFERROR(VLOOKUP(E1040&amp;-$A1051,SCH!$E$5:$P$9552,6,0),"")</f>
        <v>0.55555555555555547</v>
      </c>
      <c r="G1051" s="103">
        <f>IFERROR(VLOOKUP(E1040&amp;-$A1051,SCH!$E$5:$P$9552,7,0),"")</f>
        <v>3.5</v>
      </c>
      <c r="H1051" s="20" t="str">
        <f>IFERROR((#REF!-F1051),"")</f>
        <v/>
      </c>
      <c r="I1051" s="104"/>
    </row>
    <row r="1052" spans="1:9" ht="16.5" customHeight="1">
      <c r="A1052" s="161" t="s">
        <v>96</v>
      </c>
      <c r="B1052" s="161"/>
      <c r="C1052" s="111">
        <f>B1042-TIME(0,15,0)</f>
        <v>0.23263888888888934</v>
      </c>
      <c r="D1052" s="110" t="s">
        <v>97</v>
      </c>
      <c r="E1052" s="112">
        <f>VLOOKUP(E1040&amp;-$A1042,SCH!$E$5:$P$9552,8,0)</f>
        <v>0.33333333333333298</v>
      </c>
      <c r="F1052" s="162" t="s">
        <v>98</v>
      </c>
      <c r="G1052" s="162"/>
      <c r="H1052" s="162"/>
      <c r="I1052" s="113">
        <f>SUM(G1042:G1051)</f>
        <v>143</v>
      </c>
    </row>
    <row r="1053" spans="1:9" ht="16.5" customHeight="1">
      <c r="A1053" s="161" t="s">
        <v>99</v>
      </c>
      <c r="B1053" s="161"/>
      <c r="C1053" s="111">
        <f>C1052+E1053</f>
        <v>0.56597222222222221</v>
      </c>
      <c r="D1053" s="110" t="s">
        <v>100</v>
      </c>
      <c r="E1053" s="112">
        <f>VLOOKUP(E1040&amp;-$A1042,SCH!$E$5:$P$9552,9,0)</f>
        <v>0.33333333333333287</v>
      </c>
      <c r="F1053" s="162" t="s">
        <v>101</v>
      </c>
      <c r="G1053" s="162"/>
      <c r="H1053" s="162"/>
      <c r="I1053" s="114">
        <f>VLOOKUP(E1040&amp;-$A1042,SCH!$E$5:$P$9552,10,0)</f>
        <v>0</v>
      </c>
    </row>
    <row r="1054" spans="1:9" ht="15.75" customHeight="1">
      <c r="A1054" s="163" t="s">
        <v>102</v>
      </c>
      <c r="B1054" s="163"/>
      <c r="C1054" s="163"/>
      <c r="D1054" s="163"/>
      <c r="E1054" s="163"/>
      <c r="F1054" s="163"/>
      <c r="G1054" s="163"/>
      <c r="H1054" s="163"/>
      <c r="I1054" s="163"/>
    </row>
    <row r="1055" spans="1:9">
      <c r="A1055" s="163"/>
      <c r="B1055" s="163"/>
      <c r="C1055" s="163"/>
      <c r="D1055" s="163"/>
      <c r="E1055" s="163"/>
      <c r="F1055" s="163"/>
      <c r="G1055" s="163"/>
      <c r="H1055" s="163"/>
      <c r="I1055" s="163"/>
    </row>
    <row r="1056" spans="1:9">
      <c r="A1056" s="163"/>
      <c r="B1056" s="163"/>
      <c r="C1056" s="163"/>
      <c r="D1056" s="163"/>
      <c r="E1056" s="163"/>
      <c r="F1056" s="163"/>
      <c r="G1056" s="163"/>
      <c r="H1056" s="163"/>
      <c r="I1056" s="163"/>
    </row>
    <row r="1057" spans="1:9" ht="15.75" customHeight="1">
      <c r="A1057" s="164" t="s">
        <v>103</v>
      </c>
      <c r="B1057" s="164"/>
      <c r="C1057" s="164"/>
      <c r="D1057" s="165" t="s">
        <v>104</v>
      </c>
      <c r="E1057" s="164" t="s">
        <v>105</v>
      </c>
      <c r="F1057" s="164"/>
      <c r="G1057" s="164"/>
      <c r="H1057" s="164"/>
      <c r="I1057" s="164"/>
    </row>
    <row r="1058" spans="1:9">
      <c r="A1058" s="164"/>
      <c r="B1058" s="164"/>
      <c r="C1058" s="164"/>
      <c r="D1058" s="165"/>
      <c r="E1058" s="164"/>
      <c r="F1058" s="164"/>
      <c r="G1058" s="164"/>
      <c r="H1058" s="164"/>
      <c r="I1058" s="164"/>
    </row>
    <row r="1059" spans="1:9">
      <c r="A1059" s="164"/>
      <c r="B1059" s="164"/>
      <c r="C1059" s="164"/>
      <c r="D1059" s="165"/>
      <c r="E1059" s="164"/>
      <c r="F1059" s="164"/>
      <c r="G1059" s="164"/>
      <c r="H1059" s="164"/>
      <c r="I1059" s="164"/>
    </row>
    <row r="1060" spans="1:9">
      <c r="A1060" s="164"/>
      <c r="B1060" s="164"/>
      <c r="C1060" s="164"/>
      <c r="D1060" s="165"/>
      <c r="E1060" s="164"/>
      <c r="F1060" s="164"/>
      <c r="G1060" s="164"/>
      <c r="H1060" s="164"/>
      <c r="I1060" s="164"/>
    </row>
    <row r="1061" spans="1:9" ht="15.75" thickBot="1"/>
    <row r="1062" spans="1:9" ht="21" thickBot="1">
      <c r="A1062" s="166" t="str">
        <f>SCH!$A$1</f>
        <v>UNIT : PARASSALA</v>
      </c>
      <c r="B1062" s="166"/>
      <c r="C1062" s="166"/>
      <c r="D1062" s="166"/>
      <c r="E1062" s="166"/>
      <c r="F1062" s="166"/>
      <c r="G1062" s="166"/>
      <c r="H1062" s="166"/>
      <c r="I1062" s="166"/>
    </row>
    <row r="1063" spans="1:9" ht="19.5" thickBot="1">
      <c r="A1063" s="167" t="s">
        <v>87</v>
      </c>
      <c r="B1063" s="167"/>
      <c r="C1063" s="167"/>
      <c r="D1063" s="170"/>
      <c r="E1063" s="170"/>
      <c r="F1063" s="170"/>
      <c r="G1063" s="168" t="s">
        <v>88</v>
      </c>
      <c r="H1063" s="168"/>
      <c r="I1063" s="168"/>
    </row>
    <row r="1064" spans="1:9" ht="16.5" thickBot="1">
      <c r="A1064" s="158" t="s">
        <v>89</v>
      </c>
      <c r="B1064" s="158"/>
      <c r="C1064" s="89" t="s">
        <v>90</v>
      </c>
      <c r="D1064" s="140" t="s">
        <v>91</v>
      </c>
      <c r="E1064" s="159">
        <v>61</v>
      </c>
      <c r="F1064" s="159"/>
      <c r="G1064" s="90" t="s">
        <v>92</v>
      </c>
      <c r="H1064" s="160"/>
      <c r="I1064" s="160"/>
    </row>
    <row r="1065" spans="1:9" ht="29.25" thickBot="1">
      <c r="A1065" s="92" t="s">
        <v>4</v>
      </c>
      <c r="B1065" s="93" t="s">
        <v>18</v>
      </c>
      <c r="C1065" s="93" t="s">
        <v>19</v>
      </c>
      <c r="D1065" s="93" t="s">
        <v>93</v>
      </c>
      <c r="E1065" s="93" t="s">
        <v>20</v>
      </c>
      <c r="F1065" s="94" t="s">
        <v>94</v>
      </c>
      <c r="G1065" s="95" t="s">
        <v>95</v>
      </c>
      <c r="H1065" s="94" t="s">
        <v>17</v>
      </c>
      <c r="I1065" s="96" t="s">
        <v>23</v>
      </c>
    </row>
    <row r="1066" spans="1:9" ht="15.75">
      <c r="A1066" s="97">
        <v>1</v>
      </c>
      <c r="B1066" s="98">
        <f>IFERROR(VLOOKUP(E1064&amp;-$A1066,SCH!$E$5:$P$9552,2,0),"")</f>
        <v>0.54166666666666663</v>
      </c>
      <c r="C1066" s="98" t="str">
        <f>IFERROR(VLOOKUP(E1064&amp;-$A1066,SCH!$E$5:$P$9552,3,0),"")</f>
        <v>PSL</v>
      </c>
      <c r="D1066" s="98" t="str">
        <f>IFERROR(VLOOKUP(E1064&amp;-$A1066,SCH!$E$5:$P$9552,4,0),"")</f>
        <v>NH</v>
      </c>
      <c r="E1066" s="98" t="str">
        <f>IFERROR(VLOOKUP(E1064&amp;-$A1066,SCH!$E$5:$P$9552,5,0),"")</f>
        <v>KLKV</v>
      </c>
      <c r="F1066" s="98">
        <f>IFERROR(VLOOKUP(E1064&amp;-$A1066,SCH!$E$5:$P$9552,6,0),"")</f>
        <v>0.54861111111111105</v>
      </c>
      <c r="G1066" s="99">
        <f>IFERROR(VLOOKUP(E1064&amp;-$A1066,SCH!$E$5:$P$9552,7,0),"")</f>
        <v>3.5</v>
      </c>
      <c r="H1066" s="100">
        <f t="shared" ref="H1066:H1072" si="50">IFERROR((B1067-F1066),"")</f>
        <v>6.9444444444445308E-3</v>
      </c>
      <c r="I1066" s="101"/>
    </row>
    <row r="1067" spans="1:9" ht="15.75">
      <c r="A1067" s="102">
        <v>2</v>
      </c>
      <c r="B1067" s="17">
        <f>IFERROR(VLOOKUP(E1064&amp;-$A1067,SCH!$E$5:$P$9552,2,0),"")</f>
        <v>0.55555555555555558</v>
      </c>
      <c r="C1067" s="17" t="str">
        <f>IFERROR(VLOOKUP(E1064&amp;-$A1067,SCH!$E$5:$P$9552,3,0),"")</f>
        <v>KLKV</v>
      </c>
      <c r="D1067" s="17" t="str">
        <f>IFERROR(VLOOKUP(E1064&amp;-$A1067,SCH!$E$5:$P$9552,4,0),"")</f>
        <v>NH</v>
      </c>
      <c r="E1067" s="17" t="str">
        <f>IFERROR(VLOOKUP(E1064&amp;-$A1067,SCH!$E$5:$P$9552,5,0),"")</f>
        <v>MC</v>
      </c>
      <c r="F1067" s="17">
        <f>IFERROR(VLOOKUP(E1064&amp;-$A1067,SCH!$E$5:$P$9552,6,0),"")</f>
        <v>0.625</v>
      </c>
      <c r="G1067" s="103">
        <f>IFERROR(VLOOKUP(E1064&amp;-$A1067,SCH!$E$5:$P$9552,7,0),"")</f>
        <v>40</v>
      </c>
      <c r="H1067" s="115">
        <f t="shared" si="50"/>
        <v>6.9444444444444198E-3</v>
      </c>
      <c r="I1067" s="104"/>
    </row>
    <row r="1068" spans="1:9" ht="15.75">
      <c r="A1068" s="102">
        <v>3</v>
      </c>
      <c r="B1068" s="17">
        <f>IFERROR(VLOOKUP(E1064&amp;-$A1068,SCH!$E$5:$P$9552,2,0),"")</f>
        <v>0.63194444444444442</v>
      </c>
      <c r="C1068" s="17" t="str">
        <f>IFERROR(VLOOKUP(E1064&amp;-$A1068,SCH!$E$5:$P$9552,3,0),"")</f>
        <v>MC</v>
      </c>
      <c r="D1068" s="17" t="str">
        <f>IFERROR(VLOOKUP(E1064&amp;-$A1068,SCH!$E$5:$P$9552,4,0),"")</f>
        <v>NH</v>
      </c>
      <c r="E1068" s="17" t="str">
        <f>IFERROR(VLOOKUP(E1064&amp;-$A1068,SCH!$E$5:$P$9552,5,0),"")</f>
        <v>KLKV</v>
      </c>
      <c r="F1068" s="17">
        <f>IFERROR(VLOOKUP(E1064&amp;-$A1068,SCH!$E$5:$P$9552,6,0),"")</f>
        <v>0.70138888888888884</v>
      </c>
      <c r="G1068" s="103">
        <f>IFERROR(VLOOKUP(E1064&amp;-$A1068,SCH!$E$5:$P$9552,7,0),"")</f>
        <v>40</v>
      </c>
      <c r="H1068" s="115">
        <f t="shared" si="50"/>
        <v>6.9444444444445308E-3</v>
      </c>
      <c r="I1068" s="104"/>
    </row>
    <row r="1069" spans="1:9" ht="15.75">
      <c r="A1069" s="102">
        <v>4</v>
      </c>
      <c r="B1069" s="17">
        <f>IFERROR(VLOOKUP(E1064&amp;-$A1069,SCH!$E$5:$P$9552,2,0),"")</f>
        <v>0.70833333333333337</v>
      </c>
      <c r="C1069" s="17" t="str">
        <f>IFERROR(VLOOKUP(E1064&amp;-$A1069,SCH!$E$5:$P$9552,3,0),"")</f>
        <v>KLKV</v>
      </c>
      <c r="D1069" s="17" t="str">
        <f>IFERROR(VLOOKUP(E1064&amp;-$A1069,SCH!$E$5:$P$9552,4,0),"")</f>
        <v>NH</v>
      </c>
      <c r="E1069" s="17" t="str">
        <f>IFERROR(VLOOKUP(E1064&amp;-$A1069,SCH!$E$5:$P$9552,5,0),"")</f>
        <v>TVM</v>
      </c>
      <c r="F1069" s="17">
        <f>IFERROR(VLOOKUP(E1064&amp;-$A1069,SCH!$E$5:$P$9552,6,0),"")</f>
        <v>0.76388888888888895</v>
      </c>
      <c r="G1069" s="103">
        <f>IFERROR(VLOOKUP(E1064&amp;-$A1069,SCH!$E$5:$P$9552,7,0),"")</f>
        <v>33.700000000000003</v>
      </c>
      <c r="H1069" s="115">
        <f t="shared" si="50"/>
        <v>2.0833333333333037E-2</v>
      </c>
      <c r="I1069" s="104"/>
    </row>
    <row r="1070" spans="1:9" ht="15.75">
      <c r="A1070" s="102">
        <v>5</v>
      </c>
      <c r="B1070" s="17">
        <f>IFERROR(VLOOKUP(E1064&amp;-$A1070,SCH!$E$5:$P$9552,2,0),"")</f>
        <v>0.78472222222222199</v>
      </c>
      <c r="C1070" s="17" t="str">
        <f>IFERROR(VLOOKUP(E1064&amp;-$A1070,SCH!$E$5:$P$9552,3,0),"")</f>
        <v>TVM</v>
      </c>
      <c r="D1070" s="17" t="str">
        <f>IFERROR(VLOOKUP(E1064&amp;-$A1070,SCH!$E$5:$P$9552,4,0),"")</f>
        <v>NH</v>
      </c>
      <c r="E1070" s="17" t="str">
        <f>IFERROR(VLOOKUP(E1064&amp;-$A1070,SCH!$E$5:$P$9552,5,0),"")</f>
        <v>KLKV</v>
      </c>
      <c r="F1070" s="17">
        <f>IFERROR(VLOOKUP(E1064&amp;-$A1070,SCH!$E$5:$P$9552,6,0),"")</f>
        <v>0.84722222222222199</v>
      </c>
      <c r="G1070" s="103">
        <f>IFERROR(VLOOKUP(E1064&amp;-$A1070,SCH!$E$5:$P$9552,7,0),"")</f>
        <v>33.700000000000003</v>
      </c>
      <c r="H1070" s="115">
        <f t="shared" si="50"/>
        <v>6.9444444444446418E-3</v>
      </c>
      <c r="I1070" s="104"/>
    </row>
    <row r="1071" spans="1:9" ht="15.75">
      <c r="A1071" s="102">
        <v>6</v>
      </c>
      <c r="B1071" s="17">
        <f>IFERROR(VLOOKUP(E1064&amp;-$A1071,SCH!$E$5:$P$9552,2,0),"")</f>
        <v>0.85416666666666663</v>
      </c>
      <c r="C1071" s="17" t="str">
        <f>IFERROR(VLOOKUP(E1064&amp;-$A1071,SCH!$E$5:$P$9552,3,0),"")</f>
        <v>KLKV</v>
      </c>
      <c r="D1071" s="17" t="str">
        <f>IFERROR(VLOOKUP(E1064&amp;-$A1071,SCH!$E$5:$P$9552,4,0),"")</f>
        <v>NH</v>
      </c>
      <c r="E1071" s="17" t="str">
        <f>IFERROR(VLOOKUP(E1064&amp;-$A1071,SCH!$E$5:$P$9552,5,0),"")</f>
        <v>PSL</v>
      </c>
      <c r="F1071" s="17">
        <f>IFERROR(VLOOKUP(E1064&amp;-$A1071,SCH!$E$5:$P$9552,6,0),"")</f>
        <v>0.86111111111111105</v>
      </c>
      <c r="G1071" s="103">
        <f>IFERROR(VLOOKUP(E1064&amp;-$A1071,SCH!$E$5:$P$9552,7,0),"")</f>
        <v>3.5</v>
      </c>
      <c r="H1071" s="115" t="str">
        <f t="shared" si="50"/>
        <v/>
      </c>
      <c r="I1071" s="104"/>
    </row>
    <row r="1072" spans="1:9" ht="15.75">
      <c r="A1072" s="102">
        <v>7</v>
      </c>
      <c r="B1072" s="17" t="str">
        <f>IFERROR(VLOOKUP(E1064&amp;-$A1072,SCH!$E$5:$P$9552,2,0),"")</f>
        <v/>
      </c>
      <c r="C1072" s="17" t="str">
        <f>IFERROR(VLOOKUP(E1064&amp;-$A1072,SCH!$E$5:$P$9552,3,0),"")</f>
        <v/>
      </c>
      <c r="D1072" s="17" t="str">
        <f>IFERROR(VLOOKUP(E1064&amp;-$A1072,SCH!$E$5:$P$9552,4,0),"")</f>
        <v/>
      </c>
      <c r="E1072" s="17" t="str">
        <f>IFERROR(VLOOKUP(E1064&amp;-$A1072,SCH!$E$5:$P$9552,5,0),"")</f>
        <v/>
      </c>
      <c r="F1072" s="17" t="str">
        <f>IFERROR(VLOOKUP(E1064&amp;-$A1072,SCH!$E$5:$P$9552,6,0),"")</f>
        <v/>
      </c>
      <c r="G1072" s="103" t="str">
        <f>IFERROR(VLOOKUP(E1064&amp;-$A1072,SCH!$E$5:$P$9552,7,0),"")</f>
        <v/>
      </c>
      <c r="H1072" s="115" t="str">
        <f t="shared" si="50"/>
        <v/>
      </c>
      <c r="I1072" s="104"/>
    </row>
    <row r="1073" spans="1:9" ht="16.5" thickBot="1">
      <c r="A1073" s="102">
        <v>8</v>
      </c>
      <c r="B1073" s="17" t="str">
        <f>IFERROR(VLOOKUP(E1064&amp;-$A1073,SCH!$E$5:$P$9552,2,0),"")</f>
        <v/>
      </c>
      <c r="C1073" s="17" t="str">
        <f>IFERROR(VLOOKUP(E1064&amp;-$A1073,SCH!$E$5:$P$9552,3,0),"")</f>
        <v/>
      </c>
      <c r="D1073" s="17" t="str">
        <f>IFERROR(VLOOKUP(E1064&amp;-$A1073,SCH!$E$5:$P$9552,4,0),"")</f>
        <v/>
      </c>
      <c r="E1073" s="17" t="str">
        <f>IFERROR(VLOOKUP(E1064&amp;-$A1073,SCH!$E$5:$P$9552,5,0),"")</f>
        <v/>
      </c>
      <c r="F1073" s="17" t="str">
        <f>IFERROR(VLOOKUP(E1064&amp;-$A1073,SCH!$E$5:$P$9552,6,0),"")</f>
        <v/>
      </c>
      <c r="G1073" s="103" t="str">
        <f>IFERROR(VLOOKUP(E1064&amp;-$A1073,SCH!$E$5:$P$9552,7,0),"")</f>
        <v/>
      </c>
      <c r="H1073" s="115" t="str">
        <f>IFERROR((#REF!-F1073),"")</f>
        <v/>
      </c>
      <c r="I1073" s="104"/>
    </row>
    <row r="1074" spans="1:9" ht="16.5" thickBot="1">
      <c r="A1074" s="161" t="s">
        <v>96</v>
      </c>
      <c r="B1074" s="161"/>
      <c r="C1074" s="111">
        <f>B1066-TIME(0,15,0)</f>
        <v>0.53125</v>
      </c>
      <c r="D1074" s="139" t="s">
        <v>97</v>
      </c>
      <c r="E1074" s="112">
        <f>VLOOKUP(E1064&amp;-$A1066,SCH!$E$5:$P$9552,8,0)</f>
        <v>0.34027777777777807</v>
      </c>
      <c r="F1074" s="162" t="s">
        <v>98</v>
      </c>
      <c r="G1074" s="162"/>
      <c r="H1074" s="162"/>
      <c r="I1074" s="113">
        <f>SUM(G1066:G1073)</f>
        <v>154.4</v>
      </c>
    </row>
    <row r="1075" spans="1:9" ht="16.5" thickBot="1">
      <c r="A1075" s="161" t="s">
        <v>99</v>
      </c>
      <c r="B1075" s="161"/>
      <c r="C1075" s="111">
        <f>C1074+E1075</f>
        <v>0.87152777777777779</v>
      </c>
      <c r="D1075" s="139" t="s">
        <v>100</v>
      </c>
      <c r="E1075" s="112">
        <f>VLOOKUP(E1064&amp;-$A1066,SCH!$E$5:$P$9552,9,0)</f>
        <v>0.34027777777777779</v>
      </c>
      <c r="F1075" s="162" t="s">
        <v>101</v>
      </c>
      <c r="G1075" s="162"/>
      <c r="H1075" s="162"/>
      <c r="I1075" s="114">
        <f>VLOOKUP(E1064&amp;-$A1066,SCH!$E$5:$P$9552,10,0)</f>
        <v>6.9444444444447528E-3</v>
      </c>
    </row>
    <row r="1076" spans="1:9" ht="15.75" thickBot="1">
      <c r="A1076" s="163" t="s">
        <v>102</v>
      </c>
      <c r="B1076" s="163"/>
      <c r="C1076" s="163"/>
      <c r="D1076" s="163"/>
      <c r="E1076" s="163"/>
      <c r="F1076" s="163"/>
      <c r="G1076" s="163"/>
      <c r="H1076" s="163"/>
      <c r="I1076" s="163"/>
    </row>
    <row r="1077" spans="1:9" ht="15.75" thickBot="1">
      <c r="A1077" s="163"/>
      <c r="B1077" s="163"/>
      <c r="C1077" s="163"/>
      <c r="D1077" s="163"/>
      <c r="E1077" s="163"/>
      <c r="F1077" s="163"/>
      <c r="G1077" s="163"/>
      <c r="H1077" s="163"/>
      <c r="I1077" s="163"/>
    </row>
    <row r="1078" spans="1:9" ht="15.75" thickBot="1">
      <c r="A1078" s="163"/>
      <c r="B1078" s="163"/>
      <c r="C1078" s="163"/>
      <c r="D1078" s="163"/>
      <c r="E1078" s="163"/>
      <c r="F1078" s="163"/>
      <c r="G1078" s="163"/>
      <c r="H1078" s="163"/>
      <c r="I1078" s="163"/>
    </row>
    <row r="1079" spans="1:9" ht="15.75" thickBot="1">
      <c r="A1079" s="164" t="s">
        <v>103</v>
      </c>
      <c r="B1079" s="164"/>
      <c r="C1079" s="164"/>
      <c r="D1079" s="165" t="s">
        <v>104</v>
      </c>
      <c r="E1079" s="164" t="s">
        <v>105</v>
      </c>
      <c r="F1079" s="164"/>
      <c r="G1079" s="164"/>
      <c r="H1079" s="164"/>
      <c r="I1079" s="164"/>
    </row>
    <row r="1080" spans="1:9" ht="15.75" thickBot="1">
      <c r="A1080" s="164"/>
      <c r="B1080" s="164"/>
      <c r="C1080" s="164"/>
      <c r="D1080" s="165"/>
      <c r="E1080" s="164"/>
      <c r="F1080" s="164"/>
      <c r="G1080" s="164"/>
      <c r="H1080" s="164"/>
      <c r="I1080" s="164"/>
    </row>
    <row r="1081" spans="1:9" ht="15.75" thickBot="1">
      <c r="A1081" s="164"/>
      <c r="B1081" s="164"/>
      <c r="C1081" s="164"/>
      <c r="D1081" s="165"/>
      <c r="E1081" s="164"/>
      <c r="F1081" s="164"/>
      <c r="G1081" s="164"/>
      <c r="H1081" s="164"/>
      <c r="I1081" s="164"/>
    </row>
    <row r="1082" spans="1:9" ht="15.75" thickBot="1">
      <c r="A1082" s="164"/>
      <c r="B1082" s="164"/>
      <c r="C1082" s="164"/>
      <c r="D1082" s="165"/>
      <c r="E1082" s="164"/>
      <c r="F1082" s="164"/>
      <c r="G1082" s="164"/>
      <c r="H1082" s="164"/>
      <c r="I1082" s="164"/>
    </row>
    <row r="1084" spans="1:9" ht="15.75" thickBot="1"/>
    <row r="1085" spans="1:9" ht="20.25">
      <c r="A1085" s="166" t="str">
        <f>SCH!$A$1</f>
        <v>UNIT : PARASSALA</v>
      </c>
      <c r="B1085" s="166"/>
      <c r="C1085" s="166"/>
      <c r="D1085" s="166"/>
      <c r="E1085" s="166"/>
      <c r="F1085" s="166"/>
      <c r="G1085" s="166"/>
      <c r="H1085" s="166"/>
      <c r="I1085" s="166"/>
    </row>
    <row r="1086" spans="1:9" ht="19.5" customHeight="1">
      <c r="A1086" s="167" t="s">
        <v>87</v>
      </c>
      <c r="B1086" s="167"/>
      <c r="C1086" s="167"/>
      <c r="D1086" s="170"/>
      <c r="E1086" s="170"/>
      <c r="F1086" s="170"/>
      <c r="G1086" s="168" t="s">
        <v>88</v>
      </c>
      <c r="H1086" s="168"/>
      <c r="I1086" s="168"/>
    </row>
    <row r="1087" spans="1:9" ht="16.5" customHeight="1">
      <c r="A1087" s="158" t="s">
        <v>89</v>
      </c>
      <c r="B1087" s="158"/>
      <c r="C1087" s="89" t="s">
        <v>90</v>
      </c>
      <c r="D1087" s="88" t="s">
        <v>91</v>
      </c>
      <c r="E1087" s="159">
        <v>62</v>
      </c>
      <c r="F1087" s="159"/>
      <c r="G1087" s="90" t="s">
        <v>92</v>
      </c>
      <c r="H1087" s="160"/>
      <c r="I1087" s="160"/>
    </row>
    <row r="1088" spans="1:9" ht="28.5">
      <c r="A1088" s="92" t="s">
        <v>4</v>
      </c>
      <c r="B1088" s="93" t="s">
        <v>18</v>
      </c>
      <c r="C1088" s="93" t="s">
        <v>19</v>
      </c>
      <c r="D1088" s="93" t="s">
        <v>93</v>
      </c>
      <c r="E1088" s="93" t="s">
        <v>20</v>
      </c>
      <c r="F1088" s="94" t="s">
        <v>94</v>
      </c>
      <c r="G1088" s="95" t="s">
        <v>95</v>
      </c>
      <c r="H1088" s="94" t="s">
        <v>17</v>
      </c>
      <c r="I1088" s="96" t="s">
        <v>23</v>
      </c>
    </row>
    <row r="1089" spans="1:9" ht="15.75">
      <c r="A1089" s="97">
        <v>1</v>
      </c>
      <c r="B1089" s="98">
        <f>IFERROR(VLOOKUP(E1087&amp;-$A1089,SCH!$E$5:$P$9552,2,0),"")</f>
        <v>0.60416666666666696</v>
      </c>
      <c r="C1089" s="98" t="str">
        <f>IFERROR(VLOOKUP(E1087&amp;-$A1089,SCH!$E$5:$P$9552,3,0),"")</f>
        <v>PSL</v>
      </c>
      <c r="D1089" s="98" t="str">
        <f>IFERROR(VLOOKUP(E1087&amp;-$A1089,SCH!$E$5:$P$9552,4,0),"")</f>
        <v>KRKM</v>
      </c>
      <c r="E1089" s="98" t="str">
        <f>IFERROR(VLOOKUP(E1087&amp;-$A1089,SCH!$E$5:$P$9552,5,0),"")</f>
        <v>VLRD</v>
      </c>
      <c r="F1089" s="98">
        <f>IFERROR(VLOOKUP(E1087&amp;-$A1089,SCH!$E$5:$P$9552,6,0),"")</f>
        <v>0.63194444444444475</v>
      </c>
      <c r="G1089" s="99">
        <f>IFERROR(VLOOKUP(E1087&amp;-$A1089,SCH!$E$5:$P$9552,7,0),"")</f>
        <v>17</v>
      </c>
      <c r="H1089" s="100">
        <f t="shared" ref="H1089:H1094" si="51">IFERROR((B1090-F1089),"")</f>
        <v>6.9444444444441977E-3</v>
      </c>
      <c r="I1089" s="101"/>
    </row>
    <row r="1090" spans="1:9" ht="15.75">
      <c r="A1090" s="102">
        <v>2</v>
      </c>
      <c r="B1090" s="17">
        <f>IFERROR(VLOOKUP(E1087&amp;-$A1090,SCH!$E$5:$P$9552,2,0),"")</f>
        <v>0.63888888888888895</v>
      </c>
      <c r="C1090" s="17" t="str">
        <f>IFERROR(VLOOKUP(E1087&amp;-$A1090,SCH!$E$5:$P$9552,3,0),"")</f>
        <v>VLRD</v>
      </c>
      <c r="D1090" s="17" t="str">
        <f>IFERROR(VLOOKUP(E1087&amp;-$A1090,SCH!$E$5:$P$9552,4,0),"")</f>
        <v>KRKM</v>
      </c>
      <c r="E1090" s="17" t="str">
        <f>IFERROR(VLOOKUP(E1087&amp;-$A1090,SCH!$E$5:$P$9552,5,0),"")</f>
        <v>KLKV</v>
      </c>
      <c r="F1090" s="17">
        <f>IFERROR(VLOOKUP(E1087&amp;-$A1090,SCH!$E$5:$P$9552,6,0),"")</f>
        <v>0.66666666666666674</v>
      </c>
      <c r="G1090" s="103">
        <f>IFERROR(VLOOKUP(E1087&amp;-$A1090,SCH!$E$5:$P$9552,7,0),"")</f>
        <v>17</v>
      </c>
      <c r="H1090" s="20">
        <f t="shared" si="51"/>
        <v>2.0833333333333259E-2</v>
      </c>
      <c r="I1090" s="104"/>
    </row>
    <row r="1091" spans="1:9" ht="15.75">
      <c r="A1091" s="102">
        <v>3</v>
      </c>
      <c r="B1091" s="17">
        <f>IFERROR(VLOOKUP(E1087&amp;-$A1091,SCH!$E$5:$P$9552,2,0),"")</f>
        <v>0.6875</v>
      </c>
      <c r="C1091" s="17" t="str">
        <f>IFERROR(VLOOKUP(E1087&amp;-$A1091,SCH!$E$5:$P$9552,3,0),"")</f>
        <v>KLKV</v>
      </c>
      <c r="D1091" s="17" t="str">
        <f>IFERROR(VLOOKUP(E1087&amp;-$A1091,SCH!$E$5:$P$9552,4,0),"")</f>
        <v>PDTM</v>
      </c>
      <c r="E1091" s="17" t="str">
        <f>IFERROR(VLOOKUP(E1087&amp;-$A1091,SCH!$E$5:$P$9552,5,0),"")</f>
        <v>KTDA</v>
      </c>
      <c r="F1091" s="17">
        <f>IFERROR(VLOOKUP(E1087&amp;-$A1091,SCH!$E$5:$P$9552,6,0),"")</f>
        <v>0.74305555555555558</v>
      </c>
      <c r="G1091" s="103">
        <f>IFERROR(VLOOKUP(E1087&amp;-$A1091,SCH!$E$5:$P$9552,7,0),"")</f>
        <v>32</v>
      </c>
      <c r="H1091" s="20">
        <f t="shared" si="51"/>
        <v>6.9444444444444198E-3</v>
      </c>
      <c r="I1091" s="104"/>
    </row>
    <row r="1092" spans="1:9" ht="15.75">
      <c r="A1092" s="102">
        <v>4</v>
      </c>
      <c r="B1092" s="17">
        <f>IFERROR(VLOOKUP(E1087&amp;-$A1092,SCH!$E$5:$P$9552,2,0),"")</f>
        <v>0.75</v>
      </c>
      <c r="C1092" s="17" t="str">
        <f>IFERROR(VLOOKUP(E1087&amp;-$A1092,SCH!$E$5:$P$9552,3,0),"")</f>
        <v>KTDA</v>
      </c>
      <c r="D1092" s="17" t="str">
        <f>IFERROR(VLOOKUP(E1087&amp;-$A1092,SCH!$E$5:$P$9552,4,0),"")</f>
        <v>PDTM-KRKM</v>
      </c>
      <c r="E1092" s="17" t="str">
        <f>IFERROR(VLOOKUP(E1087&amp;-$A1092,SCH!$E$5:$P$9552,5,0),"")</f>
        <v>KLKV</v>
      </c>
      <c r="F1092" s="17">
        <f>IFERROR(VLOOKUP(E1087&amp;-$A1092,SCH!$E$5:$P$9552,6,0),"")</f>
        <v>0.80555555555555558</v>
      </c>
      <c r="G1092" s="103">
        <f>IFERROR(VLOOKUP(E1087&amp;-$A1092,SCH!$E$5:$P$9552,7,0),"")</f>
        <v>32</v>
      </c>
      <c r="H1092" s="20">
        <f t="shared" si="51"/>
        <v>6.9444444444444198E-3</v>
      </c>
      <c r="I1092" s="104"/>
    </row>
    <row r="1093" spans="1:9" ht="15.75">
      <c r="A1093" s="102">
        <v>5</v>
      </c>
      <c r="B1093" s="17">
        <f>IFERROR(VLOOKUP(E1087&amp;-$A1093,SCH!$E$5:$P$9552,2,0),"")</f>
        <v>0.8125</v>
      </c>
      <c r="C1093" s="17" t="str">
        <f>IFERROR(VLOOKUP(E1087&amp;-$A1093,SCH!$E$5:$P$9552,3,0),"")</f>
        <v>KLKV</v>
      </c>
      <c r="D1093" s="17" t="str">
        <f>IFERROR(VLOOKUP(E1087&amp;-$A1093,SCH!$E$5:$P$9552,4,0),"")</f>
        <v>NH</v>
      </c>
      <c r="E1093" s="17" t="str">
        <f>IFERROR(VLOOKUP(E1087&amp;-$A1093,SCH!$E$5:$P$9552,5,0),"")</f>
        <v>TVM</v>
      </c>
      <c r="F1093" s="17">
        <f>IFERROR(VLOOKUP(E1087&amp;-$A1093,SCH!$E$5:$P$9552,6,0),"")</f>
        <v>0.86805555555555558</v>
      </c>
      <c r="G1093" s="103">
        <f>IFERROR(VLOOKUP(E1087&amp;-$A1093,SCH!$E$5:$P$9552,7,0),"")</f>
        <v>33.700000000000003</v>
      </c>
      <c r="H1093" s="20">
        <f t="shared" si="51"/>
        <v>6.9444444444444198E-3</v>
      </c>
      <c r="I1093" s="104"/>
    </row>
    <row r="1094" spans="1:9" ht="15.75">
      <c r="A1094" s="102">
        <v>6</v>
      </c>
      <c r="B1094" s="17">
        <f>IFERROR(VLOOKUP(E1087&amp;-$A1094,SCH!$E$5:$P$9552,2,0),"")</f>
        <v>0.875</v>
      </c>
      <c r="C1094" s="17" t="str">
        <f>IFERROR(VLOOKUP(E1087&amp;-$A1094,SCH!$E$5:$P$9552,3,0),"")</f>
        <v>TVM</v>
      </c>
      <c r="D1094" s="17" t="str">
        <f>IFERROR(VLOOKUP(E1087&amp;-$A1094,SCH!$E$5:$P$9552,4,0),"")</f>
        <v>NH</v>
      </c>
      <c r="E1094" s="17" t="str">
        <f>IFERROR(VLOOKUP(E1087&amp;-$A1094,SCH!$E$5:$P$9552,5,0),"")</f>
        <v>KLKV</v>
      </c>
      <c r="F1094" s="17">
        <f>IFERROR(VLOOKUP(E1087&amp;-$A1094,SCH!$E$5:$P$9552,6,0),"")</f>
        <v>0.92708333333333326</v>
      </c>
      <c r="G1094" s="103">
        <f>IFERROR(VLOOKUP(E1087&amp;-$A1094,SCH!$E$5:$P$9552,7,0),"")</f>
        <v>33.700000000000003</v>
      </c>
      <c r="H1094" s="20">
        <f t="shared" si="51"/>
        <v>3.472222222222765E-3</v>
      </c>
      <c r="I1094" s="104"/>
    </row>
    <row r="1095" spans="1:9" ht="15.75">
      <c r="A1095" s="102">
        <v>7</v>
      </c>
      <c r="B1095" s="17">
        <f>IFERROR(VLOOKUP(E1087&amp;-$A1095,SCH!$E$5:$P$9552,2,0),"")</f>
        <v>0.93055555555555602</v>
      </c>
      <c r="C1095" s="17" t="str">
        <f>IFERROR(VLOOKUP(E1087&amp;-$A1095,SCH!$E$5:$P$9552,3,0),"")</f>
        <v>KLKV</v>
      </c>
      <c r="D1095" s="17" t="str">
        <f>IFERROR(VLOOKUP(E1087&amp;-$A1095,SCH!$E$5:$P$9552,4,0),"")</f>
        <v>NH</v>
      </c>
      <c r="E1095" s="17" t="str">
        <f>IFERROR(VLOOKUP(E1087&amp;-$A1095,SCH!$E$5:$P$9552,5,0),"")</f>
        <v>PSL</v>
      </c>
      <c r="F1095" s="17">
        <f>IFERROR(VLOOKUP(E1087&amp;-$A1095,SCH!$E$5:$P$9552,6,0),"")</f>
        <v>0.93750000000000044</v>
      </c>
      <c r="G1095" s="103">
        <f>IFERROR(VLOOKUP(E1087&amp;-$A1095,SCH!$E$5:$P$9552,7,0),"")</f>
        <v>3.5</v>
      </c>
      <c r="H1095" s="20" t="str">
        <f>IFERROR((#REF!-F1095),"")</f>
        <v/>
      </c>
      <c r="I1095" s="104"/>
    </row>
    <row r="1096" spans="1:9" ht="16.5" customHeight="1">
      <c r="A1096" s="161" t="s">
        <v>96</v>
      </c>
      <c r="B1096" s="161"/>
      <c r="C1096" s="111">
        <f>B1089-TIME(0,15,0)</f>
        <v>0.59375000000000033</v>
      </c>
      <c r="D1096" s="110" t="s">
        <v>97</v>
      </c>
      <c r="E1096" s="112">
        <f>VLOOKUP(E1087&amp;-$A1089,SCH!$E$5:$P$9552,8,0)</f>
        <v>0.35416666666666691</v>
      </c>
      <c r="F1096" s="162" t="s">
        <v>98</v>
      </c>
      <c r="G1096" s="162"/>
      <c r="H1096" s="162"/>
      <c r="I1096" s="113">
        <f>SUM(G1089:G1095)</f>
        <v>168.89999999999998</v>
      </c>
    </row>
    <row r="1097" spans="1:9" ht="16.5" customHeight="1">
      <c r="A1097" s="161" t="s">
        <v>99</v>
      </c>
      <c r="B1097" s="161"/>
      <c r="C1097" s="111">
        <f>C1096+E1097</f>
        <v>0.94791666666666718</v>
      </c>
      <c r="D1097" s="110" t="s">
        <v>100</v>
      </c>
      <c r="E1097" s="112">
        <f>VLOOKUP(E1087&amp;-$A1089,SCH!$E$5:$P$9552,9,0)</f>
        <v>0.35416666666666685</v>
      </c>
      <c r="F1097" s="162" t="s">
        <v>101</v>
      </c>
      <c r="G1097" s="162"/>
      <c r="H1097" s="162"/>
      <c r="I1097" s="114">
        <f>VLOOKUP(E1087&amp;-$A1089,SCH!$E$5:$P$9552,10,0)</f>
        <v>2.0833333333333592E-2</v>
      </c>
    </row>
    <row r="1098" spans="1:9" ht="15.75" customHeight="1">
      <c r="A1098" s="163" t="s">
        <v>102</v>
      </c>
      <c r="B1098" s="163"/>
      <c r="C1098" s="163"/>
      <c r="D1098" s="163"/>
      <c r="E1098" s="163"/>
      <c r="F1098" s="163"/>
      <c r="G1098" s="163"/>
      <c r="H1098" s="163"/>
      <c r="I1098" s="163"/>
    </row>
    <row r="1099" spans="1:9">
      <c r="A1099" s="163"/>
      <c r="B1099" s="163"/>
      <c r="C1099" s="163"/>
      <c r="D1099" s="163"/>
      <c r="E1099" s="163"/>
      <c r="F1099" s="163"/>
      <c r="G1099" s="163"/>
      <c r="H1099" s="163"/>
      <c r="I1099" s="163"/>
    </row>
    <row r="1100" spans="1:9">
      <c r="A1100" s="163"/>
      <c r="B1100" s="163"/>
      <c r="C1100" s="163"/>
      <c r="D1100" s="163"/>
      <c r="E1100" s="163"/>
      <c r="F1100" s="163"/>
      <c r="G1100" s="163"/>
      <c r="H1100" s="163"/>
      <c r="I1100" s="163"/>
    </row>
    <row r="1101" spans="1:9" ht="15.75" customHeight="1">
      <c r="A1101" s="164" t="s">
        <v>103</v>
      </c>
      <c r="B1101" s="164"/>
      <c r="C1101" s="164"/>
      <c r="D1101" s="165" t="s">
        <v>104</v>
      </c>
      <c r="E1101" s="164" t="s">
        <v>105</v>
      </c>
      <c r="F1101" s="164"/>
      <c r="G1101" s="164"/>
      <c r="H1101" s="164"/>
      <c r="I1101" s="164"/>
    </row>
    <row r="1102" spans="1:9">
      <c r="A1102" s="164"/>
      <c r="B1102" s="164"/>
      <c r="C1102" s="164"/>
      <c r="D1102" s="165"/>
      <c r="E1102" s="164"/>
      <c r="F1102" s="164"/>
      <c r="G1102" s="164"/>
      <c r="H1102" s="164"/>
      <c r="I1102" s="164"/>
    </row>
    <row r="1103" spans="1:9">
      <c r="A1103" s="164"/>
      <c r="B1103" s="164"/>
      <c r="C1103" s="164"/>
      <c r="D1103" s="165"/>
      <c r="E1103" s="164"/>
      <c r="F1103" s="164"/>
      <c r="G1103" s="164"/>
      <c r="H1103" s="164"/>
      <c r="I1103" s="164"/>
    </row>
    <row r="1104" spans="1:9" ht="15.75" thickBot="1">
      <c r="A1104" s="164"/>
      <c r="B1104" s="164"/>
      <c r="C1104" s="164"/>
      <c r="D1104" s="165"/>
      <c r="E1104" s="164"/>
      <c r="F1104" s="164"/>
      <c r="G1104" s="164"/>
      <c r="H1104" s="164"/>
      <c r="I1104" s="164"/>
    </row>
    <row r="1105" spans="1:9" ht="15.75" thickBot="1">
      <c r="A1105" s="128"/>
      <c r="B1105" s="128"/>
      <c r="C1105" s="128"/>
      <c r="D1105" s="129"/>
      <c r="E1105" s="128"/>
      <c r="F1105" s="128"/>
      <c r="G1105" s="128"/>
      <c r="H1105" s="128"/>
      <c r="I1105" s="128"/>
    </row>
    <row r="1106" spans="1:9" ht="21" thickBot="1">
      <c r="A1106" s="166" t="str">
        <f>SCH!$A$1</f>
        <v>UNIT : PARASSALA</v>
      </c>
      <c r="B1106" s="166"/>
      <c r="C1106" s="166"/>
      <c r="D1106" s="166"/>
      <c r="E1106" s="166"/>
      <c r="F1106" s="166"/>
      <c r="G1106" s="166"/>
      <c r="H1106" s="166"/>
      <c r="I1106" s="166"/>
    </row>
    <row r="1107" spans="1:9" ht="19.5" thickBot="1">
      <c r="A1107" s="167" t="s">
        <v>87</v>
      </c>
      <c r="B1107" s="167"/>
      <c r="C1107" s="167"/>
      <c r="D1107" s="170"/>
      <c r="E1107" s="170"/>
      <c r="F1107" s="170"/>
      <c r="G1107" s="168" t="s">
        <v>88</v>
      </c>
      <c r="H1107" s="168"/>
      <c r="I1107" s="168"/>
    </row>
    <row r="1108" spans="1:9" ht="16.5" thickBot="1">
      <c r="A1108" s="158" t="s">
        <v>89</v>
      </c>
      <c r="B1108" s="158"/>
      <c r="C1108" s="89" t="s">
        <v>90</v>
      </c>
      <c r="D1108" s="140" t="s">
        <v>91</v>
      </c>
      <c r="E1108" s="159">
        <v>63</v>
      </c>
      <c r="F1108" s="159"/>
      <c r="G1108" s="90" t="s">
        <v>92</v>
      </c>
      <c r="H1108" s="160"/>
      <c r="I1108" s="160"/>
    </row>
    <row r="1109" spans="1:9" ht="29.25" thickBot="1">
      <c r="A1109" s="92" t="s">
        <v>4</v>
      </c>
      <c r="B1109" s="93" t="s">
        <v>18</v>
      </c>
      <c r="C1109" s="93" t="s">
        <v>19</v>
      </c>
      <c r="D1109" s="93" t="s">
        <v>93</v>
      </c>
      <c r="E1109" s="93" t="s">
        <v>20</v>
      </c>
      <c r="F1109" s="94" t="s">
        <v>94</v>
      </c>
      <c r="G1109" s="95" t="s">
        <v>95</v>
      </c>
      <c r="H1109" s="94" t="s">
        <v>17</v>
      </c>
      <c r="I1109" s="96" t="s">
        <v>23</v>
      </c>
    </row>
    <row r="1110" spans="1:9" ht="15.75">
      <c r="A1110" s="97">
        <v>1</v>
      </c>
      <c r="B1110" s="98">
        <f>IFERROR(VLOOKUP(E1108&amp;-$A1110,SCH!$E$5:$P$9552,2,0),"")</f>
        <v>0.27083333333333331</v>
      </c>
      <c r="C1110" s="98" t="str">
        <f>IFERROR(VLOOKUP(E1108&amp;-$A1110,SCH!$E$5:$P$9552,3,0),"")</f>
        <v>PSL</v>
      </c>
      <c r="D1110" s="98" t="str">
        <f>IFERROR(VLOOKUP(E1108&amp;-$A1110,SCH!$E$5:$P$9552,4,0),"")</f>
        <v>NH</v>
      </c>
      <c r="E1110" s="98" t="str">
        <f>IFERROR(VLOOKUP(E1108&amp;-$A1110,SCH!$E$5:$P$9552,5,0),"")</f>
        <v>KLKV</v>
      </c>
      <c r="F1110" s="98">
        <f>IFERROR(VLOOKUP(E1108&amp;-$A1110,SCH!$E$5:$P$9552,6,0),"")</f>
        <v>0.27777777777777773</v>
      </c>
      <c r="G1110" s="99">
        <f>IFERROR(VLOOKUP(E1108&amp;-$A1110,SCH!$E$5:$P$9552,7,0),"")</f>
        <v>3.5</v>
      </c>
      <c r="H1110" s="100">
        <f t="shared" ref="H1110:H1116" si="52">IFERROR((B1111-F1110),"")</f>
        <v>6.9444444444444753E-3</v>
      </c>
      <c r="I1110" s="101"/>
    </row>
    <row r="1111" spans="1:9" ht="15.75">
      <c r="A1111" s="102">
        <v>2</v>
      </c>
      <c r="B1111" s="17">
        <f>IFERROR(VLOOKUP(E1108&amp;-$A1111,SCH!$E$5:$P$9552,2,0),"")</f>
        <v>0.28472222222222221</v>
      </c>
      <c r="C1111" s="17" t="str">
        <f>IFERROR(VLOOKUP(E1108&amp;-$A1111,SCH!$E$5:$P$9552,3,0),"")</f>
        <v>KLKV</v>
      </c>
      <c r="D1111" s="17" t="str">
        <f>IFERROR(VLOOKUP(E1108&amp;-$A1111,SCH!$E$5:$P$9552,4,0),"")</f>
        <v>NH</v>
      </c>
      <c r="E1111" s="17" t="str">
        <f>IFERROR(VLOOKUP(E1108&amp;-$A1111,SCH!$E$5:$P$9552,5,0),"")</f>
        <v>TVM</v>
      </c>
      <c r="F1111" s="17">
        <f>IFERROR(VLOOKUP(E1108&amp;-$A1111,SCH!$E$5:$P$9552,6,0),"")</f>
        <v>0.34027777777777779</v>
      </c>
      <c r="G1111" s="103">
        <f>IFERROR(VLOOKUP(E1108&amp;-$A1111,SCH!$E$5:$P$9552,7,0),"")</f>
        <v>33.700000000000003</v>
      </c>
      <c r="H1111" s="115">
        <f t="shared" si="52"/>
        <v>6.9444444444444753E-3</v>
      </c>
      <c r="I1111" s="104"/>
    </row>
    <row r="1112" spans="1:9" ht="15.75">
      <c r="A1112" s="102">
        <v>3</v>
      </c>
      <c r="B1112" s="17">
        <f>IFERROR(VLOOKUP(E1108&amp;-$A1112,SCH!$E$5:$P$9552,2,0),"")</f>
        <v>0.34722222222222227</v>
      </c>
      <c r="C1112" s="17" t="str">
        <f>IFERROR(VLOOKUP(E1108&amp;-$A1112,SCH!$E$5:$P$9552,3,0),"")</f>
        <v>TVM</v>
      </c>
      <c r="D1112" s="17" t="str">
        <f>IFERROR(VLOOKUP(E1108&amp;-$A1112,SCH!$E$5:$P$9552,4,0),"")</f>
        <v>NH</v>
      </c>
      <c r="E1112" s="17" t="str">
        <f>IFERROR(VLOOKUP(E1108&amp;-$A1112,SCH!$E$5:$P$9552,5,0),"")</f>
        <v>NTA</v>
      </c>
      <c r="F1112" s="17">
        <f>IFERROR(VLOOKUP(E1108&amp;-$A1112,SCH!$E$5:$P$9552,6,0),"")</f>
        <v>0.37847222222222227</v>
      </c>
      <c r="G1112" s="103">
        <f>IFERROR(VLOOKUP(E1108&amp;-$A1112,SCH!$E$5:$P$9552,7,0),"")</f>
        <v>20.7</v>
      </c>
      <c r="H1112" s="115">
        <f t="shared" si="52"/>
        <v>2.0833333333333315E-2</v>
      </c>
      <c r="I1112" s="104"/>
    </row>
    <row r="1113" spans="1:9" ht="15.75">
      <c r="A1113" s="102">
        <v>4</v>
      </c>
      <c r="B1113" s="17">
        <f>IFERROR(VLOOKUP(E1108&amp;-$A1113,SCH!$E$5:$P$9552,2,0),"")</f>
        <v>0.39930555555555558</v>
      </c>
      <c r="C1113" s="17" t="str">
        <f>IFERROR(VLOOKUP(E1108&amp;-$A1113,SCH!$E$5:$P$9552,3,0),"")</f>
        <v>NTA</v>
      </c>
      <c r="D1113" s="17" t="str">
        <f>IFERROR(VLOOKUP(E1108&amp;-$A1113,SCH!$E$5:$P$9552,4,0),"")</f>
        <v>NH</v>
      </c>
      <c r="E1113" s="17" t="str">
        <f>IFERROR(VLOOKUP(E1108&amp;-$A1113,SCH!$E$5:$P$9552,5,0),"")</f>
        <v>TVM</v>
      </c>
      <c r="F1113" s="17">
        <f>IFERROR(VLOOKUP(E1108&amp;-$A1113,SCH!$E$5:$P$9552,6,0),"")</f>
        <v>0.43055555555555558</v>
      </c>
      <c r="G1113" s="103">
        <f>IFERROR(VLOOKUP(E1108&amp;-$A1113,SCH!$E$5:$P$9552,7,0),"")</f>
        <v>20.7</v>
      </c>
      <c r="H1113" s="115">
        <f t="shared" si="52"/>
        <v>6.9444444444444198E-3</v>
      </c>
      <c r="I1113" s="104"/>
    </row>
    <row r="1114" spans="1:9" ht="15.75">
      <c r="A1114" s="102">
        <v>5</v>
      </c>
      <c r="B1114" s="17">
        <f>IFERROR(VLOOKUP(E1108&amp;-$A1114,SCH!$E$5:$P$9552,2,0),"")</f>
        <v>0.4375</v>
      </c>
      <c r="C1114" s="17" t="str">
        <f>IFERROR(VLOOKUP(E1108&amp;-$A1114,SCH!$E$5:$P$9552,3,0),"")</f>
        <v>TVM</v>
      </c>
      <c r="D1114" s="17" t="str">
        <f>IFERROR(VLOOKUP(E1108&amp;-$A1114,SCH!$E$5:$P$9552,4,0),"")</f>
        <v>NH</v>
      </c>
      <c r="E1114" s="17" t="str">
        <f>IFERROR(VLOOKUP(E1108&amp;-$A1114,SCH!$E$5:$P$9552,5,0),"")</f>
        <v>KLKV</v>
      </c>
      <c r="F1114" s="17">
        <f>IFERROR(VLOOKUP(E1108&amp;-$A1114,SCH!$E$5:$P$9552,6,0),"")</f>
        <v>0.48958333333333331</v>
      </c>
      <c r="G1114" s="103">
        <f>IFERROR(VLOOKUP(E1108&amp;-$A1114,SCH!$E$5:$P$9552,7,0),"")</f>
        <v>33.700000000000003</v>
      </c>
      <c r="H1114" s="115">
        <f t="shared" si="52"/>
        <v>0.1076388888888889</v>
      </c>
      <c r="I1114" s="104"/>
    </row>
    <row r="1115" spans="1:9" ht="15.75">
      <c r="A1115" s="102">
        <v>6</v>
      </c>
      <c r="B1115" s="17">
        <f>IFERROR(VLOOKUP(E1108&amp;-$A1115,SCH!$E$5:$P$9552,2,0),"")</f>
        <v>0.59722222222222221</v>
      </c>
      <c r="C1115" s="17" t="str">
        <f>IFERROR(VLOOKUP(E1108&amp;-$A1115,SCH!$E$5:$P$9552,3,0),"")</f>
        <v>KLKV</v>
      </c>
      <c r="D1115" s="17" t="str">
        <f>IFERROR(VLOOKUP(E1108&amp;-$A1115,SCH!$E$5:$P$9552,4,0),"")</f>
        <v>NH</v>
      </c>
      <c r="E1115" s="17" t="str">
        <f>IFERROR(VLOOKUP(E1108&amp;-$A1115,SCH!$E$5:$P$9552,5,0),"")</f>
        <v>TVM</v>
      </c>
      <c r="F1115" s="17">
        <f>IFERROR(VLOOKUP(E1108&amp;-$A1115,SCH!$E$5:$P$9552,6,0),"")</f>
        <v>0.65625</v>
      </c>
      <c r="G1115" s="103">
        <f>IFERROR(VLOOKUP(E1108&amp;-$A1115,SCH!$E$5:$P$9552,7,0),"")</f>
        <v>33.700000000000003</v>
      </c>
      <c r="H1115" s="115">
        <f t="shared" si="52"/>
        <v>6.9444444444444198E-3</v>
      </c>
      <c r="I1115" s="104"/>
    </row>
    <row r="1116" spans="1:9" ht="15.75">
      <c r="A1116" s="102">
        <v>7</v>
      </c>
      <c r="B1116" s="17">
        <f>IFERROR(VLOOKUP(E1108&amp;-$A1116,SCH!$E$5:$P$9552,2,0),"")</f>
        <v>0.66319444444444442</v>
      </c>
      <c r="C1116" s="17" t="str">
        <f>IFERROR(VLOOKUP(E1108&amp;-$A1116,SCH!$E$5:$P$9552,3,0),"")</f>
        <v>TVM</v>
      </c>
      <c r="D1116" s="17" t="str">
        <f>IFERROR(VLOOKUP(E1108&amp;-$A1116,SCH!$E$5:$P$9552,4,0),"")</f>
        <v>NH</v>
      </c>
      <c r="E1116" s="17" t="str">
        <f>IFERROR(VLOOKUP(E1108&amp;-$A1116,SCH!$E$5:$P$9552,5,0),"")</f>
        <v>KLKV</v>
      </c>
      <c r="F1116" s="17">
        <f>IFERROR(VLOOKUP(E1108&amp;-$A1116,SCH!$E$5:$P$9552,6,0),"")</f>
        <v>0.72222222222222221</v>
      </c>
      <c r="G1116" s="103">
        <f>IFERROR(VLOOKUP(E1108&amp;-$A1116,SCH!$E$5:$P$9552,7,0),"")</f>
        <v>33.700000000000003</v>
      </c>
      <c r="H1116" s="115">
        <f t="shared" si="52"/>
        <v>6.9444444444444198E-3</v>
      </c>
      <c r="I1116" s="104"/>
    </row>
    <row r="1117" spans="1:9" ht="16.5" thickBot="1">
      <c r="A1117" s="102">
        <v>8</v>
      </c>
      <c r="B1117" s="17">
        <f>IFERROR(VLOOKUP(E1108&amp;-$A1117,SCH!$E$5:$P$9552,2,0),"")</f>
        <v>0.72916666666666663</v>
      </c>
      <c r="C1117" s="17" t="str">
        <f>IFERROR(VLOOKUP(E1108&amp;-$A1117,SCH!$E$5:$P$9552,3,0),"")</f>
        <v>KLKV</v>
      </c>
      <c r="D1117" s="17" t="str">
        <f>IFERROR(VLOOKUP(E1108&amp;-$A1117,SCH!$E$5:$P$9552,4,0),"")</f>
        <v>NH</v>
      </c>
      <c r="E1117" s="17" t="str">
        <f>IFERROR(VLOOKUP(E1108&amp;-$A1117,SCH!$E$5:$P$9552,5,0),"")</f>
        <v>PSL</v>
      </c>
      <c r="F1117" s="17">
        <f>IFERROR(VLOOKUP(E1108&amp;-$A1117,SCH!$E$5:$P$9552,6,0),"")</f>
        <v>0.73611111111111105</v>
      </c>
      <c r="G1117" s="103">
        <f>IFERROR(VLOOKUP(E1108&amp;-$A1117,SCH!$E$5:$P$9552,7,0),"")</f>
        <v>3.5</v>
      </c>
      <c r="H1117" s="115" t="str">
        <f>IFERROR((#REF!-F1117),"")</f>
        <v/>
      </c>
      <c r="I1117" s="104"/>
    </row>
    <row r="1118" spans="1:9" ht="16.5" thickBot="1">
      <c r="A1118" s="161" t="s">
        <v>96</v>
      </c>
      <c r="B1118" s="161"/>
      <c r="C1118" s="111">
        <f>B1110-TIME(0,15,0)</f>
        <v>0.26041666666666663</v>
      </c>
      <c r="D1118" s="139" t="s">
        <v>97</v>
      </c>
      <c r="E1118" s="112">
        <f>VLOOKUP(E1108&amp;-$A1110,SCH!$E$5:$P$9552,8,0)</f>
        <v>0.37847222222222221</v>
      </c>
      <c r="F1118" s="162" t="s">
        <v>98</v>
      </c>
      <c r="G1118" s="162"/>
      <c r="H1118" s="162"/>
      <c r="I1118" s="113">
        <f>SUM(G1110:G1117)</f>
        <v>183.2</v>
      </c>
    </row>
    <row r="1119" spans="1:9" ht="16.5" thickBot="1">
      <c r="A1119" s="161" t="s">
        <v>99</v>
      </c>
      <c r="B1119" s="161"/>
      <c r="C1119" s="111">
        <f>C1118+E1119</f>
        <v>0.74652777777777768</v>
      </c>
      <c r="D1119" s="139" t="s">
        <v>100</v>
      </c>
      <c r="E1119" s="112">
        <f>VLOOKUP(E1108&amp;-$A1110,SCH!$E$5:$P$9552,9,0)</f>
        <v>0.4861111111111111</v>
      </c>
      <c r="F1119" s="162" t="s">
        <v>101</v>
      </c>
      <c r="G1119" s="162"/>
      <c r="H1119" s="162"/>
      <c r="I1119" s="114">
        <f>VLOOKUP(E1108&amp;-$A1110,SCH!$E$5:$P$9552,10,0)</f>
        <v>4.5138888888888895E-2</v>
      </c>
    </row>
    <row r="1120" spans="1:9" ht="15.75" thickBot="1">
      <c r="A1120" s="163" t="s">
        <v>102</v>
      </c>
      <c r="B1120" s="163"/>
      <c r="C1120" s="163"/>
      <c r="D1120" s="163"/>
      <c r="E1120" s="163"/>
      <c r="F1120" s="163"/>
      <c r="G1120" s="163"/>
      <c r="H1120" s="163"/>
      <c r="I1120" s="163"/>
    </row>
    <row r="1121" spans="1:9" ht="15.75" thickBot="1">
      <c r="A1121" s="163"/>
      <c r="B1121" s="163"/>
      <c r="C1121" s="163"/>
      <c r="D1121" s="163"/>
      <c r="E1121" s="163"/>
      <c r="F1121" s="163"/>
      <c r="G1121" s="163"/>
      <c r="H1121" s="163"/>
      <c r="I1121" s="163"/>
    </row>
    <row r="1122" spans="1:9" ht="15.75" thickBot="1">
      <c r="A1122" s="163"/>
      <c r="B1122" s="163"/>
      <c r="C1122" s="163"/>
      <c r="D1122" s="163"/>
      <c r="E1122" s="163"/>
      <c r="F1122" s="163"/>
      <c r="G1122" s="163"/>
      <c r="H1122" s="163"/>
      <c r="I1122" s="163"/>
    </row>
    <row r="1123" spans="1:9" ht="15.75" thickBot="1">
      <c r="A1123" s="164" t="s">
        <v>103</v>
      </c>
      <c r="B1123" s="164"/>
      <c r="C1123" s="164"/>
      <c r="D1123" s="165" t="s">
        <v>104</v>
      </c>
      <c r="E1123" s="164" t="s">
        <v>105</v>
      </c>
      <c r="F1123" s="164"/>
      <c r="G1123" s="164"/>
      <c r="H1123" s="164"/>
      <c r="I1123" s="164"/>
    </row>
    <row r="1124" spans="1:9" ht="15.75" thickBot="1">
      <c r="A1124" s="164"/>
      <c r="B1124" s="164"/>
      <c r="C1124" s="164"/>
      <c r="D1124" s="165"/>
      <c r="E1124" s="164"/>
      <c r="F1124" s="164"/>
      <c r="G1124" s="164"/>
      <c r="H1124" s="164"/>
      <c r="I1124" s="164"/>
    </row>
    <row r="1125" spans="1:9" ht="15.75" thickBot="1">
      <c r="A1125" s="164"/>
      <c r="B1125" s="164"/>
      <c r="C1125" s="164"/>
      <c r="D1125" s="165"/>
      <c r="E1125" s="164"/>
      <c r="F1125" s="164"/>
      <c r="G1125" s="164"/>
      <c r="H1125" s="164"/>
      <c r="I1125" s="164"/>
    </row>
    <row r="1126" spans="1:9" ht="15.75" thickBot="1">
      <c r="A1126" s="164"/>
      <c r="B1126" s="164"/>
      <c r="C1126" s="164"/>
      <c r="D1126" s="165"/>
      <c r="E1126" s="164"/>
      <c r="F1126" s="164"/>
      <c r="G1126" s="164"/>
      <c r="H1126" s="164"/>
      <c r="I1126" s="164"/>
    </row>
    <row r="1127" spans="1:9">
      <c r="A1127" s="128"/>
      <c r="B1127" s="128"/>
      <c r="C1127" s="128"/>
      <c r="D1127" s="129"/>
      <c r="E1127" s="128"/>
      <c r="F1127" s="128"/>
      <c r="G1127" s="128"/>
      <c r="H1127" s="128"/>
      <c r="I1127" s="128"/>
    </row>
    <row r="1128" spans="1:9" ht="15.75" thickBot="1"/>
    <row r="1129" spans="1:9" ht="20.25">
      <c r="A1129" s="166" t="str">
        <f>SCH!$A$1</f>
        <v>UNIT : PARASSALA</v>
      </c>
      <c r="B1129" s="166"/>
      <c r="C1129" s="166"/>
      <c r="D1129" s="166"/>
      <c r="E1129" s="166"/>
      <c r="F1129" s="166"/>
      <c r="G1129" s="166"/>
      <c r="H1129" s="166"/>
      <c r="I1129" s="166"/>
    </row>
    <row r="1130" spans="1:9" ht="19.5" customHeight="1">
      <c r="A1130" s="167" t="s">
        <v>87</v>
      </c>
      <c r="B1130" s="167"/>
      <c r="C1130" s="167"/>
      <c r="D1130" s="170"/>
      <c r="E1130" s="170"/>
      <c r="F1130" s="170"/>
      <c r="G1130" s="168" t="s">
        <v>88</v>
      </c>
      <c r="H1130" s="168"/>
      <c r="I1130" s="168"/>
    </row>
    <row r="1131" spans="1:9" ht="16.5" customHeight="1">
      <c r="A1131" s="158" t="s">
        <v>89</v>
      </c>
      <c r="B1131" s="158"/>
      <c r="C1131" s="89" t="s">
        <v>90</v>
      </c>
      <c r="D1131" s="88" t="s">
        <v>91</v>
      </c>
      <c r="E1131" s="159">
        <v>64</v>
      </c>
      <c r="F1131" s="159"/>
      <c r="G1131" s="90" t="s">
        <v>92</v>
      </c>
      <c r="H1131" s="160"/>
      <c r="I1131" s="160"/>
    </row>
    <row r="1132" spans="1:9" ht="28.5">
      <c r="A1132" s="92" t="s">
        <v>4</v>
      </c>
      <c r="B1132" s="93" t="s">
        <v>18</v>
      </c>
      <c r="C1132" s="93" t="s">
        <v>19</v>
      </c>
      <c r="D1132" s="93" t="s">
        <v>93</v>
      </c>
      <c r="E1132" s="93" t="s">
        <v>20</v>
      </c>
      <c r="F1132" s="94" t="s">
        <v>94</v>
      </c>
      <c r="G1132" s="95" t="s">
        <v>95</v>
      </c>
      <c r="H1132" s="94" t="s">
        <v>17</v>
      </c>
      <c r="I1132" s="96" t="s">
        <v>23</v>
      </c>
    </row>
    <row r="1133" spans="1:9" ht="15.75">
      <c r="A1133" s="97">
        <v>1</v>
      </c>
      <c r="B1133" s="98">
        <f>IFERROR(VLOOKUP(E1131&amp;-$A1133,SCH!$E$5:$P$9552,2,0),"")</f>
        <v>0.180555555555556</v>
      </c>
      <c r="C1133" s="98" t="str">
        <f>IFERROR(VLOOKUP(E1131&amp;-$A1133,SCH!$E$5:$P$9552,3,0),"")</f>
        <v>PSL</v>
      </c>
      <c r="D1133" s="98" t="str">
        <f>IFERROR(VLOOKUP(E1131&amp;-$A1133,SCH!$E$5:$P$9552,4,0),"")</f>
        <v>NH</v>
      </c>
      <c r="E1133" s="98" t="str">
        <f>IFERROR(VLOOKUP(E1131&amp;-$A1133,SCH!$E$5:$P$9552,5,0),"")</f>
        <v>KLKV</v>
      </c>
      <c r="F1133" s="98">
        <f>IFERROR(VLOOKUP(E1131&amp;-$A1133,SCH!$E$5:$P$9552,6,0),"")</f>
        <v>0.18402777777777821</v>
      </c>
      <c r="G1133" s="99">
        <f>IFERROR(VLOOKUP(E1131&amp;-$A1133,SCH!$E$5:$P$9552,7,0),"")</f>
        <v>3.5</v>
      </c>
      <c r="H1133" s="100">
        <f t="shared" ref="H1133:H1137" si="53">IFERROR((B1134-F1133),"")</f>
        <v>3.4722222222217936E-3</v>
      </c>
      <c r="I1133" s="101"/>
    </row>
    <row r="1134" spans="1:9" ht="15.75">
      <c r="A1134" s="102">
        <v>2</v>
      </c>
      <c r="B1134" s="17">
        <f>IFERROR(VLOOKUP(E1131&amp;-$A1134,SCH!$E$5:$P$9552,2,0),"")</f>
        <v>0.1875</v>
      </c>
      <c r="C1134" s="17" t="str">
        <f>IFERROR(VLOOKUP(E1131&amp;-$A1134,SCH!$E$5:$P$9552,3,0),"")</f>
        <v>KLKV</v>
      </c>
      <c r="D1134" s="17" t="str">
        <f>IFERROR(VLOOKUP(E1131&amp;-$A1134,SCH!$E$5:$P$9552,4,0),"")</f>
        <v>PVR-VZM-BYPASS</v>
      </c>
      <c r="E1134" s="17" t="str">
        <f>IFERROR(VLOOKUP(E1131&amp;-$A1134,SCH!$E$5:$P$9552,5,0),"")</f>
        <v>TVM</v>
      </c>
      <c r="F1134" s="17">
        <f>IFERROR(VLOOKUP(E1131&amp;-$A1134,SCH!$E$5:$P$9552,6,0),"")</f>
        <v>0.27083333333333331</v>
      </c>
      <c r="G1134" s="103">
        <f>IFERROR(VLOOKUP(E1131&amp;-$A1134,SCH!$E$5:$P$9552,7,0),"")</f>
        <v>45</v>
      </c>
      <c r="H1134" s="20">
        <f t="shared" si="53"/>
        <v>2.083333333333337E-2</v>
      </c>
      <c r="I1134" s="104"/>
    </row>
    <row r="1135" spans="1:9" ht="15.75">
      <c r="A1135" s="102">
        <v>3</v>
      </c>
      <c r="B1135" s="17">
        <f>IFERROR(VLOOKUP(E1131&amp;-$A1135,SCH!$E$5:$P$9552,2,0),"")</f>
        <v>0.29166666666666669</v>
      </c>
      <c r="C1135" s="17" t="str">
        <f>IFERROR(VLOOKUP(E1131&amp;-$A1135,SCH!$E$5:$P$9552,3,0),"")</f>
        <v>TVM</v>
      </c>
      <c r="D1135" s="17" t="str">
        <f>IFERROR(VLOOKUP(E1131&amp;-$A1135,SCH!$E$5:$P$9552,4,0),"")</f>
        <v>AVPM-PKDA</v>
      </c>
      <c r="E1135" s="17" t="str">
        <f>IFERROR(VLOOKUP(E1131&amp;-$A1135,SCH!$E$5:$P$9552,5,0),"")</f>
        <v>KLKV</v>
      </c>
      <c r="F1135" s="17">
        <f>IFERROR(VLOOKUP(E1131&amp;-$A1135,SCH!$E$5:$P$9552,6,0),"")</f>
        <v>0.38194444444444448</v>
      </c>
      <c r="G1135" s="103">
        <f>IFERROR(VLOOKUP(E1131&amp;-$A1135,SCH!$E$5:$P$9552,7,0),"")</f>
        <v>50</v>
      </c>
      <c r="H1135" s="20">
        <f t="shared" si="53"/>
        <v>6.9444444444445308E-3</v>
      </c>
      <c r="I1135" s="104"/>
    </row>
    <row r="1136" spans="1:9" ht="15.75">
      <c r="A1136" s="102">
        <v>4</v>
      </c>
      <c r="B1136" s="17">
        <f>IFERROR(VLOOKUP(E1131&amp;-$A1136,SCH!$E$5:$P$9552,2,0),"")</f>
        <v>0.38888888888888901</v>
      </c>
      <c r="C1136" s="17" t="str">
        <f>IFERROR(VLOOKUP(E1131&amp;-$A1136,SCH!$E$5:$P$9552,3,0),"")</f>
        <v>KLKV</v>
      </c>
      <c r="D1136" s="17" t="str">
        <f>IFERROR(VLOOKUP(E1131&amp;-$A1136,SCH!$E$5:$P$9552,4,0),"")</f>
        <v>PVR-VZM-BYPASS</v>
      </c>
      <c r="E1136" s="17" t="str">
        <f>IFERROR(VLOOKUP(E1131&amp;-$A1136,SCH!$E$5:$P$9552,5,0),"")</f>
        <v>TVM</v>
      </c>
      <c r="F1136" s="17">
        <f>IFERROR(VLOOKUP(E1131&amp;-$A1136,SCH!$E$5:$P$9552,6,0),"")</f>
        <v>0.47222222222222232</v>
      </c>
      <c r="G1136" s="103">
        <f>IFERROR(VLOOKUP(E1131&amp;-$A1136,SCH!$E$5:$P$9552,7,0),"")</f>
        <v>45</v>
      </c>
      <c r="H1136" s="20">
        <f t="shared" si="53"/>
        <v>3.4722222222221655E-2</v>
      </c>
      <c r="I1136" s="104"/>
    </row>
    <row r="1137" spans="1:9" ht="15.75">
      <c r="A1137" s="102">
        <v>5</v>
      </c>
      <c r="B1137" s="17">
        <f>IFERROR(VLOOKUP(E1131&amp;-$A1137,SCH!$E$5:$P$9552,2,0),"")</f>
        <v>0.50694444444444398</v>
      </c>
      <c r="C1137" s="17" t="str">
        <f>IFERROR(VLOOKUP(E1131&amp;-$A1137,SCH!$E$5:$P$9552,3,0),"")</f>
        <v>TVM</v>
      </c>
      <c r="D1137" s="17" t="str">
        <f>IFERROR(VLOOKUP(E1131&amp;-$A1137,SCH!$E$5:$P$9552,4,0),"")</f>
        <v>VZM-PVR</v>
      </c>
      <c r="E1137" s="17" t="str">
        <f>IFERROR(VLOOKUP(E1131&amp;-$A1137,SCH!$E$5:$P$9552,5,0),"")</f>
        <v>KLKV</v>
      </c>
      <c r="F1137" s="17">
        <f>IFERROR(VLOOKUP(E1131&amp;-$A1137,SCH!$E$5:$P$9552,6,0),"")</f>
        <v>0.59027777777777724</v>
      </c>
      <c r="G1137" s="103">
        <f>IFERROR(VLOOKUP(E1131&amp;-$A1137,SCH!$E$5:$P$9552,7,0),"")</f>
        <v>45</v>
      </c>
      <c r="H1137" s="20">
        <f t="shared" si="53"/>
        <v>3.472222222222765E-3</v>
      </c>
      <c r="I1137" s="104"/>
    </row>
    <row r="1138" spans="1:9" ht="15.75">
      <c r="A1138" s="102">
        <v>6</v>
      </c>
      <c r="B1138" s="17">
        <f>IFERROR(VLOOKUP(E1131&amp;-$A1138,SCH!$E$5:$P$9552,2,0),"")</f>
        <v>0.59375</v>
      </c>
      <c r="C1138" s="17" t="str">
        <f>IFERROR(VLOOKUP(E1131&amp;-$A1138,SCH!$E$5:$P$9552,3,0),"")</f>
        <v>KLKV</v>
      </c>
      <c r="D1138" s="17" t="str">
        <f>IFERROR(VLOOKUP(E1131&amp;-$A1138,SCH!$E$5:$P$9552,4,0),"")</f>
        <v>NH</v>
      </c>
      <c r="E1138" s="17" t="str">
        <f>IFERROR(VLOOKUP(E1131&amp;-$A1138,SCH!$E$5:$P$9552,5,0),"")</f>
        <v>PSL</v>
      </c>
      <c r="F1138" s="17">
        <f>IFERROR(VLOOKUP(E1131&amp;-$A1138,SCH!$E$5:$P$9552,6,0),"")</f>
        <v>0.59722222222222221</v>
      </c>
      <c r="G1138" s="103">
        <f>IFERROR(VLOOKUP(E1131&amp;-$A1138,SCH!$E$5:$P$9552,7,0),"")</f>
        <v>3.5</v>
      </c>
      <c r="H1138" s="20" t="str">
        <f>IFERROR((#REF!-F1138),"")</f>
        <v/>
      </c>
      <c r="I1138" s="104"/>
    </row>
    <row r="1139" spans="1:9" ht="16.5" customHeight="1">
      <c r="A1139" s="161" t="s">
        <v>96</v>
      </c>
      <c r="B1139" s="161"/>
      <c r="C1139" s="111">
        <f>B1133-TIME(0,15,0)</f>
        <v>0.17013888888888934</v>
      </c>
      <c r="D1139" s="110" t="s">
        <v>97</v>
      </c>
      <c r="E1139" s="112">
        <f>VLOOKUP(E1131&amp;-$A1133,SCH!$E$5:$P$9552,8,0)</f>
        <v>0.40277777777777785</v>
      </c>
      <c r="F1139" s="162" t="s">
        <v>98</v>
      </c>
      <c r="G1139" s="162"/>
      <c r="H1139" s="162"/>
      <c r="I1139" s="113">
        <f>SUM(G1133:G1138)</f>
        <v>192</v>
      </c>
    </row>
    <row r="1140" spans="1:9" ht="16.5" customHeight="1">
      <c r="A1140" s="161" t="s">
        <v>99</v>
      </c>
      <c r="B1140" s="161"/>
      <c r="C1140" s="111">
        <f>C1139+E1140</f>
        <v>0.60763888888888884</v>
      </c>
      <c r="D1140" s="110" t="s">
        <v>100</v>
      </c>
      <c r="E1140" s="112">
        <f>VLOOKUP(E1131&amp;-$A1133,SCH!$E$5:$P$9552,9,0)</f>
        <v>0.43749999999999956</v>
      </c>
      <c r="F1140" s="162" t="s">
        <v>101</v>
      </c>
      <c r="G1140" s="162"/>
      <c r="H1140" s="162"/>
      <c r="I1140" s="114">
        <f>VLOOKUP(E1131&amp;-$A1133,SCH!$E$5:$P$9552,10,0)</f>
        <v>6.9444444444444531E-2</v>
      </c>
    </row>
    <row r="1141" spans="1:9" ht="15.75" customHeight="1">
      <c r="A1141" s="163" t="s">
        <v>102</v>
      </c>
      <c r="B1141" s="163"/>
      <c r="C1141" s="163"/>
      <c r="D1141" s="163"/>
      <c r="E1141" s="163"/>
      <c r="F1141" s="163"/>
      <c r="G1141" s="163"/>
      <c r="H1141" s="163"/>
      <c r="I1141" s="163"/>
    </row>
    <row r="1142" spans="1:9">
      <c r="A1142" s="163"/>
      <c r="B1142" s="163"/>
      <c r="C1142" s="163"/>
      <c r="D1142" s="163"/>
      <c r="E1142" s="163"/>
      <c r="F1142" s="163"/>
      <c r="G1142" s="163"/>
      <c r="H1142" s="163"/>
      <c r="I1142" s="163"/>
    </row>
    <row r="1143" spans="1:9">
      <c r="A1143" s="163"/>
      <c r="B1143" s="163"/>
      <c r="C1143" s="163"/>
      <c r="D1143" s="163"/>
      <c r="E1143" s="163"/>
      <c r="F1143" s="163"/>
      <c r="G1143" s="163"/>
      <c r="H1143" s="163"/>
      <c r="I1143" s="163"/>
    </row>
    <row r="1144" spans="1:9" ht="15.75" customHeight="1">
      <c r="A1144" s="164" t="s">
        <v>103</v>
      </c>
      <c r="B1144" s="164"/>
      <c r="C1144" s="164"/>
      <c r="D1144" s="165" t="s">
        <v>104</v>
      </c>
      <c r="E1144" s="164" t="s">
        <v>105</v>
      </c>
      <c r="F1144" s="164"/>
      <c r="G1144" s="164"/>
      <c r="H1144" s="164"/>
      <c r="I1144" s="164"/>
    </row>
    <row r="1145" spans="1:9">
      <c r="A1145" s="164"/>
      <c r="B1145" s="164"/>
      <c r="C1145" s="164"/>
      <c r="D1145" s="165"/>
      <c r="E1145" s="164"/>
      <c r="F1145" s="164"/>
      <c r="G1145" s="164"/>
      <c r="H1145" s="164"/>
      <c r="I1145" s="164"/>
    </row>
    <row r="1146" spans="1:9">
      <c r="A1146" s="164"/>
      <c r="B1146" s="164"/>
      <c r="C1146" s="164"/>
      <c r="D1146" s="165"/>
      <c r="E1146" s="164"/>
      <c r="F1146" s="164"/>
      <c r="G1146" s="164"/>
      <c r="H1146" s="164"/>
      <c r="I1146" s="164"/>
    </row>
    <row r="1147" spans="1:9">
      <c r="A1147" s="164"/>
      <c r="B1147" s="164"/>
      <c r="C1147" s="164"/>
      <c r="D1147" s="165"/>
      <c r="E1147" s="164"/>
      <c r="F1147" s="164"/>
      <c r="G1147" s="164"/>
      <c r="H1147" s="164"/>
      <c r="I1147" s="164"/>
    </row>
    <row r="1149" spans="1:9" ht="20.25">
      <c r="A1149" s="166" t="str">
        <f>SCH!$A$1</f>
        <v>UNIT : PARASSALA</v>
      </c>
      <c r="B1149" s="166"/>
      <c r="C1149" s="166"/>
      <c r="D1149" s="166"/>
      <c r="E1149" s="166"/>
      <c r="F1149" s="166"/>
      <c r="G1149" s="166"/>
      <c r="H1149" s="166"/>
      <c r="I1149" s="166"/>
    </row>
    <row r="1150" spans="1:9" ht="19.5" customHeight="1">
      <c r="A1150" s="167" t="s">
        <v>87</v>
      </c>
      <c r="B1150" s="167"/>
      <c r="C1150" s="167"/>
      <c r="D1150" s="170"/>
      <c r="E1150" s="170"/>
      <c r="F1150" s="170"/>
      <c r="G1150" s="168" t="s">
        <v>88</v>
      </c>
      <c r="H1150" s="168"/>
      <c r="I1150" s="168"/>
    </row>
    <row r="1151" spans="1:9" ht="16.5" customHeight="1">
      <c r="A1151" s="158" t="s">
        <v>89</v>
      </c>
      <c r="B1151" s="158"/>
      <c r="C1151" s="89" t="s">
        <v>90</v>
      </c>
      <c r="D1151" s="88" t="s">
        <v>91</v>
      </c>
      <c r="E1151" s="159">
        <v>65</v>
      </c>
      <c r="F1151" s="159"/>
      <c r="G1151" s="90" t="s">
        <v>92</v>
      </c>
      <c r="H1151" s="160"/>
      <c r="I1151" s="160"/>
    </row>
    <row r="1152" spans="1:9" ht="28.5">
      <c r="A1152" s="92" t="s">
        <v>4</v>
      </c>
      <c r="B1152" s="93" t="s">
        <v>18</v>
      </c>
      <c r="C1152" s="93" t="s">
        <v>19</v>
      </c>
      <c r="D1152" s="93" t="s">
        <v>93</v>
      </c>
      <c r="E1152" s="93" t="s">
        <v>20</v>
      </c>
      <c r="F1152" s="94" t="s">
        <v>94</v>
      </c>
      <c r="G1152" s="95" t="s">
        <v>95</v>
      </c>
      <c r="H1152" s="94" t="s">
        <v>17</v>
      </c>
      <c r="I1152" s="96" t="s">
        <v>23</v>
      </c>
    </row>
    <row r="1153" spans="1:9" ht="15.75">
      <c r="A1153" s="97">
        <v>1</v>
      </c>
      <c r="B1153" s="98">
        <f>IFERROR(VLOOKUP(E1151&amp;-$A1153,SCH!$E$5:$P$9552,2,0),"")</f>
        <v>0.21527777777777801</v>
      </c>
      <c r="C1153" s="98" t="str">
        <f>IFERROR(VLOOKUP(E1151&amp;-$A1153,SCH!$E$5:$P$9552,3,0),"")</f>
        <v>PSL</v>
      </c>
      <c r="D1153" s="98" t="str">
        <f>IFERROR(VLOOKUP(E1151&amp;-$A1153,SCH!$E$5:$P$9552,4,0),"")</f>
        <v>NH</v>
      </c>
      <c r="E1153" s="98" t="str">
        <f>IFERROR(VLOOKUP(E1151&amp;-$A1153,SCH!$E$5:$P$9552,5,0),"")</f>
        <v>KLKV</v>
      </c>
      <c r="F1153" s="98">
        <f>IFERROR(VLOOKUP(E1151&amp;-$A1153,SCH!$E$5:$P$9552,6,0),"")</f>
        <v>0.21875000000000022</v>
      </c>
      <c r="G1153" s="99">
        <f>IFERROR(VLOOKUP(E1151&amp;-$A1153,SCH!$E$5:$P$9552,7,0),"")</f>
        <v>3.5</v>
      </c>
      <c r="H1153" s="100">
        <f t="shared" ref="H1153:H1157" si="54">IFERROR((B1154-F1153),"")</f>
        <v>3.4722222222217658E-3</v>
      </c>
      <c r="I1153" s="101"/>
    </row>
    <row r="1154" spans="1:9" ht="15.75">
      <c r="A1154" s="102">
        <v>2</v>
      </c>
      <c r="B1154" s="17">
        <f>IFERROR(VLOOKUP(E1151&amp;-$A1154,SCH!$E$5:$P$9552,2,0),"")</f>
        <v>0.22222222222222199</v>
      </c>
      <c r="C1154" s="17" t="str">
        <f>IFERROR(VLOOKUP(E1151&amp;-$A1154,SCH!$E$5:$P$9552,3,0),"")</f>
        <v>KLKV</v>
      </c>
      <c r="D1154" s="17" t="str">
        <f>IFERROR(VLOOKUP(E1151&amp;-$A1154,SCH!$E$5:$P$9552,4,0),"")</f>
        <v>PVR-VZM-BYPASS-TVM-KANMLA</v>
      </c>
      <c r="E1154" s="17" t="str">
        <f>IFERROR(VLOOKUP(E1151&amp;-$A1154,SCH!$E$5:$P$9552,5,0),"")</f>
        <v>MC</v>
      </c>
      <c r="F1154" s="17">
        <f>IFERROR(VLOOKUP(E1151&amp;-$A1154,SCH!$E$5:$P$9552,6,0),"")</f>
        <v>0.3194444444444442</v>
      </c>
      <c r="G1154" s="103">
        <f>IFERROR(VLOOKUP(E1151&amp;-$A1154,SCH!$E$5:$P$9552,7,0),"")</f>
        <v>55</v>
      </c>
      <c r="H1154" s="20">
        <f t="shared" si="54"/>
        <v>6.9444444444448084E-3</v>
      </c>
      <c r="I1154" s="104"/>
    </row>
    <row r="1155" spans="1:9" ht="15.75">
      <c r="A1155" s="102">
        <v>3</v>
      </c>
      <c r="B1155" s="17">
        <f>IFERROR(VLOOKUP(E1151&amp;-$A1155,SCH!$E$5:$P$9552,2,0),"")</f>
        <v>0.32638888888888901</v>
      </c>
      <c r="C1155" s="17" t="str">
        <f>IFERROR(VLOOKUP(E1151&amp;-$A1155,SCH!$E$5:$P$9552,3,0),"")</f>
        <v>MC</v>
      </c>
      <c r="D1155" s="17" t="str">
        <f>IFERROR(VLOOKUP(E1151&amp;-$A1155,SCH!$E$5:$P$9552,4,0),"")</f>
        <v>KNMLA-VZM-PVR</v>
      </c>
      <c r="E1155" s="17" t="str">
        <f>IFERROR(VLOOKUP(E1151&amp;-$A1155,SCH!$E$5:$P$9552,5,0),"")</f>
        <v>KLKV</v>
      </c>
      <c r="F1155" s="17">
        <f>IFERROR(VLOOKUP(E1151&amp;-$A1155,SCH!$E$5:$P$9552,6,0),"")</f>
        <v>0.42361111111111122</v>
      </c>
      <c r="G1155" s="103">
        <f>IFERROR(VLOOKUP(E1151&amp;-$A1155,SCH!$E$5:$P$9552,7,0),"")</f>
        <v>55</v>
      </c>
      <c r="H1155" s="20">
        <f t="shared" si="54"/>
        <v>2.083333333333276E-2</v>
      </c>
      <c r="I1155" s="104"/>
    </row>
    <row r="1156" spans="1:9" ht="15.75">
      <c r="A1156" s="102">
        <v>4</v>
      </c>
      <c r="B1156" s="17">
        <f>IFERROR(VLOOKUP(E1151&amp;-$A1156,SCH!$E$5:$P$9552,2,0),"")</f>
        <v>0.44444444444444398</v>
      </c>
      <c r="C1156" s="17" t="str">
        <f>IFERROR(VLOOKUP(E1151&amp;-$A1156,SCH!$E$5:$P$9552,3,0),"")</f>
        <v>KLKV</v>
      </c>
      <c r="D1156" s="17" t="str">
        <f>IFERROR(VLOOKUP(E1151&amp;-$A1156,SCH!$E$5:$P$9552,4,0),"")</f>
        <v>PVR-VZM-BYPASS</v>
      </c>
      <c r="E1156" s="17" t="str">
        <f>IFERROR(VLOOKUP(E1151&amp;-$A1156,SCH!$E$5:$P$9552,5,0),"")</f>
        <v>TVM</v>
      </c>
      <c r="F1156" s="17">
        <f>IFERROR(VLOOKUP(E1151&amp;-$A1156,SCH!$E$5:$P$9552,6,0),"")</f>
        <v>0.52083333333333282</v>
      </c>
      <c r="G1156" s="103">
        <f>IFERROR(VLOOKUP(E1151&amp;-$A1156,SCH!$E$5:$P$9552,7,0),"")</f>
        <v>45</v>
      </c>
      <c r="H1156" s="20">
        <f t="shared" si="54"/>
        <v>6.9444444444451969E-3</v>
      </c>
      <c r="I1156" s="104"/>
    </row>
    <row r="1157" spans="1:9" ht="15.75">
      <c r="A1157" s="102">
        <v>5</v>
      </c>
      <c r="B1157" s="17">
        <f>IFERROR(VLOOKUP(E1151&amp;-$A1157,SCH!$E$5:$P$9552,2,0),"")</f>
        <v>0.52777777777777801</v>
      </c>
      <c r="C1157" s="17" t="str">
        <f>IFERROR(VLOOKUP(E1151&amp;-$A1157,SCH!$E$5:$P$9552,3,0),"")</f>
        <v>TVM</v>
      </c>
      <c r="D1157" s="17" t="str">
        <f>IFERROR(VLOOKUP(E1151&amp;-$A1157,SCH!$E$5:$P$9552,4,0),"")</f>
        <v>VZM-PVR</v>
      </c>
      <c r="E1157" s="17" t="str">
        <f>IFERROR(VLOOKUP(E1151&amp;-$A1157,SCH!$E$5:$P$9552,5,0),"")</f>
        <v>KLKV</v>
      </c>
      <c r="F1157" s="17">
        <f>IFERROR(VLOOKUP(E1151&amp;-$A1157,SCH!$E$5:$P$9552,6,0),"")</f>
        <v>0.60416666666666696</v>
      </c>
      <c r="G1157" s="103">
        <f>IFERROR(VLOOKUP(E1151&amp;-$A1157,SCH!$E$5:$P$9552,7,0),"")</f>
        <v>45</v>
      </c>
      <c r="H1157" s="20">
        <f t="shared" si="54"/>
        <v>3.4722222222219878E-3</v>
      </c>
      <c r="I1157" s="104"/>
    </row>
    <row r="1158" spans="1:9" ht="15.75">
      <c r="A1158" s="102">
        <v>6</v>
      </c>
      <c r="B1158" s="17">
        <f>IFERROR(VLOOKUP(E1151&amp;-$A1158,SCH!$E$5:$P$9552,2,0),"")</f>
        <v>0.60763888888888895</v>
      </c>
      <c r="C1158" s="17" t="str">
        <f>IFERROR(VLOOKUP(E1151&amp;-$A1158,SCH!$E$5:$P$9552,3,0),"")</f>
        <v>KLKV</v>
      </c>
      <c r="D1158" s="17" t="str">
        <f>IFERROR(VLOOKUP(E1151&amp;-$A1158,SCH!$E$5:$P$9552,4,0),"")</f>
        <v>NH</v>
      </c>
      <c r="E1158" s="17" t="str">
        <f>IFERROR(VLOOKUP(E1151&amp;-$A1158,SCH!$E$5:$P$9552,5,0),"")</f>
        <v>PSL</v>
      </c>
      <c r="F1158" s="17">
        <f>IFERROR(VLOOKUP(E1151&amp;-$A1158,SCH!$E$5:$P$9552,6,0),"")</f>
        <v>0.61111111111111116</v>
      </c>
      <c r="G1158" s="103">
        <f>IFERROR(VLOOKUP(E1151&amp;-$A1158,SCH!$E$5:$P$9552,7,0),"")</f>
        <v>3.5</v>
      </c>
      <c r="H1158" s="20" t="str">
        <f>IFERROR((#REF!-F1158),"")</f>
        <v/>
      </c>
      <c r="I1158" s="104"/>
    </row>
    <row r="1159" spans="1:9" ht="16.5" customHeight="1">
      <c r="A1159" s="161" t="s">
        <v>96</v>
      </c>
      <c r="B1159" s="161"/>
      <c r="C1159" s="111">
        <f>B1153-TIME(0,15,0)</f>
        <v>0.20486111111111135</v>
      </c>
      <c r="D1159" s="110" t="s">
        <v>97</v>
      </c>
      <c r="E1159" s="112">
        <f>VLOOKUP(E1151&amp;-$A1153,SCH!$E$5:$P$9552,8,0)</f>
        <v>0.41666666666666707</v>
      </c>
      <c r="F1159" s="162" t="s">
        <v>98</v>
      </c>
      <c r="G1159" s="162"/>
      <c r="H1159" s="162"/>
      <c r="I1159" s="113">
        <f>SUM(G1153:G1158)</f>
        <v>207</v>
      </c>
    </row>
    <row r="1160" spans="1:9" ht="16.5" customHeight="1">
      <c r="A1160" s="161" t="s">
        <v>99</v>
      </c>
      <c r="B1160" s="161"/>
      <c r="C1160" s="111">
        <f>C1159+E1160</f>
        <v>0.6215277777777779</v>
      </c>
      <c r="D1160" s="110" t="s">
        <v>100</v>
      </c>
      <c r="E1160" s="112">
        <f>VLOOKUP(E1151&amp;-$A1153,SCH!$E$5:$P$9552,9,0)</f>
        <v>0.41666666666666652</v>
      </c>
      <c r="F1160" s="162" t="s">
        <v>101</v>
      </c>
      <c r="G1160" s="162"/>
      <c r="H1160" s="162"/>
      <c r="I1160" s="114">
        <f>VLOOKUP(E1151&amp;-$A1153,SCH!$E$5:$P$9552,10,0)</f>
        <v>8.3333333333333759E-2</v>
      </c>
    </row>
    <row r="1161" spans="1:9" ht="15.75" customHeight="1">
      <c r="A1161" s="163" t="s">
        <v>102</v>
      </c>
      <c r="B1161" s="163"/>
      <c r="C1161" s="163"/>
      <c r="D1161" s="163"/>
      <c r="E1161" s="163"/>
      <c r="F1161" s="163"/>
      <c r="G1161" s="163"/>
      <c r="H1161" s="163"/>
      <c r="I1161" s="163"/>
    </row>
    <row r="1162" spans="1:9">
      <c r="A1162" s="163"/>
      <c r="B1162" s="163"/>
      <c r="C1162" s="163"/>
      <c r="D1162" s="163"/>
      <c r="E1162" s="163"/>
      <c r="F1162" s="163"/>
      <c r="G1162" s="163"/>
      <c r="H1162" s="163"/>
      <c r="I1162" s="163"/>
    </row>
    <row r="1163" spans="1:9">
      <c r="A1163" s="163"/>
      <c r="B1163" s="163"/>
      <c r="C1163" s="163"/>
      <c r="D1163" s="163"/>
      <c r="E1163" s="163"/>
      <c r="F1163" s="163"/>
      <c r="G1163" s="163"/>
      <c r="H1163" s="163"/>
      <c r="I1163" s="163"/>
    </row>
    <row r="1164" spans="1:9" ht="15.75" customHeight="1">
      <c r="A1164" s="164" t="s">
        <v>103</v>
      </c>
      <c r="B1164" s="164"/>
      <c r="C1164" s="164"/>
      <c r="D1164" s="165" t="s">
        <v>104</v>
      </c>
      <c r="E1164" s="164" t="s">
        <v>105</v>
      </c>
      <c r="F1164" s="164"/>
      <c r="G1164" s="164"/>
      <c r="H1164" s="164"/>
      <c r="I1164" s="164"/>
    </row>
    <row r="1165" spans="1:9">
      <c r="A1165" s="164"/>
      <c r="B1165" s="164"/>
      <c r="C1165" s="164"/>
      <c r="D1165" s="165"/>
      <c r="E1165" s="164"/>
      <c r="F1165" s="164"/>
      <c r="G1165" s="164"/>
      <c r="H1165" s="164"/>
      <c r="I1165" s="164"/>
    </row>
    <row r="1166" spans="1:9">
      <c r="A1166" s="164"/>
      <c r="B1166" s="164"/>
      <c r="C1166" s="164"/>
      <c r="D1166" s="165"/>
      <c r="E1166" s="164"/>
      <c r="F1166" s="164"/>
      <c r="G1166" s="164"/>
      <c r="H1166" s="164"/>
      <c r="I1166" s="164"/>
    </row>
    <row r="1167" spans="1:9">
      <c r="A1167" s="164"/>
      <c r="B1167" s="164"/>
      <c r="C1167" s="164"/>
      <c r="D1167" s="165"/>
      <c r="E1167" s="164"/>
      <c r="F1167" s="164"/>
      <c r="G1167" s="164"/>
      <c r="H1167" s="164"/>
      <c r="I1167" s="164"/>
    </row>
    <row r="1169" spans="1:9" ht="20.25">
      <c r="A1169" s="166" t="str">
        <f>SCH!$A$1</f>
        <v>UNIT : PARASSALA</v>
      </c>
      <c r="B1169" s="166"/>
      <c r="C1169" s="166"/>
      <c r="D1169" s="166"/>
      <c r="E1169" s="166"/>
      <c r="F1169" s="166"/>
      <c r="G1169" s="166"/>
      <c r="H1169" s="166"/>
      <c r="I1169" s="166"/>
    </row>
    <row r="1170" spans="1:9" ht="19.5" customHeight="1">
      <c r="A1170" s="167" t="s">
        <v>87</v>
      </c>
      <c r="B1170" s="167"/>
      <c r="C1170" s="167"/>
      <c r="D1170" s="170"/>
      <c r="E1170" s="170"/>
      <c r="F1170" s="170"/>
      <c r="G1170" s="168" t="s">
        <v>88</v>
      </c>
      <c r="H1170" s="168"/>
      <c r="I1170" s="168"/>
    </row>
    <row r="1171" spans="1:9" ht="16.5" customHeight="1">
      <c r="A1171" s="158" t="s">
        <v>89</v>
      </c>
      <c r="B1171" s="158"/>
      <c r="C1171" s="89" t="s">
        <v>90</v>
      </c>
      <c r="D1171" s="88" t="s">
        <v>91</v>
      </c>
      <c r="E1171" s="159">
        <v>66</v>
      </c>
      <c r="F1171" s="159"/>
      <c r="G1171" s="90" t="s">
        <v>92</v>
      </c>
      <c r="H1171" s="160"/>
      <c r="I1171" s="160"/>
    </row>
    <row r="1172" spans="1:9" ht="28.5">
      <c r="A1172" s="92" t="s">
        <v>4</v>
      </c>
      <c r="B1172" s="93" t="s">
        <v>18</v>
      </c>
      <c r="C1172" s="93" t="s">
        <v>19</v>
      </c>
      <c r="D1172" s="93" t="s">
        <v>93</v>
      </c>
      <c r="E1172" s="93" t="s">
        <v>20</v>
      </c>
      <c r="F1172" s="94" t="s">
        <v>94</v>
      </c>
      <c r="G1172" s="95" t="s">
        <v>95</v>
      </c>
      <c r="H1172" s="94" t="s">
        <v>17</v>
      </c>
      <c r="I1172" s="96" t="s">
        <v>23</v>
      </c>
    </row>
    <row r="1173" spans="1:9" ht="15.75">
      <c r="A1173" s="97">
        <v>1</v>
      </c>
      <c r="B1173" s="98">
        <f>IFERROR(VLOOKUP(E1171&amp;-$A1173,SCH!$E$5:$P$9552,2,0),"")</f>
        <v>0.62847222222222221</v>
      </c>
      <c r="C1173" s="98" t="str">
        <f>IFERROR(VLOOKUP(E1171&amp;-$A1173,SCH!$E$5:$P$9552,3,0),"")</f>
        <v>PSL</v>
      </c>
      <c r="D1173" s="98" t="str">
        <f>IFERROR(VLOOKUP(E1171&amp;-$A1173,SCH!$E$5:$P$9552,4,0),"")</f>
        <v>NH</v>
      </c>
      <c r="E1173" s="98" t="str">
        <f>IFERROR(VLOOKUP(E1171&amp;-$A1173,SCH!$E$5:$P$9552,5,0),"")</f>
        <v>KLKV</v>
      </c>
      <c r="F1173" s="98">
        <f>IFERROR(VLOOKUP(E1171&amp;-$A1173,SCH!$E$5:$P$9552,6,0),"")</f>
        <v>0.63541666666666663</v>
      </c>
      <c r="G1173" s="99">
        <f>IFERROR(VLOOKUP(E1171&amp;-$A1173,SCH!$E$5:$P$9552,7,0),"")</f>
        <v>3.5</v>
      </c>
      <c r="H1173" s="100">
        <f t="shared" ref="H1173:H1177" si="55">IFERROR((B1174-F1173),"")</f>
        <v>6.9444444444444198E-3</v>
      </c>
      <c r="I1173" s="101"/>
    </row>
    <row r="1174" spans="1:9" ht="15.75">
      <c r="A1174" s="102">
        <v>2</v>
      </c>
      <c r="B1174" s="17">
        <f>IFERROR(VLOOKUP(E1171&amp;-$A1174,SCH!$E$5:$P$9552,2,0),"")</f>
        <v>0.64236111111111105</v>
      </c>
      <c r="C1174" s="17" t="str">
        <f>IFERROR(VLOOKUP(E1171&amp;-$A1174,SCH!$E$5:$P$9552,3,0),"")</f>
        <v>KLKV</v>
      </c>
      <c r="D1174" s="17" t="str">
        <f>IFERROR(VLOOKUP(E1171&amp;-$A1174,SCH!$E$5:$P$9552,4,0),"")</f>
        <v>NH</v>
      </c>
      <c r="E1174" s="17" t="str">
        <f>IFERROR(VLOOKUP(E1171&amp;-$A1174,SCH!$E$5:$P$9552,5,0),"")</f>
        <v>TVM</v>
      </c>
      <c r="F1174" s="17">
        <f>IFERROR(VLOOKUP(E1171&amp;-$A1174,SCH!$E$5:$P$9552,6,0),"")</f>
        <v>0.70138888888888884</v>
      </c>
      <c r="G1174" s="103">
        <f>IFERROR(VLOOKUP(E1171&amp;-$A1174,SCH!$E$5:$P$9552,7,0),"")</f>
        <v>33.700000000000003</v>
      </c>
      <c r="H1174" s="20">
        <f t="shared" si="55"/>
        <v>6.9444444444441977E-3</v>
      </c>
      <c r="I1174" s="104"/>
    </row>
    <row r="1175" spans="1:9" ht="15.75">
      <c r="A1175" s="102">
        <v>3</v>
      </c>
      <c r="B1175" s="17">
        <f>IFERROR(VLOOKUP(E1171&amp;-$A1175,SCH!$E$5:$P$9552,2,0),"")</f>
        <v>0.70833333333333304</v>
      </c>
      <c r="C1175" s="17" t="str">
        <f>IFERROR(VLOOKUP(E1171&amp;-$A1175,SCH!$E$5:$P$9552,3,0),"")</f>
        <v>TVM</v>
      </c>
      <c r="D1175" s="17" t="str">
        <f>IFERROR(VLOOKUP(E1171&amp;-$A1175,SCH!$E$5:$P$9552,4,0),"")</f>
        <v>NH</v>
      </c>
      <c r="E1175" s="17" t="str">
        <f>IFERROR(VLOOKUP(E1171&amp;-$A1175,SCH!$E$5:$P$9552,5,0),"")</f>
        <v>KLKV</v>
      </c>
      <c r="F1175" s="17">
        <f>IFERROR(VLOOKUP(E1171&amp;-$A1175,SCH!$E$5:$P$9552,6,0),"")</f>
        <v>0.76388888888888862</v>
      </c>
      <c r="G1175" s="103">
        <f>IFERROR(VLOOKUP(E1171&amp;-$A1175,SCH!$E$5:$P$9552,7,0),"")</f>
        <v>33.700000000000003</v>
      </c>
      <c r="H1175" s="20">
        <f t="shared" si="55"/>
        <v>2.0833333333333592E-2</v>
      </c>
      <c r="I1175" s="104"/>
    </row>
    <row r="1176" spans="1:9" ht="15.75">
      <c r="A1176" s="102">
        <v>4</v>
      </c>
      <c r="B1176" s="17">
        <f>IFERROR(VLOOKUP(E1171&amp;-$A1176,SCH!$E$5:$P$9552,2,0),"")</f>
        <v>0.78472222222222221</v>
      </c>
      <c r="C1176" s="17" t="str">
        <f>IFERROR(VLOOKUP(E1171&amp;-$A1176,SCH!$E$5:$P$9552,3,0),"")</f>
        <v>KLKV</v>
      </c>
      <c r="D1176" s="17" t="str">
        <f>IFERROR(VLOOKUP(E1171&amp;-$A1176,SCH!$E$5:$P$9552,4,0),"")</f>
        <v>NH</v>
      </c>
      <c r="E1176" s="17" t="str">
        <f>IFERROR(VLOOKUP(E1171&amp;-$A1176,SCH!$E$5:$P$9552,5,0),"")</f>
        <v>MC</v>
      </c>
      <c r="F1176" s="17">
        <f>IFERROR(VLOOKUP(E1171&amp;-$A1176,SCH!$E$5:$P$9552,6,0),"")</f>
        <v>0.85416666666666663</v>
      </c>
      <c r="G1176" s="103">
        <f>IFERROR(VLOOKUP(E1171&amp;-$A1176,SCH!$E$5:$P$9552,7,0),"")</f>
        <v>40</v>
      </c>
      <c r="H1176" s="20">
        <f t="shared" si="55"/>
        <v>6.9444444444445308E-3</v>
      </c>
      <c r="I1176" s="104"/>
    </row>
    <row r="1177" spans="1:9" ht="15.75">
      <c r="A1177" s="102">
        <v>5</v>
      </c>
      <c r="B1177" s="17">
        <f>IFERROR(VLOOKUP(E1171&amp;-$A1177,SCH!$E$5:$P$9552,2,0),"")</f>
        <v>0.86111111111111116</v>
      </c>
      <c r="C1177" s="17" t="str">
        <f>IFERROR(VLOOKUP(E1171&amp;-$A1177,SCH!$E$5:$P$9552,3,0),"")</f>
        <v>MC</v>
      </c>
      <c r="D1177" s="17" t="str">
        <f>IFERROR(VLOOKUP(E1171&amp;-$A1177,SCH!$E$5:$P$9552,4,0),"")</f>
        <v>NH</v>
      </c>
      <c r="E1177" s="17" t="str">
        <f>IFERROR(VLOOKUP(E1171&amp;-$A1177,SCH!$E$5:$P$9552,5,0),"")</f>
        <v>KLKV</v>
      </c>
      <c r="F1177" s="17">
        <f>IFERROR(VLOOKUP(E1171&amp;-$A1177,SCH!$E$5:$P$9552,6,0),"")</f>
        <v>0.93055555555555558</v>
      </c>
      <c r="G1177" s="103">
        <f>IFERROR(VLOOKUP(E1171&amp;-$A1177,SCH!$E$5:$P$9552,7,0),"")</f>
        <v>40</v>
      </c>
      <c r="H1177" s="20">
        <f t="shared" si="55"/>
        <v>6.9444444444444198E-3</v>
      </c>
      <c r="I1177" s="104"/>
    </row>
    <row r="1178" spans="1:9" ht="15.75">
      <c r="A1178" s="102">
        <v>6</v>
      </c>
      <c r="B1178" s="17">
        <f>IFERROR(VLOOKUP(E1171&amp;-$A1178,SCH!$E$5:$P$9552,2,0),"")</f>
        <v>0.9375</v>
      </c>
      <c r="C1178" s="17" t="str">
        <f>IFERROR(VLOOKUP(E1171&amp;-$A1178,SCH!$E$5:$P$9552,3,0),"")</f>
        <v>KLKV</v>
      </c>
      <c r="D1178" s="17" t="str">
        <f>IFERROR(VLOOKUP(E1171&amp;-$A1178,SCH!$E$5:$P$9552,4,0),"")</f>
        <v>NH</v>
      </c>
      <c r="E1178" s="17" t="str">
        <f>IFERROR(VLOOKUP(E1171&amp;-$A1178,SCH!$E$5:$P$9552,5,0),"")</f>
        <v>PSL</v>
      </c>
      <c r="F1178" s="17">
        <f>IFERROR(VLOOKUP(E1171&amp;-$A1178,SCH!$E$5:$P$9552,6,0),"")</f>
        <v>0.94097222222222221</v>
      </c>
      <c r="G1178" s="103">
        <f>IFERROR(VLOOKUP(E1171&amp;-$A1178,SCH!$E$5:$P$9552,7,0),"")</f>
        <v>3.5</v>
      </c>
      <c r="H1178" s="20" t="str">
        <f>IFERROR((#REF!-F1178),"")</f>
        <v/>
      </c>
      <c r="I1178" s="104"/>
    </row>
    <row r="1179" spans="1:9" ht="16.5" customHeight="1">
      <c r="A1179" s="161" t="s">
        <v>96</v>
      </c>
      <c r="B1179" s="161"/>
      <c r="C1179" s="111">
        <f>B1173-TIME(0,15,0)</f>
        <v>0.61805555555555558</v>
      </c>
      <c r="D1179" s="110" t="s">
        <v>97</v>
      </c>
      <c r="E1179" s="112">
        <f>VLOOKUP(E1171&amp;-$A1173,SCH!$E$5:$P$9552,8,0)</f>
        <v>0.33333333333333309</v>
      </c>
      <c r="F1179" s="162" t="s">
        <v>98</v>
      </c>
      <c r="G1179" s="162"/>
      <c r="H1179" s="162"/>
      <c r="I1179" s="113">
        <f>SUM(G1173:G1178)</f>
        <v>154.4</v>
      </c>
    </row>
    <row r="1180" spans="1:9" ht="16.5" customHeight="1">
      <c r="A1180" s="161" t="s">
        <v>99</v>
      </c>
      <c r="B1180" s="161"/>
      <c r="C1180" s="111">
        <f>C1179+E1180</f>
        <v>0.95138888888888895</v>
      </c>
      <c r="D1180" s="110" t="s">
        <v>100</v>
      </c>
      <c r="E1180" s="112">
        <f>VLOOKUP(E1171&amp;-$A1173,SCH!$E$5:$P$9552,9,0)</f>
        <v>0.33333333333333337</v>
      </c>
      <c r="F1180" s="162" t="s">
        <v>101</v>
      </c>
      <c r="G1180" s="162"/>
      <c r="H1180" s="162"/>
      <c r="I1180" s="114">
        <f>VLOOKUP(E1171&amp;-$A1173,SCH!$E$5:$P$9552,10,0)</f>
        <v>0</v>
      </c>
    </row>
    <row r="1181" spans="1:9" ht="15.75" customHeight="1">
      <c r="A1181" s="163" t="s">
        <v>102</v>
      </c>
      <c r="B1181" s="163"/>
      <c r="C1181" s="163"/>
      <c r="D1181" s="163"/>
      <c r="E1181" s="163"/>
      <c r="F1181" s="163"/>
      <c r="G1181" s="163"/>
      <c r="H1181" s="163"/>
      <c r="I1181" s="163"/>
    </row>
    <row r="1182" spans="1:9">
      <c r="A1182" s="163"/>
      <c r="B1182" s="163"/>
      <c r="C1182" s="163"/>
      <c r="D1182" s="163"/>
      <c r="E1182" s="163"/>
      <c r="F1182" s="163"/>
      <c r="G1182" s="163"/>
      <c r="H1182" s="163"/>
      <c r="I1182" s="163"/>
    </row>
    <row r="1183" spans="1:9">
      <c r="A1183" s="163"/>
      <c r="B1183" s="163"/>
      <c r="C1183" s="163"/>
      <c r="D1183" s="163"/>
      <c r="E1183" s="163"/>
      <c r="F1183" s="163"/>
      <c r="G1183" s="163"/>
      <c r="H1183" s="163"/>
      <c r="I1183" s="163"/>
    </row>
    <row r="1184" spans="1:9" ht="15.75" customHeight="1">
      <c r="A1184" s="164" t="s">
        <v>103</v>
      </c>
      <c r="B1184" s="164"/>
      <c r="C1184" s="164"/>
      <c r="D1184" s="165" t="s">
        <v>104</v>
      </c>
      <c r="E1184" s="164" t="s">
        <v>105</v>
      </c>
      <c r="F1184" s="164"/>
      <c r="G1184" s="164"/>
      <c r="H1184" s="164"/>
      <c r="I1184" s="164"/>
    </row>
    <row r="1185" spans="1:11">
      <c r="A1185" s="164"/>
      <c r="B1185" s="164"/>
      <c r="C1185" s="164"/>
      <c r="D1185" s="165"/>
      <c r="E1185" s="164"/>
      <c r="F1185" s="164"/>
      <c r="G1185" s="164"/>
      <c r="H1185" s="164"/>
      <c r="I1185" s="164"/>
    </row>
    <row r="1186" spans="1:11">
      <c r="A1186" s="164"/>
      <c r="B1186" s="164"/>
      <c r="C1186" s="164"/>
      <c r="D1186" s="165"/>
      <c r="E1186" s="164"/>
      <c r="F1186" s="164"/>
      <c r="G1186" s="164"/>
      <c r="H1186" s="164"/>
      <c r="I1186" s="164"/>
    </row>
    <row r="1187" spans="1:11">
      <c r="A1187" s="164"/>
      <c r="B1187" s="164"/>
      <c r="C1187" s="164"/>
      <c r="D1187" s="165"/>
      <c r="E1187" s="164"/>
      <c r="F1187" s="164"/>
      <c r="G1187" s="164"/>
      <c r="H1187" s="164"/>
      <c r="I1187" s="164"/>
    </row>
    <row r="1188" spans="1:11" ht="15.75" thickBot="1"/>
    <row r="1189" spans="1:11" ht="21" thickBot="1">
      <c r="A1189" s="166" t="str">
        <f>SCH!$A$1</f>
        <v>UNIT : PARASSALA</v>
      </c>
      <c r="B1189" s="166"/>
      <c r="C1189" s="166"/>
      <c r="D1189" s="166"/>
      <c r="E1189" s="166"/>
      <c r="F1189" s="166"/>
      <c r="G1189" s="166"/>
      <c r="H1189" s="166"/>
      <c r="I1189" s="166"/>
    </row>
    <row r="1190" spans="1:11" ht="19.5" thickBot="1">
      <c r="A1190" s="167" t="s">
        <v>87</v>
      </c>
      <c r="B1190" s="167"/>
      <c r="C1190" s="167"/>
      <c r="D1190" s="170"/>
      <c r="E1190" s="170"/>
      <c r="F1190" s="170"/>
      <c r="G1190" s="168" t="s">
        <v>88</v>
      </c>
      <c r="H1190" s="168"/>
      <c r="I1190" s="168"/>
    </row>
    <row r="1191" spans="1:11" ht="16.5" thickBot="1">
      <c r="A1191" s="158" t="s">
        <v>89</v>
      </c>
      <c r="B1191" s="158"/>
      <c r="C1191" s="89" t="s">
        <v>90</v>
      </c>
      <c r="D1191" s="140" t="s">
        <v>91</v>
      </c>
      <c r="E1191" s="159">
        <v>67</v>
      </c>
      <c r="F1191" s="159"/>
      <c r="G1191" s="90" t="s">
        <v>92</v>
      </c>
      <c r="H1191" s="160"/>
      <c r="I1191" s="160"/>
    </row>
    <row r="1192" spans="1:11" ht="29.25" thickBot="1">
      <c r="A1192" s="92" t="s">
        <v>4</v>
      </c>
      <c r="B1192" s="93" t="s">
        <v>18</v>
      </c>
      <c r="C1192" s="93" t="s">
        <v>19</v>
      </c>
      <c r="D1192" s="93" t="s">
        <v>93</v>
      </c>
      <c r="E1192" s="93" t="s">
        <v>20</v>
      </c>
      <c r="F1192" s="94" t="s">
        <v>94</v>
      </c>
      <c r="G1192" s="95" t="s">
        <v>95</v>
      </c>
      <c r="H1192" s="94" t="s">
        <v>17</v>
      </c>
      <c r="I1192" s="96" t="s">
        <v>23</v>
      </c>
    </row>
    <row r="1193" spans="1:11" ht="15.75">
      <c r="A1193" s="97">
        <v>1</v>
      </c>
      <c r="B1193" s="98">
        <f>IFERROR(VLOOKUP(E1191&amp;-$A1193,SCH!$E$5:$P$9552,2,0),"")</f>
        <v>0.44444444444444442</v>
      </c>
      <c r="C1193" s="98" t="str">
        <f>IFERROR(VLOOKUP(E1191&amp;-$A1193,SCH!$E$5:$P$9552,3,0),"")</f>
        <v>PSL</v>
      </c>
      <c r="D1193" s="98" t="str">
        <f>IFERROR(VLOOKUP(E1191&amp;-$A1193,SCH!$E$5:$P$9552,4,0),"")</f>
        <v>NH</v>
      </c>
      <c r="E1193" s="98" t="str">
        <f>IFERROR(VLOOKUP(E1191&amp;-$A1193,SCH!$E$5:$P$9552,5,0),"")</f>
        <v>KLKV</v>
      </c>
      <c r="F1193" s="98">
        <f>IFERROR(VLOOKUP(E1191&amp;-$A1193,SCH!$E$5:$P$9552,6,0),"")</f>
        <v>0.45138888888888884</v>
      </c>
      <c r="G1193" s="99">
        <f>IFERROR(VLOOKUP(E1191&amp;-$A1193,SCH!$E$5:$P$9552,7,0),"")</f>
        <v>3.5</v>
      </c>
      <c r="H1193" s="100">
        <f t="shared" ref="H1193:H1199" si="56">IFERROR((B1194-F1193),"")</f>
        <v>6.9444444444444753E-3</v>
      </c>
      <c r="I1193" s="101"/>
    </row>
    <row r="1194" spans="1:11" ht="15.75">
      <c r="A1194" s="102">
        <v>2</v>
      </c>
      <c r="B1194" s="17">
        <f>IFERROR(VLOOKUP(E1191&amp;-$A1194,SCH!$E$5:$P$9552,2,0),"")</f>
        <v>0.45833333333333331</v>
      </c>
      <c r="C1194" s="17" t="str">
        <f>IFERROR(VLOOKUP(E1191&amp;-$A1194,SCH!$E$5:$P$9552,3,0),"")</f>
        <v>KLKV</v>
      </c>
      <c r="D1194" s="17" t="str">
        <f>IFERROR(VLOOKUP(E1191&amp;-$A1194,SCH!$E$5:$P$9552,4,0),"")</f>
        <v>PVR-VZM-BYPASS</v>
      </c>
      <c r="E1194" s="17" t="str">
        <f>IFERROR(VLOOKUP(E1191&amp;-$A1194,SCH!$E$5:$P$9552,5,0),"")</f>
        <v>TVM</v>
      </c>
      <c r="F1194" s="17">
        <f>IFERROR(VLOOKUP(E1191&amp;-$A1194,SCH!$E$5:$P$9552,6,0),"")</f>
        <v>0.54166666666666663</v>
      </c>
      <c r="G1194" s="103">
        <f>IFERROR(VLOOKUP(E1191&amp;-$A1194,SCH!$E$5:$P$9552,7,0),"")</f>
        <v>45</v>
      </c>
      <c r="H1194" s="115">
        <f t="shared" si="56"/>
        <v>6.9444444444444198E-3</v>
      </c>
      <c r="I1194" s="104"/>
    </row>
    <row r="1195" spans="1:11" ht="15.75">
      <c r="A1195" s="102">
        <v>3</v>
      </c>
      <c r="B1195" s="17">
        <f>IFERROR(VLOOKUP(E1191&amp;-$A1195,SCH!$E$5:$P$9552,2,0),"")</f>
        <v>0.54861111111111105</v>
      </c>
      <c r="C1195" s="17" t="str">
        <f>IFERROR(VLOOKUP(E1191&amp;-$A1195,SCH!$E$5:$P$9552,3,0),"")</f>
        <v>TVM</v>
      </c>
      <c r="D1195" s="17" t="str">
        <f>IFERROR(VLOOKUP(E1191&amp;-$A1195,SCH!$E$5:$P$9552,4,0),"")</f>
        <v>VZM-PVR</v>
      </c>
      <c r="E1195" s="17" t="str">
        <f>IFERROR(VLOOKUP(E1191&amp;-$A1195,SCH!$E$5:$P$9552,5,0),"")</f>
        <v>KLKV</v>
      </c>
      <c r="F1195" s="17">
        <f>IFERROR(VLOOKUP(E1191&amp;-$A1195,SCH!$E$5:$P$9552,6,0),"")</f>
        <v>0.63194444444444431</v>
      </c>
      <c r="G1195" s="103">
        <f>IFERROR(VLOOKUP(E1191&amp;-$A1195,SCH!$E$5:$P$9552,7,0),"")</f>
        <v>45</v>
      </c>
      <c r="H1195" s="115">
        <f t="shared" si="56"/>
        <v>4.5138888888889062E-2</v>
      </c>
      <c r="I1195" s="104"/>
      <c r="K1195" t="s">
        <v>144</v>
      </c>
    </row>
    <row r="1196" spans="1:11" ht="15.75">
      <c r="A1196" s="102">
        <v>4</v>
      </c>
      <c r="B1196" s="17">
        <f>IFERROR(VLOOKUP(E1191&amp;-$A1196,SCH!$E$5:$P$9552,2,0),"")</f>
        <v>0.67708333333333337</v>
      </c>
      <c r="C1196" s="17" t="str">
        <f>IFERROR(VLOOKUP(E1191&amp;-$A1196,SCH!$E$5:$P$9552,3,0),"")</f>
        <v>KLKV</v>
      </c>
      <c r="D1196" s="17" t="str">
        <f>IFERROR(VLOOKUP(E1191&amp;-$A1196,SCH!$E$5:$P$9552,4,0),"")</f>
        <v>NH</v>
      </c>
      <c r="E1196" s="17" t="str">
        <f>IFERROR(VLOOKUP(E1191&amp;-$A1196,SCH!$E$5:$P$9552,5,0),"")</f>
        <v>TVM</v>
      </c>
      <c r="F1196" s="17">
        <f>IFERROR(VLOOKUP(E1191&amp;-$A1196,SCH!$E$5:$P$9552,6,0),"")</f>
        <v>0.73263888888888895</v>
      </c>
      <c r="G1196" s="103">
        <f>IFERROR(VLOOKUP(E1191&amp;-$A1196,SCH!$E$5:$P$9552,7,0),"")</f>
        <v>33.700000000000003</v>
      </c>
      <c r="H1196" s="115">
        <f t="shared" si="56"/>
        <v>6.9444444444444198E-3</v>
      </c>
      <c r="I1196" s="104"/>
    </row>
    <row r="1197" spans="1:11" ht="15.75">
      <c r="A1197" s="102">
        <v>5</v>
      </c>
      <c r="B1197" s="17">
        <f>IFERROR(VLOOKUP(E1191&amp;-$A1197,SCH!$E$5:$P$9552,2,0),"")</f>
        <v>0.73958333333333337</v>
      </c>
      <c r="C1197" s="17" t="str">
        <f>IFERROR(VLOOKUP(E1191&amp;-$A1197,SCH!$E$5:$P$9552,3,0),"")</f>
        <v>TVM</v>
      </c>
      <c r="D1197" s="17" t="str">
        <f>IFERROR(VLOOKUP(E1191&amp;-$A1197,SCH!$E$5:$P$9552,4,0),"")</f>
        <v>NH</v>
      </c>
      <c r="E1197" s="17" t="str">
        <f>IFERROR(VLOOKUP(E1191&amp;-$A1197,SCH!$E$5:$P$9552,5,0),"")</f>
        <v>KLKV</v>
      </c>
      <c r="F1197" s="17">
        <f>IFERROR(VLOOKUP(E1191&amp;-$A1197,SCH!$E$5:$P$9552,6,0),"")</f>
        <v>0.79513888888888895</v>
      </c>
      <c r="G1197" s="103">
        <f>IFERROR(VLOOKUP(E1191&amp;-$A1197,SCH!$E$5:$P$9552,7,0),"")</f>
        <v>33.700000000000003</v>
      </c>
      <c r="H1197" s="115">
        <f t="shared" si="56"/>
        <v>6.9444444444444198E-3</v>
      </c>
      <c r="I1197" s="104"/>
    </row>
    <row r="1198" spans="1:11" ht="15.75">
      <c r="A1198" s="102">
        <v>6</v>
      </c>
      <c r="B1198" s="17">
        <f>IFERROR(VLOOKUP(E1191&amp;-$A1198,SCH!$E$5:$P$9552,2,0),"")</f>
        <v>0.80208333333333337</v>
      </c>
      <c r="C1198" s="17" t="str">
        <f>IFERROR(VLOOKUP(E1191&amp;-$A1198,SCH!$E$5:$P$9552,3,0),"")</f>
        <v>KLKV</v>
      </c>
      <c r="D1198" s="17" t="str">
        <f>IFERROR(VLOOKUP(E1191&amp;-$A1198,SCH!$E$5:$P$9552,4,0),"")</f>
        <v>NH</v>
      </c>
      <c r="E1198" s="17" t="str">
        <f>IFERROR(VLOOKUP(E1191&amp;-$A1198,SCH!$E$5:$P$9552,5,0),"")</f>
        <v>PSL</v>
      </c>
      <c r="F1198" s="17">
        <f>IFERROR(VLOOKUP(E1191&amp;-$A1198,SCH!$E$5:$P$9552,6,0),"")</f>
        <v>0.80902777777777779</v>
      </c>
      <c r="G1198" s="103">
        <f>IFERROR(VLOOKUP(E1191&amp;-$A1198,SCH!$E$5:$P$9552,7,0),"")</f>
        <v>3.5</v>
      </c>
      <c r="H1198" s="115" t="str">
        <f t="shared" si="56"/>
        <v/>
      </c>
      <c r="I1198" s="104"/>
    </row>
    <row r="1199" spans="1:11" ht="15.75">
      <c r="A1199" s="102">
        <v>7</v>
      </c>
      <c r="B1199" s="17" t="str">
        <f>IFERROR(VLOOKUP(E1191&amp;-$A1199,SCH!$E$5:$P$9552,2,0),"")</f>
        <v/>
      </c>
      <c r="C1199" s="17" t="str">
        <f>IFERROR(VLOOKUP(E1191&amp;-$A1199,SCH!$E$5:$P$9552,3,0),"")</f>
        <v/>
      </c>
      <c r="D1199" s="17" t="str">
        <f>IFERROR(VLOOKUP(E1191&amp;-$A1199,SCH!$E$5:$P$9552,4,0),"")</f>
        <v/>
      </c>
      <c r="E1199" s="17" t="str">
        <f>IFERROR(VLOOKUP(E1191&amp;-$A1199,SCH!$E$5:$P$9552,5,0),"")</f>
        <v/>
      </c>
      <c r="F1199" s="17" t="str">
        <f>IFERROR(VLOOKUP(E1191&amp;-$A1199,SCH!$E$5:$P$9552,6,0),"")</f>
        <v/>
      </c>
      <c r="G1199" s="103" t="str">
        <f>IFERROR(VLOOKUP(E1191&amp;-$A1199,SCH!$E$5:$P$9552,7,0),"")</f>
        <v/>
      </c>
      <c r="H1199" s="115" t="str">
        <f t="shared" si="56"/>
        <v/>
      </c>
      <c r="I1199" s="104"/>
    </row>
    <row r="1200" spans="1:11" ht="16.5" thickBot="1">
      <c r="A1200" s="102">
        <v>8</v>
      </c>
      <c r="B1200" s="17" t="str">
        <f>IFERROR(VLOOKUP(E1191&amp;-$A1200,SCH!$E$5:$P$9552,2,0),"")</f>
        <v/>
      </c>
      <c r="C1200" s="17" t="str">
        <f>IFERROR(VLOOKUP(E1191&amp;-$A1200,SCH!$E$5:$P$9552,3,0),"")</f>
        <v/>
      </c>
      <c r="D1200" s="17" t="str">
        <f>IFERROR(VLOOKUP(E1191&amp;-$A1200,SCH!$E$5:$P$9552,4,0),"")</f>
        <v/>
      </c>
      <c r="E1200" s="17" t="str">
        <f>IFERROR(VLOOKUP(E1191&amp;-$A1200,SCH!$E$5:$P$9552,5,0),"")</f>
        <v/>
      </c>
      <c r="F1200" s="17" t="str">
        <f>IFERROR(VLOOKUP(E1191&amp;-$A1200,SCH!$E$5:$P$9552,6,0),"")</f>
        <v/>
      </c>
      <c r="G1200" s="103" t="str">
        <f>IFERROR(VLOOKUP(E1191&amp;-$A1200,SCH!$E$5:$P$9552,7,0),"")</f>
        <v/>
      </c>
      <c r="H1200" s="115" t="str">
        <f>IFERROR((#REF!-F1200),"")</f>
        <v/>
      </c>
      <c r="I1200" s="104"/>
    </row>
    <row r="1201" spans="1:9" ht="16.5" thickBot="1">
      <c r="A1201" s="161" t="s">
        <v>96</v>
      </c>
      <c r="B1201" s="161"/>
      <c r="C1201" s="111">
        <f>B1193-TIME(0,15,0)</f>
        <v>0.43402777777777773</v>
      </c>
      <c r="D1201" s="139" t="s">
        <v>97</v>
      </c>
      <c r="E1201" s="112">
        <v>0.34027777777777773</v>
      </c>
      <c r="F1201" s="162" t="s">
        <v>98</v>
      </c>
      <c r="G1201" s="162"/>
      <c r="H1201" s="162"/>
      <c r="I1201" s="113">
        <f>SUM(G1193:G1200)</f>
        <v>164.4</v>
      </c>
    </row>
    <row r="1202" spans="1:9" ht="16.5" thickBot="1">
      <c r="A1202" s="161" t="s">
        <v>99</v>
      </c>
      <c r="B1202" s="161"/>
      <c r="C1202" s="111">
        <f>C1201+E1202</f>
        <v>0.81944444444444442</v>
      </c>
      <c r="D1202" s="139" t="s">
        <v>100</v>
      </c>
      <c r="E1202" s="112">
        <f>VLOOKUP(E1191&amp;-$A1193,SCH!$E$5:$P$9552,9,0)</f>
        <v>0.38541666666666674</v>
      </c>
      <c r="F1202" s="162" t="s">
        <v>101</v>
      </c>
      <c r="G1202" s="162"/>
      <c r="H1202" s="162"/>
      <c r="I1202" s="114">
        <v>6.9444444444444441E-3</v>
      </c>
    </row>
    <row r="1203" spans="1:9" ht="15.75" thickBot="1">
      <c r="A1203" s="163" t="s">
        <v>102</v>
      </c>
      <c r="B1203" s="163"/>
      <c r="C1203" s="163"/>
      <c r="D1203" s="163"/>
      <c r="E1203" s="163"/>
      <c r="F1203" s="163"/>
      <c r="G1203" s="163"/>
      <c r="H1203" s="163"/>
      <c r="I1203" s="163"/>
    </row>
    <row r="1204" spans="1:9" ht="15.75" thickBot="1">
      <c r="A1204" s="163"/>
      <c r="B1204" s="163"/>
      <c r="C1204" s="163"/>
      <c r="D1204" s="163"/>
      <c r="E1204" s="163"/>
      <c r="F1204" s="163"/>
      <c r="G1204" s="163"/>
      <c r="H1204" s="163"/>
      <c r="I1204" s="163"/>
    </row>
    <row r="1205" spans="1:9" ht="15.75" thickBot="1">
      <c r="A1205" s="163"/>
      <c r="B1205" s="163"/>
      <c r="C1205" s="163"/>
      <c r="D1205" s="163"/>
      <c r="E1205" s="163"/>
      <c r="F1205" s="163"/>
      <c r="G1205" s="163"/>
      <c r="H1205" s="163"/>
      <c r="I1205" s="163"/>
    </row>
    <row r="1206" spans="1:9" ht="15.75" thickBot="1">
      <c r="A1206" s="164" t="s">
        <v>103</v>
      </c>
      <c r="B1206" s="164"/>
      <c r="C1206" s="164"/>
      <c r="D1206" s="165" t="s">
        <v>104</v>
      </c>
      <c r="E1206" s="164" t="s">
        <v>105</v>
      </c>
      <c r="F1206" s="164"/>
      <c r="G1206" s="164"/>
      <c r="H1206" s="164"/>
      <c r="I1206" s="164"/>
    </row>
    <row r="1207" spans="1:9" ht="15.75" thickBot="1">
      <c r="A1207" s="164"/>
      <c r="B1207" s="164"/>
      <c r="C1207" s="164"/>
      <c r="D1207" s="165"/>
      <c r="E1207" s="164"/>
      <c r="F1207" s="164"/>
      <c r="G1207" s="164"/>
      <c r="H1207" s="164"/>
      <c r="I1207" s="164"/>
    </row>
    <row r="1208" spans="1:9" ht="15.75" thickBot="1">
      <c r="A1208" s="164"/>
      <c r="B1208" s="164"/>
      <c r="C1208" s="164"/>
      <c r="D1208" s="165"/>
      <c r="E1208" s="164"/>
      <c r="F1208" s="164"/>
      <c r="G1208" s="164"/>
      <c r="H1208" s="164"/>
      <c r="I1208" s="164"/>
    </row>
    <row r="1209" spans="1:9" ht="15.75" thickBot="1">
      <c r="A1209" s="164"/>
      <c r="B1209" s="164"/>
      <c r="C1209" s="164"/>
      <c r="D1209" s="165"/>
      <c r="E1209" s="164"/>
      <c r="F1209" s="164"/>
      <c r="G1209" s="164"/>
      <c r="H1209" s="164"/>
      <c r="I1209" s="164"/>
    </row>
    <row r="1211" spans="1:9" ht="15.75" thickBot="1"/>
    <row r="1212" spans="1:9" ht="20.25">
      <c r="A1212" s="166" t="str">
        <f>SCH!$A$1</f>
        <v>UNIT : PARASSALA</v>
      </c>
      <c r="B1212" s="166"/>
      <c r="C1212" s="166"/>
      <c r="D1212" s="166"/>
      <c r="E1212" s="166"/>
      <c r="F1212" s="166"/>
      <c r="G1212" s="166"/>
      <c r="H1212" s="166"/>
      <c r="I1212" s="166"/>
    </row>
    <row r="1213" spans="1:9" ht="19.5" customHeight="1">
      <c r="A1213" s="167" t="s">
        <v>87</v>
      </c>
      <c r="B1213" s="167"/>
      <c r="C1213" s="167"/>
      <c r="D1213" s="170"/>
      <c r="E1213" s="170"/>
      <c r="F1213" s="170"/>
      <c r="G1213" s="168" t="s">
        <v>88</v>
      </c>
      <c r="H1213" s="168"/>
      <c r="I1213" s="168"/>
    </row>
    <row r="1214" spans="1:9" ht="16.5" customHeight="1">
      <c r="A1214" s="158" t="s">
        <v>89</v>
      </c>
      <c r="B1214" s="158"/>
      <c r="C1214" s="89" t="s">
        <v>90</v>
      </c>
      <c r="D1214" s="88" t="s">
        <v>91</v>
      </c>
      <c r="E1214" s="159">
        <v>68</v>
      </c>
      <c r="F1214" s="159"/>
      <c r="G1214" s="90" t="s">
        <v>92</v>
      </c>
      <c r="H1214" s="160"/>
      <c r="I1214" s="160"/>
    </row>
    <row r="1215" spans="1:9" ht="28.5">
      <c r="A1215" s="92" t="s">
        <v>4</v>
      </c>
      <c r="B1215" s="93" t="s">
        <v>18</v>
      </c>
      <c r="C1215" s="93" t="s">
        <v>19</v>
      </c>
      <c r="D1215" s="93" t="s">
        <v>93</v>
      </c>
      <c r="E1215" s="93" t="s">
        <v>20</v>
      </c>
      <c r="F1215" s="94" t="s">
        <v>94</v>
      </c>
      <c r="G1215" s="95" t="s">
        <v>95</v>
      </c>
      <c r="H1215" s="94" t="s">
        <v>17</v>
      </c>
      <c r="I1215" s="96" t="s">
        <v>23</v>
      </c>
    </row>
    <row r="1216" spans="1:9" ht="15.75">
      <c r="A1216" s="97">
        <v>1</v>
      </c>
      <c r="B1216" s="98">
        <f>IFERROR(VLOOKUP(E1214&amp;-$A1216,SCH!$E$5:$P$9552,2,0),"")</f>
        <v>0.25694444444444448</v>
      </c>
      <c r="C1216" s="98" t="str">
        <f>IFERROR(VLOOKUP(E1214&amp;-$A1216,SCH!$E$5:$P$9552,3,0),"")</f>
        <v>PSL</v>
      </c>
      <c r="D1216" s="98" t="str">
        <f>IFERROR(VLOOKUP(E1214&amp;-$A1216,SCH!$E$5:$P$9552,4,0),"")</f>
        <v>NH</v>
      </c>
      <c r="E1216" s="98" t="str">
        <f>IFERROR(VLOOKUP(E1214&amp;-$A1216,SCH!$E$5:$P$9552,5,0),"")</f>
        <v>KLKV</v>
      </c>
      <c r="F1216" s="98">
        <f>IFERROR(VLOOKUP(E1214&amp;-$A1216,SCH!$E$5:$P$9552,6,0),"")</f>
        <v>0.2638888888888889</v>
      </c>
      <c r="G1216" s="99">
        <f>IFERROR(VLOOKUP(E1214&amp;-$A1216,SCH!$E$5:$P$9552,7,0),"")</f>
        <v>3.5</v>
      </c>
      <c r="H1216" s="100">
        <f t="shared" ref="H1216:H1221" si="57">IFERROR((B1217-F1216),"")</f>
        <v>3.4722222222220989E-3</v>
      </c>
      <c r="I1216" s="101"/>
    </row>
    <row r="1217" spans="1:9" ht="15.75">
      <c r="A1217" s="102">
        <v>2</v>
      </c>
      <c r="B1217" s="17">
        <f>IFERROR(VLOOKUP(E1214&amp;-$A1217,SCH!$E$5:$P$9552,2,0),"")</f>
        <v>0.26736111111111099</v>
      </c>
      <c r="C1217" s="17" t="str">
        <f>IFERROR(VLOOKUP(E1214&amp;-$A1217,SCH!$E$5:$P$9552,3,0),"")</f>
        <v>KLKV</v>
      </c>
      <c r="D1217" s="17" t="str">
        <f>IFERROR(VLOOKUP(E1214&amp;-$A1217,SCH!$E$5:$P$9552,4,0),"")</f>
        <v>NH</v>
      </c>
      <c r="E1217" s="17" t="str">
        <f>IFERROR(VLOOKUP(E1214&amp;-$A1217,SCH!$E$5:$P$9552,5,0),"")</f>
        <v>MC</v>
      </c>
      <c r="F1217" s="17">
        <f>IFERROR(VLOOKUP(E1214&amp;-$A1217,SCH!$E$5:$P$9552,6,0),"")</f>
        <v>0.3333333333333332</v>
      </c>
      <c r="G1217" s="103">
        <f>IFERROR(VLOOKUP(E1214&amp;-$A1217,SCH!$E$5:$P$9552,7,0),"")</f>
        <v>40</v>
      </c>
      <c r="H1217" s="20">
        <f t="shared" si="57"/>
        <v>2.0833333333333481E-2</v>
      </c>
      <c r="I1217" s="104"/>
    </row>
    <row r="1218" spans="1:9" ht="15.75">
      <c r="A1218" s="102">
        <v>3</v>
      </c>
      <c r="B1218" s="17">
        <f>IFERROR(VLOOKUP(E1214&amp;-$A1218,SCH!$E$5:$P$9552,2,0),"")</f>
        <v>0.35416666666666669</v>
      </c>
      <c r="C1218" s="17" t="str">
        <f>IFERROR(VLOOKUP(E1214&amp;-$A1218,SCH!$E$5:$P$9552,3,0),"")</f>
        <v>MC</v>
      </c>
      <c r="D1218" s="17" t="str">
        <f>IFERROR(VLOOKUP(E1214&amp;-$A1218,SCH!$E$5:$P$9552,4,0),"")</f>
        <v>NH</v>
      </c>
      <c r="E1218" s="17" t="str">
        <f>IFERROR(VLOOKUP(E1214&amp;-$A1218,SCH!$E$5:$P$9552,5,0),"")</f>
        <v>KLKV</v>
      </c>
      <c r="F1218" s="17">
        <f>IFERROR(VLOOKUP(E1214&amp;-$A1218,SCH!$E$5:$P$9552,6,0),"")</f>
        <v>0.43055555555555558</v>
      </c>
      <c r="G1218" s="103">
        <f>IFERROR(VLOOKUP(E1214&amp;-$A1218,SCH!$E$5:$P$9552,7,0),"")</f>
        <v>40</v>
      </c>
      <c r="H1218" s="20">
        <f t="shared" si="57"/>
        <v>6.9444444444444198E-3</v>
      </c>
      <c r="I1218" s="104"/>
    </row>
    <row r="1219" spans="1:9" ht="15.75">
      <c r="A1219" s="102">
        <v>4</v>
      </c>
      <c r="B1219" s="17">
        <f>IFERROR(VLOOKUP(E1214&amp;-$A1219,SCH!$E$5:$P$9552,2,0),"")</f>
        <v>0.4375</v>
      </c>
      <c r="C1219" s="17" t="str">
        <f>IFERROR(VLOOKUP(E1214&amp;-$A1219,SCH!$E$5:$P$9552,3,0),"")</f>
        <v>KLKV</v>
      </c>
      <c r="D1219" s="17" t="str">
        <f>IFERROR(VLOOKUP(E1214&amp;-$A1219,SCH!$E$5:$P$9552,4,0),"")</f>
        <v>PVR-VZM-BYPASS</v>
      </c>
      <c r="E1219" s="17" t="str">
        <f>IFERROR(VLOOKUP(E1214&amp;-$A1219,SCH!$E$5:$P$9552,5,0),"")</f>
        <v>TVM</v>
      </c>
      <c r="F1219" s="17">
        <f>IFERROR(VLOOKUP(E1214&amp;-$A1219,SCH!$E$5:$P$9552,6,0),"")</f>
        <v>0.52083333333333326</v>
      </c>
      <c r="G1219" s="103">
        <f>IFERROR(VLOOKUP(E1214&amp;-$A1219,SCH!$E$5:$P$9552,7,0),"")</f>
        <v>45</v>
      </c>
      <c r="H1219" s="20">
        <f t="shared" si="57"/>
        <v>6.9444444444445308E-3</v>
      </c>
      <c r="I1219" s="104"/>
    </row>
    <row r="1220" spans="1:9" ht="15.75">
      <c r="A1220" s="102">
        <v>5</v>
      </c>
      <c r="B1220" s="17">
        <f>IFERROR(VLOOKUP(E1214&amp;-$A1220,SCH!$E$5:$P$9552,2,0),"")</f>
        <v>0.52777777777777779</v>
      </c>
      <c r="C1220" s="17" t="str">
        <f>IFERROR(VLOOKUP(E1214&amp;-$A1220,SCH!$E$5:$P$9552,3,0),"")</f>
        <v>TVM</v>
      </c>
      <c r="D1220" s="17" t="str">
        <f>IFERROR(VLOOKUP(E1214&amp;-$A1220,SCH!$E$5:$P$9552,4,0),"")</f>
        <v>NH</v>
      </c>
      <c r="E1220" s="17" t="str">
        <f>IFERROR(VLOOKUP(E1214&amp;-$A1220,SCH!$E$5:$P$9552,5,0),"")</f>
        <v>KLKV</v>
      </c>
      <c r="F1220" s="17">
        <f>IFERROR(VLOOKUP(E1214&amp;-$A1220,SCH!$E$5:$P$9552,6,0),"")</f>
        <v>0.58333333333333337</v>
      </c>
      <c r="G1220" s="103">
        <f>IFERROR(VLOOKUP(E1214&amp;-$A1220,SCH!$E$5:$P$9552,7,0),"")</f>
        <v>33.700000000000003</v>
      </c>
      <c r="H1220" s="20">
        <f t="shared" si="57"/>
        <v>6.9444444444444198E-3</v>
      </c>
      <c r="I1220" s="104"/>
    </row>
    <row r="1221" spans="1:9" ht="15.75">
      <c r="A1221" s="102">
        <v>6</v>
      </c>
      <c r="B1221" s="17">
        <f>IFERROR(VLOOKUP(E1214&amp;-$A1221,SCH!$E$5:$P$9552,2,0),"")</f>
        <v>0.59027777777777779</v>
      </c>
      <c r="C1221" s="17" t="str">
        <f>IFERROR(VLOOKUP(E1214&amp;-$A1221,SCH!$E$5:$P$9552,3,0),"")</f>
        <v>KLKV</v>
      </c>
      <c r="D1221" s="17" t="str">
        <f>IFERROR(VLOOKUP(E1214&amp;-$A1221,SCH!$E$5:$P$9552,4,0),"")</f>
        <v>NH</v>
      </c>
      <c r="E1221" s="17" t="str">
        <f>IFERROR(VLOOKUP(E1214&amp;-$A1221,SCH!$E$5:$P$9552,5,0),"")</f>
        <v>PSL</v>
      </c>
      <c r="F1221" s="17">
        <f>IFERROR(VLOOKUP(E1214&amp;-$A1221,SCH!$E$5:$P$9552,6,0),"")</f>
        <v>0.59722222222222221</v>
      </c>
      <c r="G1221" s="103">
        <f>IFERROR(VLOOKUP(E1214&amp;-$A1221,SCH!$E$5:$P$9552,7,0),"")</f>
        <v>3.5</v>
      </c>
      <c r="H1221" s="20" t="str">
        <f t="shared" si="57"/>
        <v/>
      </c>
      <c r="I1221" s="104"/>
    </row>
    <row r="1222" spans="1:9" ht="15.75">
      <c r="A1222" s="102">
        <v>7</v>
      </c>
      <c r="B1222" s="17" t="str">
        <f>IFERROR(VLOOKUP(E1214&amp;-$A1222,SCH!$E$5:$P$9552,2,0),"")</f>
        <v/>
      </c>
      <c r="C1222" s="17" t="str">
        <f>IFERROR(VLOOKUP(E1214&amp;-$A1222,SCH!$E$5:$P$9552,3,0),"")</f>
        <v/>
      </c>
      <c r="D1222" s="17" t="str">
        <f>IFERROR(VLOOKUP(E1214&amp;-$A1222,SCH!$E$5:$P$9552,4,0),"")</f>
        <v/>
      </c>
      <c r="E1222" s="17" t="str">
        <f>IFERROR(VLOOKUP(E1214&amp;-$A1222,SCH!$E$5:$P$9552,5,0),"")</f>
        <v/>
      </c>
      <c r="F1222" s="17" t="str">
        <f>IFERROR(VLOOKUP(E1214&amp;-$A1222,SCH!$E$5:$P$9552,6,0),"")</f>
        <v/>
      </c>
      <c r="G1222" s="103" t="str">
        <f>IFERROR(VLOOKUP(E1214&amp;-$A1222,SCH!$E$5:$P$9552,7,0),"")</f>
        <v/>
      </c>
      <c r="H1222" s="20" t="str">
        <f>IFERROR((#REF!-F1222),"")</f>
        <v/>
      </c>
      <c r="I1222" s="104"/>
    </row>
    <row r="1223" spans="1:9" ht="16.5" customHeight="1">
      <c r="A1223" s="161" t="s">
        <v>96</v>
      </c>
      <c r="B1223" s="161"/>
      <c r="C1223" s="111">
        <f>B1216-TIME(0,15,0)</f>
        <v>0.24652777777777782</v>
      </c>
      <c r="D1223" s="110" t="s">
        <v>97</v>
      </c>
      <c r="E1223" s="112">
        <f>VLOOKUP(E1214&amp;-$A1216,SCH!$E$5:$P$9552,8,0)</f>
        <v>0.36111111111111094</v>
      </c>
      <c r="F1223" s="162" t="s">
        <v>98</v>
      </c>
      <c r="G1223" s="162"/>
      <c r="H1223" s="162"/>
      <c r="I1223" s="113">
        <f>SUM(G1216:G1222)</f>
        <v>165.7</v>
      </c>
    </row>
    <row r="1224" spans="1:9" ht="16.5" customHeight="1">
      <c r="A1224" s="161" t="s">
        <v>99</v>
      </c>
      <c r="B1224" s="161"/>
      <c r="C1224" s="111">
        <f>C1223+E1224</f>
        <v>0.60763888888888895</v>
      </c>
      <c r="D1224" s="110" t="s">
        <v>100</v>
      </c>
      <c r="E1224" s="112">
        <f>VLOOKUP(E1214&amp;-$A1216,SCH!$E$5:$P$9552,9,0)</f>
        <v>0.3611111111111111</v>
      </c>
      <c r="F1224" s="162" t="s">
        <v>101</v>
      </c>
      <c r="G1224" s="162"/>
      <c r="H1224" s="162"/>
      <c r="I1224" s="114">
        <f>VLOOKUP(E1214&amp;-$A1216,SCH!$E$5:$P$9552,10,0)</f>
        <v>2.7777777777777624E-2</v>
      </c>
    </row>
    <row r="1225" spans="1:9" ht="15.75" customHeight="1">
      <c r="A1225" s="163" t="s">
        <v>102</v>
      </c>
      <c r="B1225" s="163"/>
      <c r="C1225" s="163"/>
      <c r="D1225" s="163"/>
      <c r="E1225" s="163"/>
      <c r="F1225" s="163"/>
      <c r="G1225" s="163"/>
      <c r="H1225" s="163"/>
      <c r="I1225" s="163"/>
    </row>
    <row r="1226" spans="1:9">
      <c r="A1226" s="163"/>
      <c r="B1226" s="163"/>
      <c r="C1226" s="163"/>
      <c r="D1226" s="163"/>
      <c r="E1226" s="163"/>
      <c r="F1226" s="163"/>
      <c r="G1226" s="163"/>
      <c r="H1226" s="163"/>
      <c r="I1226" s="163"/>
    </row>
    <row r="1227" spans="1:9">
      <c r="A1227" s="163"/>
      <c r="B1227" s="163"/>
      <c r="C1227" s="163"/>
      <c r="D1227" s="163"/>
      <c r="E1227" s="163"/>
      <c r="F1227" s="163"/>
      <c r="G1227" s="163"/>
      <c r="H1227" s="163"/>
      <c r="I1227" s="163"/>
    </row>
    <row r="1228" spans="1:9" ht="15.75" customHeight="1">
      <c r="A1228" s="164" t="s">
        <v>103</v>
      </c>
      <c r="B1228" s="164"/>
      <c r="C1228" s="164"/>
      <c r="D1228" s="165" t="s">
        <v>104</v>
      </c>
      <c r="E1228" s="164" t="s">
        <v>105</v>
      </c>
      <c r="F1228" s="164"/>
      <c r="G1228" s="164"/>
      <c r="H1228" s="164"/>
      <c r="I1228" s="164"/>
    </row>
    <row r="1229" spans="1:9">
      <c r="A1229" s="164"/>
      <c r="B1229" s="164"/>
      <c r="C1229" s="164"/>
      <c r="D1229" s="165"/>
      <c r="E1229" s="164"/>
      <c r="F1229" s="164"/>
      <c r="G1229" s="164"/>
      <c r="H1229" s="164"/>
      <c r="I1229" s="164"/>
    </row>
    <row r="1230" spans="1:9">
      <c r="A1230" s="164"/>
      <c r="B1230" s="164"/>
      <c r="C1230" s="164"/>
      <c r="D1230" s="165"/>
      <c r="E1230" s="164"/>
      <c r="F1230" s="164"/>
      <c r="G1230" s="164"/>
      <c r="H1230" s="164"/>
      <c r="I1230" s="164"/>
    </row>
    <row r="1231" spans="1:9">
      <c r="A1231" s="164"/>
      <c r="B1231" s="164"/>
      <c r="C1231" s="164"/>
      <c r="D1231" s="165"/>
      <c r="E1231" s="164"/>
      <c r="F1231" s="164"/>
      <c r="G1231" s="164"/>
      <c r="H1231" s="164"/>
      <c r="I1231" s="164"/>
    </row>
    <row r="1233" spans="1:9" ht="20.25">
      <c r="A1233" s="166" t="str">
        <f>SCH!$A$1</f>
        <v>UNIT : PARASSALA</v>
      </c>
      <c r="B1233" s="166"/>
      <c r="C1233" s="166"/>
      <c r="D1233" s="166"/>
      <c r="E1233" s="166"/>
      <c r="F1233" s="166"/>
      <c r="G1233" s="166"/>
      <c r="H1233" s="166"/>
      <c r="I1233" s="166"/>
    </row>
    <row r="1234" spans="1:9" ht="19.5" customHeight="1">
      <c r="A1234" s="167" t="s">
        <v>87</v>
      </c>
      <c r="B1234" s="167"/>
      <c r="C1234" s="167"/>
      <c r="D1234" s="170"/>
      <c r="E1234" s="170"/>
      <c r="F1234" s="170"/>
      <c r="G1234" s="168" t="s">
        <v>88</v>
      </c>
      <c r="H1234" s="168"/>
      <c r="I1234" s="168"/>
    </row>
    <row r="1235" spans="1:9" ht="16.5" customHeight="1">
      <c r="A1235" s="158" t="s">
        <v>89</v>
      </c>
      <c r="B1235" s="158"/>
      <c r="C1235" s="89" t="s">
        <v>90</v>
      </c>
      <c r="D1235" s="88" t="s">
        <v>91</v>
      </c>
      <c r="E1235" s="159">
        <v>69</v>
      </c>
      <c r="F1235" s="159"/>
      <c r="G1235" s="90" t="s">
        <v>92</v>
      </c>
      <c r="H1235" s="160"/>
      <c r="I1235" s="160"/>
    </row>
    <row r="1236" spans="1:9" ht="28.5">
      <c r="A1236" s="92" t="s">
        <v>4</v>
      </c>
      <c r="B1236" s="93" t="s">
        <v>18</v>
      </c>
      <c r="C1236" s="93" t="s">
        <v>19</v>
      </c>
      <c r="D1236" s="93" t="s">
        <v>93</v>
      </c>
      <c r="E1236" s="93" t="s">
        <v>20</v>
      </c>
      <c r="F1236" s="94" t="s">
        <v>94</v>
      </c>
      <c r="G1236" s="95" t="s">
        <v>95</v>
      </c>
      <c r="H1236" s="94" t="s">
        <v>17</v>
      </c>
      <c r="I1236" s="96" t="s">
        <v>23</v>
      </c>
    </row>
    <row r="1237" spans="1:9" ht="15.75">
      <c r="A1237" s="97">
        <v>1</v>
      </c>
      <c r="B1237" s="98">
        <f>IFERROR(VLOOKUP(E1235&amp;-$A1237,SCH!$E$5:$P$9552,2,0),"")</f>
        <v>0.33333333333333298</v>
      </c>
      <c r="C1237" s="98" t="str">
        <f>IFERROR(VLOOKUP(E1235&amp;-$A1237,SCH!$E$5:$P$9552,3,0),"")</f>
        <v>PSL</v>
      </c>
      <c r="D1237" s="98" t="str">
        <f>IFERROR(VLOOKUP(E1235&amp;-$A1237,SCH!$E$5:$P$9552,4,0),"")</f>
        <v>NH</v>
      </c>
      <c r="E1237" s="98" t="str">
        <f>IFERROR(VLOOKUP(E1235&amp;-$A1237,SCH!$E$5:$P$9552,5,0),"")</f>
        <v>KLKV</v>
      </c>
      <c r="F1237" s="98">
        <f>IFERROR(VLOOKUP(E1235&amp;-$A1237,SCH!$E$5:$P$9552,6,0),"")</f>
        <v>0.33680555555555519</v>
      </c>
      <c r="G1237" s="99">
        <f>IFERROR(VLOOKUP(E1235&amp;-$A1237,SCH!$E$5:$P$9552,7,0),"")</f>
        <v>3.5</v>
      </c>
      <c r="H1237" s="100">
        <f t="shared" ref="H1237:H1241" si="58">IFERROR((B1238-F1237),"")</f>
        <v>3.4722222222228205E-3</v>
      </c>
      <c r="I1237" s="101"/>
    </row>
    <row r="1238" spans="1:9" ht="15.75">
      <c r="A1238" s="102">
        <v>2</v>
      </c>
      <c r="B1238" s="17">
        <f>IFERROR(VLOOKUP(E1235&amp;-$A1238,SCH!$E$5:$P$9552,2,0),"")</f>
        <v>0.34027777777777801</v>
      </c>
      <c r="C1238" s="17" t="str">
        <f>IFERROR(VLOOKUP(E1235&amp;-$A1238,SCH!$E$5:$P$9552,3,0),"")</f>
        <v>KLKV</v>
      </c>
      <c r="D1238" s="17" t="str">
        <f>IFERROR(VLOOKUP(E1235&amp;-$A1238,SCH!$E$5:$P$9552,4,0),"")</f>
        <v>NH</v>
      </c>
      <c r="E1238" s="17" t="str">
        <f>IFERROR(VLOOKUP(E1235&amp;-$A1238,SCH!$E$5:$P$9552,5,0),"")</f>
        <v>PCD</v>
      </c>
      <c r="F1238" s="17">
        <f>IFERROR(VLOOKUP(E1235&amp;-$A1238,SCH!$E$5:$P$9552,6,0),"")</f>
        <v>0.43750000000000022</v>
      </c>
      <c r="G1238" s="103">
        <f>IFERROR(VLOOKUP(E1235&amp;-$A1238,SCH!$E$5:$P$9552,7,0),"")</f>
        <v>56</v>
      </c>
      <c r="H1238" s="119">
        <f t="shared" si="58"/>
        <v>2.0833333333333093E-2</v>
      </c>
      <c r="I1238" s="104"/>
    </row>
    <row r="1239" spans="1:9" ht="15.75">
      <c r="A1239" s="102">
        <v>3</v>
      </c>
      <c r="B1239" s="17">
        <f>IFERROR(VLOOKUP(E1235&amp;-$A1239,SCH!$E$5:$P$9552,2,0),"")</f>
        <v>0.45833333333333331</v>
      </c>
      <c r="C1239" s="17" t="str">
        <f>IFERROR(VLOOKUP(E1235&amp;-$A1239,SCH!$E$5:$P$9552,3,0),"")</f>
        <v>PCD</v>
      </c>
      <c r="D1239" s="17" t="str">
        <f>IFERROR(VLOOKUP(E1235&amp;-$A1239,SCH!$E$5:$P$9552,4,0),"")</f>
        <v>NH</v>
      </c>
      <c r="E1239" s="17" t="str">
        <f>IFERROR(VLOOKUP(E1235&amp;-$A1239,SCH!$E$5:$P$9552,5,0),"")</f>
        <v>NTA</v>
      </c>
      <c r="F1239" s="17">
        <f>IFERROR(VLOOKUP(E1235&amp;-$A1239,SCH!$E$5:$P$9552,6,0),"")</f>
        <v>0.53472222222222221</v>
      </c>
      <c r="G1239" s="103">
        <f>IFERROR(VLOOKUP(E1235&amp;-$A1239,SCH!$E$5:$P$9552,7,0),"")</f>
        <v>43</v>
      </c>
      <c r="H1239" s="119">
        <f t="shared" si="58"/>
        <v>6.9444444444444753E-2</v>
      </c>
      <c r="I1239" s="104"/>
    </row>
    <row r="1240" spans="1:9" ht="15.75">
      <c r="A1240" s="102">
        <v>4</v>
      </c>
      <c r="B1240" s="17">
        <f>IFERROR(VLOOKUP(E1235&amp;-$A1240,SCH!$E$5:$P$9552,2,0),"")</f>
        <v>0.60416666666666696</v>
      </c>
      <c r="C1240" s="17" t="str">
        <f>IFERROR(VLOOKUP(E1235&amp;-$A1240,SCH!$E$5:$P$9552,3,0),"")</f>
        <v>NTA</v>
      </c>
      <c r="D1240" s="17" t="str">
        <f>IFERROR(VLOOKUP(E1235&amp;-$A1240,SCH!$E$5:$P$9552,4,0),"")</f>
        <v>TVM-MC-CHPY</v>
      </c>
      <c r="E1240" s="17" t="str">
        <f>IFERROR(VLOOKUP(E1235&amp;-$A1240,SCH!$E$5:$P$9552,5,0),"")</f>
        <v>PCD</v>
      </c>
      <c r="F1240" s="17">
        <f>IFERROR(VLOOKUP(E1235&amp;-$A1240,SCH!$E$5:$P$9552,6,0),"")</f>
        <v>0.6805555555555558</v>
      </c>
      <c r="G1240" s="103">
        <f>IFERROR(VLOOKUP(E1235&amp;-$A1240,SCH!$E$5:$P$9552,7,0),"")</f>
        <v>43</v>
      </c>
      <c r="H1240" s="20">
        <f t="shared" si="58"/>
        <v>6.9444444444441977E-3</v>
      </c>
      <c r="I1240" s="104"/>
    </row>
    <row r="1241" spans="1:9" ht="15.75">
      <c r="A1241" s="102">
        <v>5</v>
      </c>
      <c r="B1241" s="17">
        <f>IFERROR(VLOOKUP(E1235&amp;-$A1241,SCH!$E$5:$P$9552,2,0),"")</f>
        <v>0.6875</v>
      </c>
      <c r="C1241" s="17" t="str">
        <f>IFERROR(VLOOKUP(E1235&amp;-$A1241,SCH!$E$5:$P$9552,3,0),"")</f>
        <v>PCD</v>
      </c>
      <c r="D1241" s="17" t="str">
        <f>IFERROR(VLOOKUP(E1235&amp;-$A1241,SCH!$E$5:$P$9552,4,0),"")</f>
        <v>MC-PTM-NH</v>
      </c>
      <c r="E1241" s="17" t="str">
        <f>IFERROR(VLOOKUP(E1235&amp;-$A1241,SCH!$E$5:$P$9552,5,0),"")</f>
        <v>KLKV</v>
      </c>
      <c r="F1241" s="17">
        <f>IFERROR(VLOOKUP(E1235&amp;-$A1241,SCH!$E$5:$P$9552,6,0),"")</f>
        <v>0.78472222222222221</v>
      </c>
      <c r="G1241" s="103">
        <f>IFERROR(VLOOKUP(E1235&amp;-$A1241,SCH!$E$5:$P$9552,7,0),"")</f>
        <v>56</v>
      </c>
      <c r="H1241" s="20">
        <f t="shared" si="58"/>
        <v>3.4722222222217658E-3</v>
      </c>
      <c r="I1241" s="104"/>
    </row>
    <row r="1242" spans="1:9" ht="15.75">
      <c r="A1242" s="102">
        <v>6</v>
      </c>
      <c r="B1242" s="17">
        <f>IFERROR(VLOOKUP(E1235&amp;-$A1242,SCH!$E$5:$P$9552,2,0),"")</f>
        <v>0.78819444444444398</v>
      </c>
      <c r="C1242" s="17" t="str">
        <f>IFERROR(VLOOKUP(E1235&amp;-$A1242,SCH!$E$5:$P$9552,3,0),"")</f>
        <v>KLKV</v>
      </c>
      <c r="D1242" s="17" t="str">
        <f>IFERROR(VLOOKUP(E1235&amp;-$A1242,SCH!$E$5:$P$9552,4,0),"")</f>
        <v>NH</v>
      </c>
      <c r="E1242" s="17" t="str">
        <f>IFERROR(VLOOKUP(E1235&amp;-$A1242,SCH!$E$5:$P$9552,5,0),"")</f>
        <v>PSL</v>
      </c>
      <c r="F1242" s="17">
        <f>IFERROR(VLOOKUP(E1235&amp;-$A1242,SCH!$E$5:$P$9552,6,0),"")</f>
        <v>0.79166666666666619</v>
      </c>
      <c r="G1242" s="103">
        <f>IFERROR(VLOOKUP(E1235&amp;-$A1242,SCH!$E$5:$P$9552,7,0),"")</f>
        <v>3.5</v>
      </c>
      <c r="H1242" s="20" t="str">
        <f>IFERROR((#REF!-F1242),"")</f>
        <v/>
      </c>
      <c r="I1242" s="104"/>
    </row>
    <row r="1243" spans="1:9" ht="16.5" customHeight="1">
      <c r="A1243" s="161" t="s">
        <v>96</v>
      </c>
      <c r="B1243" s="161"/>
      <c r="C1243" s="111">
        <f>B1237-TIME(0,15,0)</f>
        <v>0.3229166666666663</v>
      </c>
      <c r="D1243" s="110" t="s">
        <v>97</v>
      </c>
      <c r="E1243" s="112">
        <f>VLOOKUP(E1235&amp;-$A1237,SCH!$E$5:$P$9552,8,0)</f>
        <v>0.40972222222222204</v>
      </c>
      <c r="F1243" s="162" t="s">
        <v>98</v>
      </c>
      <c r="G1243" s="162"/>
      <c r="H1243" s="162"/>
      <c r="I1243" s="113">
        <f>SUM(G1237:G1242)</f>
        <v>205</v>
      </c>
    </row>
    <row r="1244" spans="1:9" ht="16.5" customHeight="1">
      <c r="A1244" s="161" t="s">
        <v>99</v>
      </c>
      <c r="B1244" s="161"/>
      <c r="C1244" s="111">
        <f>C1243+E1244</f>
        <v>0.80208333333333282</v>
      </c>
      <c r="D1244" s="110" t="s">
        <v>100</v>
      </c>
      <c r="E1244" s="112">
        <f>VLOOKUP(E1235&amp;-$A1237,SCH!$E$5:$P$9552,9,0)</f>
        <v>0.47916666666666657</v>
      </c>
      <c r="F1244" s="162" t="s">
        <v>101</v>
      </c>
      <c r="G1244" s="162"/>
      <c r="H1244" s="162"/>
      <c r="I1244" s="114">
        <f>VLOOKUP(E1235&amp;-$A1237,SCH!$E$5:$P$9552,10,0)</f>
        <v>7.6388888888888729E-2</v>
      </c>
    </row>
    <row r="1245" spans="1:9" ht="15.75" customHeight="1">
      <c r="A1245" s="163" t="s">
        <v>102</v>
      </c>
      <c r="B1245" s="163"/>
      <c r="C1245" s="163"/>
      <c r="D1245" s="163"/>
      <c r="E1245" s="163"/>
      <c r="F1245" s="163"/>
      <c r="G1245" s="163"/>
      <c r="H1245" s="163"/>
      <c r="I1245" s="163"/>
    </row>
    <row r="1246" spans="1:9">
      <c r="A1246" s="163"/>
      <c r="B1246" s="163"/>
      <c r="C1246" s="163"/>
      <c r="D1246" s="163"/>
      <c r="E1246" s="163"/>
      <c r="F1246" s="163"/>
      <c r="G1246" s="163"/>
      <c r="H1246" s="163"/>
      <c r="I1246" s="163"/>
    </row>
    <row r="1247" spans="1:9">
      <c r="A1247" s="163"/>
      <c r="B1247" s="163"/>
      <c r="C1247" s="163"/>
      <c r="D1247" s="163"/>
      <c r="E1247" s="163"/>
      <c r="F1247" s="163"/>
      <c r="G1247" s="163"/>
      <c r="H1247" s="163"/>
      <c r="I1247" s="163"/>
    </row>
    <row r="1248" spans="1:9" ht="15.75" customHeight="1">
      <c r="A1248" s="164" t="s">
        <v>103</v>
      </c>
      <c r="B1248" s="164"/>
      <c r="C1248" s="164"/>
      <c r="D1248" s="165" t="s">
        <v>104</v>
      </c>
      <c r="E1248" s="164" t="s">
        <v>105</v>
      </c>
      <c r="F1248" s="164"/>
      <c r="G1248" s="164"/>
      <c r="H1248" s="164"/>
      <c r="I1248" s="164"/>
    </row>
    <row r="1249" spans="1:9">
      <c r="A1249" s="164"/>
      <c r="B1249" s="164"/>
      <c r="C1249" s="164"/>
      <c r="D1249" s="165"/>
      <c r="E1249" s="164"/>
      <c r="F1249" s="164"/>
      <c r="G1249" s="164"/>
      <c r="H1249" s="164"/>
      <c r="I1249" s="164"/>
    </row>
    <row r="1250" spans="1:9">
      <c r="A1250" s="164"/>
      <c r="B1250" s="164"/>
      <c r="C1250" s="164"/>
      <c r="D1250" s="165"/>
      <c r="E1250" s="164"/>
      <c r="F1250" s="164"/>
      <c r="G1250" s="164"/>
      <c r="H1250" s="164"/>
      <c r="I1250" s="164"/>
    </row>
    <row r="1251" spans="1:9">
      <c r="A1251" s="164"/>
      <c r="B1251" s="164"/>
      <c r="C1251" s="164"/>
      <c r="D1251" s="165"/>
      <c r="E1251" s="164"/>
      <c r="F1251" s="164"/>
      <c r="G1251" s="164"/>
      <c r="H1251" s="164"/>
      <c r="I1251" s="164"/>
    </row>
    <row r="1253" spans="1:9" ht="20.25">
      <c r="A1253" s="166" t="str">
        <f>SCH!$A$1</f>
        <v>UNIT : PARASSALA</v>
      </c>
      <c r="B1253" s="166"/>
      <c r="C1253" s="166"/>
      <c r="D1253" s="166"/>
      <c r="E1253" s="166"/>
      <c r="F1253" s="166"/>
      <c r="G1253" s="166"/>
      <c r="H1253" s="166"/>
      <c r="I1253" s="166"/>
    </row>
    <row r="1254" spans="1:9" ht="19.5" customHeight="1">
      <c r="A1254" s="167" t="s">
        <v>87</v>
      </c>
      <c r="B1254" s="167"/>
      <c r="C1254" s="167"/>
      <c r="D1254" s="170"/>
      <c r="E1254" s="170"/>
      <c r="F1254" s="170"/>
      <c r="G1254" s="168" t="s">
        <v>88</v>
      </c>
      <c r="H1254" s="168"/>
      <c r="I1254" s="168"/>
    </row>
    <row r="1255" spans="1:9" ht="16.5" customHeight="1">
      <c r="A1255" s="158" t="s">
        <v>89</v>
      </c>
      <c r="B1255" s="158"/>
      <c r="C1255" s="89" t="s">
        <v>90</v>
      </c>
      <c r="D1255" s="88" t="s">
        <v>91</v>
      </c>
      <c r="E1255" s="159">
        <v>70</v>
      </c>
      <c r="F1255" s="159"/>
      <c r="G1255" s="90" t="s">
        <v>92</v>
      </c>
      <c r="H1255" s="160"/>
      <c r="I1255" s="160"/>
    </row>
    <row r="1256" spans="1:9" ht="28.5">
      <c r="A1256" s="92" t="s">
        <v>4</v>
      </c>
      <c r="B1256" s="93" t="s">
        <v>18</v>
      </c>
      <c r="C1256" s="93" t="s">
        <v>19</v>
      </c>
      <c r="D1256" s="93" t="s">
        <v>93</v>
      </c>
      <c r="E1256" s="93" t="s">
        <v>20</v>
      </c>
      <c r="F1256" s="94" t="s">
        <v>94</v>
      </c>
      <c r="G1256" s="95" t="s">
        <v>95</v>
      </c>
      <c r="H1256" s="94" t="s">
        <v>17</v>
      </c>
      <c r="I1256" s="96" t="s">
        <v>23</v>
      </c>
    </row>
    <row r="1257" spans="1:9" ht="15.75">
      <c r="A1257" s="97">
        <v>1</v>
      </c>
      <c r="B1257" s="98">
        <f>IFERROR(VLOOKUP(E1255&amp;-$A1257,SCH!$E$5:$P$9552,2,0),"")</f>
        <v>0.4236111111111111</v>
      </c>
      <c r="C1257" s="98" t="str">
        <f>IFERROR(VLOOKUP(E1255&amp;-$A1257,SCH!$E$5:$P$9552,3,0),"")</f>
        <v>PSL</v>
      </c>
      <c r="D1257" s="98" t="str">
        <f>IFERROR(VLOOKUP(E1255&amp;-$A1257,SCH!$E$5:$P$9552,4,0),"")</f>
        <v>NH</v>
      </c>
      <c r="E1257" s="98" t="str">
        <f>IFERROR(VLOOKUP(E1255&amp;-$A1257,SCH!$E$5:$P$9552,5,0),"")</f>
        <v>KLKV</v>
      </c>
      <c r="F1257" s="98">
        <f>IFERROR(VLOOKUP(E1255&amp;-$A1257,SCH!$E$5:$P$9552,6,0),"")</f>
        <v>0.42708333333333331</v>
      </c>
      <c r="G1257" s="99">
        <f>IFERROR(VLOOKUP(E1255&amp;-$A1257,SCH!$E$5:$P$9552,7,0),"")</f>
        <v>3.5</v>
      </c>
      <c r="H1257" s="100">
        <f t="shared" ref="H1257:H1262" si="59">IFERROR((B1258-F1257),"")</f>
        <v>0</v>
      </c>
      <c r="I1257" s="101"/>
    </row>
    <row r="1258" spans="1:9" ht="15.75">
      <c r="A1258" s="102">
        <v>2</v>
      </c>
      <c r="B1258" s="17">
        <f>IFERROR(VLOOKUP(E1255&amp;-$A1258,SCH!$E$5:$P$9552,2,0),"")</f>
        <v>0.42708333333333331</v>
      </c>
      <c r="C1258" s="17" t="str">
        <f>IFERROR(VLOOKUP(E1255&amp;-$A1258,SCH!$E$5:$P$9552,3,0),"")</f>
        <v>KLKV</v>
      </c>
      <c r="D1258" s="17" t="str">
        <f>IFERROR(VLOOKUP(E1255&amp;-$A1258,SCH!$E$5:$P$9552,4,0),"")</f>
        <v>NH</v>
      </c>
      <c r="E1258" s="17" t="str">
        <f>IFERROR(VLOOKUP(E1255&amp;-$A1258,SCH!$E$5:$P$9552,5,0),"")</f>
        <v>TVM</v>
      </c>
      <c r="F1258" s="17">
        <f>IFERROR(VLOOKUP(E1255&amp;-$A1258,SCH!$E$5:$P$9552,6,0),"")</f>
        <v>0.4826388888888889</v>
      </c>
      <c r="G1258" s="103">
        <f>IFERROR(VLOOKUP(E1255&amp;-$A1258,SCH!$E$5:$P$9552,7,0),"")</f>
        <v>33.700000000000003</v>
      </c>
      <c r="H1258" s="20">
        <f t="shared" si="59"/>
        <v>6.9444444444444198E-3</v>
      </c>
      <c r="I1258" s="104"/>
    </row>
    <row r="1259" spans="1:9" ht="15.75">
      <c r="A1259" s="102">
        <v>3</v>
      </c>
      <c r="B1259" s="17">
        <f>IFERROR(VLOOKUP(E1255&amp;-$A1259,SCH!$E$5:$P$9552,2,0),"")</f>
        <v>0.48958333333333331</v>
      </c>
      <c r="C1259" s="17" t="str">
        <f>IFERROR(VLOOKUP(E1255&amp;-$A1259,SCH!$E$5:$P$9552,3,0),"")</f>
        <v>TVM</v>
      </c>
      <c r="D1259" s="17" t="str">
        <f>IFERROR(VLOOKUP(E1255&amp;-$A1259,SCH!$E$5:$P$9552,4,0),"")</f>
        <v>NH</v>
      </c>
      <c r="E1259" s="17" t="str">
        <f>IFERROR(VLOOKUP(E1255&amp;-$A1259,SCH!$E$5:$P$9552,5,0),"")</f>
        <v>KLKV</v>
      </c>
      <c r="F1259" s="17">
        <f>IFERROR(VLOOKUP(E1255&amp;-$A1259,SCH!$E$5:$P$9552,6,0),"")</f>
        <v>0.53819444444444442</v>
      </c>
      <c r="G1259" s="103">
        <f>IFERROR(VLOOKUP(E1255&amp;-$A1259,SCH!$E$5:$P$9552,7,0),"")</f>
        <v>33.700000000000003</v>
      </c>
      <c r="H1259" s="20">
        <f t="shared" si="59"/>
        <v>6.9444444444445308E-3</v>
      </c>
      <c r="I1259" s="104"/>
    </row>
    <row r="1260" spans="1:9" ht="15.75">
      <c r="A1260" s="102">
        <v>4</v>
      </c>
      <c r="B1260" s="17">
        <f>IFERROR(VLOOKUP(E1255&amp;-$A1260,SCH!$E$5:$P$9552,2,0),"")</f>
        <v>0.54513888888888895</v>
      </c>
      <c r="C1260" s="17" t="str">
        <f>IFERROR(VLOOKUP(E1255&amp;-$A1260,SCH!$E$5:$P$9552,3,0),"")</f>
        <v>KLKV</v>
      </c>
      <c r="D1260" s="17" t="str">
        <f>IFERROR(VLOOKUP(E1255&amp;-$A1260,SCH!$E$5:$P$9552,4,0),"")</f>
        <v>PLKDA-PZKNU</v>
      </c>
      <c r="E1260" s="17" t="str">
        <f>IFERROR(VLOOKUP(E1255&amp;-$A1260,SCH!$E$5:$P$9552,5,0),"")</f>
        <v>VLKA</v>
      </c>
      <c r="F1260" s="17">
        <f>IFERROR(VLOOKUP(E1255&amp;-$A1260,SCH!$E$5:$P$9552,6,0),"")</f>
        <v>0.56597222222222221</v>
      </c>
      <c r="G1260" s="103">
        <f>IFERROR(VLOOKUP(E1255&amp;-$A1260,SCH!$E$5:$P$9552,7,0),"")</f>
        <v>13</v>
      </c>
      <c r="H1260" s="20">
        <f t="shared" si="59"/>
        <v>6.9444444444444198E-3</v>
      </c>
      <c r="I1260" s="104"/>
    </row>
    <row r="1261" spans="1:9" ht="15.75">
      <c r="A1261" s="102">
        <v>5</v>
      </c>
      <c r="B1261" s="17">
        <f>IFERROR(VLOOKUP(E1255&amp;-$A1261,SCH!$E$5:$P$9552,2,0),"")</f>
        <v>0.57291666666666663</v>
      </c>
      <c r="C1261" s="17" t="str">
        <f>IFERROR(VLOOKUP(E1255&amp;-$A1261,SCH!$E$5:$P$9552,3,0),"")</f>
        <v>VLKA</v>
      </c>
      <c r="D1261" s="17" t="str">
        <f>IFERROR(VLOOKUP(E1255&amp;-$A1261,SCH!$E$5:$P$9552,4,0),"")</f>
        <v>PLKDA</v>
      </c>
      <c r="E1261" s="17" t="str">
        <f>IFERROR(VLOOKUP(E1255&amp;-$A1261,SCH!$E$5:$P$9552,5,0),"")</f>
        <v>KLKV</v>
      </c>
      <c r="F1261" s="17">
        <f>IFERROR(VLOOKUP(E1255&amp;-$A1261,SCH!$E$5:$P$9552,6,0),"")</f>
        <v>0.59374999999999989</v>
      </c>
      <c r="G1261" s="103">
        <f>IFERROR(VLOOKUP(E1255&amp;-$A1261,SCH!$E$5:$P$9552,7,0),"")</f>
        <v>13</v>
      </c>
      <c r="H1261" s="20">
        <f t="shared" si="59"/>
        <v>2.0833333333333481E-2</v>
      </c>
      <c r="I1261" s="104"/>
    </row>
    <row r="1262" spans="1:9" ht="15.75">
      <c r="A1262" s="102">
        <v>6</v>
      </c>
      <c r="B1262" s="17">
        <f>IFERROR(VLOOKUP(E1255&amp;-$A1262,SCH!$E$5:$P$9552,2,0),"")</f>
        <v>0.61458333333333337</v>
      </c>
      <c r="C1262" s="17" t="str">
        <f>IFERROR(VLOOKUP(E1255&amp;-$A1262,SCH!$E$5:$P$9552,3,0),"")</f>
        <v>KLKV</v>
      </c>
      <c r="D1262" s="17" t="str">
        <f>IFERROR(VLOOKUP(E1255&amp;-$A1262,SCH!$E$5:$P$9552,4,0),"")</f>
        <v>NH</v>
      </c>
      <c r="E1262" s="17" t="str">
        <f>IFERROR(VLOOKUP(E1255&amp;-$A1262,SCH!$E$5:$P$9552,5,0),"")</f>
        <v>TVM</v>
      </c>
      <c r="F1262" s="17">
        <f>IFERROR(VLOOKUP(E1255&amp;-$A1262,SCH!$E$5:$P$9552,6,0),"")</f>
        <v>0.67013888888888895</v>
      </c>
      <c r="G1262" s="103">
        <f>IFERROR(VLOOKUP(E1255&amp;-$A1262,SCH!$E$5:$P$9552,7,0),"")</f>
        <v>33.700000000000003</v>
      </c>
      <c r="H1262" s="20">
        <f t="shared" si="59"/>
        <v>4.5138888888889062E-2</v>
      </c>
      <c r="I1262" s="104"/>
    </row>
    <row r="1263" spans="1:9" ht="15.75">
      <c r="A1263" s="102">
        <v>7</v>
      </c>
      <c r="B1263" s="17">
        <f>IFERROR(VLOOKUP(E1255&amp;-$A1263,SCH!$E$5:$P$9552,2,0),"")</f>
        <v>0.71527777777777801</v>
      </c>
      <c r="C1263" s="17" t="str">
        <f>IFERROR(VLOOKUP(E1255&amp;-$A1263,SCH!$E$5:$P$9552,3,0),"")</f>
        <v>TVM</v>
      </c>
      <c r="D1263" s="17" t="str">
        <f>IFERROR(VLOOKUP(E1255&amp;-$A1263,SCH!$E$5:$P$9552,4,0),"")</f>
        <v>KTDA-MYL-KRKM</v>
      </c>
      <c r="E1263" s="17" t="str">
        <f>IFERROR(VLOOKUP(E1255&amp;-$A1263,SCH!$E$5:$P$9552,5,0),"")</f>
        <v>PSL</v>
      </c>
      <c r="F1263" s="17">
        <f>IFERROR(VLOOKUP(E1255&amp;-$A1263,SCH!$E$5:$P$9552,6,0),"")</f>
        <v>0.81250000000000022</v>
      </c>
      <c r="G1263" s="103">
        <f>IFERROR(VLOOKUP(E1255&amp;-$A1263,SCH!$E$5:$P$9552,7,0),"")</f>
        <v>57</v>
      </c>
      <c r="H1263" s="20" t="str">
        <f>IFERROR((#REF!-F1263),"")</f>
        <v/>
      </c>
      <c r="I1263" s="104"/>
    </row>
    <row r="1264" spans="1:9" ht="16.5" customHeight="1">
      <c r="A1264" s="161" t="s">
        <v>96</v>
      </c>
      <c r="B1264" s="161"/>
      <c r="C1264" s="111">
        <f>B1257-TIME(0,15,0)</f>
        <v>0.41319444444444442</v>
      </c>
      <c r="D1264" s="110" t="s">
        <v>97</v>
      </c>
      <c r="E1264" s="112">
        <f>VLOOKUP(E1255&amp;-$A1257,SCH!$E$5:$P$9552,8,0)</f>
        <v>0.36458333333333326</v>
      </c>
      <c r="F1264" s="162" t="s">
        <v>98</v>
      </c>
      <c r="G1264" s="162"/>
      <c r="H1264" s="162"/>
      <c r="I1264" s="113">
        <f>SUM(G1257:G1263)</f>
        <v>187.60000000000002</v>
      </c>
    </row>
    <row r="1265" spans="1:9" ht="16.5" customHeight="1">
      <c r="A1265" s="161" t="s">
        <v>99</v>
      </c>
      <c r="B1265" s="161"/>
      <c r="C1265" s="111">
        <f>C1264+E1265</f>
        <v>0.82291666666666696</v>
      </c>
      <c r="D1265" s="110" t="s">
        <v>100</v>
      </c>
      <c r="E1265" s="112">
        <f>VLOOKUP(E1255&amp;-$A1257,SCH!$E$5:$P$9552,9,0)</f>
        <v>0.40972222222222249</v>
      </c>
      <c r="F1265" s="162" t="s">
        <v>101</v>
      </c>
      <c r="G1265" s="162"/>
      <c r="H1265" s="162"/>
      <c r="I1265" s="114">
        <f>VLOOKUP(E1255&amp;-$A1257,SCH!$E$5:$P$9552,10,0)</f>
        <v>3.1249999999999944E-2</v>
      </c>
    </row>
    <row r="1266" spans="1:9" ht="15.75" customHeight="1">
      <c r="A1266" s="163" t="s">
        <v>102</v>
      </c>
      <c r="B1266" s="163"/>
      <c r="C1266" s="163"/>
      <c r="D1266" s="163"/>
      <c r="E1266" s="163"/>
      <c r="F1266" s="163"/>
      <c r="G1266" s="163"/>
      <c r="H1266" s="163"/>
      <c r="I1266" s="163"/>
    </row>
    <row r="1267" spans="1:9">
      <c r="A1267" s="163"/>
      <c r="B1267" s="163"/>
      <c r="C1267" s="163"/>
      <c r="D1267" s="163"/>
      <c r="E1267" s="163"/>
      <c r="F1267" s="163"/>
      <c r="G1267" s="163"/>
      <c r="H1267" s="163"/>
      <c r="I1267" s="163"/>
    </row>
    <row r="1268" spans="1:9">
      <c r="A1268" s="163"/>
      <c r="B1268" s="163"/>
      <c r="C1268" s="163"/>
      <c r="D1268" s="163"/>
      <c r="E1268" s="163"/>
      <c r="F1268" s="163"/>
      <c r="G1268" s="163"/>
      <c r="H1268" s="163"/>
      <c r="I1268" s="163"/>
    </row>
    <row r="1269" spans="1:9" ht="15.75" customHeight="1">
      <c r="A1269" s="164" t="s">
        <v>103</v>
      </c>
      <c r="B1269" s="164"/>
      <c r="C1269" s="164"/>
      <c r="D1269" s="165" t="s">
        <v>104</v>
      </c>
      <c r="E1269" s="164" t="s">
        <v>105</v>
      </c>
      <c r="F1269" s="164"/>
      <c r="G1269" s="164"/>
      <c r="H1269" s="164"/>
      <c r="I1269" s="164"/>
    </row>
    <row r="1270" spans="1:9">
      <c r="A1270" s="164"/>
      <c r="B1270" s="164"/>
      <c r="C1270" s="164"/>
      <c r="D1270" s="165"/>
      <c r="E1270" s="164"/>
      <c r="F1270" s="164"/>
      <c r="G1270" s="164"/>
      <c r="H1270" s="164"/>
      <c r="I1270" s="164"/>
    </row>
    <row r="1271" spans="1:9">
      <c r="A1271" s="164"/>
      <c r="B1271" s="164"/>
      <c r="C1271" s="164"/>
      <c r="D1271" s="165"/>
      <c r="E1271" s="164"/>
      <c r="F1271" s="164"/>
      <c r="G1271" s="164"/>
      <c r="H1271" s="164"/>
      <c r="I1271" s="164"/>
    </row>
    <row r="1272" spans="1:9">
      <c r="A1272" s="164"/>
      <c r="B1272" s="164"/>
      <c r="C1272" s="164"/>
      <c r="D1272" s="165"/>
      <c r="E1272" s="164"/>
      <c r="F1272" s="164"/>
      <c r="G1272" s="164"/>
      <c r="H1272" s="164"/>
      <c r="I1272" s="164"/>
    </row>
    <row r="1274" spans="1:9" ht="20.25">
      <c r="A1274" s="166" t="str">
        <f>SCH!$A$1</f>
        <v>UNIT : PARASSALA</v>
      </c>
      <c r="B1274" s="166"/>
      <c r="C1274" s="166"/>
      <c r="D1274" s="166"/>
      <c r="E1274" s="166"/>
      <c r="F1274" s="166"/>
      <c r="G1274" s="166"/>
      <c r="H1274" s="166"/>
      <c r="I1274" s="166"/>
    </row>
    <row r="1275" spans="1:9" ht="19.5" customHeight="1">
      <c r="A1275" s="167" t="s">
        <v>87</v>
      </c>
      <c r="B1275" s="167"/>
      <c r="C1275" s="167"/>
      <c r="D1275" s="170"/>
      <c r="E1275" s="170"/>
      <c r="F1275" s="170"/>
      <c r="G1275" s="168" t="s">
        <v>88</v>
      </c>
      <c r="H1275" s="168"/>
      <c r="I1275" s="168"/>
    </row>
    <row r="1276" spans="1:9" ht="16.5" customHeight="1">
      <c r="A1276" s="158" t="s">
        <v>89</v>
      </c>
      <c r="B1276" s="158"/>
      <c r="C1276" s="89" t="s">
        <v>90</v>
      </c>
      <c r="D1276" s="88" t="s">
        <v>91</v>
      </c>
      <c r="E1276" s="159">
        <v>71</v>
      </c>
      <c r="F1276" s="159"/>
      <c r="G1276" s="90" t="s">
        <v>92</v>
      </c>
      <c r="H1276" s="160"/>
      <c r="I1276" s="160"/>
    </row>
    <row r="1277" spans="1:9" ht="28.5">
      <c r="A1277" s="92" t="s">
        <v>4</v>
      </c>
      <c r="B1277" s="93" t="s">
        <v>18</v>
      </c>
      <c r="C1277" s="93" t="s">
        <v>19</v>
      </c>
      <c r="D1277" s="93" t="s">
        <v>93</v>
      </c>
      <c r="E1277" s="93" t="s">
        <v>20</v>
      </c>
      <c r="F1277" s="94" t="s">
        <v>94</v>
      </c>
      <c r="G1277" s="95" t="s">
        <v>95</v>
      </c>
      <c r="H1277" s="94" t="s">
        <v>17</v>
      </c>
      <c r="I1277" s="96" t="s">
        <v>23</v>
      </c>
    </row>
    <row r="1278" spans="1:9" ht="15.75">
      <c r="A1278" s="97">
        <v>1</v>
      </c>
      <c r="B1278" s="98">
        <f>IFERROR(VLOOKUP(E1276&amp;-$A1278,SCH!$E$5:$P$9552,2,0),"")</f>
        <v>0.26388888888888901</v>
      </c>
      <c r="C1278" s="98" t="str">
        <f>IFERROR(VLOOKUP(E1276&amp;-$A1278,SCH!$E$5:$P$9552,3,0),"")</f>
        <v>PSL</v>
      </c>
      <c r="D1278" s="98" t="str">
        <f>IFERROR(VLOOKUP(E1276&amp;-$A1278,SCH!$E$5:$P$9552,4,0),"")</f>
        <v>NH</v>
      </c>
      <c r="E1278" s="98" t="str">
        <f>IFERROR(VLOOKUP(E1276&amp;-$A1278,SCH!$E$5:$P$9552,5,0),"")</f>
        <v>KLKV</v>
      </c>
      <c r="F1278" s="98">
        <f>IFERROR(VLOOKUP(E1276&amp;-$A1278,SCH!$E$5:$P$9552,6,0),"")</f>
        <v>0.26736111111111122</v>
      </c>
      <c r="G1278" s="99">
        <f>IFERROR(VLOOKUP(E1276&amp;-$A1278,SCH!$E$5:$P$9552,7,0),"")</f>
        <v>3.5</v>
      </c>
      <c r="H1278" s="100">
        <f t="shared" ref="H1278:H1284" si="60">IFERROR((B1279-F1278),"")</f>
        <v>3.4722222222220989E-3</v>
      </c>
      <c r="I1278" s="101"/>
    </row>
    <row r="1279" spans="1:9" ht="15.75">
      <c r="A1279" s="102">
        <v>2</v>
      </c>
      <c r="B1279" s="17">
        <f>IFERROR(VLOOKUP(E1276&amp;-$A1279,SCH!$E$5:$P$9552,2,0),"")</f>
        <v>0.27083333333333331</v>
      </c>
      <c r="C1279" s="17" t="str">
        <f>IFERROR(VLOOKUP(E1276&amp;-$A1279,SCH!$E$5:$P$9552,3,0),"")</f>
        <v>KLKV</v>
      </c>
      <c r="D1279" s="17" t="str">
        <f>IFERROR(VLOOKUP(E1276&amp;-$A1279,SCH!$E$5:$P$9552,4,0),"")</f>
        <v>PLKDA-PZKNU</v>
      </c>
      <c r="E1279" s="17" t="str">
        <f>IFERROR(VLOOKUP(E1276&amp;-$A1279,SCH!$E$5:$P$9552,5,0),"")</f>
        <v>VLKA</v>
      </c>
      <c r="F1279" s="17">
        <f>IFERROR(VLOOKUP(E1276&amp;-$A1279,SCH!$E$5:$P$9552,6,0),"")</f>
        <v>0.29166666666666663</v>
      </c>
      <c r="G1279" s="103">
        <f>IFERROR(VLOOKUP(E1276&amp;-$A1279,SCH!$E$5:$P$9552,7,0),"")</f>
        <v>13</v>
      </c>
      <c r="H1279" s="20">
        <f t="shared" si="60"/>
        <v>6.9444444444443643E-3</v>
      </c>
      <c r="I1279" s="104"/>
    </row>
    <row r="1280" spans="1:9" ht="15.75">
      <c r="A1280" s="102">
        <v>3</v>
      </c>
      <c r="B1280" s="17">
        <f>IFERROR(VLOOKUP(E1276&amp;-$A1280,SCH!$E$5:$P$9552,2,0),"")</f>
        <v>0.29861111111111099</v>
      </c>
      <c r="C1280" s="17" t="str">
        <f>IFERROR(VLOOKUP(E1276&amp;-$A1280,SCH!$E$5:$P$9552,3,0),"")</f>
        <v>VLKA</v>
      </c>
      <c r="D1280" s="17" t="str">
        <f>IFERROR(VLOOKUP(E1276&amp;-$A1280,SCH!$E$5:$P$9552,4,0),"")</f>
        <v>PLKDA</v>
      </c>
      <c r="E1280" s="17" t="str">
        <f>IFERROR(VLOOKUP(E1276&amp;-$A1280,SCH!$E$5:$P$9552,5,0),"")</f>
        <v>KLKV</v>
      </c>
      <c r="F1280" s="17">
        <f>IFERROR(VLOOKUP(E1276&amp;-$A1280,SCH!$E$5:$P$9552,6,0),"")</f>
        <v>0.31944444444444431</v>
      </c>
      <c r="G1280" s="103">
        <f>IFERROR(VLOOKUP(E1276&amp;-$A1280,SCH!$E$5:$P$9552,7,0),"")</f>
        <v>13</v>
      </c>
      <c r="H1280" s="20">
        <f t="shared" si="60"/>
        <v>6.9444444444446973E-3</v>
      </c>
      <c r="I1280" s="104"/>
    </row>
    <row r="1281" spans="1:9" ht="15.75">
      <c r="A1281" s="102">
        <v>4</v>
      </c>
      <c r="B1281" s="17">
        <f>IFERROR(VLOOKUP(E1276&amp;-$A1281,SCH!$E$5:$P$9552,2,0),"")</f>
        <v>0.32638888888888901</v>
      </c>
      <c r="C1281" s="17" t="str">
        <f>IFERROR(VLOOKUP(E1276&amp;-$A1281,SCH!$E$5:$P$9552,3,0),"")</f>
        <v>KLKV</v>
      </c>
      <c r="D1281" s="17" t="str">
        <f>IFERROR(VLOOKUP(E1276&amp;-$A1281,SCH!$E$5:$P$9552,4,0),"")</f>
        <v>PKM-NTA-TVM-PTM</v>
      </c>
      <c r="E1281" s="17" t="str">
        <f>IFERROR(VLOOKUP(E1276&amp;-$A1281,SCH!$E$5:$P$9552,5,0),"")</f>
        <v>MC</v>
      </c>
      <c r="F1281" s="17">
        <f>IFERROR(VLOOKUP(E1276&amp;-$A1281,SCH!$E$5:$P$9552,6,0),"")</f>
        <v>0.4027777777777779</v>
      </c>
      <c r="G1281" s="103">
        <f>IFERROR(VLOOKUP(E1276&amp;-$A1281,SCH!$E$5:$P$9552,7,0),"")</f>
        <v>42</v>
      </c>
      <c r="H1281" s="20">
        <f t="shared" si="60"/>
        <v>2.0833333333333093E-2</v>
      </c>
      <c r="I1281" s="104"/>
    </row>
    <row r="1282" spans="1:9" ht="15.75">
      <c r="A1282" s="102">
        <v>5</v>
      </c>
      <c r="B1282" s="17">
        <f>IFERROR(VLOOKUP(E1276&amp;-$A1282,SCH!$E$5:$P$9552,2,0),"")</f>
        <v>0.42361111111111099</v>
      </c>
      <c r="C1282" s="17" t="str">
        <f>IFERROR(VLOOKUP(E1276&amp;-$A1282,SCH!$E$5:$P$9552,3,0),"")</f>
        <v>MC</v>
      </c>
      <c r="D1282" s="17" t="str">
        <f>IFERROR(VLOOKUP(E1276&amp;-$A1282,SCH!$E$5:$P$9552,4,0),"")</f>
        <v>NH</v>
      </c>
      <c r="E1282" s="17" t="str">
        <f>IFERROR(VLOOKUP(E1276&amp;-$A1282,SCH!$E$5:$P$9552,5,0),"")</f>
        <v>KLKV</v>
      </c>
      <c r="F1282" s="17">
        <f>IFERROR(VLOOKUP(E1276&amp;-$A1282,SCH!$E$5:$P$9552,6,0),"")</f>
        <v>0.48611111111111099</v>
      </c>
      <c r="G1282" s="103">
        <f>IFERROR(VLOOKUP(E1276&amp;-$A1282,SCH!$E$5:$P$9552,7,0),"")</f>
        <v>40</v>
      </c>
      <c r="H1282" s="20">
        <f t="shared" si="60"/>
        <v>6.9444444444445863E-3</v>
      </c>
      <c r="I1282" s="104"/>
    </row>
    <row r="1283" spans="1:9" ht="15.75">
      <c r="A1283" s="102">
        <v>6</v>
      </c>
      <c r="B1283" s="17">
        <f>IFERROR(VLOOKUP(E1276&amp;-$A1283,SCH!$E$5:$P$9552,2,0),"")</f>
        <v>0.49305555555555558</v>
      </c>
      <c r="C1283" s="17" t="str">
        <f>IFERROR(VLOOKUP(E1276&amp;-$A1283,SCH!$E$5:$P$9552,3,0),"")</f>
        <v>KLKV</v>
      </c>
      <c r="D1283" s="17" t="str">
        <f>IFERROR(VLOOKUP(E1276&amp;-$A1283,SCH!$E$5:$P$9552,4,0),"")</f>
        <v>NH</v>
      </c>
      <c r="E1283" s="17" t="str">
        <f>IFERROR(VLOOKUP(E1276&amp;-$A1283,SCH!$E$5:$P$9552,5,0),"")</f>
        <v>TVM</v>
      </c>
      <c r="F1283" s="17">
        <f>IFERROR(VLOOKUP(E1276&amp;-$A1283,SCH!$E$5:$P$9552,6,0),"")</f>
        <v>0.54861111111111116</v>
      </c>
      <c r="G1283" s="103">
        <f>IFERROR(VLOOKUP(E1276&amp;-$A1283,SCH!$E$5:$P$9552,7,0),"")</f>
        <v>33.700000000000003</v>
      </c>
      <c r="H1283" s="20">
        <f t="shared" si="60"/>
        <v>6.9444444444444198E-3</v>
      </c>
      <c r="I1283" s="104"/>
    </row>
    <row r="1284" spans="1:9" ht="15.75">
      <c r="A1284" s="102">
        <v>7</v>
      </c>
      <c r="B1284" s="17">
        <f>IFERROR(VLOOKUP(E1276&amp;-$A1284,SCH!$E$5:$P$9552,2,0),"")</f>
        <v>0.55555555555555558</v>
      </c>
      <c r="C1284" s="17" t="str">
        <f>IFERROR(VLOOKUP(E1276&amp;-$A1284,SCH!$E$5:$P$9552,3,0),"")</f>
        <v>TVM</v>
      </c>
      <c r="D1284" s="17" t="str">
        <f>IFERROR(VLOOKUP(E1276&amp;-$A1284,SCH!$E$5:$P$9552,4,0),"")</f>
        <v>NH</v>
      </c>
      <c r="E1284" s="17" t="str">
        <f>IFERROR(VLOOKUP(E1276&amp;-$A1284,SCH!$E$5:$P$9552,5,0),"")</f>
        <v>KLKV</v>
      </c>
      <c r="F1284" s="17">
        <f>IFERROR(VLOOKUP(E1276&amp;-$A1284,SCH!$E$5:$P$9552,6,0),"")</f>
        <v>0.61111111111111116</v>
      </c>
      <c r="G1284" s="103">
        <f>IFERROR(VLOOKUP(E1276&amp;-$A1284,SCH!$E$5:$P$9552,7,0),"")</f>
        <v>33.700000000000003</v>
      </c>
      <c r="H1284" s="20">
        <f t="shared" si="60"/>
        <v>3.4722222222222099E-3</v>
      </c>
      <c r="I1284" s="104"/>
    </row>
    <row r="1285" spans="1:9" ht="15.75">
      <c r="A1285" s="102">
        <v>8</v>
      </c>
      <c r="B1285" s="17">
        <f>IFERROR(VLOOKUP(E1276&amp;-$A1285,SCH!$E$5:$P$9552,2,0),"")</f>
        <v>0.61458333333333337</v>
      </c>
      <c r="C1285" s="17" t="str">
        <f>IFERROR(VLOOKUP(E1276&amp;-$A1285,SCH!$E$5:$P$9552,3,0),"")</f>
        <v>KLKV</v>
      </c>
      <c r="D1285" s="17" t="str">
        <f>IFERROR(VLOOKUP(E1276&amp;-$A1285,SCH!$E$5:$P$9552,4,0),"")</f>
        <v>NH</v>
      </c>
      <c r="E1285" s="17" t="str">
        <f>IFERROR(VLOOKUP(E1276&amp;-$A1285,SCH!$E$5:$P$9552,5,0),"")</f>
        <v>PSL</v>
      </c>
      <c r="F1285" s="17">
        <f>IFERROR(VLOOKUP(E1276&amp;-$A1285,SCH!$E$5:$P$9552,6,0),"")</f>
        <v>0.62152777777777779</v>
      </c>
      <c r="G1285" s="103">
        <f>IFERROR(VLOOKUP(E1276&amp;-$A1285,SCH!$E$5:$P$9552,7,0),"")</f>
        <v>3.5</v>
      </c>
      <c r="H1285" s="20" t="str">
        <f>IFERROR((#REF!-F1285),"")</f>
        <v/>
      </c>
      <c r="I1285" s="104"/>
    </row>
    <row r="1286" spans="1:9" ht="16.5" customHeight="1">
      <c r="A1286" s="161" t="s">
        <v>96</v>
      </c>
      <c r="B1286" s="161"/>
      <c r="C1286" s="111">
        <f>B1278-TIME(0,15,0)</f>
        <v>0.25347222222222232</v>
      </c>
      <c r="D1286" s="110" t="s">
        <v>97</v>
      </c>
      <c r="E1286" s="112">
        <f>VLOOKUP(E1276&amp;-$A1278,SCH!$E$5:$P$9552,8,0)</f>
        <v>0.37847222222222238</v>
      </c>
      <c r="F1286" s="162" t="s">
        <v>98</v>
      </c>
      <c r="G1286" s="162"/>
      <c r="H1286" s="162"/>
      <c r="I1286" s="113">
        <f>SUM(G1278:G1285)</f>
        <v>182.39999999999998</v>
      </c>
    </row>
    <row r="1287" spans="1:9" ht="16.5" customHeight="1">
      <c r="A1287" s="161" t="s">
        <v>99</v>
      </c>
      <c r="B1287" s="161"/>
      <c r="C1287" s="111">
        <f>C1286+E1287</f>
        <v>0.63194444444444442</v>
      </c>
      <c r="D1287" s="110" t="s">
        <v>100</v>
      </c>
      <c r="E1287" s="112">
        <f>VLOOKUP(E1276&amp;-$A1278,SCH!$E$5:$P$9552,9,0)</f>
        <v>0.37847222222222215</v>
      </c>
      <c r="F1287" s="162" t="s">
        <v>101</v>
      </c>
      <c r="G1287" s="162"/>
      <c r="H1287" s="162"/>
      <c r="I1287" s="114">
        <f>VLOOKUP(E1276&amp;-$A1278,SCH!$E$5:$P$9552,10,0)</f>
        <v>4.5138888888889062E-2</v>
      </c>
    </row>
    <row r="1288" spans="1:9" ht="15.75" customHeight="1">
      <c r="A1288" s="163" t="s">
        <v>102</v>
      </c>
      <c r="B1288" s="163"/>
      <c r="C1288" s="163"/>
      <c r="D1288" s="163"/>
      <c r="E1288" s="163"/>
      <c r="F1288" s="163"/>
      <c r="G1288" s="163"/>
      <c r="H1288" s="163"/>
      <c r="I1288" s="163"/>
    </row>
    <row r="1289" spans="1:9">
      <c r="A1289" s="163"/>
      <c r="B1289" s="163"/>
      <c r="C1289" s="163"/>
      <c r="D1289" s="163"/>
      <c r="E1289" s="163"/>
      <c r="F1289" s="163"/>
      <c r="G1289" s="163"/>
      <c r="H1289" s="163"/>
      <c r="I1289" s="163"/>
    </row>
    <row r="1290" spans="1:9">
      <c r="A1290" s="163"/>
      <c r="B1290" s="163"/>
      <c r="C1290" s="163"/>
      <c r="D1290" s="163"/>
      <c r="E1290" s="163"/>
      <c r="F1290" s="163"/>
      <c r="G1290" s="163"/>
      <c r="H1290" s="163"/>
      <c r="I1290" s="163"/>
    </row>
    <row r="1291" spans="1:9" ht="15.75" customHeight="1">
      <c r="A1291" s="164" t="s">
        <v>103</v>
      </c>
      <c r="B1291" s="164"/>
      <c r="C1291" s="164"/>
      <c r="D1291" s="165" t="s">
        <v>104</v>
      </c>
      <c r="E1291" s="164" t="s">
        <v>105</v>
      </c>
      <c r="F1291" s="164"/>
      <c r="G1291" s="164"/>
      <c r="H1291" s="164"/>
      <c r="I1291" s="164"/>
    </row>
    <row r="1292" spans="1:9">
      <c r="A1292" s="164"/>
      <c r="B1292" s="164"/>
      <c r="C1292" s="164"/>
      <c r="D1292" s="165"/>
      <c r="E1292" s="164"/>
      <c r="F1292" s="164"/>
      <c r="G1292" s="164"/>
      <c r="H1292" s="164"/>
      <c r="I1292" s="164"/>
    </row>
    <row r="1293" spans="1:9">
      <c r="A1293" s="164"/>
      <c r="B1293" s="164"/>
      <c r="C1293" s="164"/>
      <c r="D1293" s="165"/>
      <c r="E1293" s="164"/>
      <c r="F1293" s="164"/>
      <c r="G1293" s="164"/>
      <c r="H1293" s="164"/>
      <c r="I1293" s="164"/>
    </row>
    <row r="1294" spans="1:9">
      <c r="A1294" s="164"/>
      <c r="B1294" s="164"/>
      <c r="C1294" s="164"/>
      <c r="D1294" s="165"/>
      <c r="E1294" s="164"/>
      <c r="F1294" s="164"/>
      <c r="G1294" s="164"/>
      <c r="H1294" s="164"/>
      <c r="I1294" s="164"/>
    </row>
    <row r="1295" spans="1:9" ht="15.75" customHeight="1"/>
    <row r="1296" spans="1:9" ht="15.75" thickBot="1"/>
    <row r="1297" spans="1:11" ht="21" thickBot="1">
      <c r="A1297" s="166" t="str">
        <f>SCH!$A$1</f>
        <v>UNIT : PARASSALA</v>
      </c>
      <c r="B1297" s="166"/>
      <c r="C1297" s="166"/>
      <c r="D1297" s="166"/>
      <c r="E1297" s="166"/>
      <c r="F1297" s="166"/>
      <c r="G1297" s="166"/>
      <c r="H1297" s="166"/>
      <c r="I1297" s="166"/>
    </row>
    <row r="1298" spans="1:11" ht="19.5" thickBot="1">
      <c r="A1298" s="167" t="s">
        <v>87</v>
      </c>
      <c r="B1298" s="167"/>
      <c r="C1298" s="167"/>
      <c r="D1298" s="170"/>
      <c r="E1298" s="170"/>
      <c r="F1298" s="170"/>
      <c r="G1298" s="168" t="s">
        <v>88</v>
      </c>
      <c r="H1298" s="168"/>
      <c r="I1298" s="168"/>
    </row>
    <row r="1299" spans="1:11" ht="16.5" thickBot="1">
      <c r="A1299" s="158" t="s">
        <v>89</v>
      </c>
      <c r="B1299" s="158"/>
      <c r="C1299" s="89" t="s">
        <v>90</v>
      </c>
      <c r="D1299" s="133" t="s">
        <v>91</v>
      </c>
      <c r="E1299" s="159">
        <v>72</v>
      </c>
      <c r="F1299" s="159"/>
      <c r="G1299" s="90" t="s">
        <v>92</v>
      </c>
      <c r="H1299" s="160"/>
      <c r="I1299" s="160"/>
    </row>
    <row r="1300" spans="1:11" ht="29.25" thickBot="1">
      <c r="A1300" s="92" t="s">
        <v>4</v>
      </c>
      <c r="B1300" s="93" t="s">
        <v>18</v>
      </c>
      <c r="C1300" s="93" t="s">
        <v>19</v>
      </c>
      <c r="D1300" s="93" t="s">
        <v>93</v>
      </c>
      <c r="E1300" s="93" t="s">
        <v>20</v>
      </c>
      <c r="F1300" s="94" t="s">
        <v>94</v>
      </c>
      <c r="G1300" s="95" t="s">
        <v>95</v>
      </c>
      <c r="H1300" s="94" t="s">
        <v>17</v>
      </c>
      <c r="I1300" s="96" t="s">
        <v>23</v>
      </c>
    </row>
    <row r="1301" spans="1:11" ht="15.75">
      <c r="A1301" s="97">
        <v>1</v>
      </c>
      <c r="B1301" s="98">
        <f>IFERROR(VLOOKUP(E1299&amp;-$A1301,SCH!$E$5:$P$9552,2,0),"")</f>
        <v>0.4513888888888889</v>
      </c>
      <c r="C1301" s="98" t="str">
        <f>IFERROR(VLOOKUP(E1299&amp;-$A1301,SCH!$E$5:$P$9552,3,0),"")</f>
        <v>PSL</v>
      </c>
      <c r="D1301" s="98" t="str">
        <f>IFERROR(VLOOKUP(E1299&amp;-$A1301,SCH!$E$5:$P$9552,4,0),"")</f>
        <v>KLKV-NTA</v>
      </c>
      <c r="E1301" s="98" t="str">
        <f>IFERROR(VLOOKUP(E1299&amp;-$A1301,SCH!$E$5:$P$9552,5,0),"")</f>
        <v>MC</v>
      </c>
      <c r="F1301" s="98">
        <f>IFERROR(VLOOKUP(E1299&amp;-$A1301,SCH!$E$5:$P$9552,6,0),"")</f>
        <v>0.53472222222222221</v>
      </c>
      <c r="G1301" s="99">
        <f>IFERROR(VLOOKUP(E1299&amp;-$A1301,SCH!$E$5:$P$9552,7,0),"")</f>
        <v>43.5</v>
      </c>
      <c r="H1301" s="100">
        <f t="shared" ref="H1301:H1307" si="61">IFERROR((B1302-F1301),"")</f>
        <v>6.9444444444444198E-3</v>
      </c>
      <c r="I1301" s="101"/>
    </row>
    <row r="1302" spans="1:11" ht="15.75">
      <c r="A1302" s="102">
        <v>2</v>
      </c>
      <c r="B1302" s="17">
        <f>IFERROR(VLOOKUP(E1299&amp;-$A1302,SCH!$E$5:$P$9552,2,0),"")</f>
        <v>0.54166666666666663</v>
      </c>
      <c r="C1302" s="17" t="str">
        <f>IFERROR(VLOOKUP(E1299&amp;-$A1302,SCH!$E$5:$P$9552,3,0),"")</f>
        <v>MC</v>
      </c>
      <c r="D1302" s="17" t="str">
        <f>IFERROR(VLOOKUP(E1299&amp;-$A1302,SCH!$E$5:$P$9552,4,0),"")</f>
        <v>VZM-PVR</v>
      </c>
      <c r="E1302" s="17" t="str">
        <f>IFERROR(VLOOKUP(E1299&amp;-$A1302,SCH!$E$5:$P$9552,5,0),"")</f>
        <v>KLKV</v>
      </c>
      <c r="F1302" s="17">
        <f>IFERROR(VLOOKUP(E1299&amp;-$A1302,SCH!$E$5:$P$9552,6,0),"")</f>
        <v>0.63194444444444442</v>
      </c>
      <c r="G1302" s="103">
        <f>IFERROR(VLOOKUP(E1299&amp;-$A1302,SCH!$E$5:$P$9552,7,0),"")</f>
        <v>52</v>
      </c>
      <c r="H1302" s="115">
        <f t="shared" si="61"/>
        <v>5.208333333333337E-2</v>
      </c>
      <c r="I1302" s="104"/>
    </row>
    <row r="1303" spans="1:11" ht="15.75">
      <c r="A1303" s="102">
        <v>3</v>
      </c>
      <c r="B1303" s="17">
        <f>IFERROR(VLOOKUP(E1299&amp;-$A1303,SCH!$E$5:$P$9552,2,0),"")</f>
        <v>0.68402777777777779</v>
      </c>
      <c r="C1303" s="17" t="str">
        <f>IFERROR(VLOOKUP(E1299&amp;-$A1303,SCH!$E$5:$P$9552,3,0),"")</f>
        <v>KLKV</v>
      </c>
      <c r="D1303" s="17" t="str">
        <f>IFERROR(VLOOKUP(E1299&amp;-$A1303,SCH!$E$5:$P$9552,4,0),"")</f>
        <v>NH</v>
      </c>
      <c r="E1303" s="17" t="str">
        <f>IFERROR(VLOOKUP(E1299&amp;-$A1303,SCH!$E$5:$P$9552,5,0),"")</f>
        <v>TVM</v>
      </c>
      <c r="F1303" s="17">
        <f>IFERROR(VLOOKUP(E1299&amp;-$A1303,SCH!$E$5:$P$9552,6,0),"")</f>
        <v>0.74652777777777779</v>
      </c>
      <c r="G1303" s="103">
        <f>IFERROR(VLOOKUP(E1299&amp;-$A1303,SCH!$E$5:$P$9552,7,0),"")</f>
        <v>33.700000000000003</v>
      </c>
      <c r="H1303" s="115">
        <f t="shared" si="61"/>
        <v>6.9444444444444198E-3</v>
      </c>
      <c r="I1303" s="104"/>
    </row>
    <row r="1304" spans="1:11" ht="15.75">
      <c r="A1304" s="102">
        <v>4</v>
      </c>
      <c r="B1304" s="17">
        <f>IFERROR(VLOOKUP(E1299&amp;-$A1304,SCH!$E$5:$P$9552,2,0),"")</f>
        <v>0.75347222222222221</v>
      </c>
      <c r="C1304" s="17" t="str">
        <f>IFERROR(VLOOKUP(E1299&amp;-$A1304,SCH!$E$5:$P$9552,3,0),"")</f>
        <v>TVM</v>
      </c>
      <c r="D1304" s="17" t="str">
        <f>IFERROR(VLOOKUP(E1299&amp;-$A1304,SCH!$E$5:$P$9552,4,0),"")</f>
        <v>NH-KLKV</v>
      </c>
      <c r="E1304" s="17" t="str">
        <f>IFERROR(VLOOKUP(E1299&amp;-$A1304,SCH!$E$5:$P$9552,5,0),"")</f>
        <v>PSL</v>
      </c>
      <c r="F1304" s="17">
        <f>IFERROR(VLOOKUP(E1299&amp;-$A1304,SCH!$E$5:$P$9552,6,0),"")</f>
        <v>0.81597222222222221</v>
      </c>
      <c r="G1304" s="103">
        <f>IFERROR(VLOOKUP(E1299&amp;-$A1304,SCH!$E$5:$P$9552,7,0),"")</f>
        <v>37.200000000000003</v>
      </c>
      <c r="H1304" s="115" t="str">
        <f t="shared" si="61"/>
        <v/>
      </c>
      <c r="I1304" s="104"/>
      <c r="K1304" t="s">
        <v>144</v>
      </c>
    </row>
    <row r="1305" spans="1:11" ht="15.75">
      <c r="A1305" s="102">
        <v>5</v>
      </c>
      <c r="B1305" s="17" t="str">
        <f>IFERROR(VLOOKUP(E1299&amp;-$A1305,SCH!$E$5:$P$9552,2,0),"")</f>
        <v/>
      </c>
      <c r="C1305" s="17" t="str">
        <f>IFERROR(VLOOKUP(E1299&amp;-$A1305,SCH!$E$5:$P$9552,3,0),"")</f>
        <v/>
      </c>
      <c r="D1305" s="17" t="str">
        <f>IFERROR(VLOOKUP(E1299&amp;-$A1305,SCH!$E$5:$P$9552,4,0),"")</f>
        <v/>
      </c>
      <c r="E1305" s="17" t="str">
        <f>IFERROR(VLOOKUP(E1299&amp;-$A1305,SCH!$E$5:$P$9552,5,0),"")</f>
        <v/>
      </c>
      <c r="F1305" s="17" t="str">
        <f>IFERROR(VLOOKUP(E1299&amp;-$A1305,SCH!$E$5:$P$9552,6,0),"")</f>
        <v/>
      </c>
      <c r="G1305" s="103" t="str">
        <f>IFERROR(VLOOKUP(E1299&amp;-$A1305,SCH!$E$5:$P$9552,7,0),"")</f>
        <v/>
      </c>
      <c r="H1305" s="115" t="str">
        <f t="shared" si="61"/>
        <v/>
      </c>
      <c r="I1305" s="104"/>
    </row>
    <row r="1306" spans="1:11" ht="15.75">
      <c r="A1306" s="102">
        <v>6</v>
      </c>
      <c r="B1306" s="17" t="str">
        <f>IFERROR(VLOOKUP(E1299&amp;-$A1306,SCH!$E$5:$P$9552,2,0),"")</f>
        <v/>
      </c>
      <c r="C1306" s="17" t="str">
        <f>IFERROR(VLOOKUP(E1299&amp;-$A1306,SCH!$E$5:$P$9552,3,0),"")</f>
        <v/>
      </c>
      <c r="D1306" s="17" t="str">
        <f>IFERROR(VLOOKUP(E1299&amp;-$A1306,SCH!$E$5:$P$9552,4,0),"")</f>
        <v/>
      </c>
      <c r="E1306" s="17" t="str">
        <f>IFERROR(VLOOKUP(E1299&amp;-$A1306,SCH!$E$5:$P$9552,5,0),"")</f>
        <v/>
      </c>
      <c r="F1306" s="17" t="str">
        <f>IFERROR(VLOOKUP(E1299&amp;-$A1306,SCH!$E$5:$P$9552,6,0),"")</f>
        <v/>
      </c>
      <c r="G1306" s="103" t="str">
        <f>IFERROR(VLOOKUP(E1299&amp;-$A1306,SCH!$E$5:$P$9552,7,0),"")</f>
        <v/>
      </c>
      <c r="H1306" s="115" t="str">
        <f t="shared" si="61"/>
        <v/>
      </c>
      <c r="I1306" s="104"/>
    </row>
    <row r="1307" spans="1:11" ht="15.75">
      <c r="A1307" s="102">
        <v>7</v>
      </c>
      <c r="B1307" s="17" t="str">
        <f>IFERROR(VLOOKUP(E1299&amp;-$A1307,SCH!$E$5:$P$9552,2,0),"")</f>
        <v/>
      </c>
      <c r="C1307" s="17" t="str">
        <f>IFERROR(VLOOKUP(E1299&amp;-$A1307,SCH!$E$5:$P$9552,3,0),"")</f>
        <v/>
      </c>
      <c r="D1307" s="17" t="str">
        <f>IFERROR(VLOOKUP(E1299&amp;-$A1307,SCH!$E$5:$P$9552,4,0),"")</f>
        <v/>
      </c>
      <c r="E1307" s="17" t="str">
        <f>IFERROR(VLOOKUP(E1299&amp;-$A1307,SCH!$E$5:$P$9552,5,0),"")</f>
        <v/>
      </c>
      <c r="F1307" s="17" t="str">
        <f>IFERROR(VLOOKUP(E1299&amp;-$A1307,SCH!$E$5:$P$9552,6,0),"")</f>
        <v/>
      </c>
      <c r="G1307" s="103" t="str">
        <f>IFERROR(VLOOKUP(E1299&amp;-$A1307,SCH!$E$5:$P$9552,7,0),"")</f>
        <v/>
      </c>
      <c r="H1307" s="115" t="str">
        <f t="shared" si="61"/>
        <v/>
      </c>
      <c r="I1307" s="104"/>
    </row>
    <row r="1308" spans="1:11" ht="16.5" thickBot="1">
      <c r="A1308" s="102">
        <v>8</v>
      </c>
      <c r="B1308" s="17" t="str">
        <f>IFERROR(VLOOKUP(E1299&amp;-$A1308,SCH!$E$5:$P$9552,2,0),"")</f>
        <v/>
      </c>
      <c r="C1308" s="17" t="str">
        <f>IFERROR(VLOOKUP(E1299&amp;-$A1308,SCH!$E$5:$P$9552,3,0),"")</f>
        <v/>
      </c>
      <c r="D1308" s="17" t="str">
        <f>IFERROR(VLOOKUP(E1299&amp;-$A1308,SCH!$E$5:$P$9552,4,0),"")</f>
        <v/>
      </c>
      <c r="E1308" s="17" t="str">
        <f>IFERROR(VLOOKUP(E1299&amp;-$A1308,SCH!$E$5:$P$9552,5,0),"")</f>
        <v/>
      </c>
      <c r="F1308" s="17" t="str">
        <f>IFERROR(VLOOKUP(E1299&amp;-$A1308,SCH!$E$5:$P$9552,6,0),"")</f>
        <v/>
      </c>
      <c r="G1308" s="103" t="str">
        <f>IFERROR(VLOOKUP(E1299&amp;-$A1308,SCH!$E$5:$P$9552,7,0),"")</f>
        <v/>
      </c>
      <c r="H1308" s="115" t="str">
        <f>IFERROR((#REF!-F1308),"")</f>
        <v/>
      </c>
      <c r="I1308" s="104"/>
    </row>
    <row r="1309" spans="1:11" ht="16.5" thickBot="1">
      <c r="A1309" s="161" t="s">
        <v>96</v>
      </c>
      <c r="B1309" s="161"/>
      <c r="C1309" s="111">
        <f>B1301-TIME(0,15,0)</f>
        <v>0.44097222222222221</v>
      </c>
      <c r="D1309" s="134" t="s">
        <v>97</v>
      </c>
      <c r="E1309" s="112">
        <v>0.33333333333333331</v>
      </c>
      <c r="F1309" s="162" t="s">
        <v>98</v>
      </c>
      <c r="G1309" s="162"/>
      <c r="H1309" s="162"/>
      <c r="I1309" s="113">
        <f>SUM(G1301:G1308)</f>
        <v>166.39999999999998</v>
      </c>
    </row>
    <row r="1310" spans="1:11" ht="16.5" thickBot="1">
      <c r="A1310" s="161" t="s">
        <v>99</v>
      </c>
      <c r="B1310" s="161"/>
      <c r="C1310" s="111">
        <f>C1309+E1310</f>
        <v>0.82638888888888884</v>
      </c>
      <c r="D1310" s="134" t="s">
        <v>100</v>
      </c>
      <c r="E1310" s="112">
        <f>VLOOKUP(E1299&amp;-$A1301,SCH!$E$5:$P$9552,9,0)</f>
        <v>0.38541666666666669</v>
      </c>
      <c r="F1310" s="162" t="s">
        <v>101</v>
      </c>
      <c r="G1310" s="162"/>
      <c r="H1310" s="162"/>
      <c r="I1310" s="114">
        <v>0</v>
      </c>
    </row>
    <row r="1311" spans="1:11" ht="15.75" thickBot="1">
      <c r="A1311" s="163" t="s">
        <v>102</v>
      </c>
      <c r="B1311" s="163"/>
      <c r="C1311" s="163"/>
      <c r="D1311" s="163"/>
      <c r="E1311" s="163"/>
      <c r="F1311" s="163"/>
      <c r="G1311" s="163"/>
      <c r="H1311" s="163"/>
      <c r="I1311" s="163"/>
    </row>
    <row r="1312" spans="1:11" ht="15.75" thickBot="1">
      <c r="A1312" s="163"/>
      <c r="B1312" s="163"/>
      <c r="C1312" s="163"/>
      <c r="D1312" s="163"/>
      <c r="E1312" s="163"/>
      <c r="F1312" s="163"/>
      <c r="G1312" s="163"/>
      <c r="H1312" s="163"/>
      <c r="I1312" s="163"/>
    </row>
    <row r="1313" spans="1:9" ht="15.75" thickBot="1">
      <c r="A1313" s="163"/>
      <c r="B1313" s="163"/>
      <c r="C1313" s="163"/>
      <c r="D1313" s="163"/>
      <c r="E1313" s="163"/>
      <c r="F1313" s="163"/>
      <c r="G1313" s="163"/>
      <c r="H1313" s="163"/>
      <c r="I1313" s="163"/>
    </row>
    <row r="1314" spans="1:9" ht="15.75" thickBot="1">
      <c r="A1314" s="164" t="s">
        <v>103</v>
      </c>
      <c r="B1314" s="164"/>
      <c r="C1314" s="164"/>
      <c r="D1314" s="165" t="s">
        <v>104</v>
      </c>
      <c r="E1314" s="164" t="s">
        <v>105</v>
      </c>
      <c r="F1314" s="164"/>
      <c r="G1314" s="164"/>
      <c r="H1314" s="164"/>
      <c r="I1314" s="164"/>
    </row>
    <row r="1315" spans="1:9" ht="15.75" thickBot="1">
      <c r="A1315" s="164"/>
      <c r="B1315" s="164"/>
      <c r="C1315" s="164"/>
      <c r="D1315" s="165"/>
      <c r="E1315" s="164"/>
      <c r="F1315" s="164"/>
      <c r="G1315" s="164"/>
      <c r="H1315" s="164"/>
      <c r="I1315" s="164"/>
    </row>
    <row r="1316" spans="1:9" ht="15.75" thickBot="1">
      <c r="A1316" s="164"/>
      <c r="B1316" s="164"/>
      <c r="C1316" s="164"/>
      <c r="D1316" s="165"/>
      <c r="E1316" s="164"/>
      <c r="F1316" s="164"/>
      <c r="G1316" s="164"/>
      <c r="H1316" s="164"/>
      <c r="I1316" s="164"/>
    </row>
    <row r="1317" spans="1:9" ht="15.75" thickBot="1">
      <c r="A1317" s="164"/>
      <c r="B1317" s="164"/>
      <c r="C1317" s="164"/>
      <c r="D1317" s="165"/>
      <c r="E1317" s="164"/>
      <c r="F1317" s="164"/>
      <c r="G1317" s="164"/>
      <c r="H1317" s="164"/>
      <c r="I1317" s="164"/>
    </row>
    <row r="1318" spans="1:9" ht="15.75" thickBot="1"/>
    <row r="1319" spans="1:9" ht="21" thickBot="1">
      <c r="A1319" s="166" t="str">
        <f>SCH!$A$1</f>
        <v>UNIT : PARASSALA</v>
      </c>
      <c r="B1319" s="166"/>
      <c r="C1319" s="166"/>
      <c r="D1319" s="166"/>
      <c r="E1319" s="166"/>
      <c r="F1319" s="166"/>
      <c r="G1319" s="166"/>
      <c r="H1319" s="166"/>
      <c r="I1319" s="166"/>
    </row>
    <row r="1320" spans="1:9" ht="19.5" thickBot="1">
      <c r="A1320" s="167" t="s">
        <v>87</v>
      </c>
      <c r="B1320" s="167"/>
      <c r="C1320" s="167"/>
      <c r="D1320" s="169" t="s">
        <v>151</v>
      </c>
      <c r="E1320" s="169"/>
      <c r="F1320" s="169"/>
      <c r="G1320" s="168" t="s">
        <v>88</v>
      </c>
      <c r="H1320" s="168"/>
      <c r="I1320" s="168"/>
    </row>
    <row r="1321" spans="1:9" ht="16.5" thickBot="1">
      <c r="A1321" s="158" t="s">
        <v>89</v>
      </c>
      <c r="B1321" s="158"/>
      <c r="C1321" s="89" t="s">
        <v>90</v>
      </c>
      <c r="D1321" s="146" t="s">
        <v>91</v>
      </c>
      <c r="E1321" s="159">
        <v>73</v>
      </c>
      <c r="F1321" s="159"/>
      <c r="G1321" s="90" t="s">
        <v>92</v>
      </c>
      <c r="H1321" s="160"/>
      <c r="I1321" s="160"/>
    </row>
    <row r="1322" spans="1:9" ht="29.25" thickBot="1">
      <c r="A1322" s="92" t="s">
        <v>4</v>
      </c>
      <c r="B1322" s="93" t="s">
        <v>18</v>
      </c>
      <c r="C1322" s="93" t="s">
        <v>19</v>
      </c>
      <c r="D1322" s="93" t="s">
        <v>93</v>
      </c>
      <c r="E1322" s="93" t="s">
        <v>20</v>
      </c>
      <c r="F1322" s="94" t="s">
        <v>94</v>
      </c>
      <c r="G1322" s="95" t="s">
        <v>95</v>
      </c>
      <c r="H1322" s="94" t="s">
        <v>17</v>
      </c>
      <c r="I1322" s="96" t="s">
        <v>23</v>
      </c>
    </row>
    <row r="1323" spans="1:9" ht="31.5">
      <c r="A1323" s="97">
        <v>1</v>
      </c>
      <c r="B1323" s="98">
        <f>IFERROR(VLOOKUP(E1321&amp;-$A1323,SCH!$E$5:$P$9552,2,0),"")</f>
        <v>0.20833333333333334</v>
      </c>
      <c r="C1323" s="98" t="str">
        <f>IFERROR(VLOOKUP(E1321&amp;-$A1323,SCH!$E$5:$P$9552,3,0),"")</f>
        <v>PSL</v>
      </c>
      <c r="D1323" s="98" t="str">
        <f>IFERROR(VLOOKUP(E1321&amp;-$A1323,SCH!$E$5:$P$9552,4,0),"")</f>
        <v>MKD-KLD-PLKDA-NTA-TVM-MC-SKRM-CHPY</v>
      </c>
      <c r="E1323" s="98" t="str">
        <f>IFERROR(VLOOKUP(E1321&amp;-$A1323,SCH!$E$5:$P$9552,5,0),"")</f>
        <v>PCD</v>
      </c>
      <c r="F1323" s="98">
        <f>IFERROR(VLOOKUP(E1321&amp;-$A1323,SCH!$E$5:$P$9552,6,0),"")</f>
        <v>0.32291666666666669</v>
      </c>
      <c r="G1323" s="99">
        <f>IFERROR(VLOOKUP(E1321&amp;-$A1323,SCH!$E$5:$P$9552,7,0),"")</f>
        <v>66.5</v>
      </c>
      <c r="H1323" s="100">
        <f t="shared" ref="H1323:H1329" si="62">IFERROR((B1324-F1323),"")</f>
        <v>2.0833333333333315E-2</v>
      </c>
      <c r="I1323" s="101"/>
    </row>
    <row r="1324" spans="1:9" ht="15.75">
      <c r="A1324" s="102">
        <v>2</v>
      </c>
      <c r="B1324" s="17">
        <f>IFERROR(VLOOKUP(E1321&amp;-$A1324,SCH!$E$5:$P$9552,2,0),"")</f>
        <v>0.34375</v>
      </c>
      <c r="C1324" s="17" t="str">
        <f>IFERROR(VLOOKUP(E1321&amp;-$A1324,SCH!$E$5:$P$9552,3,0),"")</f>
        <v>PCD</v>
      </c>
      <c r="D1324" s="17" t="str">
        <f>IFERROR(VLOOKUP(E1321&amp;-$A1324,SCH!$E$5:$P$9552,4,0),"")</f>
        <v>KTNI-KDPM-TVM-NTA</v>
      </c>
      <c r="E1324" s="17" t="str">
        <f>IFERROR(VLOOKUP(E1321&amp;-$A1324,SCH!$E$5:$P$9552,5,0),"")</f>
        <v>KLKV</v>
      </c>
      <c r="F1324" s="17">
        <f>IFERROR(VLOOKUP(E1321&amp;-$A1324,SCH!$E$5:$P$9552,6,0),"")</f>
        <v>0.44097222222222221</v>
      </c>
      <c r="G1324" s="103">
        <f>IFERROR(VLOOKUP(E1321&amp;-$A1324,SCH!$E$5:$P$9552,7,0),"")</f>
        <v>53</v>
      </c>
      <c r="H1324" s="115">
        <f t="shared" si="62"/>
        <v>6.9444444444444753E-3</v>
      </c>
      <c r="I1324" s="104"/>
    </row>
    <row r="1325" spans="1:9" ht="15.75">
      <c r="A1325" s="102">
        <v>3</v>
      </c>
      <c r="B1325" s="17">
        <f>IFERROR(VLOOKUP(E1321&amp;-$A1325,SCH!$E$5:$P$9552,2,0),"")</f>
        <v>0.44791666666666669</v>
      </c>
      <c r="C1325" s="17" t="str">
        <f>IFERROR(VLOOKUP(E1321&amp;-$A1325,SCH!$E$5:$P$9552,3,0),"")</f>
        <v>KLKV</v>
      </c>
      <c r="D1325" s="17" t="str">
        <f>IFERROR(VLOOKUP(E1321&amp;-$A1325,SCH!$E$5:$P$9552,4,0),"")</f>
        <v>KRKM</v>
      </c>
      <c r="E1325" s="17" t="str">
        <f>IFERROR(VLOOKUP(E1321&amp;-$A1325,SCH!$E$5:$P$9552,5,0),"")</f>
        <v>VLRD</v>
      </c>
      <c r="F1325" s="17">
        <f>IFERROR(VLOOKUP(E1321&amp;-$A1325,SCH!$E$5:$P$9552,6,0),"")</f>
        <v>0.47916666666666669</v>
      </c>
      <c r="G1325" s="103">
        <f>IFERROR(VLOOKUP(E1321&amp;-$A1325,SCH!$E$5:$P$9552,7,0),"")</f>
        <v>17</v>
      </c>
      <c r="H1325" s="115">
        <f t="shared" si="62"/>
        <v>6.9444444444444198E-3</v>
      </c>
      <c r="I1325" s="104"/>
    </row>
    <row r="1326" spans="1:9" ht="15.75">
      <c r="A1326" s="102">
        <v>4</v>
      </c>
      <c r="B1326" s="17">
        <f>IFERROR(VLOOKUP(E1321&amp;-$A1326,SCH!$E$5:$P$9552,2,0),"")</f>
        <v>0.4861111111111111</v>
      </c>
      <c r="C1326" s="17" t="str">
        <f>IFERROR(VLOOKUP(E1321&amp;-$A1326,SCH!$E$5:$P$9552,3,0),"")</f>
        <v>VLRD</v>
      </c>
      <c r="D1326" s="17" t="str">
        <f>IFERROR(VLOOKUP(E1321&amp;-$A1326,SCH!$E$5:$P$9552,4,0),"")</f>
        <v>KRKM-KLKV</v>
      </c>
      <c r="E1326" s="17" t="str">
        <f>IFERROR(VLOOKUP(E1321&amp;-$A1326,SCH!$E$5:$P$9552,5,0),"")</f>
        <v>PSL</v>
      </c>
      <c r="F1326" s="17">
        <f>IFERROR(VLOOKUP(E1321&amp;-$A1326,SCH!$E$5:$P$9552,6,0),"")</f>
        <v>0.52083333333333337</v>
      </c>
      <c r="G1326" s="103">
        <f>IFERROR(VLOOKUP(E1321&amp;-$A1326,SCH!$E$5:$P$9552,7,0),"")</f>
        <v>20.5</v>
      </c>
      <c r="H1326" s="115" t="str">
        <f t="shared" si="62"/>
        <v/>
      </c>
      <c r="I1326" s="104"/>
    </row>
    <row r="1327" spans="1:9" ht="15.75">
      <c r="A1327" s="102">
        <v>5</v>
      </c>
      <c r="B1327" s="17" t="str">
        <f>IFERROR(VLOOKUP(E1321&amp;-$A1327,SCH!$E$5:$P$9552,2,0),"")</f>
        <v/>
      </c>
      <c r="C1327" s="17" t="str">
        <f>IFERROR(VLOOKUP(E1321&amp;-$A1327,SCH!$E$5:$P$9552,3,0),"")</f>
        <v/>
      </c>
      <c r="D1327" s="17" t="str">
        <f>IFERROR(VLOOKUP(E1321&amp;-$A1327,SCH!$E$5:$P$9552,4,0),"")</f>
        <v/>
      </c>
      <c r="E1327" s="17" t="str">
        <f>IFERROR(VLOOKUP(E1321&amp;-$A1327,SCH!$E$5:$P$9552,5,0),"")</f>
        <v/>
      </c>
      <c r="F1327" s="17" t="str">
        <f>IFERROR(VLOOKUP(E1321&amp;-$A1327,SCH!$E$5:$P$9552,6,0),"")</f>
        <v/>
      </c>
      <c r="G1327" s="103" t="str">
        <f>IFERROR(VLOOKUP(E1321&amp;-$A1327,SCH!$E$5:$P$9552,7,0),"")</f>
        <v/>
      </c>
      <c r="H1327" s="115" t="str">
        <f t="shared" si="62"/>
        <v/>
      </c>
      <c r="I1327" s="104"/>
    </row>
    <row r="1328" spans="1:9" ht="15.75">
      <c r="A1328" s="102">
        <v>6</v>
      </c>
      <c r="B1328" s="17" t="str">
        <f>IFERROR(VLOOKUP(E1321&amp;-$A1328,SCH!$E$5:$P$9552,2,0),"")</f>
        <v/>
      </c>
      <c r="C1328" s="17" t="str">
        <f>IFERROR(VLOOKUP(E1321&amp;-$A1328,SCH!$E$5:$P$9552,3,0),"")</f>
        <v/>
      </c>
      <c r="D1328" s="17" t="str">
        <f>IFERROR(VLOOKUP(E1321&amp;-$A1328,SCH!$E$5:$P$9552,4,0),"")</f>
        <v/>
      </c>
      <c r="E1328" s="17" t="str">
        <f>IFERROR(VLOOKUP(E1321&amp;-$A1328,SCH!$E$5:$P$9552,5,0),"")</f>
        <v/>
      </c>
      <c r="F1328" s="17" t="str">
        <f>IFERROR(VLOOKUP(E1321&amp;-$A1328,SCH!$E$5:$P$9552,6,0),"")</f>
        <v/>
      </c>
      <c r="G1328" s="103" t="str">
        <f>IFERROR(VLOOKUP(E1321&amp;-$A1328,SCH!$E$5:$P$9552,7,0),"")</f>
        <v/>
      </c>
      <c r="H1328" s="115" t="str">
        <f t="shared" si="62"/>
        <v/>
      </c>
      <c r="I1328" s="104"/>
    </row>
    <row r="1329" spans="1:9" ht="15.75">
      <c r="A1329" s="102">
        <v>7</v>
      </c>
      <c r="B1329" s="17" t="str">
        <f>IFERROR(VLOOKUP(E1321&amp;-$A1329,SCH!$E$5:$P$9552,2,0),"")</f>
        <v/>
      </c>
      <c r="C1329" s="17" t="str">
        <f>IFERROR(VLOOKUP(E1321&amp;-$A1329,SCH!$E$5:$P$9552,3,0),"")</f>
        <v/>
      </c>
      <c r="D1329" s="17" t="str">
        <f>IFERROR(VLOOKUP(E1321&amp;-$A1329,SCH!$E$5:$P$9552,4,0),"")</f>
        <v/>
      </c>
      <c r="E1329" s="17" t="str">
        <f>IFERROR(VLOOKUP(E1321&amp;-$A1329,SCH!$E$5:$P$9552,5,0),"")</f>
        <v/>
      </c>
      <c r="F1329" s="17" t="str">
        <f>IFERROR(VLOOKUP(E1321&amp;-$A1329,SCH!$E$5:$P$9552,6,0),"")</f>
        <v/>
      </c>
      <c r="G1329" s="103" t="str">
        <f>IFERROR(VLOOKUP(E1321&amp;-$A1329,SCH!$E$5:$P$9552,7,0),"")</f>
        <v/>
      </c>
      <c r="H1329" s="115" t="str">
        <f t="shared" si="62"/>
        <v/>
      </c>
      <c r="I1329" s="104"/>
    </row>
    <row r="1330" spans="1:9" ht="16.5" thickBot="1">
      <c r="A1330" s="105">
        <v>8</v>
      </c>
      <c r="B1330" s="24" t="str">
        <f>IFERROR(VLOOKUP(E1321&amp;-$A1330,SCH!$E$5:$P$9552,2,0),"")</f>
        <v/>
      </c>
      <c r="C1330" s="24" t="str">
        <f>IFERROR(VLOOKUP(E1321&amp;-$A1330,SCH!$E$5:$P$9552,3,0),"")</f>
        <v/>
      </c>
      <c r="D1330" s="24" t="str">
        <f>IFERROR(VLOOKUP(E1321&amp;-$A1330,SCH!$E$5:$P$9552,4,0),"")</f>
        <v/>
      </c>
      <c r="E1330" s="24" t="str">
        <f>IFERROR(VLOOKUP(E1321&amp;-$A1330,SCH!$E$5:$P$9552,5,0),"")</f>
        <v/>
      </c>
      <c r="F1330" s="106" t="str">
        <f>IFERROR(VLOOKUP(E1321&amp;-$A1330,SCH!$E$5:$P$9552,6,0),"")</f>
        <v/>
      </c>
      <c r="G1330" s="107" t="str">
        <f>IFERROR(VLOOKUP(E1321&amp;-$A1330,SCH!$E$5:$P$9552,7,0),"")</f>
        <v/>
      </c>
      <c r="H1330" s="108"/>
      <c r="I1330" s="109"/>
    </row>
    <row r="1331" spans="1:9" ht="16.5" thickBot="1">
      <c r="A1331" s="161" t="s">
        <v>96</v>
      </c>
      <c r="B1331" s="161"/>
      <c r="C1331" s="111">
        <f>B1323-TIME(0,15,0)</f>
        <v>0.19791666666666669</v>
      </c>
      <c r="D1331" s="145" t="s">
        <v>97</v>
      </c>
      <c r="E1331" s="112">
        <f>VLOOKUP(E1321&amp;-$A1323,SCH!$E$5:$P$9552,8,0)</f>
        <v>0.33333333333333337</v>
      </c>
      <c r="F1331" s="162" t="s">
        <v>98</v>
      </c>
      <c r="G1331" s="162"/>
      <c r="H1331" s="162"/>
      <c r="I1331" s="113">
        <f>SUM(G1323:G1330)</f>
        <v>157</v>
      </c>
    </row>
    <row r="1332" spans="1:9" ht="16.5" thickBot="1">
      <c r="A1332" s="161" t="s">
        <v>99</v>
      </c>
      <c r="B1332" s="161"/>
      <c r="C1332" s="111">
        <f>C1331+E1332</f>
        <v>0.53125</v>
      </c>
      <c r="D1332" s="145" t="s">
        <v>100</v>
      </c>
      <c r="E1332" s="112">
        <f>VLOOKUP(E1321&amp;-$A1323,SCH!$E$5:$P$9552,9,0)</f>
        <v>0.33333333333333337</v>
      </c>
      <c r="F1332" s="162" t="s">
        <v>101</v>
      </c>
      <c r="G1332" s="162"/>
      <c r="H1332" s="162"/>
      <c r="I1332" s="114">
        <f>VLOOKUP(E1321&amp;-$A1323,SCH!$E$5:$P$9552,10,0)</f>
        <v>5.5511151231257827E-17</v>
      </c>
    </row>
    <row r="1333" spans="1:9" ht="15.75" customHeight="1" thickBot="1">
      <c r="A1333" s="163" t="s">
        <v>156</v>
      </c>
      <c r="B1333" s="163"/>
      <c r="C1333" s="163"/>
      <c r="D1333" s="163"/>
      <c r="E1333" s="163"/>
      <c r="F1333" s="163"/>
      <c r="G1333" s="163"/>
      <c r="H1333" s="163"/>
      <c r="I1333" s="163"/>
    </row>
    <row r="1334" spans="1:9" ht="15.75" thickBot="1">
      <c r="A1334" s="163"/>
      <c r="B1334" s="163"/>
      <c r="C1334" s="163"/>
      <c r="D1334" s="163"/>
      <c r="E1334" s="163"/>
      <c r="F1334" s="163"/>
      <c r="G1334" s="163"/>
      <c r="H1334" s="163"/>
      <c r="I1334" s="163"/>
    </row>
    <row r="1335" spans="1:9" ht="15.75" thickBot="1">
      <c r="A1335" s="163"/>
      <c r="B1335" s="163"/>
      <c r="C1335" s="163"/>
      <c r="D1335" s="163"/>
      <c r="E1335" s="163"/>
      <c r="F1335" s="163"/>
      <c r="G1335" s="163"/>
      <c r="H1335" s="163"/>
      <c r="I1335" s="163"/>
    </row>
    <row r="1336" spans="1:9" ht="15.75" thickBot="1">
      <c r="A1336" s="164" t="s">
        <v>103</v>
      </c>
      <c r="B1336" s="164"/>
      <c r="C1336" s="164"/>
      <c r="D1336" s="165" t="s">
        <v>104</v>
      </c>
      <c r="E1336" s="164" t="s">
        <v>105</v>
      </c>
      <c r="F1336" s="164"/>
      <c r="G1336" s="164"/>
      <c r="H1336" s="164"/>
      <c r="I1336" s="164"/>
    </row>
    <row r="1337" spans="1:9" ht="15.75" thickBot="1">
      <c r="A1337" s="164"/>
      <c r="B1337" s="164"/>
      <c r="C1337" s="164"/>
      <c r="D1337" s="165"/>
      <c r="E1337" s="164"/>
      <c r="F1337" s="164"/>
      <c r="G1337" s="164"/>
      <c r="H1337" s="164"/>
      <c r="I1337" s="164"/>
    </row>
    <row r="1338" spans="1:9" ht="15.75" thickBot="1">
      <c r="A1338" s="164"/>
      <c r="B1338" s="164"/>
      <c r="C1338" s="164"/>
      <c r="D1338" s="165"/>
      <c r="E1338" s="164"/>
      <c r="F1338" s="164"/>
      <c r="G1338" s="164"/>
      <c r="H1338" s="164"/>
      <c r="I1338" s="164"/>
    </row>
    <row r="1339" spans="1:9" ht="15.75" thickBot="1">
      <c r="A1339" s="164"/>
      <c r="B1339" s="164"/>
      <c r="C1339" s="164"/>
      <c r="D1339" s="165"/>
      <c r="E1339" s="164"/>
      <c r="F1339" s="164"/>
      <c r="G1339" s="164"/>
      <c r="H1339" s="164"/>
      <c r="I1339" s="164"/>
    </row>
    <row r="1340" spans="1:9" ht="15.75" thickBot="1"/>
    <row r="1341" spans="1:9" ht="21" customHeight="1" thickBot="1">
      <c r="A1341" s="166" t="str">
        <f>SCH!$A$1</f>
        <v>UNIT : PARASSALA</v>
      </c>
      <c r="B1341" s="166"/>
      <c r="C1341" s="166"/>
      <c r="D1341" s="166"/>
      <c r="E1341" s="166"/>
      <c r="F1341" s="166"/>
      <c r="G1341" s="166"/>
      <c r="H1341" s="166"/>
      <c r="I1341" s="166"/>
    </row>
    <row r="1342" spans="1:9" ht="19.5" customHeight="1" thickBot="1">
      <c r="A1342" s="167" t="s">
        <v>87</v>
      </c>
      <c r="B1342" s="167"/>
      <c r="C1342" s="167"/>
      <c r="D1342" s="169" t="s">
        <v>151</v>
      </c>
      <c r="E1342" s="169"/>
      <c r="F1342" s="169"/>
      <c r="G1342" s="168" t="s">
        <v>88</v>
      </c>
      <c r="H1342" s="168"/>
      <c r="I1342" s="168"/>
    </row>
    <row r="1343" spans="1:9" ht="16.5" thickBot="1">
      <c r="A1343" s="158" t="s">
        <v>89</v>
      </c>
      <c r="B1343" s="158"/>
      <c r="C1343" s="89" t="s">
        <v>90</v>
      </c>
      <c r="D1343" s="153" t="s">
        <v>91</v>
      </c>
      <c r="E1343" s="159">
        <v>74</v>
      </c>
      <c r="F1343" s="159"/>
      <c r="G1343" s="90" t="s">
        <v>92</v>
      </c>
      <c r="H1343" s="160"/>
      <c r="I1343" s="160"/>
    </row>
    <row r="1344" spans="1:9" ht="29.25" thickBot="1">
      <c r="A1344" s="92" t="s">
        <v>4</v>
      </c>
      <c r="B1344" s="93" t="s">
        <v>18</v>
      </c>
      <c r="C1344" s="93" t="s">
        <v>19</v>
      </c>
      <c r="D1344" s="93" t="s">
        <v>93</v>
      </c>
      <c r="E1344" s="93" t="s">
        <v>20</v>
      </c>
      <c r="F1344" s="94" t="s">
        <v>94</v>
      </c>
      <c r="G1344" s="95" t="s">
        <v>95</v>
      </c>
      <c r="H1344" s="94" t="s">
        <v>17</v>
      </c>
      <c r="I1344" s="96" t="s">
        <v>23</v>
      </c>
    </row>
    <row r="1345" spans="1:9" ht="31.5">
      <c r="A1345" s="97">
        <v>1</v>
      </c>
      <c r="B1345" s="98">
        <f>IFERROR(VLOOKUP(E1343&amp;-$A1345,SCH!$E$5:$P$9552,2,0),"")</f>
        <v>0.51388888888888895</v>
      </c>
      <c r="C1345" s="98" t="str">
        <f>IFERROR(VLOOKUP(E1343&amp;-$A1345,SCH!$E$5:$P$9552,3,0),"")</f>
        <v>PSL</v>
      </c>
      <c r="D1345" s="98" t="str">
        <f>IFERROR(VLOOKUP(E1343&amp;-$A1345,SCH!$E$5:$P$9552,4,0),"")</f>
        <v>KLKV-NTA-TVM-KDPM-MNTL-KTNI</v>
      </c>
      <c r="E1345" s="98" t="str">
        <f>IFERROR(VLOOKUP(E1343&amp;-$A1345,SCH!$E$5:$P$9552,5,0),"")</f>
        <v>PCD</v>
      </c>
      <c r="F1345" s="98">
        <f>IFERROR(VLOOKUP(E1343&amp;-$A1345,SCH!$E$5:$P$9552,6,0),"")</f>
        <v>0.60416666666666674</v>
      </c>
      <c r="G1345" s="99">
        <f>IFERROR(VLOOKUP(E1343&amp;-$A1345,SCH!$E$5:$P$9552,7,0),"")</f>
        <v>53</v>
      </c>
      <c r="H1345" s="100">
        <f t="shared" ref="H1345:H1351" si="63">IFERROR((B1346-F1345),"")</f>
        <v>2.0833333333333259E-2</v>
      </c>
      <c r="I1345" s="101"/>
    </row>
    <row r="1346" spans="1:9" ht="31.5">
      <c r="A1346" s="102">
        <v>2</v>
      </c>
      <c r="B1346" s="17">
        <f>IFERROR(VLOOKUP(E1343&amp;-$A1346,SCH!$E$5:$P$9552,2,0),"")</f>
        <v>0.625</v>
      </c>
      <c r="C1346" s="17" t="str">
        <f>IFERROR(VLOOKUP(E1343&amp;-$A1346,SCH!$E$5:$P$9552,3,0),"")</f>
        <v>PCD</v>
      </c>
      <c r="D1346" s="17" t="str">
        <f>IFERROR(VLOOKUP(E1343&amp;-$A1346,SCH!$E$5:$P$9552,4,0),"")</f>
        <v>KTNI-KDPM-MC-TVM-NTA-UDA-PLKDA-URB</v>
      </c>
      <c r="E1346" s="17" t="str">
        <f>IFERROR(VLOOKUP(E1343&amp;-$A1346,SCH!$E$5:$P$9552,5,0),"")</f>
        <v>KLKV</v>
      </c>
      <c r="F1346" s="17">
        <f>IFERROR(VLOOKUP(E1343&amp;-$A1346,SCH!$E$5:$P$9552,6,0),"")</f>
        <v>0.73611111111111116</v>
      </c>
      <c r="G1346" s="103">
        <f>IFERROR(VLOOKUP(E1343&amp;-$A1346,SCH!$E$5:$P$9552,7,0),"")</f>
        <v>59.8</v>
      </c>
      <c r="H1346" s="115">
        <f t="shared" si="63"/>
        <v>6.9444444444443088E-3</v>
      </c>
      <c r="I1346" s="104"/>
    </row>
    <row r="1347" spans="1:9" ht="15.75">
      <c r="A1347" s="102">
        <v>3</v>
      </c>
      <c r="B1347" s="17">
        <f>IFERROR(VLOOKUP(E1343&amp;-$A1347,SCH!$E$5:$P$9552,2,0),"")</f>
        <v>0.74305555555555547</v>
      </c>
      <c r="C1347" s="17" t="str">
        <f>IFERROR(VLOOKUP(E1343&amp;-$A1347,SCH!$E$5:$P$9552,3,0),"")</f>
        <v>KLKV</v>
      </c>
      <c r="D1347" s="17" t="str">
        <f>IFERROR(VLOOKUP(E1343&amp;-$A1347,SCH!$E$5:$P$9552,4,0),"")</f>
        <v>KRKM</v>
      </c>
      <c r="E1347" s="17" t="str">
        <f>IFERROR(VLOOKUP(E1343&amp;-$A1347,SCH!$E$5:$P$9552,5,0),"")</f>
        <v>VLRD</v>
      </c>
      <c r="F1347" s="17">
        <f>IFERROR(VLOOKUP(E1343&amp;-$A1347,SCH!$E$5:$P$9552,6,0),"")</f>
        <v>0.77083333333333326</v>
      </c>
      <c r="G1347" s="103">
        <f>IFERROR(VLOOKUP(E1343&amp;-$A1347,SCH!$E$5:$P$9552,7,0),"")</f>
        <v>17</v>
      </c>
      <c r="H1347" s="115">
        <f t="shared" si="63"/>
        <v>6.9444444444445308E-3</v>
      </c>
      <c r="I1347" s="104"/>
    </row>
    <row r="1348" spans="1:9" ht="15.75">
      <c r="A1348" s="102">
        <v>4</v>
      </c>
      <c r="B1348" s="17">
        <f>IFERROR(VLOOKUP(E1343&amp;-$A1348,SCH!$E$5:$P$9552,2,0),"")</f>
        <v>0.77777777777777779</v>
      </c>
      <c r="C1348" s="17" t="str">
        <f>IFERROR(VLOOKUP(E1343&amp;-$A1348,SCH!$E$5:$P$9552,3,0),"")</f>
        <v>VLRD</v>
      </c>
      <c r="D1348" s="17" t="str">
        <f>IFERROR(VLOOKUP(E1343&amp;-$A1348,SCH!$E$5:$P$9552,4,0),"")</f>
        <v>KRKM-KLKV</v>
      </c>
      <c r="E1348" s="17" t="str">
        <f>IFERROR(VLOOKUP(E1343&amp;-$A1348,SCH!$E$5:$P$9552,5,0),"")</f>
        <v>PSL</v>
      </c>
      <c r="F1348" s="17">
        <f>IFERROR(VLOOKUP(E1343&amp;-$A1348,SCH!$E$5:$P$9552,6,0),"")</f>
        <v>0.8125</v>
      </c>
      <c r="G1348" s="103">
        <f>IFERROR(VLOOKUP(E1343&amp;-$A1348,SCH!$E$5:$P$9552,7,0),"")</f>
        <v>20.5</v>
      </c>
      <c r="H1348" s="115" t="str">
        <f t="shared" si="63"/>
        <v/>
      </c>
      <c r="I1348" s="104"/>
    </row>
    <row r="1349" spans="1:9" ht="15.75">
      <c r="A1349" s="102">
        <v>5</v>
      </c>
      <c r="B1349" s="17" t="str">
        <f>IFERROR(VLOOKUP(E1343&amp;-$A1349,SCH!$E$5:$P$9552,2,0),"")</f>
        <v/>
      </c>
      <c r="C1349" s="17" t="str">
        <f>IFERROR(VLOOKUP(E1343&amp;-$A1349,SCH!$E$5:$P$9552,3,0),"")</f>
        <v/>
      </c>
      <c r="D1349" s="17" t="str">
        <f>IFERROR(VLOOKUP(E1343&amp;-$A1349,SCH!$E$5:$P$9552,4,0),"")</f>
        <v/>
      </c>
      <c r="E1349" s="17" t="str">
        <f>IFERROR(VLOOKUP(E1343&amp;-$A1349,SCH!$E$5:$P$9552,5,0),"")</f>
        <v/>
      </c>
      <c r="F1349" s="17" t="str">
        <f>IFERROR(VLOOKUP(E1343&amp;-$A1349,SCH!$E$5:$P$9552,6,0),"")</f>
        <v/>
      </c>
      <c r="G1349" s="103" t="str">
        <f>IFERROR(VLOOKUP(E1343&amp;-$A1349,SCH!$E$5:$P$9552,7,0),"")</f>
        <v/>
      </c>
      <c r="H1349" s="115" t="str">
        <f t="shared" si="63"/>
        <v/>
      </c>
      <c r="I1349" s="104"/>
    </row>
    <row r="1350" spans="1:9" ht="15.75">
      <c r="A1350" s="102">
        <v>6</v>
      </c>
      <c r="B1350" s="17" t="str">
        <f>IFERROR(VLOOKUP(E1343&amp;-$A1350,SCH!$E$5:$P$9552,2,0),"")</f>
        <v/>
      </c>
      <c r="C1350" s="17" t="str">
        <f>IFERROR(VLOOKUP(E1343&amp;-$A1350,SCH!$E$5:$P$9552,3,0),"")</f>
        <v/>
      </c>
      <c r="D1350" s="17" t="str">
        <f>IFERROR(VLOOKUP(E1343&amp;-$A1350,SCH!$E$5:$P$9552,4,0),"")</f>
        <v/>
      </c>
      <c r="E1350" s="17" t="str">
        <f>IFERROR(VLOOKUP(E1343&amp;-$A1350,SCH!$E$5:$P$9552,5,0),"")</f>
        <v/>
      </c>
      <c r="F1350" s="17" t="str">
        <f>IFERROR(VLOOKUP(E1343&amp;-$A1350,SCH!$E$5:$P$9552,6,0),"")</f>
        <v/>
      </c>
      <c r="G1350" s="103" t="str">
        <f>IFERROR(VLOOKUP(E1343&amp;-$A1350,SCH!$E$5:$P$9552,7,0),"")</f>
        <v/>
      </c>
      <c r="H1350" s="115" t="str">
        <f t="shared" si="63"/>
        <v/>
      </c>
      <c r="I1350" s="104"/>
    </row>
    <row r="1351" spans="1:9" ht="15.75">
      <c r="A1351" s="102">
        <v>7</v>
      </c>
      <c r="B1351" s="17" t="str">
        <f>IFERROR(VLOOKUP(E1343&amp;-$A1351,SCH!$E$5:$P$9552,2,0),"")</f>
        <v/>
      </c>
      <c r="C1351" s="17" t="str">
        <f>IFERROR(VLOOKUP(E1343&amp;-$A1351,SCH!$E$5:$P$9552,3,0),"")</f>
        <v/>
      </c>
      <c r="D1351" s="17" t="str">
        <f>IFERROR(VLOOKUP(E1343&amp;-$A1351,SCH!$E$5:$P$9552,4,0),"")</f>
        <v/>
      </c>
      <c r="E1351" s="17" t="str">
        <f>IFERROR(VLOOKUP(E1343&amp;-$A1351,SCH!$E$5:$P$9552,5,0),"")</f>
        <v/>
      </c>
      <c r="F1351" s="17" t="str">
        <f>IFERROR(VLOOKUP(E1343&amp;-$A1351,SCH!$E$5:$P$9552,6,0),"")</f>
        <v/>
      </c>
      <c r="G1351" s="103" t="str">
        <f>IFERROR(VLOOKUP(E1343&amp;-$A1351,SCH!$E$5:$P$9552,7,0),"")</f>
        <v/>
      </c>
      <c r="H1351" s="115" t="str">
        <f t="shared" si="63"/>
        <v/>
      </c>
      <c r="I1351" s="104"/>
    </row>
    <row r="1352" spans="1:9" ht="16.5" thickBot="1">
      <c r="A1352" s="105">
        <v>8</v>
      </c>
      <c r="B1352" s="24" t="str">
        <f>IFERROR(VLOOKUP(E1343&amp;-$A1352,SCH!$E$5:$P$9552,2,0),"")</f>
        <v/>
      </c>
      <c r="C1352" s="24" t="str">
        <f>IFERROR(VLOOKUP(E1343&amp;-$A1352,SCH!$E$5:$P$9552,3,0),"")</f>
        <v/>
      </c>
      <c r="D1352" s="24" t="str">
        <f>IFERROR(VLOOKUP(E1343&amp;-$A1352,SCH!$E$5:$P$9552,4,0),"")</f>
        <v/>
      </c>
      <c r="E1352" s="24" t="str">
        <f>IFERROR(VLOOKUP(E1343&amp;-$A1352,SCH!$E$5:$P$9552,5,0),"")</f>
        <v/>
      </c>
      <c r="F1352" s="106" t="str">
        <f>IFERROR(VLOOKUP(E1343&amp;-$A1352,SCH!$E$5:$P$9552,6,0),"")</f>
        <v/>
      </c>
      <c r="G1352" s="107" t="str">
        <f>IFERROR(VLOOKUP(E1343&amp;-$A1352,SCH!$E$5:$P$9552,7,0),"")</f>
        <v/>
      </c>
      <c r="H1352" s="108"/>
      <c r="I1352" s="109"/>
    </row>
    <row r="1353" spans="1:9" ht="16.5" customHeight="1" thickBot="1">
      <c r="A1353" s="161" t="s">
        <v>96</v>
      </c>
      <c r="B1353" s="161"/>
      <c r="C1353" s="111">
        <f>B1345-TIME(0,15,0)</f>
        <v>0.50347222222222232</v>
      </c>
      <c r="D1353" s="154" t="s">
        <v>97</v>
      </c>
      <c r="E1353" s="112">
        <f>VLOOKUP(E1343&amp;-$A1345,SCH!$E$5:$P$9552,8,0)</f>
        <v>0.31944444444444448</v>
      </c>
      <c r="F1353" s="162" t="s">
        <v>98</v>
      </c>
      <c r="G1353" s="162"/>
      <c r="H1353" s="162"/>
      <c r="I1353" s="113">
        <f>SUM(G1345:G1352)</f>
        <v>150.30000000000001</v>
      </c>
    </row>
    <row r="1354" spans="1:9" ht="16.5" customHeight="1" thickBot="1">
      <c r="A1354" s="161" t="s">
        <v>99</v>
      </c>
      <c r="B1354" s="161"/>
      <c r="C1354" s="111">
        <f>C1353+E1354</f>
        <v>0.82291666666666674</v>
      </c>
      <c r="D1354" s="154" t="s">
        <v>100</v>
      </c>
      <c r="E1354" s="112">
        <f>VLOOKUP(E1343&amp;-$A1345,SCH!$E$5:$P$9552,9,0)</f>
        <v>0.31944444444444442</v>
      </c>
      <c r="F1354" s="162" t="s">
        <v>101</v>
      </c>
      <c r="G1354" s="162"/>
      <c r="H1354" s="162"/>
      <c r="I1354" s="114">
        <f>VLOOKUP(E1343&amp;-$A1345,SCH!$E$5:$P$9552,10,0)</f>
        <v>0</v>
      </c>
    </row>
    <row r="1355" spans="1:9" ht="15.75" customHeight="1" thickBot="1">
      <c r="A1355" s="163" t="s">
        <v>157</v>
      </c>
      <c r="B1355" s="163"/>
      <c r="C1355" s="163"/>
      <c r="D1355" s="163"/>
      <c r="E1355" s="163"/>
      <c r="F1355" s="163"/>
      <c r="G1355" s="163"/>
      <c r="H1355" s="163"/>
      <c r="I1355" s="163"/>
    </row>
    <row r="1356" spans="1:9" ht="15.75" thickBot="1">
      <c r="A1356" s="163"/>
      <c r="B1356" s="163"/>
      <c r="C1356" s="163"/>
      <c r="D1356" s="163"/>
      <c r="E1356" s="163"/>
      <c r="F1356" s="163"/>
      <c r="G1356" s="163"/>
      <c r="H1356" s="163"/>
      <c r="I1356" s="163"/>
    </row>
    <row r="1357" spans="1:9" ht="15.75" thickBot="1">
      <c r="A1357" s="163"/>
      <c r="B1357" s="163"/>
      <c r="C1357" s="163"/>
      <c r="D1357" s="163"/>
      <c r="E1357" s="163"/>
      <c r="F1357" s="163"/>
      <c r="G1357" s="163"/>
      <c r="H1357" s="163"/>
      <c r="I1357" s="163"/>
    </row>
    <row r="1358" spans="1:9" ht="15.75" customHeight="1" thickBot="1">
      <c r="A1358" s="164" t="s">
        <v>103</v>
      </c>
      <c r="B1358" s="164"/>
      <c r="C1358" s="164"/>
      <c r="D1358" s="165" t="s">
        <v>104</v>
      </c>
      <c r="E1358" s="164" t="s">
        <v>105</v>
      </c>
      <c r="F1358" s="164"/>
      <c r="G1358" s="164"/>
      <c r="H1358" s="164"/>
      <c r="I1358" s="164"/>
    </row>
    <row r="1359" spans="1:9" ht="15.75" thickBot="1">
      <c r="A1359" s="164"/>
      <c r="B1359" s="164"/>
      <c r="C1359" s="164"/>
      <c r="D1359" s="165"/>
      <c r="E1359" s="164"/>
      <c r="F1359" s="164"/>
      <c r="G1359" s="164"/>
      <c r="H1359" s="164"/>
      <c r="I1359" s="164"/>
    </row>
    <row r="1360" spans="1:9" ht="15.75" thickBot="1">
      <c r="A1360" s="164"/>
      <c r="B1360" s="164"/>
      <c r="C1360" s="164"/>
      <c r="D1360" s="165"/>
      <c r="E1360" s="164"/>
      <c r="F1360" s="164"/>
      <c r="G1360" s="164"/>
      <c r="H1360" s="164"/>
      <c r="I1360" s="164"/>
    </row>
    <row r="1361" spans="1:9" ht="15.75" thickBot="1">
      <c r="A1361" s="164"/>
      <c r="B1361" s="164"/>
      <c r="C1361" s="164"/>
      <c r="D1361" s="165"/>
      <c r="E1361" s="164"/>
      <c r="F1361" s="164"/>
      <c r="G1361" s="164"/>
      <c r="H1361" s="164"/>
      <c r="I1361" s="164"/>
    </row>
  </sheetData>
  <mergeCells count="960">
    <mergeCell ref="A1343:B1343"/>
    <mergeCell ref="E1343:F1343"/>
    <mergeCell ref="H1343:I1343"/>
    <mergeCell ref="A1353:B1353"/>
    <mergeCell ref="F1353:H1353"/>
    <mergeCell ref="A1354:B1354"/>
    <mergeCell ref="F1354:H1354"/>
    <mergeCell ref="A1355:I1357"/>
    <mergeCell ref="A1358:C1361"/>
    <mergeCell ref="D1358:D1361"/>
    <mergeCell ref="E1358:I1361"/>
    <mergeCell ref="A1332:B1332"/>
    <mergeCell ref="F1332:H1332"/>
    <mergeCell ref="A1333:I1335"/>
    <mergeCell ref="A1336:C1339"/>
    <mergeCell ref="D1336:D1339"/>
    <mergeCell ref="E1336:I1339"/>
    <mergeCell ref="A1341:I1341"/>
    <mergeCell ref="A1342:C1342"/>
    <mergeCell ref="D1342:F1342"/>
    <mergeCell ref="G1342:I1342"/>
    <mergeCell ref="A1319:I1319"/>
    <mergeCell ref="A1320:C1320"/>
    <mergeCell ref="D1320:F1320"/>
    <mergeCell ref="G1320:I1320"/>
    <mergeCell ref="A1321:B1321"/>
    <mergeCell ref="E1321:F1321"/>
    <mergeCell ref="H1321:I1321"/>
    <mergeCell ref="A1331:B1331"/>
    <mergeCell ref="F1331:H1331"/>
    <mergeCell ref="A1119:B1119"/>
    <mergeCell ref="F1119:H1119"/>
    <mergeCell ref="A1120:I1122"/>
    <mergeCell ref="A1123:C1126"/>
    <mergeCell ref="D1123:D1126"/>
    <mergeCell ref="E1123:I1126"/>
    <mergeCell ref="A1189:I1189"/>
    <mergeCell ref="A1190:C1190"/>
    <mergeCell ref="D1190:F1190"/>
    <mergeCell ref="G1190:I1190"/>
    <mergeCell ref="A1129:I1129"/>
    <mergeCell ref="A1130:C1130"/>
    <mergeCell ref="D1130:F1130"/>
    <mergeCell ref="G1130:I1130"/>
    <mergeCell ref="A1131:B1131"/>
    <mergeCell ref="E1131:F1131"/>
    <mergeCell ref="H1131:I1131"/>
    <mergeCell ref="A1139:B1139"/>
    <mergeCell ref="F1139:H1139"/>
    <mergeCell ref="A1140:B1140"/>
    <mergeCell ref="F1140:H1140"/>
    <mergeCell ref="A1141:I1143"/>
    <mergeCell ref="A1144:C1147"/>
    <mergeCell ref="A292:B292"/>
    <mergeCell ref="E292:F292"/>
    <mergeCell ref="H292:I292"/>
    <mergeCell ref="A300:B300"/>
    <mergeCell ref="F300:H300"/>
    <mergeCell ref="A301:B301"/>
    <mergeCell ref="F301:H301"/>
    <mergeCell ref="A302:I304"/>
    <mergeCell ref="A305:C308"/>
    <mergeCell ref="D305:D308"/>
    <mergeCell ref="D1144:D1147"/>
    <mergeCell ref="E1064:F1064"/>
    <mergeCell ref="H1064:I1064"/>
    <mergeCell ref="A1074:B1074"/>
    <mergeCell ref="F1074:H1074"/>
    <mergeCell ref="A1075:B1075"/>
    <mergeCell ref="F1075:H1075"/>
    <mergeCell ref="A1076:I1078"/>
    <mergeCell ref="A1079:C1082"/>
    <mergeCell ref="D1079:D1082"/>
    <mergeCell ref="E1079:I1082"/>
    <mergeCell ref="A595:B595"/>
    <mergeCell ref="F595:H595"/>
    <mergeCell ref="A596:I598"/>
    <mergeCell ref="A599:C602"/>
    <mergeCell ref="D599:D602"/>
    <mergeCell ref="E599:I602"/>
    <mergeCell ref="A647:I647"/>
    <mergeCell ref="A648:C648"/>
    <mergeCell ref="D648:F648"/>
    <mergeCell ref="G648:I648"/>
    <mergeCell ref="A605:I605"/>
    <mergeCell ref="A280:B280"/>
    <mergeCell ref="F280:H280"/>
    <mergeCell ref="A281:I283"/>
    <mergeCell ref="A284:C287"/>
    <mergeCell ref="D284:D287"/>
    <mergeCell ref="E284:I287"/>
    <mergeCell ref="A267:I267"/>
    <mergeCell ref="A268:C268"/>
    <mergeCell ref="D268:F268"/>
    <mergeCell ref="G268:I268"/>
    <mergeCell ref="A269:B269"/>
    <mergeCell ref="E269:F269"/>
    <mergeCell ref="H269:I269"/>
    <mergeCell ref="A279:B279"/>
    <mergeCell ref="F279:H279"/>
    <mergeCell ref="A290:I290"/>
    <mergeCell ref="A291:C291"/>
    <mergeCell ref="D291:F291"/>
    <mergeCell ref="G291:I291"/>
    <mergeCell ref="A1310:B1310"/>
    <mergeCell ref="F1310:H1310"/>
    <mergeCell ref="A1311:I1313"/>
    <mergeCell ref="A1314:C1317"/>
    <mergeCell ref="D1314:D1317"/>
    <mergeCell ref="E1314:I1317"/>
    <mergeCell ref="A1297:I1297"/>
    <mergeCell ref="A1298:C1298"/>
    <mergeCell ref="D1298:F1298"/>
    <mergeCell ref="G1298:I1298"/>
    <mergeCell ref="A1299:B1299"/>
    <mergeCell ref="E1299:F1299"/>
    <mergeCell ref="H1299:I1299"/>
    <mergeCell ref="A1309:B1309"/>
    <mergeCell ref="F1309:H1309"/>
    <mergeCell ref="A1:I1"/>
    <mergeCell ref="A2:C2"/>
    <mergeCell ref="D2:F2"/>
    <mergeCell ref="G2:I2"/>
    <mergeCell ref="A3:B3"/>
    <mergeCell ref="E3:F3"/>
    <mergeCell ref="H3:I3"/>
    <mergeCell ref="A13:B13"/>
    <mergeCell ref="F13:H13"/>
    <mergeCell ref="A14:B14"/>
    <mergeCell ref="F14:H14"/>
    <mergeCell ref="A15:I17"/>
    <mergeCell ref="A18:C21"/>
    <mergeCell ref="D18:D21"/>
    <mergeCell ref="E18:I21"/>
    <mergeCell ref="A23:I23"/>
    <mergeCell ref="A24:C24"/>
    <mergeCell ref="D24:F24"/>
    <mergeCell ref="G24:I24"/>
    <mergeCell ref="A25:B25"/>
    <mergeCell ref="E25:F25"/>
    <mergeCell ref="H25:I25"/>
    <mergeCell ref="A33:B33"/>
    <mergeCell ref="F33:H33"/>
    <mergeCell ref="A34:B34"/>
    <mergeCell ref="F34:H34"/>
    <mergeCell ref="A35:I37"/>
    <mergeCell ref="A38:C41"/>
    <mergeCell ref="D38:D41"/>
    <mergeCell ref="E38:I41"/>
    <mergeCell ref="A43:I43"/>
    <mergeCell ref="A44:C44"/>
    <mergeCell ref="D44:F44"/>
    <mergeCell ref="G44:I44"/>
    <mergeCell ref="A45:B45"/>
    <mergeCell ref="E45:F45"/>
    <mergeCell ref="H45:I45"/>
    <mergeCell ref="A53:B53"/>
    <mergeCell ref="F53:H53"/>
    <mergeCell ref="A54:B54"/>
    <mergeCell ref="F54:H54"/>
    <mergeCell ref="A55:I57"/>
    <mergeCell ref="A58:C61"/>
    <mergeCell ref="D58:D61"/>
    <mergeCell ref="E58:I61"/>
    <mergeCell ref="A64:I64"/>
    <mergeCell ref="A65:C65"/>
    <mergeCell ref="D65:F65"/>
    <mergeCell ref="G65:I65"/>
    <mergeCell ref="A66:B66"/>
    <mergeCell ref="E66:F66"/>
    <mergeCell ref="H66:I66"/>
    <mergeCell ref="A74:B74"/>
    <mergeCell ref="F74:H74"/>
    <mergeCell ref="A75:B75"/>
    <mergeCell ref="F75:H75"/>
    <mergeCell ref="A76:I78"/>
    <mergeCell ref="A79:C82"/>
    <mergeCell ref="D79:D82"/>
    <mergeCell ref="E79:I82"/>
    <mergeCell ref="A84:I84"/>
    <mergeCell ref="A85:C85"/>
    <mergeCell ref="D85:F85"/>
    <mergeCell ref="G85:I85"/>
    <mergeCell ref="A86:B86"/>
    <mergeCell ref="E86:F86"/>
    <mergeCell ref="H86:I86"/>
    <mergeCell ref="A94:B94"/>
    <mergeCell ref="F94:H94"/>
    <mergeCell ref="A95:B95"/>
    <mergeCell ref="F95:H95"/>
    <mergeCell ref="A96:I98"/>
    <mergeCell ref="A99:C102"/>
    <mergeCell ref="D99:D102"/>
    <mergeCell ref="E99:I102"/>
    <mergeCell ref="A105:I105"/>
    <mergeCell ref="A106:C106"/>
    <mergeCell ref="D106:F106"/>
    <mergeCell ref="G106:I106"/>
    <mergeCell ref="A107:B107"/>
    <mergeCell ref="E107:F107"/>
    <mergeCell ref="H107:I107"/>
    <mergeCell ref="A115:B115"/>
    <mergeCell ref="F115:H115"/>
    <mergeCell ref="A116:B116"/>
    <mergeCell ref="F116:H116"/>
    <mergeCell ref="A117:I119"/>
    <mergeCell ref="A120:C123"/>
    <mergeCell ref="D120:D123"/>
    <mergeCell ref="E120:I123"/>
    <mergeCell ref="A125:I125"/>
    <mergeCell ref="A126:C126"/>
    <mergeCell ref="D126:F126"/>
    <mergeCell ref="G126:I126"/>
    <mergeCell ref="A127:B127"/>
    <mergeCell ref="E127:F127"/>
    <mergeCell ref="H127:I127"/>
    <mergeCell ref="A135:B135"/>
    <mergeCell ref="F135:H135"/>
    <mergeCell ref="A136:B136"/>
    <mergeCell ref="F136:H136"/>
    <mergeCell ref="A137:I139"/>
    <mergeCell ref="A140:C143"/>
    <mergeCell ref="D140:D143"/>
    <mergeCell ref="E140:I143"/>
    <mergeCell ref="A146:I146"/>
    <mergeCell ref="A147:C147"/>
    <mergeCell ref="D147:F147"/>
    <mergeCell ref="G147:I147"/>
    <mergeCell ref="A148:B148"/>
    <mergeCell ref="E148:F148"/>
    <mergeCell ref="H148:I148"/>
    <mergeCell ref="A156:B156"/>
    <mergeCell ref="F156:H156"/>
    <mergeCell ref="A157:B157"/>
    <mergeCell ref="F157:H157"/>
    <mergeCell ref="A158:I160"/>
    <mergeCell ref="A161:C164"/>
    <mergeCell ref="D161:D164"/>
    <mergeCell ref="E161:I164"/>
    <mergeCell ref="A166:I166"/>
    <mergeCell ref="A167:C167"/>
    <mergeCell ref="D167:F167"/>
    <mergeCell ref="G167:I167"/>
    <mergeCell ref="A168:B168"/>
    <mergeCell ref="E168:F168"/>
    <mergeCell ref="H168:I168"/>
    <mergeCell ref="A176:B176"/>
    <mergeCell ref="F176:H176"/>
    <mergeCell ref="A177:B177"/>
    <mergeCell ref="F177:H177"/>
    <mergeCell ref="A178:I180"/>
    <mergeCell ref="A181:C184"/>
    <mergeCell ref="D181:D184"/>
    <mergeCell ref="E181:I184"/>
    <mergeCell ref="A186:I186"/>
    <mergeCell ref="A187:C187"/>
    <mergeCell ref="D187:F187"/>
    <mergeCell ref="G187:I187"/>
    <mergeCell ref="A188:B188"/>
    <mergeCell ref="E188:F188"/>
    <mergeCell ref="H188:I188"/>
    <mergeCell ref="A196:B196"/>
    <mergeCell ref="F196:H196"/>
    <mergeCell ref="A197:B197"/>
    <mergeCell ref="F197:H197"/>
    <mergeCell ref="A198:I200"/>
    <mergeCell ref="A201:C204"/>
    <mergeCell ref="D201:D204"/>
    <mergeCell ref="E201:I204"/>
    <mergeCell ref="A206:I206"/>
    <mergeCell ref="A207:C207"/>
    <mergeCell ref="D207:F207"/>
    <mergeCell ref="G207:I207"/>
    <mergeCell ref="A208:B208"/>
    <mergeCell ref="E208:F208"/>
    <mergeCell ref="H208:I208"/>
    <mergeCell ref="A216:B216"/>
    <mergeCell ref="F216:H216"/>
    <mergeCell ref="A217:B217"/>
    <mergeCell ref="F217:H217"/>
    <mergeCell ref="A218:I220"/>
    <mergeCell ref="A221:C224"/>
    <mergeCell ref="D221:D224"/>
    <mergeCell ref="E221:I224"/>
    <mergeCell ref="A227:I227"/>
    <mergeCell ref="A228:C228"/>
    <mergeCell ref="D228:F228"/>
    <mergeCell ref="G228:I228"/>
    <mergeCell ref="A229:B229"/>
    <mergeCell ref="E229:F229"/>
    <mergeCell ref="H229:I229"/>
    <mergeCell ref="A237:B237"/>
    <mergeCell ref="F237:H237"/>
    <mergeCell ref="A238:B238"/>
    <mergeCell ref="F238:H238"/>
    <mergeCell ref="A239:I241"/>
    <mergeCell ref="A242:C245"/>
    <mergeCell ref="D242:D245"/>
    <mergeCell ref="E242:I245"/>
    <mergeCell ref="A258:B258"/>
    <mergeCell ref="F258:H258"/>
    <mergeCell ref="A259:I261"/>
    <mergeCell ref="A262:C265"/>
    <mergeCell ref="D262:D265"/>
    <mergeCell ref="E262:I265"/>
    <mergeCell ref="A247:I247"/>
    <mergeCell ref="A248:C248"/>
    <mergeCell ref="D248:F248"/>
    <mergeCell ref="G248:I248"/>
    <mergeCell ref="A249:B249"/>
    <mergeCell ref="E249:F249"/>
    <mergeCell ref="H249:I249"/>
    <mergeCell ref="A257:B257"/>
    <mergeCell ref="F257:H257"/>
    <mergeCell ref="E305:I308"/>
    <mergeCell ref="A311:I311"/>
    <mergeCell ref="A312:C312"/>
    <mergeCell ref="D312:F312"/>
    <mergeCell ref="G312:I312"/>
    <mergeCell ref="A313:B313"/>
    <mergeCell ref="E313:F313"/>
    <mergeCell ref="H313:I313"/>
    <mergeCell ref="A321:B321"/>
    <mergeCell ref="F321:H321"/>
    <mergeCell ref="A322:B322"/>
    <mergeCell ref="F322:H322"/>
    <mergeCell ref="A323:I325"/>
    <mergeCell ref="A326:C329"/>
    <mergeCell ref="D326:D329"/>
    <mergeCell ref="E326:I329"/>
    <mergeCell ref="A331:I331"/>
    <mergeCell ref="A332:C332"/>
    <mergeCell ref="D332:F332"/>
    <mergeCell ref="G332:I332"/>
    <mergeCell ref="A333:B333"/>
    <mergeCell ref="E333:F333"/>
    <mergeCell ref="H333:I333"/>
    <mergeCell ref="A341:B341"/>
    <mergeCell ref="F341:H341"/>
    <mergeCell ref="A362:B362"/>
    <mergeCell ref="F362:H362"/>
    <mergeCell ref="A363:B363"/>
    <mergeCell ref="F363:H363"/>
    <mergeCell ref="A364:I366"/>
    <mergeCell ref="A367:C370"/>
    <mergeCell ref="D367:D370"/>
    <mergeCell ref="E367:I370"/>
    <mergeCell ref="A342:B342"/>
    <mergeCell ref="F342:H342"/>
    <mergeCell ref="A343:I345"/>
    <mergeCell ref="A346:C349"/>
    <mergeCell ref="D346:D349"/>
    <mergeCell ref="E346:I349"/>
    <mergeCell ref="A351:I351"/>
    <mergeCell ref="A352:C352"/>
    <mergeCell ref="D352:F352"/>
    <mergeCell ref="G352:I352"/>
    <mergeCell ref="A353:B353"/>
    <mergeCell ref="E353:F353"/>
    <mergeCell ref="H353:I353"/>
    <mergeCell ref="A372:I372"/>
    <mergeCell ref="A373:C373"/>
    <mergeCell ref="D373:F373"/>
    <mergeCell ref="G373:I373"/>
    <mergeCell ref="A374:B374"/>
    <mergeCell ref="E374:F374"/>
    <mergeCell ref="H374:I374"/>
    <mergeCell ref="A383:B383"/>
    <mergeCell ref="F383:H383"/>
    <mergeCell ref="A384:B384"/>
    <mergeCell ref="F384:H384"/>
    <mergeCell ref="A385:I387"/>
    <mergeCell ref="A388:C391"/>
    <mergeCell ref="D388:D391"/>
    <mergeCell ref="E388:I391"/>
    <mergeCell ref="A394:I394"/>
    <mergeCell ref="A395:C395"/>
    <mergeCell ref="D395:F395"/>
    <mergeCell ref="G395:I395"/>
    <mergeCell ref="A416:I416"/>
    <mergeCell ref="A417:C417"/>
    <mergeCell ref="D417:F417"/>
    <mergeCell ref="G417:I417"/>
    <mergeCell ref="A418:B418"/>
    <mergeCell ref="E418:F418"/>
    <mergeCell ref="H418:I418"/>
    <mergeCell ref="A396:B396"/>
    <mergeCell ref="E396:F396"/>
    <mergeCell ref="H396:I396"/>
    <mergeCell ref="A406:B406"/>
    <mergeCell ref="F406:H406"/>
    <mergeCell ref="A407:B407"/>
    <mergeCell ref="F407:H407"/>
    <mergeCell ref="A408:I410"/>
    <mergeCell ref="A411:C414"/>
    <mergeCell ref="D411:D414"/>
    <mergeCell ref="E411:I414"/>
    <mergeCell ref="A427:B427"/>
    <mergeCell ref="F427:H427"/>
    <mergeCell ref="A437:I437"/>
    <mergeCell ref="A438:C438"/>
    <mergeCell ref="D438:F438"/>
    <mergeCell ref="G438:I438"/>
    <mergeCell ref="A428:B428"/>
    <mergeCell ref="F428:H428"/>
    <mergeCell ref="A429:I431"/>
    <mergeCell ref="A432:C435"/>
    <mergeCell ref="D432:D435"/>
    <mergeCell ref="E432:I435"/>
    <mergeCell ref="A457:I457"/>
    <mergeCell ref="A458:C458"/>
    <mergeCell ref="D458:F458"/>
    <mergeCell ref="G458:I458"/>
    <mergeCell ref="A459:B459"/>
    <mergeCell ref="E459:F459"/>
    <mergeCell ref="H459:I459"/>
    <mergeCell ref="A439:B439"/>
    <mergeCell ref="E439:F439"/>
    <mergeCell ref="H439:I439"/>
    <mergeCell ref="A447:B447"/>
    <mergeCell ref="F447:H447"/>
    <mergeCell ref="A448:B448"/>
    <mergeCell ref="F448:H448"/>
    <mergeCell ref="A449:I451"/>
    <mergeCell ref="A452:C455"/>
    <mergeCell ref="D452:D455"/>
    <mergeCell ref="E452:I455"/>
    <mergeCell ref="A468:B468"/>
    <mergeCell ref="F468:H468"/>
    <mergeCell ref="A478:I478"/>
    <mergeCell ref="A479:C479"/>
    <mergeCell ref="D479:F479"/>
    <mergeCell ref="G479:I479"/>
    <mergeCell ref="A469:B469"/>
    <mergeCell ref="F469:H469"/>
    <mergeCell ref="A470:I472"/>
    <mergeCell ref="A473:C476"/>
    <mergeCell ref="D473:D476"/>
    <mergeCell ref="E473:I476"/>
    <mergeCell ref="A480:B480"/>
    <mergeCell ref="E480:F480"/>
    <mergeCell ref="H480:I480"/>
    <mergeCell ref="A489:B489"/>
    <mergeCell ref="F489:H489"/>
    <mergeCell ref="A490:B490"/>
    <mergeCell ref="F490:H490"/>
    <mergeCell ref="A491:I493"/>
    <mergeCell ref="A494:C497"/>
    <mergeCell ref="D494:D497"/>
    <mergeCell ref="E494:I497"/>
    <mergeCell ref="A500:I500"/>
    <mergeCell ref="A501:C501"/>
    <mergeCell ref="D501:F501"/>
    <mergeCell ref="G501:I501"/>
    <mergeCell ref="A502:B502"/>
    <mergeCell ref="E502:F502"/>
    <mergeCell ref="H502:I502"/>
    <mergeCell ref="A511:B511"/>
    <mergeCell ref="F511:H511"/>
    <mergeCell ref="A512:B512"/>
    <mergeCell ref="F512:H512"/>
    <mergeCell ref="A513:I515"/>
    <mergeCell ref="A516:C519"/>
    <mergeCell ref="D516:D519"/>
    <mergeCell ref="E516:I519"/>
    <mergeCell ref="A522:I522"/>
    <mergeCell ref="A523:C523"/>
    <mergeCell ref="D523:F523"/>
    <mergeCell ref="G523:I523"/>
    <mergeCell ref="A524:B524"/>
    <mergeCell ref="E524:F524"/>
    <mergeCell ref="H524:I524"/>
    <mergeCell ref="A532:B532"/>
    <mergeCell ref="F532:H532"/>
    <mergeCell ref="A533:B533"/>
    <mergeCell ref="F533:H533"/>
    <mergeCell ref="A534:I536"/>
    <mergeCell ref="A537:C540"/>
    <mergeCell ref="D537:D540"/>
    <mergeCell ref="E537:I540"/>
    <mergeCell ref="A542:I542"/>
    <mergeCell ref="A543:C543"/>
    <mergeCell ref="D543:F543"/>
    <mergeCell ref="G543:I543"/>
    <mergeCell ref="A544:B544"/>
    <mergeCell ref="E544:F544"/>
    <mergeCell ref="H544:I544"/>
    <mergeCell ref="A552:B552"/>
    <mergeCell ref="F552:H552"/>
    <mergeCell ref="A553:B553"/>
    <mergeCell ref="F553:H553"/>
    <mergeCell ref="A554:I556"/>
    <mergeCell ref="A557:C560"/>
    <mergeCell ref="D557:D560"/>
    <mergeCell ref="E557:I560"/>
    <mergeCell ref="A563:I563"/>
    <mergeCell ref="A564:C564"/>
    <mergeCell ref="D564:F564"/>
    <mergeCell ref="G564:I564"/>
    <mergeCell ref="A565:B565"/>
    <mergeCell ref="E565:F565"/>
    <mergeCell ref="H565:I565"/>
    <mergeCell ref="A572:B572"/>
    <mergeCell ref="F572:H572"/>
    <mergeCell ref="A573:B573"/>
    <mergeCell ref="F573:H573"/>
    <mergeCell ref="A574:I576"/>
    <mergeCell ref="A577:C580"/>
    <mergeCell ref="D577:D580"/>
    <mergeCell ref="E577:I580"/>
    <mergeCell ref="A582:I582"/>
    <mergeCell ref="A583:C583"/>
    <mergeCell ref="D583:F583"/>
    <mergeCell ref="G583:I583"/>
    <mergeCell ref="A584:B584"/>
    <mergeCell ref="E584:F584"/>
    <mergeCell ref="H584:I584"/>
    <mergeCell ref="A594:B594"/>
    <mergeCell ref="F594:H594"/>
    <mergeCell ref="E620:I623"/>
    <mergeCell ref="A625:I625"/>
    <mergeCell ref="A626:C626"/>
    <mergeCell ref="D626:F626"/>
    <mergeCell ref="G626:I626"/>
    <mergeCell ref="A627:B627"/>
    <mergeCell ref="E627:F627"/>
    <mergeCell ref="H627:I627"/>
    <mergeCell ref="A637:B637"/>
    <mergeCell ref="F637:H637"/>
    <mergeCell ref="A638:B638"/>
    <mergeCell ref="F638:H638"/>
    <mergeCell ref="A639:I641"/>
    <mergeCell ref="A642:C645"/>
    <mergeCell ref="D642:D645"/>
    <mergeCell ref="E642:I645"/>
    <mergeCell ref="A617:I619"/>
    <mergeCell ref="A620:C623"/>
    <mergeCell ref="D620:D623"/>
    <mergeCell ref="A606:C606"/>
    <mergeCell ref="D606:F606"/>
    <mergeCell ref="G606:I606"/>
    <mergeCell ref="A607:B607"/>
    <mergeCell ref="E607:F607"/>
    <mergeCell ref="H607:I607"/>
    <mergeCell ref="A615:B615"/>
    <mergeCell ref="F615:H615"/>
    <mergeCell ref="A616:B616"/>
    <mergeCell ref="F616:H616"/>
    <mergeCell ref="A670:I670"/>
    <mergeCell ref="A671:C671"/>
    <mergeCell ref="D671:F671"/>
    <mergeCell ref="G671:I671"/>
    <mergeCell ref="A649:B649"/>
    <mergeCell ref="E649:F649"/>
    <mergeCell ref="H649:I649"/>
    <mergeCell ref="A660:B660"/>
    <mergeCell ref="F660:H660"/>
    <mergeCell ref="A661:B661"/>
    <mergeCell ref="F661:H661"/>
    <mergeCell ref="A662:I664"/>
    <mergeCell ref="A665:C668"/>
    <mergeCell ref="D665:D668"/>
    <mergeCell ref="E665:I668"/>
    <mergeCell ref="A672:B672"/>
    <mergeCell ref="E672:F672"/>
    <mergeCell ref="H672:I672"/>
    <mergeCell ref="A680:B680"/>
    <mergeCell ref="F680:H680"/>
    <mergeCell ref="A681:B681"/>
    <mergeCell ref="F681:H681"/>
    <mergeCell ref="A682:I684"/>
    <mergeCell ref="A685:C688"/>
    <mergeCell ref="D685:D688"/>
    <mergeCell ref="E685:I688"/>
    <mergeCell ref="A691:I691"/>
    <mergeCell ref="A692:C692"/>
    <mergeCell ref="D692:F692"/>
    <mergeCell ref="G692:I692"/>
    <mergeCell ref="A693:B693"/>
    <mergeCell ref="E693:F693"/>
    <mergeCell ref="H693:I693"/>
    <mergeCell ref="A701:B701"/>
    <mergeCell ref="F701:H701"/>
    <mergeCell ref="A702:B702"/>
    <mergeCell ref="F702:H702"/>
    <mergeCell ref="A703:I705"/>
    <mergeCell ref="A706:C709"/>
    <mergeCell ref="D706:D709"/>
    <mergeCell ref="E706:I709"/>
    <mergeCell ref="A711:I711"/>
    <mergeCell ref="A712:C712"/>
    <mergeCell ref="D712:F712"/>
    <mergeCell ref="G712:I712"/>
    <mergeCell ref="A713:B713"/>
    <mergeCell ref="E713:F713"/>
    <mergeCell ref="H713:I713"/>
    <mergeCell ref="A722:B722"/>
    <mergeCell ref="F722:H722"/>
    <mergeCell ref="A723:B723"/>
    <mergeCell ref="F723:H723"/>
    <mergeCell ref="A724:I726"/>
    <mergeCell ref="A727:C730"/>
    <mergeCell ref="D727:D730"/>
    <mergeCell ref="E727:I730"/>
    <mergeCell ref="A733:I733"/>
    <mergeCell ref="A734:C734"/>
    <mergeCell ref="D734:F734"/>
    <mergeCell ref="G734:I734"/>
    <mergeCell ref="A735:B735"/>
    <mergeCell ref="E735:F735"/>
    <mergeCell ref="H735:I735"/>
    <mergeCell ref="A744:B744"/>
    <mergeCell ref="F744:H744"/>
    <mergeCell ref="A745:B745"/>
    <mergeCell ref="F745:H745"/>
    <mergeCell ref="A746:I748"/>
    <mergeCell ref="A749:C752"/>
    <mergeCell ref="D749:D752"/>
    <mergeCell ref="E749:I752"/>
    <mergeCell ref="A754:I754"/>
    <mergeCell ref="A755:C755"/>
    <mergeCell ref="D755:F755"/>
    <mergeCell ref="G755:I755"/>
    <mergeCell ref="A756:B756"/>
    <mergeCell ref="E756:F756"/>
    <mergeCell ref="H756:I756"/>
    <mergeCell ref="A764:B764"/>
    <mergeCell ref="F764:H764"/>
    <mergeCell ref="A765:B765"/>
    <mergeCell ref="F765:H765"/>
    <mergeCell ref="A766:I768"/>
    <mergeCell ref="A769:C772"/>
    <mergeCell ref="D769:D772"/>
    <mergeCell ref="E769:I772"/>
    <mergeCell ref="A775:I775"/>
    <mergeCell ref="A776:C776"/>
    <mergeCell ref="D776:F776"/>
    <mergeCell ref="G776:I776"/>
    <mergeCell ref="A777:B777"/>
    <mergeCell ref="E777:F777"/>
    <mergeCell ref="H777:I777"/>
    <mergeCell ref="A785:B785"/>
    <mergeCell ref="F785:H785"/>
    <mergeCell ref="A786:B786"/>
    <mergeCell ref="F786:H786"/>
    <mergeCell ref="A787:I789"/>
    <mergeCell ref="A790:C793"/>
    <mergeCell ref="D790:D793"/>
    <mergeCell ref="E790:I793"/>
    <mergeCell ref="A795:I795"/>
    <mergeCell ref="A796:C796"/>
    <mergeCell ref="D796:F796"/>
    <mergeCell ref="G796:I796"/>
    <mergeCell ref="A797:B797"/>
    <mergeCell ref="E797:F797"/>
    <mergeCell ref="H797:I797"/>
    <mergeCell ref="A805:B805"/>
    <mergeCell ref="F805:H805"/>
    <mergeCell ref="A806:B806"/>
    <mergeCell ref="F806:H806"/>
    <mergeCell ref="A807:I809"/>
    <mergeCell ref="A810:C813"/>
    <mergeCell ref="D810:D813"/>
    <mergeCell ref="E810:I813"/>
    <mergeCell ref="A816:I816"/>
    <mergeCell ref="A817:C817"/>
    <mergeCell ref="D817:F817"/>
    <mergeCell ref="G817:I817"/>
    <mergeCell ref="A818:B818"/>
    <mergeCell ref="E818:F818"/>
    <mergeCell ref="H818:I818"/>
    <mergeCell ref="A827:B827"/>
    <mergeCell ref="F827:H827"/>
    <mergeCell ref="A828:B828"/>
    <mergeCell ref="F828:H828"/>
    <mergeCell ref="A829:I831"/>
    <mergeCell ref="A832:C835"/>
    <mergeCell ref="D832:D835"/>
    <mergeCell ref="E832:I835"/>
    <mergeCell ref="A837:I837"/>
    <mergeCell ref="A838:C838"/>
    <mergeCell ref="D838:F838"/>
    <mergeCell ref="G838:I838"/>
    <mergeCell ref="A839:B839"/>
    <mergeCell ref="E839:F839"/>
    <mergeCell ref="H839:I839"/>
    <mergeCell ref="A848:B848"/>
    <mergeCell ref="F848:H848"/>
    <mergeCell ref="A849:B849"/>
    <mergeCell ref="F849:H849"/>
    <mergeCell ref="A850:I852"/>
    <mergeCell ref="A853:C856"/>
    <mergeCell ref="D853:D856"/>
    <mergeCell ref="E853:I856"/>
    <mergeCell ref="A859:I859"/>
    <mergeCell ref="A860:C860"/>
    <mergeCell ref="D860:F860"/>
    <mergeCell ref="G860:I860"/>
    <mergeCell ref="A861:B861"/>
    <mergeCell ref="E861:F861"/>
    <mergeCell ref="H861:I861"/>
    <mergeCell ref="A871:B871"/>
    <mergeCell ref="F871:H871"/>
    <mergeCell ref="A872:B872"/>
    <mergeCell ref="F872:H872"/>
    <mergeCell ref="A873:I875"/>
    <mergeCell ref="A876:C879"/>
    <mergeCell ref="D876:D879"/>
    <mergeCell ref="E876:I879"/>
    <mergeCell ref="A881:I881"/>
    <mergeCell ref="A882:C882"/>
    <mergeCell ref="D882:F882"/>
    <mergeCell ref="G882:I882"/>
    <mergeCell ref="A883:B883"/>
    <mergeCell ref="E883:F883"/>
    <mergeCell ref="H883:I883"/>
    <mergeCell ref="A892:B892"/>
    <mergeCell ref="F892:H892"/>
    <mergeCell ref="A893:B893"/>
    <mergeCell ref="F893:H893"/>
    <mergeCell ref="A894:I896"/>
    <mergeCell ref="A897:C900"/>
    <mergeCell ref="D897:D900"/>
    <mergeCell ref="E897:I900"/>
    <mergeCell ref="A903:I903"/>
    <mergeCell ref="A904:C904"/>
    <mergeCell ref="D904:F904"/>
    <mergeCell ref="G904:I904"/>
    <mergeCell ref="A905:B905"/>
    <mergeCell ref="E905:F905"/>
    <mergeCell ref="H905:I905"/>
    <mergeCell ref="A913:B913"/>
    <mergeCell ref="F913:H913"/>
    <mergeCell ref="A914:B914"/>
    <mergeCell ref="F914:H914"/>
    <mergeCell ref="A915:I917"/>
    <mergeCell ref="A918:C921"/>
    <mergeCell ref="D918:D921"/>
    <mergeCell ref="E918:I921"/>
    <mergeCell ref="A923:I923"/>
    <mergeCell ref="A924:C924"/>
    <mergeCell ref="D924:F924"/>
    <mergeCell ref="G924:I924"/>
    <mergeCell ref="A925:B925"/>
    <mergeCell ref="E925:F925"/>
    <mergeCell ref="H925:I925"/>
    <mergeCell ref="A936:B936"/>
    <mergeCell ref="F936:H936"/>
    <mergeCell ref="A937:B937"/>
    <mergeCell ref="F937:H937"/>
    <mergeCell ref="A938:I940"/>
    <mergeCell ref="A941:C944"/>
    <mergeCell ref="D941:D944"/>
    <mergeCell ref="E941:I944"/>
    <mergeCell ref="A947:I947"/>
    <mergeCell ref="A948:C948"/>
    <mergeCell ref="D948:F948"/>
    <mergeCell ref="G948:I948"/>
    <mergeCell ref="A949:B949"/>
    <mergeCell ref="E949:F949"/>
    <mergeCell ref="H949:I949"/>
    <mergeCell ref="A955:B955"/>
    <mergeCell ref="F955:H955"/>
    <mergeCell ref="A956:B956"/>
    <mergeCell ref="F956:H956"/>
    <mergeCell ref="A957:I959"/>
    <mergeCell ref="A960:C963"/>
    <mergeCell ref="D960:D963"/>
    <mergeCell ref="E960:I963"/>
    <mergeCell ref="A965:I965"/>
    <mergeCell ref="A966:C966"/>
    <mergeCell ref="D966:F966"/>
    <mergeCell ref="G966:I966"/>
    <mergeCell ref="A967:B967"/>
    <mergeCell ref="E967:F967"/>
    <mergeCell ref="H967:I967"/>
    <mergeCell ref="A979:B979"/>
    <mergeCell ref="F979:H979"/>
    <mergeCell ref="A980:B980"/>
    <mergeCell ref="F980:H980"/>
    <mergeCell ref="A981:I983"/>
    <mergeCell ref="A984:C987"/>
    <mergeCell ref="D984:D987"/>
    <mergeCell ref="E984:I987"/>
    <mergeCell ref="A990:I990"/>
    <mergeCell ref="A991:C991"/>
    <mergeCell ref="D991:F991"/>
    <mergeCell ref="G991:I991"/>
    <mergeCell ref="A992:B992"/>
    <mergeCell ref="E992:F992"/>
    <mergeCell ref="H992:I992"/>
    <mergeCell ref="A1004:B1004"/>
    <mergeCell ref="F1004:H1004"/>
    <mergeCell ref="A1005:B1005"/>
    <mergeCell ref="F1005:H1005"/>
    <mergeCell ref="A1006:I1008"/>
    <mergeCell ref="A1009:C1012"/>
    <mergeCell ref="D1009:D1012"/>
    <mergeCell ref="E1009:I1012"/>
    <mergeCell ref="A1014:I1014"/>
    <mergeCell ref="A1015:C1015"/>
    <mergeCell ref="D1015:F1015"/>
    <mergeCell ref="G1015:I1015"/>
    <mergeCell ref="A1016:B1016"/>
    <mergeCell ref="E1016:F1016"/>
    <mergeCell ref="H1016:I1016"/>
    <mergeCell ref="A1028:B1028"/>
    <mergeCell ref="F1028:H1028"/>
    <mergeCell ref="A1029:B1029"/>
    <mergeCell ref="F1029:H1029"/>
    <mergeCell ref="A1030:I1032"/>
    <mergeCell ref="A1033:C1036"/>
    <mergeCell ref="D1033:D1036"/>
    <mergeCell ref="E1033:I1036"/>
    <mergeCell ref="A1038:I1038"/>
    <mergeCell ref="A1039:C1039"/>
    <mergeCell ref="D1039:F1039"/>
    <mergeCell ref="G1039:I1039"/>
    <mergeCell ref="A1085:I1085"/>
    <mergeCell ref="A1086:C1086"/>
    <mergeCell ref="D1086:F1086"/>
    <mergeCell ref="G1086:I1086"/>
    <mergeCell ref="A1040:B1040"/>
    <mergeCell ref="E1040:F1040"/>
    <mergeCell ref="H1040:I1040"/>
    <mergeCell ref="A1052:B1052"/>
    <mergeCell ref="F1052:H1052"/>
    <mergeCell ref="A1053:B1053"/>
    <mergeCell ref="F1053:H1053"/>
    <mergeCell ref="A1054:I1056"/>
    <mergeCell ref="A1057:C1060"/>
    <mergeCell ref="D1057:D1060"/>
    <mergeCell ref="E1057:I1060"/>
    <mergeCell ref="A1062:I1062"/>
    <mergeCell ref="A1063:C1063"/>
    <mergeCell ref="D1063:F1063"/>
    <mergeCell ref="G1063:I1063"/>
    <mergeCell ref="A1064:B1064"/>
    <mergeCell ref="A1087:B1087"/>
    <mergeCell ref="E1087:F1087"/>
    <mergeCell ref="H1087:I1087"/>
    <mergeCell ref="A1096:B1096"/>
    <mergeCell ref="F1096:H1096"/>
    <mergeCell ref="A1097:B1097"/>
    <mergeCell ref="F1097:H1097"/>
    <mergeCell ref="A1098:I1100"/>
    <mergeCell ref="A1101:C1104"/>
    <mergeCell ref="D1101:D1104"/>
    <mergeCell ref="E1101:I1104"/>
    <mergeCell ref="A1106:I1106"/>
    <mergeCell ref="A1107:C1107"/>
    <mergeCell ref="D1107:F1107"/>
    <mergeCell ref="G1107:I1107"/>
    <mergeCell ref="A1108:B1108"/>
    <mergeCell ref="E1108:F1108"/>
    <mergeCell ref="H1108:I1108"/>
    <mergeCell ref="A1118:B1118"/>
    <mergeCell ref="F1118:H1118"/>
    <mergeCell ref="E1144:I1147"/>
    <mergeCell ref="A1149:I1149"/>
    <mergeCell ref="A1150:C1150"/>
    <mergeCell ref="D1150:F1150"/>
    <mergeCell ref="G1150:I1150"/>
    <mergeCell ref="A1151:B1151"/>
    <mergeCell ref="E1151:F1151"/>
    <mergeCell ref="H1151:I1151"/>
    <mergeCell ref="A1159:B1159"/>
    <mergeCell ref="F1159:H1159"/>
    <mergeCell ref="A1160:B1160"/>
    <mergeCell ref="F1160:H1160"/>
    <mergeCell ref="A1161:I1163"/>
    <mergeCell ref="A1164:C1167"/>
    <mergeCell ref="D1164:D1167"/>
    <mergeCell ref="E1164:I1167"/>
    <mergeCell ref="A1169:I1169"/>
    <mergeCell ref="A1170:C1170"/>
    <mergeCell ref="D1170:F1170"/>
    <mergeCell ref="G1170:I1170"/>
    <mergeCell ref="A1191:B1191"/>
    <mergeCell ref="E1191:F1191"/>
    <mergeCell ref="H1191:I1191"/>
    <mergeCell ref="A1201:B1201"/>
    <mergeCell ref="F1201:H1201"/>
    <mergeCell ref="A1202:B1202"/>
    <mergeCell ref="F1202:H1202"/>
    <mergeCell ref="A1203:I1205"/>
    <mergeCell ref="A1206:C1209"/>
    <mergeCell ref="A1171:B1171"/>
    <mergeCell ref="E1171:F1171"/>
    <mergeCell ref="H1171:I1171"/>
    <mergeCell ref="A1179:B1179"/>
    <mergeCell ref="F1179:H1179"/>
    <mergeCell ref="A1180:B1180"/>
    <mergeCell ref="F1180:H1180"/>
    <mergeCell ref="A1181:I1183"/>
    <mergeCell ref="A1184:C1187"/>
    <mergeCell ref="D1184:D1187"/>
    <mergeCell ref="E1184:I1187"/>
    <mergeCell ref="A1214:B1214"/>
    <mergeCell ref="E1214:F1214"/>
    <mergeCell ref="H1214:I1214"/>
    <mergeCell ref="A1223:B1223"/>
    <mergeCell ref="F1223:H1223"/>
    <mergeCell ref="A1224:B1224"/>
    <mergeCell ref="F1224:H1224"/>
    <mergeCell ref="D1206:D1209"/>
    <mergeCell ref="E1206:I1209"/>
    <mergeCell ref="A1212:I1212"/>
    <mergeCell ref="A1213:C1213"/>
    <mergeCell ref="D1213:F1213"/>
    <mergeCell ref="G1213:I1213"/>
    <mergeCell ref="A1248:C1251"/>
    <mergeCell ref="D1248:D1251"/>
    <mergeCell ref="E1248:I1251"/>
    <mergeCell ref="A1253:I1253"/>
    <mergeCell ref="A1225:I1227"/>
    <mergeCell ref="A1228:C1231"/>
    <mergeCell ref="D1228:D1231"/>
    <mergeCell ref="E1228:I1231"/>
    <mergeCell ref="A1233:I1233"/>
    <mergeCell ref="A1234:C1234"/>
    <mergeCell ref="D1234:F1234"/>
    <mergeCell ref="G1234:I1234"/>
    <mergeCell ref="A1235:B1235"/>
    <mergeCell ref="E1235:F1235"/>
    <mergeCell ref="H1235:I1235"/>
    <mergeCell ref="A1243:B1243"/>
    <mergeCell ref="F1243:H1243"/>
    <mergeCell ref="A1244:B1244"/>
    <mergeCell ref="F1244:H1244"/>
    <mergeCell ref="A1245:I1247"/>
    <mergeCell ref="A1288:I1290"/>
    <mergeCell ref="A1291:C1294"/>
    <mergeCell ref="D1291:D1294"/>
    <mergeCell ref="E1291:I1294"/>
    <mergeCell ref="A1274:I1274"/>
    <mergeCell ref="A1275:C1275"/>
    <mergeCell ref="D1275:F1275"/>
    <mergeCell ref="G1275:I1275"/>
    <mergeCell ref="A1276:B1276"/>
    <mergeCell ref="E1276:F1276"/>
    <mergeCell ref="H1276:I1276"/>
    <mergeCell ref="A1286:B1286"/>
    <mergeCell ref="F1286:H1286"/>
    <mergeCell ref="A1266:I1268"/>
    <mergeCell ref="A1269:C1272"/>
    <mergeCell ref="D1269:D1272"/>
    <mergeCell ref="E1269:I1272"/>
    <mergeCell ref="A1287:B1287"/>
    <mergeCell ref="F1287:H1287"/>
    <mergeCell ref="A1254:C1254"/>
    <mergeCell ref="D1254:F1254"/>
    <mergeCell ref="G1254:I1254"/>
    <mergeCell ref="A1255:B1255"/>
    <mergeCell ref="E1255:F1255"/>
    <mergeCell ref="H1255:I1255"/>
    <mergeCell ref="A1264:B1264"/>
    <mergeCell ref="F1264:H1264"/>
    <mergeCell ref="A1265:B1265"/>
    <mergeCell ref="F1265:H1265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9" firstPageNumber="0" orientation="portrait" horizontalDpi="300" verticalDpi="300" r:id="rId1"/>
  <headerFooter>
    <oddFooter>Page &amp;P of &amp;N</oddFooter>
  </headerFooter>
  <rowBreaks count="32" manualBreakCount="32">
    <brk id="42" max="16383" man="1"/>
    <brk id="83" max="16383" man="1"/>
    <brk id="123" max="16383" man="1"/>
    <brk id="165" max="16383" man="1"/>
    <brk id="205" max="16383" man="1"/>
    <brk id="246" max="16383" man="1"/>
    <brk id="287" max="16383" man="1"/>
    <brk id="329" max="16383" man="1"/>
    <brk id="370" max="16383" man="1"/>
    <brk id="414" max="16383" man="1"/>
    <brk id="455" max="16383" man="1"/>
    <brk id="497" max="16383" man="1"/>
    <brk id="540" max="16383" man="1"/>
    <brk id="580" max="16383" man="1"/>
    <brk id="624" max="16383" man="1"/>
    <brk id="669" max="16383" man="1"/>
    <brk id="710" max="16383" man="1"/>
    <brk id="753" max="16383" man="1"/>
    <brk id="794" max="16383" man="1"/>
    <brk id="836" max="16383" man="1"/>
    <brk id="880" max="16383" man="1"/>
    <brk id="922" max="16383" man="1"/>
    <brk id="964" max="16383" man="1"/>
    <brk id="1013" max="16383" man="1"/>
    <brk id="1060" max="16383" man="1"/>
    <brk id="1104" max="16383" man="1"/>
    <brk id="1148" max="16383" man="1"/>
    <brk id="1187" max="16383" man="1"/>
    <brk id="1231" max="16383" man="1"/>
    <brk id="1272" max="16383" man="1"/>
    <brk id="1317" max="16383" man="1"/>
    <brk id="136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O567"/>
  <sheetViews>
    <sheetView workbookViewId="0">
      <selection activeCell="L569" sqref="L569"/>
    </sheetView>
  </sheetViews>
  <sheetFormatPr defaultColWidth="9.28515625" defaultRowHeight="15"/>
  <cols>
    <col min="2" max="2" width="9.28515625" style="121"/>
    <col min="4" max="4" width="8.28515625" hidden="1" customWidth="1"/>
    <col min="7" max="7" width="22.85546875" customWidth="1"/>
    <col min="10" max="10" width="7.5703125" style="1" customWidth="1"/>
  </cols>
  <sheetData>
    <row r="1" spans="1:11" ht="19.5" thickBot="1">
      <c r="A1" s="155" t="s">
        <v>0</v>
      </c>
      <c r="B1" s="155"/>
      <c r="C1" s="155"/>
      <c r="D1" s="155"/>
      <c r="E1" s="155"/>
      <c r="F1" s="155"/>
      <c r="G1" s="155"/>
      <c r="H1" s="155"/>
      <c r="I1" s="155"/>
      <c r="J1" s="155"/>
    </row>
    <row r="2" spans="1:11" ht="21" thickBot="1">
      <c r="A2" s="156" t="s">
        <v>1</v>
      </c>
      <c r="B2" s="156"/>
      <c r="C2" s="156"/>
      <c r="D2" s="156"/>
      <c r="E2" s="156"/>
      <c r="F2" s="156"/>
      <c r="G2" s="156"/>
      <c r="H2" s="156"/>
      <c r="I2" s="156"/>
      <c r="J2" s="156"/>
    </row>
    <row r="3" spans="1:11" ht="19.5" thickBot="1">
      <c r="A3" s="157" t="s">
        <v>111</v>
      </c>
      <c r="B3" s="157"/>
      <c r="C3" s="157"/>
      <c r="D3" s="157"/>
      <c r="E3" s="157"/>
      <c r="F3" s="157"/>
      <c r="G3" s="157"/>
      <c r="H3" s="157"/>
      <c r="I3" s="157"/>
      <c r="J3" s="157"/>
    </row>
    <row r="4" spans="1:11" ht="43.5" thickBot="1">
      <c r="A4" s="2" t="s">
        <v>2</v>
      </c>
      <c r="B4" s="137" t="s">
        <v>3</v>
      </c>
      <c r="C4" s="4" t="s">
        <v>4</v>
      </c>
      <c r="D4" s="4" t="s">
        <v>5</v>
      </c>
      <c r="E4" s="3" t="s">
        <v>6</v>
      </c>
      <c r="F4" s="3" t="s">
        <v>7</v>
      </c>
      <c r="G4" s="4" t="s">
        <v>8</v>
      </c>
      <c r="H4" s="3" t="s">
        <v>9</v>
      </c>
      <c r="I4" s="3" t="s">
        <v>10</v>
      </c>
      <c r="J4" s="5" t="s">
        <v>11</v>
      </c>
    </row>
    <row r="5" spans="1:11" ht="15.75" hidden="1">
      <c r="A5" s="7">
        <v>1</v>
      </c>
      <c r="B5" s="123">
        <v>11</v>
      </c>
      <c r="C5" s="8">
        <v>1</v>
      </c>
      <c r="D5" s="8" t="str">
        <f t="shared" ref="D5:D6" si="0">B5&amp;-C5</f>
        <v>11-1</v>
      </c>
      <c r="E5" s="9">
        <f>IFERROR(VLOOKUP($A5,'CR ACT'!$A$3:$G$9999,2,0),"")</f>
        <v>0.15277777777777801</v>
      </c>
      <c r="F5" s="9" t="str">
        <f>IFERROR(VLOOKUP($A5,'CR ACT'!$A$3:$G$9999,3,0),"")</f>
        <v>PSL</v>
      </c>
      <c r="G5" s="8" t="str">
        <f>IFERROR(VLOOKUP($A5,'CR ACT'!$A$3:$G$9999,4,0),"")</f>
        <v>NH</v>
      </c>
      <c r="H5" s="9" t="str">
        <f>IFERROR(VLOOKUP($A5,'CR ACT'!$A$3:$G$9999,5,0),"")</f>
        <v>KLKV</v>
      </c>
      <c r="I5" s="9">
        <f>IFERROR(VLOOKUP($A5,'CR ACT'!$A$3:$G$9999,6,0),"")</f>
        <v>0.15625000000000022</v>
      </c>
      <c r="J5" s="10">
        <f>IFERROR(VLOOKUP($A5,'CR ACT'!$A$3:$G$9999,7,0),"")</f>
        <v>3.5</v>
      </c>
    </row>
    <row r="6" spans="1:11" ht="15.75" hidden="1">
      <c r="A6" s="16">
        <v>124</v>
      </c>
      <c r="B6" s="124">
        <v>11</v>
      </c>
      <c r="C6" s="16">
        <v>2</v>
      </c>
      <c r="D6" s="8" t="str">
        <f t="shared" si="0"/>
        <v>11-2</v>
      </c>
      <c r="E6" s="17">
        <f>IFERROR(VLOOKUP($A6,'CR ACT'!$A$3:$G$9999,2,0),"")</f>
        <v>0.15972222222222199</v>
      </c>
      <c r="F6" s="17" t="str">
        <f>IFERROR(VLOOKUP($A6,'CR ACT'!$A$3:$G$9999,3,0),"")</f>
        <v>KLKV</v>
      </c>
      <c r="G6" s="16" t="str">
        <f>IFERROR(VLOOKUP($A6,'CR ACT'!$A$3:$G$9999,4,0),"")</f>
        <v>NH</v>
      </c>
      <c r="H6" s="17" t="str">
        <f>IFERROR(VLOOKUP($A6,'CR ACT'!$A$3:$G$9999,5,0),"")</f>
        <v>TVM</v>
      </c>
      <c r="I6" s="17">
        <f>IFERROR(VLOOKUP($A6,'CR ACT'!$A$3:$G$9999,6,0),"")</f>
        <v>0.20486111111111088</v>
      </c>
      <c r="J6" s="18">
        <f>IFERROR(VLOOKUP($A6,'CR ACT'!$A$3:$G$9999,7,0),"")</f>
        <v>33.700000000000003</v>
      </c>
    </row>
    <row r="7" spans="1:11" ht="15.75" hidden="1">
      <c r="A7" s="16">
        <v>313</v>
      </c>
      <c r="B7" s="123">
        <v>11</v>
      </c>
      <c r="C7" s="16">
        <v>3</v>
      </c>
      <c r="D7" s="8" t="str">
        <f t="shared" ref="D7:D70" si="1">B7&amp;-C7</f>
        <v>11-3</v>
      </c>
      <c r="E7" s="17">
        <f>IFERROR(VLOOKUP($A7,'CR ACT'!$A$3:$G$9999,2,0),"")</f>
        <v>0.211805555555556</v>
      </c>
      <c r="F7" s="17" t="str">
        <f>IFERROR(VLOOKUP($A7,'CR ACT'!$A$3:$G$9999,3,0),"")</f>
        <v>TVM</v>
      </c>
      <c r="G7" s="16" t="str">
        <f>IFERROR(VLOOKUP($A7,'CR ACT'!$A$3:$G$9999,4,0),"")</f>
        <v>NH-UDA</v>
      </c>
      <c r="H7" s="17" t="str">
        <f>IFERROR(VLOOKUP($A7,'CR ACT'!$A$3:$G$9999,5,0),"")</f>
        <v>KNVLA</v>
      </c>
      <c r="I7" s="17">
        <f>IFERROR(VLOOKUP($A7,'CR ACT'!$A$3:$G$9999,6,0),"")</f>
        <v>0.25347222222222271</v>
      </c>
      <c r="J7" s="18">
        <f>IFERROR(VLOOKUP($A7,'CR ACT'!$A$3:$G$9999,7,0),"")</f>
        <v>32</v>
      </c>
    </row>
    <row r="8" spans="1:11" ht="15.75" hidden="1">
      <c r="A8" s="16">
        <v>148</v>
      </c>
      <c r="B8" s="124">
        <v>11</v>
      </c>
      <c r="C8" s="16">
        <v>4</v>
      </c>
      <c r="D8" s="8" t="str">
        <f t="shared" si="1"/>
        <v>11-4</v>
      </c>
      <c r="E8" s="17">
        <f>IFERROR(VLOOKUP($A8,'CR ACT'!$A$3:$G$9999,2,0),"")</f>
        <v>0.27430555555555602</v>
      </c>
      <c r="F8" s="17" t="str">
        <f>IFERROR(VLOOKUP($A8,'CR ACT'!$A$3:$G$9999,3,0),"")</f>
        <v>KNVLA</v>
      </c>
      <c r="G8" s="16" t="str">
        <f>IFERROR(VLOOKUP($A8,'CR ACT'!$A$3:$G$9999,4,0),"")</f>
        <v>UDA-NH</v>
      </c>
      <c r="H8" s="17" t="str">
        <f>IFERROR(VLOOKUP($A8,'CR ACT'!$A$3:$G$9999,5,0),"")</f>
        <v>MC</v>
      </c>
      <c r="I8" s="17">
        <f>IFERROR(VLOOKUP($A8,'CR ACT'!$A$3:$G$9999,6,0),"")</f>
        <v>0.33680555555555602</v>
      </c>
      <c r="J8" s="18">
        <f>IFERROR(VLOOKUP($A8,'CR ACT'!$A$3:$G$9999,7,0),"")</f>
        <v>38</v>
      </c>
    </row>
    <row r="9" spans="1:11" ht="15.75" hidden="1">
      <c r="A9" s="16">
        <v>317</v>
      </c>
      <c r="B9" s="123">
        <v>12</v>
      </c>
      <c r="C9" s="16">
        <v>3</v>
      </c>
      <c r="D9" s="8" t="str">
        <f t="shared" si="1"/>
        <v>12-3</v>
      </c>
      <c r="E9" s="17">
        <f>IFERROR(VLOOKUP($A9,'CR ACT'!$A$3:$G$9999,2,0),"")</f>
        <v>0.25347222222222199</v>
      </c>
      <c r="F9" s="17" t="str">
        <f>IFERROR(VLOOKUP($A9,'CR ACT'!$A$3:$G$9999,3,0),"")</f>
        <v>TVM</v>
      </c>
      <c r="G9" s="16" t="str">
        <f>IFERROR(VLOOKUP($A9,'CR ACT'!$A$3:$G$9999,4,0),"")</f>
        <v>NH</v>
      </c>
      <c r="H9" s="17" t="str">
        <f>IFERROR(VLOOKUP($A9,'CR ACT'!$A$3:$G$9999,5,0),"")</f>
        <v>KLKV</v>
      </c>
      <c r="I9" s="17">
        <f>IFERROR(VLOOKUP($A9,'CR ACT'!$A$3:$G$9999,6,0),"")</f>
        <v>0.3055555555555553</v>
      </c>
      <c r="J9" s="18">
        <f>IFERROR(VLOOKUP($A9,'CR ACT'!$A$3:$G$9999,7,0),"")</f>
        <v>33.700000000000003</v>
      </c>
    </row>
    <row r="10" spans="1:11" ht="15.75" hidden="1">
      <c r="A10" s="16">
        <v>514</v>
      </c>
      <c r="B10" s="124">
        <v>11</v>
      </c>
      <c r="C10" s="16">
        <v>6</v>
      </c>
      <c r="D10" s="8" t="str">
        <f t="shared" si="1"/>
        <v>11-6</v>
      </c>
      <c r="E10" s="17">
        <f>IFERROR(VLOOKUP($A10,'CR ACT'!$A$3:$G$9999,2,0),"")</f>
        <v>0.41666666666666702</v>
      </c>
      <c r="F10" s="17" t="str">
        <f>IFERROR(VLOOKUP($A10,'CR ACT'!$A$3:$G$9999,3,0),"")</f>
        <v>KLKV</v>
      </c>
      <c r="G10" s="16" t="str">
        <f>IFERROR(VLOOKUP($A10,'CR ACT'!$A$3:$G$9999,4,0),"")</f>
        <v>KRKM</v>
      </c>
      <c r="H10" s="17" t="str">
        <f>IFERROR(VLOOKUP($A10,'CR ACT'!$A$3:$G$9999,5,0),"")</f>
        <v>VLRD</v>
      </c>
      <c r="I10" s="17">
        <f>IFERROR(VLOOKUP($A10,'CR ACT'!$A$3:$G$9999,6,0),"")</f>
        <v>0.44444444444444481</v>
      </c>
      <c r="J10" s="18">
        <f>IFERROR(VLOOKUP($A10,'CR ACT'!$A$3:$G$9999,7,0),"")</f>
        <v>17</v>
      </c>
    </row>
    <row r="11" spans="1:11" ht="15.75" hidden="1">
      <c r="A11" s="16">
        <v>559</v>
      </c>
      <c r="B11" s="123">
        <v>11</v>
      </c>
      <c r="C11" s="16">
        <v>7</v>
      </c>
      <c r="D11" s="8" t="str">
        <f t="shared" si="1"/>
        <v>11-7</v>
      </c>
      <c r="E11" s="17">
        <f>IFERROR(VLOOKUP($A11,'CR ACT'!$A$3:$G$9999,2,0),"")</f>
        <v>0.4513888888888889</v>
      </c>
      <c r="F11" s="17" t="str">
        <f>IFERROR(VLOOKUP($A11,'CR ACT'!$A$3:$G$9999,3,0),"")</f>
        <v>VLRD</v>
      </c>
      <c r="G11" s="16" t="str">
        <f>IFERROR(VLOOKUP($A11,'CR ACT'!$A$3:$G$9999,4,0),"")</f>
        <v>KRKM</v>
      </c>
      <c r="H11" s="17" t="str">
        <f>IFERROR(VLOOKUP($A11,'CR ACT'!$A$3:$G$9999,5,0),"")</f>
        <v>KLKV</v>
      </c>
      <c r="I11" s="17">
        <f>IFERROR(VLOOKUP($A11,'CR ACT'!$A$3:$G$9999,6,0),"")</f>
        <v>0.47916666666666669</v>
      </c>
      <c r="J11" s="18">
        <f>IFERROR(VLOOKUP($A11,'CR ACT'!$A$3:$G$9999,7,0),"")</f>
        <v>17</v>
      </c>
    </row>
    <row r="12" spans="1:11" ht="16.5" hidden="1" thickBot="1">
      <c r="A12" s="16">
        <v>66</v>
      </c>
      <c r="B12" s="124">
        <v>11</v>
      </c>
      <c r="C12" s="23">
        <v>8</v>
      </c>
      <c r="D12" s="8" t="str">
        <f t="shared" si="1"/>
        <v>11-8</v>
      </c>
      <c r="E12" s="24">
        <f>IFERROR(VLOOKUP($A12,'CR ACT'!$A$3:$G$9999,2,0),"")</f>
        <v>0.4826388888888889</v>
      </c>
      <c r="F12" s="24" t="str">
        <f>IFERROR(VLOOKUP($A12,'CR ACT'!$A$3:$G$9999,3,0),"")</f>
        <v>KLKV</v>
      </c>
      <c r="G12" s="23" t="str">
        <f>IFERROR(VLOOKUP($A12,'CR ACT'!$A$3:$G$9999,4,0),"")</f>
        <v>NH</v>
      </c>
      <c r="H12" s="24" t="str">
        <f>IFERROR(VLOOKUP($A12,'CR ACT'!$A$3:$G$9999,5,0),"")</f>
        <v>PSL</v>
      </c>
      <c r="I12" s="24">
        <f>IFERROR(VLOOKUP($A12,'CR ACT'!$A$3:$G$9999,6,0),"")</f>
        <v>0.48958333333333331</v>
      </c>
      <c r="J12" s="25">
        <f>IFERROR(VLOOKUP($A12,'CR ACT'!$A$3:$G$9999,7,0),"")</f>
        <v>3.5</v>
      </c>
    </row>
    <row r="13" spans="1:11" ht="15.75" hidden="1">
      <c r="A13" s="7">
        <v>4</v>
      </c>
      <c r="B13" s="123">
        <v>12</v>
      </c>
      <c r="C13" s="8">
        <v>1</v>
      </c>
      <c r="D13" s="8" t="str">
        <f t="shared" si="1"/>
        <v>12-1</v>
      </c>
      <c r="E13" s="9">
        <f>IFERROR(VLOOKUP($A13,'CR ACT'!$A$3:$G$9999,2,0),"")</f>
        <v>0.1875</v>
      </c>
      <c r="F13" s="9" t="str">
        <f>IFERROR(VLOOKUP($A13,'CR ACT'!$A$3:$G$9999,3,0),"")</f>
        <v>PSL</v>
      </c>
      <c r="G13" s="8" t="str">
        <f>IFERROR(VLOOKUP($A13,'CR ACT'!$A$3:$G$9999,4,0),"")</f>
        <v>NH</v>
      </c>
      <c r="H13" s="9" t="str">
        <f>IFERROR(VLOOKUP($A13,'CR ACT'!$A$3:$G$9999,5,0),"")</f>
        <v>KLKV</v>
      </c>
      <c r="I13" s="9">
        <f>IFERROR(VLOOKUP($A13,'CR ACT'!$A$3:$G$9999,6,0),"")</f>
        <v>0.19444444444444445</v>
      </c>
      <c r="J13" s="10">
        <f>IFERROR(VLOOKUP($A13,'CR ACT'!$A$3:$G$9999,7,0),"")</f>
        <v>3.5</v>
      </c>
    </row>
    <row r="14" spans="1:11" ht="15.75" hidden="1">
      <c r="A14" s="16">
        <v>129</v>
      </c>
      <c r="B14" s="123">
        <v>12</v>
      </c>
      <c r="C14" s="16">
        <v>2</v>
      </c>
      <c r="D14" s="8" t="str">
        <f t="shared" si="1"/>
        <v>12-2</v>
      </c>
      <c r="E14" s="17">
        <f>IFERROR(VLOOKUP($A14,'CR ACT'!$A$3:$G$9999,2,0),"")</f>
        <v>0.20138888888888901</v>
      </c>
      <c r="F14" s="17" t="str">
        <f>IFERROR(VLOOKUP($A14,'CR ACT'!$A$3:$G$9999,3,0),"")</f>
        <v>KLKV</v>
      </c>
      <c r="G14" s="16" t="str">
        <f>IFERROR(VLOOKUP($A14,'CR ACT'!$A$3:$G$9999,4,0),"")</f>
        <v>NH</v>
      </c>
      <c r="H14" s="17" t="str">
        <f>IFERROR(VLOOKUP($A14,'CR ACT'!$A$3:$G$9999,5,0),"")</f>
        <v>TVM</v>
      </c>
      <c r="I14" s="17">
        <f>IFERROR(VLOOKUP($A14,'CR ACT'!$A$3:$G$9999,6,0),"")</f>
        <v>0.2465277777777779</v>
      </c>
      <c r="J14" s="18">
        <f>IFERROR(VLOOKUP($A14,'CR ACT'!$A$3:$G$9999,7,0),"")</f>
        <v>33.700000000000003</v>
      </c>
    </row>
    <row r="15" spans="1:11" ht="15.75" hidden="1">
      <c r="A15" s="16">
        <v>322</v>
      </c>
      <c r="B15" s="123">
        <v>14</v>
      </c>
      <c r="C15" s="16">
        <v>3</v>
      </c>
      <c r="D15" s="8" t="str">
        <f t="shared" si="1"/>
        <v>14-3</v>
      </c>
      <c r="E15" s="17">
        <f>IFERROR(VLOOKUP($A15,'CR ACT'!$A$3:$G$9999,2,0),"")</f>
        <v>0.28472222222222199</v>
      </c>
      <c r="F15" s="17" t="str">
        <f>IFERROR(VLOOKUP($A15,'CR ACT'!$A$3:$G$9999,3,0),"")</f>
        <v>TVM</v>
      </c>
      <c r="G15" s="16" t="str">
        <f>IFERROR(VLOOKUP($A15,'CR ACT'!$A$3:$G$9999,4,0),"")</f>
        <v>NH</v>
      </c>
      <c r="H15" s="17" t="str">
        <f>IFERROR(VLOOKUP($A15,'CR ACT'!$A$3:$G$9999,5,0),"")</f>
        <v>KLKV</v>
      </c>
      <c r="I15" s="17">
        <f>IFERROR(VLOOKUP($A15,'CR ACT'!$A$3:$G$9999,6,0),"")</f>
        <v>0.34027777777777757</v>
      </c>
      <c r="J15" s="18">
        <f>IFERROR(VLOOKUP($A15,'CR ACT'!$A$3:$G$9999,7,0),"")</f>
        <v>33.700000000000003</v>
      </c>
    </row>
    <row r="16" spans="1:11" ht="15.75" hidden="1">
      <c r="A16" s="16">
        <v>169</v>
      </c>
      <c r="B16" s="123">
        <v>12</v>
      </c>
      <c r="C16" s="16">
        <v>4</v>
      </c>
      <c r="D16" s="8" t="str">
        <f t="shared" si="1"/>
        <v>12-4</v>
      </c>
      <c r="E16" s="17">
        <f>IFERROR(VLOOKUP($A16,'CR ACT'!$A$3:$G$9999,2,0),"")</f>
        <v>0.3298611111111111</v>
      </c>
      <c r="F16" s="17" t="str">
        <f>IFERROR(VLOOKUP($A16,'CR ACT'!$A$3:$G$9999,3,0),"")</f>
        <v>KLKV</v>
      </c>
      <c r="G16" s="16" t="str">
        <f>IFERROR(VLOOKUP($A16,'CR ACT'!$A$3:$G$9999,4,0),"")</f>
        <v>NH</v>
      </c>
      <c r="H16" s="17" t="str">
        <f>IFERROR(VLOOKUP($A16,'CR ACT'!$A$3:$G$9999,5,0),"")</f>
        <v>CSTN</v>
      </c>
      <c r="I16" s="17">
        <f>IFERROR(VLOOKUP($A16,'CR ACT'!$A$3:$G$9999,6,0),"")</f>
        <v>0.40972222222222221</v>
      </c>
      <c r="J16" s="18">
        <f>IFERROR(VLOOKUP($A16,'CR ACT'!$A$3:$G$9999,7,0),"")</f>
        <v>42</v>
      </c>
      <c r="K16" s="121"/>
    </row>
    <row r="17" spans="1:10" ht="15.75" hidden="1">
      <c r="A17" s="16">
        <v>325</v>
      </c>
      <c r="B17" s="123">
        <v>20</v>
      </c>
      <c r="C17" s="16">
        <v>3</v>
      </c>
      <c r="D17" s="8" t="str">
        <f t="shared" si="1"/>
        <v>20-3</v>
      </c>
      <c r="E17" s="17">
        <f>IFERROR(VLOOKUP($A17,'CR ACT'!$A$3:$G$9999,2,0),"")</f>
        <v>0.29861111111111099</v>
      </c>
      <c r="F17" s="17" t="str">
        <f>IFERROR(VLOOKUP($A17,'CR ACT'!$A$3:$G$9999,3,0),"")</f>
        <v>TVM</v>
      </c>
      <c r="G17" s="16" t="str">
        <f>IFERROR(VLOOKUP($A17,'CR ACT'!$A$3:$G$9999,4,0),"")</f>
        <v>NH</v>
      </c>
      <c r="H17" s="17" t="str">
        <f>IFERROR(VLOOKUP($A17,'CR ACT'!$A$3:$G$9999,5,0),"")</f>
        <v>KLKV</v>
      </c>
      <c r="I17" s="17">
        <f>IFERROR(VLOOKUP($A17,'CR ACT'!$A$3:$G$9999,6,0),"")</f>
        <v>0.35416666666666657</v>
      </c>
      <c r="J17" s="18">
        <f>IFERROR(VLOOKUP($A17,'CR ACT'!$A$3:$G$9999,7,0),"")</f>
        <v>33.700000000000003</v>
      </c>
    </row>
    <row r="18" spans="1:10" ht="15.75" hidden="1">
      <c r="A18" s="16">
        <v>67</v>
      </c>
      <c r="B18" s="123">
        <v>12</v>
      </c>
      <c r="C18" s="16">
        <v>6</v>
      </c>
      <c r="D18" s="8" t="str">
        <f t="shared" si="1"/>
        <v>12-6</v>
      </c>
      <c r="E18" s="17">
        <f>IFERROR(VLOOKUP($A18,'CR ACT'!$A$3:$G$9999,2,0),"")</f>
        <v>0.50347222222222199</v>
      </c>
      <c r="F18" s="17" t="str">
        <f>IFERROR(VLOOKUP($A18,'CR ACT'!$A$3:$G$9999,3,0),"")</f>
        <v>KLKV</v>
      </c>
      <c r="G18" s="16" t="str">
        <f>IFERROR(VLOOKUP($A18,'CR ACT'!$A$3:$G$9999,4,0),"")</f>
        <v>NH</v>
      </c>
      <c r="H18" s="17" t="str">
        <f>IFERROR(VLOOKUP($A18,'CR ACT'!$A$3:$G$9999,5,0),"")</f>
        <v>PSL</v>
      </c>
      <c r="I18" s="17">
        <f>IFERROR(VLOOKUP($A18,'CR ACT'!$A$3:$G$9999,6,0),"")</f>
        <v>0.51041666666666641</v>
      </c>
      <c r="J18" s="18">
        <f>IFERROR(VLOOKUP($A18,'CR ACT'!$A$3:$G$9999,7,0),"")</f>
        <v>3.5</v>
      </c>
    </row>
    <row r="19" spans="1:10" ht="15.75" hidden="1">
      <c r="A19" s="16"/>
      <c r="B19" s="138"/>
      <c r="C19" s="16"/>
      <c r="D19" s="8" t="str">
        <f t="shared" si="1"/>
        <v>0</v>
      </c>
      <c r="E19" s="17" t="str">
        <f>IFERROR(VLOOKUP($A19,'CR ACT'!$A$3:$G$9999,2,0),"")</f>
        <v/>
      </c>
      <c r="F19" s="17" t="str">
        <f>IFERROR(VLOOKUP($A19,'CR ACT'!$A$3:$G$9999,3,0),"")</f>
        <v/>
      </c>
      <c r="G19" s="16" t="str">
        <f>IFERROR(VLOOKUP($A19,'CR ACT'!$A$3:$G$9999,4,0),"")</f>
        <v/>
      </c>
      <c r="H19" s="17" t="str">
        <f>IFERROR(VLOOKUP($A19,'CR ACT'!$A$3:$G$9999,5,0),"")</f>
        <v/>
      </c>
      <c r="I19" s="17" t="str">
        <f>IFERROR(VLOOKUP($A19,'CR ACT'!$A$3:$G$9999,6,0),"")</f>
        <v/>
      </c>
      <c r="J19" s="18" t="str">
        <f>IFERROR(VLOOKUP($A19,'CR ACT'!$A$3:$G$9999,7,0),"")</f>
        <v/>
      </c>
    </row>
    <row r="20" spans="1:10" ht="16.5" hidden="1" thickBot="1">
      <c r="A20" s="16"/>
      <c r="B20" s="138"/>
      <c r="C20" s="23"/>
      <c r="D20" s="8" t="str">
        <f t="shared" si="1"/>
        <v>0</v>
      </c>
      <c r="E20" s="24" t="str">
        <f>IFERROR(VLOOKUP($A20,'CR ACT'!$A$3:$G$9999,2,0),"")</f>
        <v/>
      </c>
      <c r="F20" s="24" t="str">
        <f>IFERROR(VLOOKUP($A20,'CR ACT'!$A$3:$G$9999,3,0),"")</f>
        <v/>
      </c>
      <c r="G20" s="23" t="str">
        <f>IFERROR(VLOOKUP($A20,'CR ACT'!$A$3:$G$9999,4,0),"")</f>
        <v/>
      </c>
      <c r="H20" s="24" t="str">
        <f>IFERROR(VLOOKUP($A20,'CR ACT'!$A$3:$G$9999,5,0),"")</f>
        <v/>
      </c>
      <c r="I20" s="24" t="str">
        <f>IFERROR(VLOOKUP($A20,'CR ACT'!$A$3:$G$9999,6,0),"")</f>
        <v/>
      </c>
      <c r="J20" s="25" t="str">
        <f>IFERROR(VLOOKUP($A20,'CR ACT'!$A$3:$G$9999,7,0),"")</f>
        <v/>
      </c>
    </row>
    <row r="21" spans="1:10" ht="15.75" hidden="1">
      <c r="A21" s="7">
        <v>43</v>
      </c>
      <c r="B21" s="123">
        <v>13</v>
      </c>
      <c r="C21" s="8">
        <v>1</v>
      </c>
      <c r="D21" s="8" t="str">
        <f t="shared" si="1"/>
        <v>13-1</v>
      </c>
      <c r="E21" s="9">
        <f>IFERROR(VLOOKUP($A21,'CR ACT'!$A$3:$G$9999,2,0),"")</f>
        <v>0.51736111111111105</v>
      </c>
      <c r="F21" s="9" t="str">
        <f>IFERROR(VLOOKUP($A21,'CR ACT'!$A$3:$G$9999,3,0),"")</f>
        <v>PSL</v>
      </c>
      <c r="G21" s="8" t="str">
        <f>IFERROR(VLOOKUP($A21,'CR ACT'!$A$3:$G$9999,4,0),"")</f>
        <v>NH</v>
      </c>
      <c r="H21" s="9" t="str">
        <f>IFERROR(VLOOKUP($A21,'CR ACT'!$A$3:$G$9999,5,0),"")</f>
        <v>KLKV</v>
      </c>
      <c r="I21" s="9">
        <f>IFERROR(VLOOKUP($A21,'CR ACT'!$A$3:$G$9999,6,0),"")</f>
        <v>0.52430555555555547</v>
      </c>
      <c r="J21" s="10">
        <f>IFERROR(VLOOKUP($A21,'CR ACT'!$A$3:$G$9999,7,0),"")</f>
        <v>3.5</v>
      </c>
    </row>
    <row r="22" spans="1:10" ht="15.75" hidden="1">
      <c r="A22" s="16">
        <v>234</v>
      </c>
      <c r="B22" s="124">
        <v>13</v>
      </c>
      <c r="C22" s="16">
        <v>2</v>
      </c>
      <c r="D22" s="8" t="str">
        <f t="shared" si="1"/>
        <v>13-2</v>
      </c>
      <c r="E22" s="17">
        <f>IFERROR(VLOOKUP($A22,'CR ACT'!$A$3:$G$9999,2,0),"")</f>
        <v>0.531250000000003</v>
      </c>
      <c r="F22" s="17" t="str">
        <f>IFERROR(VLOOKUP($A22,'CR ACT'!$A$3:$G$9999,3,0),"")</f>
        <v>KLKV</v>
      </c>
      <c r="G22" s="16" t="str">
        <f>IFERROR(VLOOKUP($A22,'CR ACT'!$A$3:$G$9999,4,0),"")</f>
        <v>NH</v>
      </c>
      <c r="H22" s="17" t="str">
        <f>IFERROR(VLOOKUP($A22,'CR ACT'!$A$3:$G$9999,5,0),"")</f>
        <v>TVM</v>
      </c>
      <c r="I22" s="17">
        <f>IFERROR(VLOOKUP($A22,'CR ACT'!$A$3:$G$9999,6,0),"")</f>
        <v>0.58680555555555858</v>
      </c>
      <c r="J22" s="18">
        <f>IFERROR(VLOOKUP($A22,'CR ACT'!$A$3:$G$9999,7,0),"")</f>
        <v>33.700000000000003</v>
      </c>
    </row>
    <row r="23" spans="1:10" ht="15.75" hidden="1">
      <c r="A23" s="16">
        <v>327</v>
      </c>
      <c r="B23" s="123">
        <v>16</v>
      </c>
      <c r="C23" s="16">
        <v>3</v>
      </c>
      <c r="D23" s="8" t="str">
        <f t="shared" si="1"/>
        <v>16-3</v>
      </c>
      <c r="E23" s="17">
        <f>IFERROR(VLOOKUP($A23,'CR ACT'!$A$3:$G$9999,2,0),"")</f>
        <v>0.30555555555555602</v>
      </c>
      <c r="F23" s="17" t="str">
        <f>IFERROR(VLOOKUP($A23,'CR ACT'!$A$3:$G$9999,3,0),"")</f>
        <v>MC</v>
      </c>
      <c r="G23" s="16" t="str">
        <f>IFERROR(VLOOKUP($A23,'CR ACT'!$A$3:$G$9999,4,0),"")</f>
        <v>NH</v>
      </c>
      <c r="H23" s="17" t="str">
        <f>IFERROR(VLOOKUP($A23,'CR ACT'!$A$3:$G$9999,5,0),"")</f>
        <v>KLKV</v>
      </c>
      <c r="I23" s="17">
        <f>IFERROR(VLOOKUP($A23,'CR ACT'!$A$3:$G$9999,6,0),"")</f>
        <v>0.38888888888888934</v>
      </c>
      <c r="J23" s="18">
        <f>IFERROR(VLOOKUP($A23,'CR ACT'!$A$3:$G$9999,7,0),"")</f>
        <v>40</v>
      </c>
    </row>
    <row r="24" spans="1:10" ht="15.75" hidden="1">
      <c r="A24" s="16">
        <v>268</v>
      </c>
      <c r="B24" s="124">
        <v>13</v>
      </c>
      <c r="C24" s="16">
        <v>4</v>
      </c>
      <c r="D24" s="8" t="str">
        <f t="shared" si="1"/>
        <v>13-4</v>
      </c>
      <c r="E24" s="17">
        <f>IFERROR(VLOOKUP($A24,'CR ACT'!$A$3:$G$9999,2,0),"")</f>
        <v>0.67013888888888895</v>
      </c>
      <c r="F24" s="17" t="str">
        <f>IFERROR(VLOOKUP($A24,'CR ACT'!$A$3:$G$9999,3,0),"")</f>
        <v>KLKV</v>
      </c>
      <c r="G24" s="16" t="str">
        <f>IFERROR(VLOOKUP($A24,'CR ACT'!$A$3:$G$9999,4,0),"")</f>
        <v>CVR</v>
      </c>
      <c r="H24" s="17" t="str">
        <f>IFERROR(VLOOKUP($A24,'CR ACT'!$A$3:$G$9999,5,0),"")</f>
        <v>MC</v>
      </c>
      <c r="I24" s="17">
        <f>IFERROR(VLOOKUP($A24,'CR ACT'!$A$3:$G$9999,6,0),"")</f>
        <v>0.73958333333333337</v>
      </c>
      <c r="J24" s="18">
        <f>IFERROR(VLOOKUP($A24,'CR ACT'!$A$3:$G$9999,7,0),"")</f>
        <v>42.7</v>
      </c>
    </row>
    <row r="25" spans="1:10" ht="15.75" hidden="1">
      <c r="A25" s="16">
        <v>331</v>
      </c>
      <c r="B25" s="123">
        <v>22</v>
      </c>
      <c r="C25" s="16">
        <v>3</v>
      </c>
      <c r="D25" s="8" t="str">
        <f t="shared" si="1"/>
        <v>22-3</v>
      </c>
      <c r="E25" s="17">
        <f>IFERROR(VLOOKUP($A25,'CR ACT'!$A$3:$G$9999,2,0),"")</f>
        <v>0.32291666666666669</v>
      </c>
      <c r="F25" s="17" t="str">
        <f>IFERROR(VLOOKUP($A25,'CR ACT'!$A$3:$G$9999,3,0),"")</f>
        <v>TVM</v>
      </c>
      <c r="G25" s="16" t="str">
        <f>IFERROR(VLOOKUP($A25,'CR ACT'!$A$3:$G$9999,4,0),"")</f>
        <v>NH</v>
      </c>
      <c r="H25" s="17" t="str">
        <f>IFERROR(VLOOKUP($A25,'CR ACT'!$A$3:$G$9999,5,0),"")</f>
        <v>KLKV</v>
      </c>
      <c r="I25" s="17">
        <f>IFERROR(VLOOKUP($A25,'CR ACT'!$A$3:$G$9999,6,0),"")</f>
        <v>0.37847222222222221</v>
      </c>
      <c r="J25" s="18">
        <f>IFERROR(VLOOKUP($A25,'CR ACT'!$A$3:$G$9999,7,0),"")</f>
        <v>33.700000000000003</v>
      </c>
    </row>
    <row r="26" spans="1:10" ht="15.75" hidden="1">
      <c r="A26" s="16">
        <v>110</v>
      </c>
      <c r="B26" s="124">
        <v>13</v>
      </c>
      <c r="C26" s="16">
        <v>6</v>
      </c>
      <c r="D26" s="8" t="str">
        <f t="shared" si="1"/>
        <v>13-6</v>
      </c>
      <c r="E26" s="17">
        <f>IFERROR(VLOOKUP($A26,'CR ACT'!$A$3:$G$9999,2,0),"")</f>
        <v>0.82291666666666696</v>
      </c>
      <c r="F26" s="17" t="str">
        <f>IFERROR(VLOOKUP($A26,'CR ACT'!$A$3:$G$9999,3,0),"")</f>
        <v>KLKV</v>
      </c>
      <c r="G26" s="16" t="str">
        <f>IFERROR(VLOOKUP($A26,'CR ACT'!$A$3:$G$9999,4,0),"")</f>
        <v>NH</v>
      </c>
      <c r="H26" s="17" t="str">
        <f>IFERROR(VLOOKUP($A26,'CR ACT'!$A$3:$G$9999,5,0),"")</f>
        <v>PSL</v>
      </c>
      <c r="I26" s="17">
        <f>IFERROR(VLOOKUP($A26,'CR ACT'!$A$3:$G$9999,6,0),"")</f>
        <v>0.82986111111111138</v>
      </c>
      <c r="J26" s="18">
        <f>IFERROR(VLOOKUP($A26,'CR ACT'!$A$3:$G$9999,7,0),"")</f>
        <v>3.5</v>
      </c>
    </row>
    <row r="27" spans="1:10" ht="15.75" hidden="1">
      <c r="A27" s="16"/>
      <c r="B27" s="138"/>
      <c r="C27" s="16"/>
      <c r="D27" s="8" t="str">
        <f t="shared" si="1"/>
        <v>0</v>
      </c>
      <c r="E27" s="17" t="str">
        <f>IFERROR(VLOOKUP($A27,'CR ACT'!$A$3:$G$9999,2,0),"")</f>
        <v/>
      </c>
      <c r="F27" s="17" t="str">
        <f>IFERROR(VLOOKUP($A27,'CR ACT'!$A$3:$G$9999,3,0),"")</f>
        <v/>
      </c>
      <c r="G27" s="16" t="str">
        <f>IFERROR(VLOOKUP($A27,'CR ACT'!$A$3:$G$9999,4,0),"")</f>
        <v/>
      </c>
      <c r="H27" s="17" t="str">
        <f>IFERROR(VLOOKUP($A27,'CR ACT'!$A$3:$G$9999,5,0),"")</f>
        <v/>
      </c>
      <c r="I27" s="17" t="str">
        <f>IFERROR(VLOOKUP($A27,'CR ACT'!$A$3:$G$9999,6,0),"")</f>
        <v/>
      </c>
      <c r="J27" s="18" t="str">
        <f>IFERROR(VLOOKUP($A27,'CR ACT'!$A$3:$G$9999,7,0),"")</f>
        <v/>
      </c>
    </row>
    <row r="28" spans="1:10" ht="16.5" hidden="1" thickBot="1">
      <c r="A28" s="16"/>
      <c r="B28" s="138"/>
      <c r="C28" s="23"/>
      <c r="D28" s="8" t="str">
        <f t="shared" si="1"/>
        <v>0</v>
      </c>
      <c r="E28" s="24" t="str">
        <f>IFERROR(VLOOKUP($A28,'CR ACT'!$A$3:$G$9999,2,0),"")</f>
        <v/>
      </c>
      <c r="F28" s="24" t="str">
        <f>IFERROR(VLOOKUP($A28,'CR ACT'!$A$3:$G$9999,3,0),"")</f>
        <v/>
      </c>
      <c r="G28" s="23" t="str">
        <f>IFERROR(VLOOKUP($A28,'CR ACT'!$A$3:$G$9999,4,0),"")</f>
        <v/>
      </c>
      <c r="H28" s="24" t="str">
        <f>IFERROR(VLOOKUP($A28,'CR ACT'!$A$3:$G$9999,5,0),"")</f>
        <v/>
      </c>
      <c r="I28" s="24" t="str">
        <f>IFERROR(VLOOKUP($A28,'CR ACT'!$A$3:$G$9999,6,0),"")</f>
        <v/>
      </c>
      <c r="J28" s="25" t="str">
        <f>IFERROR(VLOOKUP($A28,'CR ACT'!$A$3:$G$9999,7,0),"")</f>
        <v/>
      </c>
    </row>
    <row r="29" spans="1:10" ht="15.75" hidden="1">
      <c r="A29" s="7">
        <v>6</v>
      </c>
      <c r="B29" s="123">
        <v>14</v>
      </c>
      <c r="C29" s="8">
        <v>1</v>
      </c>
      <c r="D29" s="8" t="str">
        <f t="shared" si="1"/>
        <v>14-1</v>
      </c>
      <c r="E29" s="9">
        <f>IFERROR(VLOOKUP($A29,'CR ACT'!$A$3:$G$9999,2,0),"")</f>
        <v>0.211805555555556</v>
      </c>
      <c r="F29" s="9" t="str">
        <f>IFERROR(VLOOKUP($A29,'CR ACT'!$A$3:$G$9999,3,0),"")</f>
        <v>PSL</v>
      </c>
      <c r="G29" s="8" t="str">
        <f>IFERROR(VLOOKUP($A29,'CR ACT'!$A$3:$G$9999,4,0),"")</f>
        <v>NH</v>
      </c>
      <c r="H29" s="9" t="str">
        <f>IFERROR(VLOOKUP($A29,'CR ACT'!$A$3:$G$9999,5,0),"")</f>
        <v>KLKV</v>
      </c>
      <c r="I29" s="9">
        <f>IFERROR(VLOOKUP($A29,'CR ACT'!$A$3:$G$9999,6,0),"")</f>
        <v>0.21875000000000044</v>
      </c>
      <c r="J29" s="10">
        <f>IFERROR(VLOOKUP($A29,'CR ACT'!$A$3:$G$9999,7,0),"")</f>
        <v>3.5</v>
      </c>
    </row>
    <row r="30" spans="1:10" ht="15.75" hidden="1">
      <c r="A30" s="16">
        <v>132</v>
      </c>
      <c r="B30" s="124">
        <v>14</v>
      </c>
      <c r="C30" s="16">
        <v>2</v>
      </c>
      <c r="D30" s="8" t="str">
        <f t="shared" si="1"/>
        <v>14-2</v>
      </c>
      <c r="E30" s="17">
        <f>IFERROR(VLOOKUP($A30,'CR ACT'!$A$3:$G$9999,2,0),"")</f>
        <v>0.22222222222222199</v>
      </c>
      <c r="F30" s="17" t="str">
        <f>IFERROR(VLOOKUP($A30,'CR ACT'!$A$3:$G$9999,3,0),"")</f>
        <v>KLKV</v>
      </c>
      <c r="G30" s="16" t="str">
        <f>IFERROR(VLOOKUP($A30,'CR ACT'!$A$3:$G$9999,4,0),"")</f>
        <v>NH</v>
      </c>
      <c r="H30" s="17" t="str">
        <f>IFERROR(VLOOKUP($A30,'CR ACT'!$A$3:$G$9999,5,0),"")</f>
        <v>TVM</v>
      </c>
      <c r="I30" s="17">
        <f>IFERROR(VLOOKUP($A30,'CR ACT'!$A$3:$G$9999,6,0),"")</f>
        <v>0.27777777777777757</v>
      </c>
      <c r="J30" s="18">
        <f>IFERROR(VLOOKUP($A30,'CR ACT'!$A$3:$G$9999,7,0),"")</f>
        <v>33.700000000000003</v>
      </c>
    </row>
    <row r="31" spans="1:10" ht="15.75" hidden="1">
      <c r="A31" s="16">
        <v>333</v>
      </c>
      <c r="B31" s="123">
        <v>18</v>
      </c>
      <c r="C31" s="16">
        <v>3</v>
      </c>
      <c r="D31" s="8" t="str">
        <f t="shared" si="1"/>
        <v>18-3</v>
      </c>
      <c r="E31" s="17">
        <f>IFERROR(VLOOKUP($A31,'CR ACT'!$A$3:$G$9999,2,0),"")</f>
        <v>0.32638888888888901</v>
      </c>
      <c r="F31" s="17" t="str">
        <f>IFERROR(VLOOKUP($A31,'CR ACT'!$A$3:$G$9999,3,0),"")</f>
        <v>MC</v>
      </c>
      <c r="G31" s="16" t="str">
        <f>IFERROR(VLOOKUP($A31,'CR ACT'!$A$3:$G$9999,4,0),"")</f>
        <v>NH</v>
      </c>
      <c r="H31" s="17" t="str">
        <f>IFERROR(VLOOKUP($A31,'CR ACT'!$A$3:$G$9999,5,0),"")</f>
        <v>KLKV</v>
      </c>
      <c r="I31" s="17">
        <f>IFERROR(VLOOKUP($A31,'CR ACT'!$A$3:$G$9999,6,0),"")</f>
        <v>0.4027777777777779</v>
      </c>
      <c r="J31" s="18">
        <f>IFERROR(VLOOKUP($A31,'CR ACT'!$A$3:$G$9999,7,0),"")</f>
        <v>40</v>
      </c>
    </row>
    <row r="32" spans="1:10" ht="15.75" hidden="1">
      <c r="A32" s="16">
        <v>189</v>
      </c>
      <c r="B32" s="124">
        <v>14</v>
      </c>
      <c r="C32" s="16">
        <v>4</v>
      </c>
      <c r="D32" s="8" t="str">
        <f t="shared" si="1"/>
        <v>14-4</v>
      </c>
      <c r="E32" s="17">
        <f>IFERROR(VLOOKUP($A32,'CR ACT'!$A$3:$G$9999,2,0),"")</f>
        <v>0.36111111111111099</v>
      </c>
      <c r="F32" s="17" t="str">
        <f>IFERROR(VLOOKUP($A32,'CR ACT'!$A$3:$G$9999,3,0),"")</f>
        <v>KLKV</v>
      </c>
      <c r="G32" s="16" t="str">
        <f>IFERROR(VLOOKUP($A32,'CR ACT'!$A$3:$G$9999,4,0),"")</f>
        <v>NH</v>
      </c>
      <c r="H32" s="17" t="str">
        <f>IFERROR(VLOOKUP($A32,'CR ACT'!$A$3:$G$9999,5,0),"")</f>
        <v>MC</v>
      </c>
      <c r="I32" s="17">
        <f>IFERROR(VLOOKUP($A32,'CR ACT'!$A$3:$G$9999,6,0),"")</f>
        <v>0.44444444444444431</v>
      </c>
      <c r="J32" s="18">
        <f>IFERROR(VLOOKUP($A32,'CR ACT'!$A$3:$G$9999,7,0),"")</f>
        <v>40</v>
      </c>
    </row>
    <row r="33" spans="1:10" ht="15.75" hidden="1">
      <c r="A33" s="16">
        <v>612</v>
      </c>
      <c r="B33" s="123">
        <v>40</v>
      </c>
      <c r="C33" s="16">
        <v>3</v>
      </c>
      <c r="D33" s="8" t="str">
        <f t="shared" si="1"/>
        <v>40-3</v>
      </c>
      <c r="E33" s="17">
        <f>IFERROR(VLOOKUP($A33,'CR ACT'!$A$3:$G$9999,2,0),"")</f>
        <v>0.33333333333333298</v>
      </c>
      <c r="F33" s="17" t="str">
        <f>IFERROR(VLOOKUP($A33,'CR ACT'!$A$3:$G$9999,3,0),"")</f>
        <v>TVM</v>
      </c>
      <c r="G33" s="16" t="str">
        <f>IFERROR(VLOOKUP($A33,'CR ACT'!$A$3:$G$9999,4,0),"")</f>
        <v>UDA</v>
      </c>
      <c r="H33" s="17" t="str">
        <f>IFERROR(VLOOKUP($A33,'CR ACT'!$A$3:$G$9999,5,0),"")</f>
        <v>KDGRA</v>
      </c>
      <c r="I33" s="17">
        <f>IFERROR(VLOOKUP($A33,'CR ACT'!$A$3:$G$9999,6,0),"")</f>
        <v>0.3854166666666663</v>
      </c>
      <c r="J33" s="18">
        <f>IFERROR(VLOOKUP($A33,'CR ACT'!$A$3:$G$9999,7,0),"")</f>
        <v>31</v>
      </c>
    </row>
    <row r="34" spans="1:10" ht="15.75" hidden="1">
      <c r="A34" s="16">
        <v>72</v>
      </c>
      <c r="B34" s="124">
        <v>14</v>
      </c>
      <c r="C34" s="16">
        <v>6</v>
      </c>
      <c r="D34" s="8" t="str">
        <f t="shared" si="1"/>
        <v>14-6</v>
      </c>
      <c r="E34" s="17">
        <f>IFERROR(VLOOKUP($A34,'CR ACT'!$A$3:$G$9999,2,0),"")</f>
        <v>0.52430555555555558</v>
      </c>
      <c r="F34" s="17" t="str">
        <f>IFERROR(VLOOKUP($A34,'CR ACT'!$A$3:$G$9999,3,0),"")</f>
        <v>KLKV</v>
      </c>
      <c r="G34" s="16" t="str">
        <f>IFERROR(VLOOKUP($A34,'CR ACT'!$A$3:$G$9999,4,0),"")</f>
        <v>NH</v>
      </c>
      <c r="H34" s="17" t="str">
        <f>IFERROR(VLOOKUP($A34,'CR ACT'!$A$3:$G$9999,5,0),"")</f>
        <v>PSL</v>
      </c>
      <c r="I34" s="17">
        <f>IFERROR(VLOOKUP($A34,'CR ACT'!$A$3:$G$9999,6,0),"")</f>
        <v>0.53125</v>
      </c>
      <c r="J34" s="18">
        <f>IFERROR(VLOOKUP($A34,'CR ACT'!$A$3:$G$9999,7,0),"")</f>
        <v>3.5</v>
      </c>
    </row>
    <row r="35" spans="1:10" ht="15.75" hidden="1">
      <c r="A35" s="16"/>
      <c r="B35" s="138"/>
      <c r="C35" s="16"/>
      <c r="D35" s="8" t="str">
        <f t="shared" si="1"/>
        <v>0</v>
      </c>
      <c r="E35" s="17" t="str">
        <f>IFERROR(VLOOKUP($A35,'CR ACT'!$A$3:$G$9999,2,0),"")</f>
        <v/>
      </c>
      <c r="F35" s="17" t="str">
        <f>IFERROR(VLOOKUP($A35,'CR ACT'!$A$3:$G$9999,3,0),"")</f>
        <v/>
      </c>
      <c r="G35" s="16" t="str">
        <f>IFERROR(VLOOKUP($A35,'CR ACT'!$A$3:$G$9999,4,0),"")</f>
        <v/>
      </c>
      <c r="H35" s="17" t="str">
        <f>IFERROR(VLOOKUP($A35,'CR ACT'!$A$3:$G$9999,5,0),"")</f>
        <v/>
      </c>
      <c r="I35" s="17" t="str">
        <f>IFERROR(VLOOKUP($A35,'CR ACT'!$A$3:$G$9999,6,0),"")</f>
        <v/>
      </c>
      <c r="J35" s="18" t="str">
        <f>IFERROR(VLOOKUP($A35,'CR ACT'!$A$3:$G$9999,7,0),"")</f>
        <v/>
      </c>
    </row>
    <row r="36" spans="1:10" ht="16.5" hidden="1" thickBot="1">
      <c r="A36" s="16"/>
      <c r="B36" s="138"/>
      <c r="C36" s="23"/>
      <c r="D36" s="8" t="str">
        <f t="shared" si="1"/>
        <v>0</v>
      </c>
      <c r="E36" s="24" t="str">
        <f>IFERROR(VLOOKUP($A36,'CR ACT'!$A$3:$G$9999,2,0),"")</f>
        <v/>
      </c>
      <c r="F36" s="24" t="str">
        <f>IFERROR(VLOOKUP($A36,'CR ACT'!$A$3:$G$9999,3,0),"")</f>
        <v/>
      </c>
      <c r="G36" s="23" t="str">
        <f>IFERROR(VLOOKUP($A36,'CR ACT'!$A$3:$G$9999,4,0),"")</f>
        <v/>
      </c>
      <c r="H36" s="24" t="str">
        <f>IFERROR(VLOOKUP($A36,'CR ACT'!$A$3:$G$9999,5,0),"")</f>
        <v/>
      </c>
      <c r="I36" s="24" t="str">
        <f>IFERROR(VLOOKUP($A36,'CR ACT'!$A$3:$G$9999,6,0),"")</f>
        <v/>
      </c>
      <c r="J36" s="25" t="str">
        <f>IFERROR(VLOOKUP($A36,'CR ACT'!$A$3:$G$9999,7,0),"")</f>
        <v/>
      </c>
    </row>
    <row r="37" spans="1:10" ht="15.75" hidden="1">
      <c r="A37" s="7">
        <v>53</v>
      </c>
      <c r="B37" s="123">
        <v>15</v>
      </c>
      <c r="C37" s="8">
        <v>1</v>
      </c>
      <c r="D37" s="8" t="str">
        <f t="shared" si="1"/>
        <v>15-1</v>
      </c>
      <c r="E37" s="9">
        <f>IFERROR(VLOOKUP($A37,'CR ACT'!$A$3:$G$9999,2,0),"")</f>
        <v>0.54166666666666696</v>
      </c>
      <c r="F37" s="9" t="str">
        <f>IFERROR(VLOOKUP($A37,'CR ACT'!$A$3:$G$9999,3,0),"")</f>
        <v>PSL</v>
      </c>
      <c r="G37" s="8" t="str">
        <f>IFERROR(VLOOKUP($A37,'CR ACT'!$A$3:$G$9999,4,0),"")</f>
        <v>NH</v>
      </c>
      <c r="H37" s="9" t="str">
        <f>IFERROR(VLOOKUP($A37,'CR ACT'!$A$3:$G$9999,5,0),"")</f>
        <v>KLKV</v>
      </c>
      <c r="I37" s="9">
        <f>IFERROR(VLOOKUP($A37,'CR ACT'!$A$3:$G$9999,6,0),"")</f>
        <v>0.54861111111111138</v>
      </c>
      <c r="J37" s="10">
        <f>IFERROR(VLOOKUP($A37,'CR ACT'!$A$3:$G$9999,7,0),"")</f>
        <v>3.5</v>
      </c>
    </row>
    <row r="38" spans="1:10" ht="15.75" hidden="1">
      <c r="A38" s="16">
        <v>239</v>
      </c>
      <c r="B38" s="124">
        <v>15</v>
      </c>
      <c r="C38" s="16">
        <v>2</v>
      </c>
      <c r="D38" s="8" t="str">
        <f t="shared" si="1"/>
        <v>15-2</v>
      </c>
      <c r="E38" s="17">
        <f>IFERROR(VLOOKUP($A38,'CR ACT'!$A$3:$G$9999,2,0),"")</f>
        <v>0.55208333333333703</v>
      </c>
      <c r="F38" s="17" t="str">
        <f>IFERROR(VLOOKUP($A38,'CR ACT'!$A$3:$G$9999,3,0),"")</f>
        <v>KLKV</v>
      </c>
      <c r="G38" s="16" t="str">
        <f>IFERROR(VLOOKUP($A38,'CR ACT'!$A$3:$G$9999,4,0),"")</f>
        <v>NH</v>
      </c>
      <c r="H38" s="17" t="str">
        <f>IFERROR(VLOOKUP($A38,'CR ACT'!$A$3:$G$9999,5,0),"")</f>
        <v>TVM</v>
      </c>
      <c r="I38" s="17">
        <f>IFERROR(VLOOKUP($A38,'CR ACT'!$A$3:$G$9999,6,0),"")</f>
        <v>0.60763888888889261</v>
      </c>
      <c r="J38" s="18">
        <f>IFERROR(VLOOKUP($A38,'CR ACT'!$A$3:$G$9999,7,0),"")</f>
        <v>33.700000000000003</v>
      </c>
    </row>
    <row r="39" spans="1:10" ht="15.75" hidden="1">
      <c r="A39" s="16">
        <v>336</v>
      </c>
      <c r="B39" s="123">
        <v>37</v>
      </c>
      <c r="C39" s="16">
        <v>2</v>
      </c>
      <c r="D39" s="8" t="str">
        <f t="shared" si="1"/>
        <v>37-2</v>
      </c>
      <c r="E39" s="17">
        <f>IFERROR(VLOOKUP($A39,'CR ACT'!$A$3:$G$9999,2,0),"")</f>
        <v>0.34027777777777773</v>
      </c>
      <c r="F39" s="17" t="str">
        <f>IFERROR(VLOOKUP($A39,'CR ACT'!$A$3:$G$9999,3,0),"")</f>
        <v>MC</v>
      </c>
      <c r="G39" s="16" t="str">
        <f>IFERROR(VLOOKUP($A39,'CR ACT'!$A$3:$G$9999,4,0),"")</f>
        <v>NH</v>
      </c>
      <c r="H39" s="17" t="str">
        <f>IFERROR(VLOOKUP($A39,'CR ACT'!$A$3:$G$9999,5,0),"")</f>
        <v>KLKV</v>
      </c>
      <c r="I39" s="17">
        <f>IFERROR(VLOOKUP($A39,'CR ACT'!$A$3:$G$9999,6,0),"")</f>
        <v>0.41666666666666663</v>
      </c>
      <c r="J39" s="18">
        <f>IFERROR(VLOOKUP($A39,'CR ACT'!$A$3:$G$9999,7,0),"")</f>
        <v>40</v>
      </c>
    </row>
    <row r="40" spans="1:10" ht="15.75" hidden="1">
      <c r="A40" s="16">
        <v>274</v>
      </c>
      <c r="B40" s="124">
        <v>15</v>
      </c>
      <c r="C40" s="16">
        <v>4</v>
      </c>
      <c r="D40" s="8" t="str">
        <f t="shared" si="1"/>
        <v>15-4</v>
      </c>
      <c r="E40" s="17">
        <f>IFERROR(VLOOKUP($A40,'CR ACT'!$A$3:$G$9999,2,0),"")</f>
        <v>0.69097222222222199</v>
      </c>
      <c r="F40" s="17" t="str">
        <f>IFERROR(VLOOKUP($A40,'CR ACT'!$A$3:$G$9999,3,0),"")</f>
        <v>KLKV</v>
      </c>
      <c r="G40" s="16" t="str">
        <f>IFERROR(VLOOKUP($A40,'CR ACT'!$A$3:$G$9999,4,0),"")</f>
        <v>NH</v>
      </c>
      <c r="H40" s="17" t="str">
        <f>IFERROR(VLOOKUP($A40,'CR ACT'!$A$3:$G$9999,5,0),"")</f>
        <v>MC</v>
      </c>
      <c r="I40" s="17">
        <f>IFERROR(VLOOKUP($A40,'CR ACT'!$A$3:$G$9999,6,0),"")</f>
        <v>0.76041666666666641</v>
      </c>
      <c r="J40" s="18">
        <f>IFERROR(VLOOKUP($A40,'CR ACT'!$A$3:$G$9999,7,0),"")</f>
        <v>40</v>
      </c>
    </row>
    <row r="41" spans="1:10" ht="15.75" hidden="1">
      <c r="A41" s="16">
        <v>340</v>
      </c>
      <c r="B41" s="123">
        <v>26</v>
      </c>
      <c r="C41" s="16">
        <v>3</v>
      </c>
      <c r="D41" s="8" t="str">
        <f t="shared" si="1"/>
        <v>26-3</v>
      </c>
      <c r="E41" s="17">
        <f>IFERROR(VLOOKUP($A41,'CR ACT'!$A$3:$G$9999,2,0),"")</f>
        <v>0.34027777777777801</v>
      </c>
      <c r="F41" s="17" t="str">
        <f>IFERROR(VLOOKUP($A41,'CR ACT'!$A$3:$G$9999,3,0),"")</f>
        <v>TVM</v>
      </c>
      <c r="G41" s="16" t="str">
        <f>IFERROR(VLOOKUP($A41,'CR ACT'!$A$3:$G$9999,4,0),"")</f>
        <v>NH</v>
      </c>
      <c r="H41" s="17" t="str">
        <f>IFERROR(VLOOKUP($A41,'CR ACT'!$A$3:$G$9999,5,0),"")</f>
        <v>KLKV</v>
      </c>
      <c r="I41" s="17">
        <f>IFERROR(VLOOKUP($A41,'CR ACT'!$A$3:$G$9999,6,0),"")</f>
        <v>0.39583333333333359</v>
      </c>
      <c r="J41" s="18">
        <f>IFERROR(VLOOKUP($A41,'CR ACT'!$A$3:$G$9999,7,0),"")</f>
        <v>33.700000000000003</v>
      </c>
    </row>
    <row r="42" spans="1:10" ht="15.75" hidden="1">
      <c r="A42" s="16">
        <v>114</v>
      </c>
      <c r="B42" s="124">
        <v>15</v>
      </c>
      <c r="C42" s="16">
        <v>6</v>
      </c>
      <c r="D42" s="8" t="str">
        <f t="shared" si="1"/>
        <v>15-6</v>
      </c>
      <c r="E42" s="17">
        <f>IFERROR(VLOOKUP($A42,'CR ACT'!$A$3:$G$9999,2,0),"")</f>
        <v>0.84722222222222199</v>
      </c>
      <c r="F42" s="17" t="str">
        <f>IFERROR(VLOOKUP($A42,'CR ACT'!$A$3:$G$9999,3,0),"")</f>
        <v>KLKV</v>
      </c>
      <c r="G42" s="16" t="str">
        <f>IFERROR(VLOOKUP($A42,'CR ACT'!$A$3:$G$9999,4,0),"")</f>
        <v>NH</v>
      </c>
      <c r="H42" s="17" t="str">
        <f>IFERROR(VLOOKUP($A42,'CR ACT'!$A$3:$G$9999,5,0),"")</f>
        <v>PSL</v>
      </c>
      <c r="I42" s="17">
        <f>IFERROR(VLOOKUP($A42,'CR ACT'!$A$3:$G$9999,6,0),"")</f>
        <v>0.85416666666666641</v>
      </c>
      <c r="J42" s="18">
        <f>IFERROR(VLOOKUP($A42,'CR ACT'!$A$3:$G$9999,7,0),"")</f>
        <v>3.5</v>
      </c>
    </row>
    <row r="43" spans="1:10" ht="15.75" hidden="1">
      <c r="A43" s="16"/>
      <c r="B43" s="138"/>
      <c r="C43" s="16"/>
      <c r="D43" s="8" t="str">
        <f t="shared" si="1"/>
        <v>0</v>
      </c>
      <c r="E43" s="17" t="str">
        <f>IFERROR(VLOOKUP($A43,'CR ACT'!$A$3:$G$9999,2,0),"")</f>
        <v/>
      </c>
      <c r="F43" s="17" t="str">
        <f>IFERROR(VLOOKUP($A43,'CR ACT'!$A$3:$G$9999,3,0),"")</f>
        <v/>
      </c>
      <c r="G43" s="16" t="str">
        <f>IFERROR(VLOOKUP($A43,'CR ACT'!$A$3:$G$9999,4,0),"")</f>
        <v/>
      </c>
      <c r="H43" s="17" t="str">
        <f>IFERROR(VLOOKUP($A43,'CR ACT'!$A$3:$G$9999,5,0),"")</f>
        <v/>
      </c>
      <c r="I43" s="17" t="str">
        <f>IFERROR(VLOOKUP($A43,'CR ACT'!$A$3:$G$9999,6,0),"")</f>
        <v/>
      </c>
      <c r="J43" s="18" t="str">
        <f>IFERROR(VLOOKUP($A43,'CR ACT'!$A$3:$G$9999,7,0),"")</f>
        <v/>
      </c>
    </row>
    <row r="44" spans="1:10" ht="16.5" hidden="1" thickBot="1">
      <c r="A44" s="16"/>
      <c r="B44" s="138"/>
      <c r="C44" s="23"/>
      <c r="D44" s="8" t="str">
        <f t="shared" si="1"/>
        <v>0</v>
      </c>
      <c r="E44" s="24" t="str">
        <f>IFERROR(VLOOKUP($A44,'CR ACT'!$A$3:$G$9999,2,0),"")</f>
        <v/>
      </c>
      <c r="F44" s="24" t="str">
        <f>IFERROR(VLOOKUP($A44,'CR ACT'!$A$3:$G$9999,3,0),"")</f>
        <v/>
      </c>
      <c r="G44" s="23" t="str">
        <f>IFERROR(VLOOKUP($A44,'CR ACT'!$A$3:$G$9999,4,0),"")</f>
        <v/>
      </c>
      <c r="H44" s="24" t="str">
        <f>IFERROR(VLOOKUP($A44,'CR ACT'!$A$3:$G$9999,5,0),"")</f>
        <v/>
      </c>
      <c r="I44" s="24" t="str">
        <f>IFERROR(VLOOKUP($A44,'CR ACT'!$A$3:$G$9999,6,0),"")</f>
        <v/>
      </c>
      <c r="J44" s="25" t="str">
        <f>IFERROR(VLOOKUP($A44,'CR ACT'!$A$3:$G$9999,7,0),"")</f>
        <v/>
      </c>
    </row>
    <row r="45" spans="1:10" ht="15.75" hidden="1">
      <c r="A45" s="7">
        <v>7</v>
      </c>
      <c r="B45" s="123">
        <v>16</v>
      </c>
      <c r="C45" s="8">
        <v>1</v>
      </c>
      <c r="D45" s="8" t="str">
        <f t="shared" si="1"/>
        <v>16-1</v>
      </c>
      <c r="E45" s="9">
        <f>IFERROR(VLOOKUP($A45,'CR ACT'!$A$3:$G$9999,2,0),"")</f>
        <v>0.21875</v>
      </c>
      <c r="F45" s="9" t="str">
        <f>IFERROR(VLOOKUP($A45,'CR ACT'!$A$3:$G$9999,3,0),"")</f>
        <v>PSL</v>
      </c>
      <c r="G45" s="8" t="str">
        <f>IFERROR(VLOOKUP($A45,'CR ACT'!$A$3:$G$9999,4,0),"")</f>
        <v>NH</v>
      </c>
      <c r="H45" s="9" t="str">
        <f>IFERROR(VLOOKUP($A45,'CR ACT'!$A$3:$G$9999,5,0),"")</f>
        <v>KLKV</v>
      </c>
      <c r="I45" s="9">
        <f>IFERROR(VLOOKUP($A45,'CR ACT'!$A$3:$G$9999,6,0),"")</f>
        <v>0.22569444444444445</v>
      </c>
      <c r="J45" s="10">
        <f>IFERROR(VLOOKUP($A45,'CR ACT'!$A$3:$G$9999,7,0),"")</f>
        <v>3.5</v>
      </c>
    </row>
    <row r="46" spans="1:10" ht="15.75" hidden="1">
      <c r="A46" s="16">
        <v>135</v>
      </c>
      <c r="B46" s="124">
        <v>16</v>
      </c>
      <c r="C46" s="16">
        <v>2</v>
      </c>
      <c r="D46" s="8" t="str">
        <f t="shared" si="1"/>
        <v>16-2</v>
      </c>
      <c r="E46" s="17">
        <f>IFERROR(VLOOKUP($A46,'CR ACT'!$A$3:$G$9999,2,0),"")</f>
        <v>0.22916666666666699</v>
      </c>
      <c r="F46" s="17" t="str">
        <f>IFERROR(VLOOKUP($A46,'CR ACT'!$A$3:$G$9999,3,0),"")</f>
        <v>KLKV</v>
      </c>
      <c r="G46" s="16" t="str">
        <f>IFERROR(VLOOKUP($A46,'CR ACT'!$A$3:$G$9999,4,0),"")</f>
        <v>NH</v>
      </c>
      <c r="H46" s="17" t="str">
        <f>IFERROR(VLOOKUP($A46,'CR ACT'!$A$3:$G$9999,5,0),"")</f>
        <v>MC</v>
      </c>
      <c r="I46" s="17">
        <f>IFERROR(VLOOKUP($A46,'CR ACT'!$A$3:$G$9999,6,0),"")</f>
        <v>0.29861111111111138</v>
      </c>
      <c r="J46" s="18">
        <f>IFERROR(VLOOKUP($A46,'CR ACT'!$A$3:$G$9999,7,0),"")</f>
        <v>40</v>
      </c>
    </row>
    <row r="47" spans="1:10" ht="15.75" hidden="1">
      <c r="A47" s="16">
        <v>343</v>
      </c>
      <c r="B47" s="123">
        <v>11</v>
      </c>
      <c r="C47" s="16">
        <v>5</v>
      </c>
      <c r="D47" s="8" t="str">
        <f t="shared" si="1"/>
        <v>11-5</v>
      </c>
      <c r="E47" s="17">
        <f>IFERROR(VLOOKUP($A47,'CR ACT'!$A$3:$G$9999,2,0),"")</f>
        <v>0.34375</v>
      </c>
      <c r="F47" s="17" t="str">
        <f>IFERROR(VLOOKUP($A47,'CR ACT'!$A$3:$G$9999,3,0),"")</f>
        <v>MC</v>
      </c>
      <c r="G47" s="16" t="str">
        <f>IFERROR(VLOOKUP($A47,'CR ACT'!$A$3:$G$9999,4,0),"")</f>
        <v>NH</v>
      </c>
      <c r="H47" s="17" t="str">
        <f>IFERROR(VLOOKUP($A47,'CR ACT'!$A$3:$G$9999,5,0),"")</f>
        <v>KLKV</v>
      </c>
      <c r="I47" s="17">
        <f>IFERROR(VLOOKUP($A47,'CR ACT'!$A$3:$G$9999,6,0),"")</f>
        <v>0.40972222222222221</v>
      </c>
      <c r="J47" s="18">
        <f>IFERROR(VLOOKUP($A47,'CR ACT'!$A$3:$G$9999,7,0),"")</f>
        <v>40</v>
      </c>
    </row>
    <row r="48" spans="1:10" ht="15.75" hidden="1">
      <c r="A48" s="16">
        <v>206</v>
      </c>
      <c r="B48" s="124">
        <v>16</v>
      </c>
      <c r="C48" s="16">
        <v>4</v>
      </c>
      <c r="D48" s="8" t="str">
        <f t="shared" si="1"/>
        <v>16-4</v>
      </c>
      <c r="E48" s="17">
        <f>IFERROR(VLOOKUP($A48,'CR ACT'!$A$3:$G$9999,2,0),"")</f>
        <v>0.40972222222222199</v>
      </c>
      <c r="F48" s="17" t="str">
        <f>IFERROR(VLOOKUP($A48,'CR ACT'!$A$3:$G$9999,3,0),"")</f>
        <v>KLKV</v>
      </c>
      <c r="G48" s="16" t="str">
        <f>IFERROR(VLOOKUP($A48,'CR ACT'!$A$3:$G$9999,4,0),"")</f>
        <v>NH</v>
      </c>
      <c r="H48" s="17" t="str">
        <f>IFERROR(VLOOKUP($A48,'CR ACT'!$A$3:$G$9999,5,0),"")</f>
        <v>TVM</v>
      </c>
      <c r="I48" s="17">
        <f>IFERROR(VLOOKUP($A48,'CR ACT'!$A$3:$G$9999,6,0),"")</f>
        <v>0.46527777777777757</v>
      </c>
      <c r="J48" s="18">
        <f>IFERROR(VLOOKUP($A48,'CR ACT'!$A$3:$G$9999,7,0),"")</f>
        <v>33.700000000000003</v>
      </c>
    </row>
    <row r="49" spans="1:10" ht="15.75" hidden="1">
      <c r="A49" s="16">
        <v>351</v>
      </c>
      <c r="B49" s="123">
        <v>51</v>
      </c>
      <c r="C49" s="16">
        <v>3</v>
      </c>
      <c r="D49" s="8" t="str">
        <f t="shared" si="1"/>
        <v>51-3</v>
      </c>
      <c r="E49" s="17">
        <f>IFERROR(VLOOKUP($A49,'CR ACT'!$A$3:$G$9999,2,0),"")</f>
        <v>0.35069444444444442</v>
      </c>
      <c r="F49" s="17" t="str">
        <f>IFERROR(VLOOKUP($A49,'CR ACT'!$A$3:$G$9999,3,0),"")</f>
        <v>MC</v>
      </c>
      <c r="G49" s="16" t="str">
        <f>IFERROR(VLOOKUP($A49,'CR ACT'!$A$3:$G$9999,4,0),"")</f>
        <v>NH</v>
      </c>
      <c r="H49" s="17" t="str">
        <f>IFERROR(VLOOKUP($A49,'CR ACT'!$A$3:$G$9999,5,0),"")</f>
        <v>KLKV</v>
      </c>
      <c r="I49" s="17">
        <f>IFERROR(VLOOKUP($A49,'CR ACT'!$A$3:$G$9999,6,0),"")</f>
        <v>0.42013888888888884</v>
      </c>
      <c r="J49" s="18">
        <f>IFERROR(VLOOKUP($A49,'CR ACT'!$A$3:$G$9999,7,0),"")</f>
        <v>40</v>
      </c>
    </row>
    <row r="50" spans="1:10" ht="15.75" hidden="1">
      <c r="A50" s="16">
        <v>68</v>
      </c>
      <c r="B50" s="124">
        <v>16</v>
      </c>
      <c r="C50" s="16">
        <v>6</v>
      </c>
      <c r="D50" s="8" t="str">
        <f t="shared" si="1"/>
        <v>16-6</v>
      </c>
      <c r="E50" s="17">
        <f>IFERROR(VLOOKUP($A50,'CR ACT'!$A$3:$G$9999,2,0),"")</f>
        <v>0.53125</v>
      </c>
      <c r="F50" s="17" t="str">
        <f>IFERROR(VLOOKUP($A50,'CR ACT'!$A$3:$G$9999,3,0),"")</f>
        <v>KLKV</v>
      </c>
      <c r="G50" s="16" t="str">
        <f>IFERROR(VLOOKUP($A50,'CR ACT'!$A$3:$G$9999,4,0),"")</f>
        <v>NH</v>
      </c>
      <c r="H50" s="17" t="str">
        <f>IFERROR(VLOOKUP($A50,'CR ACT'!$A$3:$G$9999,5,0),"")</f>
        <v>PSL</v>
      </c>
      <c r="I50" s="17">
        <f>IFERROR(VLOOKUP($A50,'CR ACT'!$A$3:$G$9999,6,0),"")</f>
        <v>0.53819444444444442</v>
      </c>
      <c r="J50" s="18">
        <f>IFERROR(VLOOKUP($A50,'CR ACT'!$A$3:$G$9999,7,0),"")</f>
        <v>3.5</v>
      </c>
    </row>
    <row r="51" spans="1:10" ht="15.75" hidden="1">
      <c r="A51" s="16"/>
      <c r="B51" s="138"/>
      <c r="C51" s="16"/>
      <c r="D51" s="8" t="str">
        <f t="shared" si="1"/>
        <v>0</v>
      </c>
      <c r="E51" s="17" t="str">
        <f>IFERROR(VLOOKUP($A51,'CR ACT'!$A$3:$G$9999,2,0),"")</f>
        <v/>
      </c>
      <c r="F51" s="17" t="str">
        <f>IFERROR(VLOOKUP($A51,'CR ACT'!$A$3:$G$9999,3,0),"")</f>
        <v/>
      </c>
      <c r="G51" s="16" t="str">
        <f>IFERROR(VLOOKUP($A51,'CR ACT'!$A$3:$G$9999,4,0),"")</f>
        <v/>
      </c>
      <c r="H51" s="17" t="str">
        <f>IFERROR(VLOOKUP($A51,'CR ACT'!$A$3:$G$9999,5,0),"")</f>
        <v/>
      </c>
      <c r="I51" s="17" t="str">
        <f>IFERROR(VLOOKUP($A51,'CR ACT'!$A$3:$G$9999,6,0),"")</f>
        <v/>
      </c>
      <c r="J51" s="18" t="str">
        <f>IFERROR(VLOOKUP($A51,'CR ACT'!$A$3:$G$9999,7,0),"")</f>
        <v/>
      </c>
    </row>
    <row r="52" spans="1:10" ht="16.5" hidden="1" thickBot="1">
      <c r="A52" s="16"/>
      <c r="B52" s="138"/>
      <c r="C52" s="23"/>
      <c r="D52" s="8" t="str">
        <f t="shared" si="1"/>
        <v>0</v>
      </c>
      <c r="E52" s="24" t="str">
        <f>IFERROR(VLOOKUP($A52,'CR ACT'!$A$3:$G$9999,2,0),"")</f>
        <v/>
      </c>
      <c r="F52" s="24" t="str">
        <f>IFERROR(VLOOKUP($A52,'CR ACT'!$A$3:$G$9999,3,0),"")</f>
        <v/>
      </c>
      <c r="G52" s="23" t="str">
        <f>IFERROR(VLOOKUP($A52,'CR ACT'!$A$3:$G$9999,4,0),"")</f>
        <v/>
      </c>
      <c r="H52" s="24" t="str">
        <f>IFERROR(VLOOKUP($A52,'CR ACT'!$A$3:$G$9999,5,0),"")</f>
        <v/>
      </c>
      <c r="I52" s="24" t="str">
        <f>IFERROR(VLOOKUP($A52,'CR ACT'!$A$3:$G$9999,6,0),"")</f>
        <v/>
      </c>
      <c r="J52" s="25" t="str">
        <f>IFERROR(VLOOKUP($A52,'CR ACT'!$A$3:$G$9999,7,0),"")</f>
        <v/>
      </c>
    </row>
    <row r="53" spans="1:10" ht="15.75" hidden="1">
      <c r="A53" s="7">
        <v>54</v>
      </c>
      <c r="B53" s="123">
        <v>17</v>
      </c>
      <c r="C53" s="8">
        <v>1</v>
      </c>
      <c r="D53" s="8" t="str">
        <f t="shared" si="1"/>
        <v>17-1</v>
      </c>
      <c r="E53" s="9">
        <f>IFERROR(VLOOKUP($A53,'CR ACT'!$A$3:$G$9999,2,0),"")</f>
        <v>0.55208333333333304</v>
      </c>
      <c r="F53" s="9" t="str">
        <f>IFERROR(VLOOKUP($A53,'CR ACT'!$A$3:$G$9999,3,0),"")</f>
        <v>PSL</v>
      </c>
      <c r="G53" s="8" t="str">
        <f>IFERROR(VLOOKUP($A53,'CR ACT'!$A$3:$G$9999,4,0),"")</f>
        <v>NH</v>
      </c>
      <c r="H53" s="9" t="str">
        <f>IFERROR(VLOOKUP($A53,'CR ACT'!$A$3:$G$9999,5,0),"")</f>
        <v>KLKV</v>
      </c>
      <c r="I53" s="9">
        <f>IFERROR(VLOOKUP($A53,'CR ACT'!$A$3:$G$9999,6,0),"")</f>
        <v>0.55902777777777746</v>
      </c>
      <c r="J53" s="10">
        <f>IFERROR(VLOOKUP($A53,'CR ACT'!$A$3:$G$9999,7,0),"")</f>
        <v>3.5</v>
      </c>
    </row>
    <row r="54" spans="1:10" ht="15.75" hidden="1">
      <c r="A54" s="16">
        <v>241</v>
      </c>
      <c r="B54" s="124">
        <v>17</v>
      </c>
      <c r="C54" s="16">
        <v>2</v>
      </c>
      <c r="D54" s="8" t="str">
        <f t="shared" si="1"/>
        <v>17-2</v>
      </c>
      <c r="E54" s="17">
        <f>IFERROR(VLOOKUP($A54,'CR ACT'!$A$3:$G$9999,2,0),"")</f>
        <v>0.562500000000004</v>
      </c>
      <c r="F54" s="17" t="str">
        <f>IFERROR(VLOOKUP($A54,'CR ACT'!$A$3:$G$9999,3,0),"")</f>
        <v>KLKV</v>
      </c>
      <c r="G54" s="16" t="str">
        <f>IFERROR(VLOOKUP($A54,'CR ACT'!$A$3:$G$9999,4,0),"")</f>
        <v>NH</v>
      </c>
      <c r="H54" s="17" t="str">
        <f>IFERROR(VLOOKUP($A54,'CR ACT'!$A$3:$G$9999,5,0),"")</f>
        <v>MC</v>
      </c>
      <c r="I54" s="17">
        <f>IFERROR(VLOOKUP($A54,'CR ACT'!$A$3:$G$9999,6,0),"")</f>
        <v>0.63194444444444842</v>
      </c>
      <c r="J54" s="18">
        <f>IFERROR(VLOOKUP($A54,'CR ACT'!$A$3:$G$9999,7,0),"")</f>
        <v>40</v>
      </c>
    </row>
    <row r="55" spans="1:10" ht="15.75" hidden="1">
      <c r="A55" s="16">
        <v>320</v>
      </c>
      <c r="B55" s="123">
        <v>63</v>
      </c>
      <c r="C55" s="16">
        <v>3</v>
      </c>
      <c r="D55" s="8" t="str">
        <f t="shared" si="1"/>
        <v>63-3</v>
      </c>
      <c r="E55" s="17">
        <f>IFERROR(VLOOKUP($A55,'CR ACT'!$A$3:$G$9999,2,0),"")</f>
        <v>0.34722222222222227</v>
      </c>
      <c r="F55" s="17" t="str">
        <f>IFERROR(VLOOKUP($A55,'CR ACT'!$A$3:$G$9999,3,0),"")</f>
        <v>TVM</v>
      </c>
      <c r="G55" s="16" t="str">
        <f>IFERROR(VLOOKUP($A55,'CR ACT'!$A$3:$G$9999,4,0),"")</f>
        <v>NH</v>
      </c>
      <c r="H55" s="17" t="str">
        <f>IFERROR(VLOOKUP($A55,'CR ACT'!$A$3:$G$9999,5,0),"")</f>
        <v>NTA</v>
      </c>
      <c r="I55" s="17">
        <f>IFERROR(VLOOKUP($A55,'CR ACT'!$A$3:$G$9999,6,0),"")</f>
        <v>0.37847222222222227</v>
      </c>
      <c r="J55" s="18">
        <f>IFERROR(VLOOKUP($A55,'CR ACT'!$A$3:$G$9999,7,0),"")</f>
        <v>20.7</v>
      </c>
    </row>
    <row r="56" spans="1:10" ht="15.75" hidden="1">
      <c r="A56" s="16">
        <v>288</v>
      </c>
      <c r="B56" s="124">
        <v>17</v>
      </c>
      <c r="C56" s="16">
        <v>4</v>
      </c>
      <c r="D56" s="8" t="str">
        <f t="shared" si="1"/>
        <v>17-4</v>
      </c>
      <c r="E56" s="17">
        <f>IFERROR(VLOOKUP($A56,'CR ACT'!$A$3:$G$9999,2,0),"")</f>
        <v>0.73611111111111105</v>
      </c>
      <c r="F56" s="17" t="str">
        <f>IFERROR(VLOOKUP($A56,'CR ACT'!$A$3:$G$9999,3,0),"")</f>
        <v>KLKV</v>
      </c>
      <c r="G56" s="16" t="str">
        <f>IFERROR(VLOOKUP($A56,'CR ACT'!$A$3:$G$9999,4,0),"")</f>
        <v>NH</v>
      </c>
      <c r="H56" s="17" t="str">
        <f>IFERROR(VLOOKUP($A56,'CR ACT'!$A$3:$G$9999,5,0),"")</f>
        <v>TVM</v>
      </c>
      <c r="I56" s="17">
        <f>IFERROR(VLOOKUP($A56,'CR ACT'!$A$3:$G$9999,6,0),"")</f>
        <v>0.79861111111111105</v>
      </c>
      <c r="J56" s="18">
        <f>IFERROR(VLOOKUP($A56,'CR ACT'!$A$3:$G$9999,7,0),"")</f>
        <v>33.700000000000003</v>
      </c>
    </row>
    <row r="57" spans="1:10" ht="15.75" hidden="1">
      <c r="A57" s="16">
        <v>348</v>
      </c>
      <c r="B57" s="123">
        <v>68</v>
      </c>
      <c r="C57" s="16">
        <v>3</v>
      </c>
      <c r="D57" s="8" t="str">
        <f t="shared" si="1"/>
        <v>68-3</v>
      </c>
      <c r="E57" s="17">
        <f>IFERROR(VLOOKUP($A57,'CR ACT'!$A$3:$G$9999,2,0),"")</f>
        <v>0.35416666666666669</v>
      </c>
      <c r="F57" s="17" t="str">
        <f>IFERROR(VLOOKUP($A57,'CR ACT'!$A$3:$G$9999,3,0),"")</f>
        <v>MC</v>
      </c>
      <c r="G57" s="16" t="str">
        <f>IFERROR(VLOOKUP($A57,'CR ACT'!$A$3:$G$9999,4,0),"")</f>
        <v>NH</v>
      </c>
      <c r="H57" s="17" t="str">
        <f>IFERROR(VLOOKUP($A57,'CR ACT'!$A$3:$G$9999,5,0),"")</f>
        <v>KLKV</v>
      </c>
      <c r="I57" s="17">
        <f>IFERROR(VLOOKUP($A57,'CR ACT'!$A$3:$G$9999,6,0),"")</f>
        <v>0.43055555555555558</v>
      </c>
      <c r="J57" s="18">
        <f>IFERROR(VLOOKUP($A57,'CR ACT'!$A$3:$G$9999,7,0),"")</f>
        <v>40</v>
      </c>
    </row>
    <row r="58" spans="1:10" ht="15.75" hidden="1">
      <c r="A58" s="16">
        <v>116</v>
      </c>
      <c r="B58" s="124">
        <v>17</v>
      </c>
      <c r="C58" s="16">
        <v>6</v>
      </c>
      <c r="D58" s="8" t="str">
        <f t="shared" si="1"/>
        <v>17-6</v>
      </c>
      <c r="E58" s="17">
        <f>IFERROR(VLOOKUP($A58,'CR ACT'!$A$3:$G$9999,2,0),"")</f>
        <v>0.87152777777777801</v>
      </c>
      <c r="F58" s="17" t="str">
        <f>IFERROR(VLOOKUP($A58,'CR ACT'!$A$3:$G$9999,3,0),"")</f>
        <v>KLKV</v>
      </c>
      <c r="G58" s="16" t="str">
        <f>IFERROR(VLOOKUP($A58,'CR ACT'!$A$3:$G$9999,4,0),"")</f>
        <v>NH</v>
      </c>
      <c r="H58" s="17" t="str">
        <f>IFERROR(VLOOKUP($A58,'CR ACT'!$A$3:$G$9999,5,0),"")</f>
        <v>PSL</v>
      </c>
      <c r="I58" s="17">
        <f>IFERROR(VLOOKUP($A58,'CR ACT'!$A$3:$G$9999,6,0),"")</f>
        <v>0.87847222222222243</v>
      </c>
      <c r="J58" s="18">
        <f>IFERROR(VLOOKUP($A58,'CR ACT'!$A$3:$G$9999,7,0),"")</f>
        <v>3.5</v>
      </c>
    </row>
    <row r="59" spans="1:10" ht="15.75" hidden="1">
      <c r="A59" s="16"/>
      <c r="B59" s="138"/>
      <c r="C59" s="16"/>
      <c r="D59" s="8" t="str">
        <f t="shared" si="1"/>
        <v>0</v>
      </c>
      <c r="E59" s="17" t="str">
        <f>IFERROR(VLOOKUP($A59,'CR ACT'!$A$3:$G$9999,2,0),"")</f>
        <v/>
      </c>
      <c r="F59" s="17" t="str">
        <f>IFERROR(VLOOKUP($A59,'CR ACT'!$A$3:$G$9999,3,0),"")</f>
        <v/>
      </c>
      <c r="G59" s="16" t="str">
        <f>IFERROR(VLOOKUP($A59,'CR ACT'!$A$3:$G$9999,4,0),"")</f>
        <v/>
      </c>
      <c r="H59" s="17" t="str">
        <f>IFERROR(VLOOKUP($A59,'CR ACT'!$A$3:$G$9999,5,0),"")</f>
        <v/>
      </c>
      <c r="I59" s="17" t="str">
        <f>IFERROR(VLOOKUP($A59,'CR ACT'!$A$3:$G$9999,6,0),"")</f>
        <v/>
      </c>
      <c r="J59" s="18" t="str">
        <f>IFERROR(VLOOKUP($A59,'CR ACT'!$A$3:$G$9999,7,0),"")</f>
        <v/>
      </c>
    </row>
    <row r="60" spans="1:10" ht="16.5" hidden="1" thickBot="1">
      <c r="A60" s="16"/>
      <c r="B60" s="138"/>
      <c r="C60" s="23"/>
      <c r="D60" s="8" t="str">
        <f t="shared" si="1"/>
        <v>0</v>
      </c>
      <c r="E60" s="24" t="str">
        <f>IFERROR(VLOOKUP($A60,'CR ACT'!$A$3:$G$9999,2,0),"")</f>
        <v/>
      </c>
      <c r="F60" s="24" t="str">
        <f>IFERROR(VLOOKUP($A60,'CR ACT'!$A$3:$G$9999,3,0),"")</f>
        <v/>
      </c>
      <c r="G60" s="23" t="str">
        <f>IFERROR(VLOOKUP($A60,'CR ACT'!$A$3:$G$9999,4,0),"")</f>
        <v/>
      </c>
      <c r="H60" s="24" t="str">
        <f>IFERROR(VLOOKUP($A60,'CR ACT'!$A$3:$G$9999,5,0),"")</f>
        <v/>
      </c>
      <c r="I60" s="24" t="str">
        <f>IFERROR(VLOOKUP($A60,'CR ACT'!$A$3:$G$9999,6,0),"")</f>
        <v/>
      </c>
      <c r="J60" s="25" t="str">
        <f>IFERROR(VLOOKUP($A60,'CR ACT'!$A$3:$G$9999,7,0),"")</f>
        <v/>
      </c>
    </row>
    <row r="61" spans="1:10" ht="15.75" hidden="1">
      <c r="A61" s="7">
        <v>11</v>
      </c>
      <c r="B61" s="123">
        <v>18</v>
      </c>
      <c r="C61" s="8">
        <v>1</v>
      </c>
      <c r="D61" s="8" t="str">
        <f t="shared" si="1"/>
        <v>18-1</v>
      </c>
      <c r="E61" s="9">
        <f>IFERROR(VLOOKUP($A61,'CR ACT'!$A$3:$G$9999,2,0),"")</f>
        <v>0.23958333333333301</v>
      </c>
      <c r="F61" s="9" t="str">
        <f>IFERROR(VLOOKUP($A61,'CR ACT'!$A$3:$G$9999,3,0),"")</f>
        <v>PSL</v>
      </c>
      <c r="G61" s="8" t="str">
        <f>IFERROR(VLOOKUP($A61,'CR ACT'!$A$3:$G$9999,4,0),"")</f>
        <v>NH</v>
      </c>
      <c r="H61" s="9" t="str">
        <f>IFERROR(VLOOKUP($A61,'CR ACT'!$A$3:$G$9999,5,0),"")</f>
        <v>KLKV</v>
      </c>
      <c r="I61" s="9">
        <f>IFERROR(VLOOKUP($A61,'CR ACT'!$A$3:$G$9999,6,0),"")</f>
        <v>0.24652777777777746</v>
      </c>
      <c r="J61" s="10">
        <f>IFERROR(VLOOKUP($A61,'CR ACT'!$A$3:$G$9999,7,0),"")</f>
        <v>3.5</v>
      </c>
    </row>
    <row r="62" spans="1:10" ht="15.75" hidden="1">
      <c r="A62" s="16">
        <v>140</v>
      </c>
      <c r="B62" s="124">
        <v>18</v>
      </c>
      <c r="C62" s="16">
        <v>2</v>
      </c>
      <c r="D62" s="8" t="str">
        <f t="shared" si="1"/>
        <v>18-2</v>
      </c>
      <c r="E62" s="17">
        <f>IFERROR(VLOOKUP($A62,'CR ACT'!$A$3:$G$9999,2,0),"")</f>
        <v>0.25</v>
      </c>
      <c r="F62" s="17" t="str">
        <f>IFERROR(VLOOKUP($A62,'CR ACT'!$A$3:$G$9999,3,0),"")</f>
        <v>KLKV</v>
      </c>
      <c r="G62" s="16" t="str">
        <f>IFERROR(VLOOKUP($A62,'CR ACT'!$A$3:$G$9999,4,0),"")</f>
        <v>NH</v>
      </c>
      <c r="H62" s="17" t="str">
        <f>IFERROR(VLOOKUP($A62,'CR ACT'!$A$3:$G$9999,5,0),"")</f>
        <v>MC</v>
      </c>
      <c r="I62" s="17">
        <f>IFERROR(VLOOKUP($A62,'CR ACT'!$A$3:$G$9999,6,0),"")</f>
        <v>0.31944444444444442</v>
      </c>
      <c r="J62" s="18">
        <f>IFERROR(VLOOKUP($A62,'CR ACT'!$A$3:$G$9999,7,0),"")</f>
        <v>40</v>
      </c>
    </row>
    <row r="63" spans="1:10" ht="15.75" hidden="1">
      <c r="A63" s="16">
        <v>354</v>
      </c>
      <c r="B63" s="123">
        <v>30</v>
      </c>
      <c r="C63" s="16">
        <v>3</v>
      </c>
      <c r="D63" s="8" t="str">
        <f t="shared" si="1"/>
        <v>30-3</v>
      </c>
      <c r="E63" s="17">
        <f>IFERROR(VLOOKUP($A63,'CR ACT'!$A$3:$G$9999,2,0),"")</f>
        <v>0.375</v>
      </c>
      <c r="F63" s="17" t="str">
        <f>IFERROR(VLOOKUP($A63,'CR ACT'!$A$3:$G$9999,3,0),"")</f>
        <v>TVM</v>
      </c>
      <c r="G63" s="16" t="str">
        <f>IFERROR(VLOOKUP($A63,'CR ACT'!$A$3:$G$9999,4,0),"")</f>
        <v>NH</v>
      </c>
      <c r="H63" s="17" t="str">
        <f>IFERROR(VLOOKUP($A63,'CR ACT'!$A$3:$G$9999,5,0),"")</f>
        <v>KLKV</v>
      </c>
      <c r="I63" s="17">
        <f>IFERROR(VLOOKUP($A63,'CR ACT'!$A$3:$G$9999,6,0),"")</f>
        <v>0.43055555555555558</v>
      </c>
      <c r="J63" s="18">
        <f>IFERROR(VLOOKUP($A63,'CR ACT'!$A$3:$G$9999,7,0),"")</f>
        <v>33.700000000000003</v>
      </c>
    </row>
    <row r="64" spans="1:10" ht="15.75" hidden="1">
      <c r="A64" s="16">
        <v>211</v>
      </c>
      <c r="B64" s="124">
        <v>18</v>
      </c>
      <c r="C64" s="16">
        <v>4</v>
      </c>
      <c r="D64" s="8" t="str">
        <f t="shared" si="1"/>
        <v>18-4</v>
      </c>
      <c r="E64" s="17">
        <f>IFERROR(VLOOKUP($A64,'CR ACT'!$A$3:$G$9999,2,0),"")</f>
        <v>0.42361111111111099</v>
      </c>
      <c r="F64" s="17" t="str">
        <f>IFERROR(VLOOKUP($A64,'CR ACT'!$A$3:$G$9999,3,0),"")</f>
        <v>KLKV</v>
      </c>
      <c r="G64" s="16" t="str">
        <f>IFERROR(VLOOKUP($A64,'CR ACT'!$A$3:$G$9999,4,0),"")</f>
        <v>NH</v>
      </c>
      <c r="H64" s="17" t="str">
        <f>IFERROR(VLOOKUP($A64,'CR ACT'!$A$3:$G$9999,5,0),"")</f>
        <v>TVM</v>
      </c>
      <c r="I64" s="17">
        <f>IFERROR(VLOOKUP($A64,'CR ACT'!$A$3:$G$9999,6,0),"")</f>
        <v>0.47916666666666657</v>
      </c>
      <c r="J64" s="18">
        <f>IFERROR(VLOOKUP($A64,'CR ACT'!$A$3:$G$9999,7,0),"")</f>
        <v>33.700000000000003</v>
      </c>
    </row>
    <row r="65" spans="1:10" ht="15.75" hidden="1">
      <c r="A65" s="16">
        <v>357</v>
      </c>
      <c r="B65" s="123">
        <v>27</v>
      </c>
      <c r="C65" s="16">
        <v>3</v>
      </c>
      <c r="D65" s="8" t="str">
        <f t="shared" si="1"/>
        <v>27-3</v>
      </c>
      <c r="E65" s="17">
        <f>IFERROR(VLOOKUP($A65,'CR ACT'!$A$3:$G$9999,2,0),"")</f>
        <v>0.38194444444444398</v>
      </c>
      <c r="F65" s="17" t="str">
        <f>IFERROR(VLOOKUP($A65,'CR ACT'!$A$3:$G$9999,3,0),"")</f>
        <v>MC</v>
      </c>
      <c r="G65" s="16" t="str">
        <f>IFERROR(VLOOKUP($A65,'CR ACT'!$A$3:$G$9999,4,0),"")</f>
        <v>NH</v>
      </c>
      <c r="H65" s="17" t="str">
        <f>IFERROR(VLOOKUP($A65,'CR ACT'!$A$3:$G$9999,5,0),"")</f>
        <v>KLKV</v>
      </c>
      <c r="I65" s="17">
        <f>IFERROR(VLOOKUP($A65,'CR ACT'!$A$3:$G$9999,6,0),"")</f>
        <v>0.4513888888888884</v>
      </c>
      <c r="J65" s="18">
        <f>IFERROR(VLOOKUP($A65,'CR ACT'!$A$3:$G$9999,7,0),"")</f>
        <v>40</v>
      </c>
    </row>
    <row r="66" spans="1:10" ht="15.75" hidden="1">
      <c r="A66" s="16">
        <v>69</v>
      </c>
      <c r="B66" s="124">
        <v>18</v>
      </c>
      <c r="C66" s="16">
        <v>6</v>
      </c>
      <c r="D66" s="8" t="str">
        <f t="shared" si="1"/>
        <v>18-6</v>
      </c>
      <c r="E66" s="17">
        <f>IFERROR(VLOOKUP($A66,'CR ACT'!$A$3:$G$9999,2,0),"")</f>
        <v>0.54513888888888895</v>
      </c>
      <c r="F66" s="17" t="str">
        <f>IFERROR(VLOOKUP($A66,'CR ACT'!$A$3:$G$9999,3,0),"")</f>
        <v>KLKV</v>
      </c>
      <c r="G66" s="16" t="str">
        <f>IFERROR(VLOOKUP($A66,'CR ACT'!$A$3:$G$9999,4,0),"")</f>
        <v>NH</v>
      </c>
      <c r="H66" s="17" t="str">
        <f>IFERROR(VLOOKUP($A66,'CR ACT'!$A$3:$G$9999,5,0),"")</f>
        <v>PSL</v>
      </c>
      <c r="I66" s="17">
        <f>IFERROR(VLOOKUP($A66,'CR ACT'!$A$3:$G$9999,6,0),"")</f>
        <v>0.55208333333333337</v>
      </c>
      <c r="J66" s="18">
        <f>IFERROR(VLOOKUP($A66,'CR ACT'!$A$3:$G$9999,7,0),"")</f>
        <v>3.5</v>
      </c>
    </row>
    <row r="67" spans="1:10" ht="15.75" hidden="1">
      <c r="A67" s="16"/>
      <c r="B67" s="138"/>
      <c r="C67" s="16"/>
      <c r="D67" s="8" t="str">
        <f t="shared" si="1"/>
        <v>0</v>
      </c>
      <c r="E67" s="17" t="str">
        <f>IFERROR(VLOOKUP($A67,'CR ACT'!$A$3:$G$9999,2,0),"")</f>
        <v/>
      </c>
      <c r="F67" s="17" t="str">
        <f>IFERROR(VLOOKUP($A67,'CR ACT'!$A$3:$G$9999,3,0),"")</f>
        <v/>
      </c>
      <c r="G67" s="16" t="str">
        <f>IFERROR(VLOOKUP($A67,'CR ACT'!$A$3:$G$9999,4,0),"")</f>
        <v/>
      </c>
      <c r="H67" s="17" t="str">
        <f>IFERROR(VLOOKUP($A67,'CR ACT'!$A$3:$G$9999,5,0),"")</f>
        <v/>
      </c>
      <c r="I67" s="17" t="str">
        <f>IFERROR(VLOOKUP($A67,'CR ACT'!$A$3:$G$9999,6,0),"")</f>
        <v/>
      </c>
      <c r="J67" s="18" t="str">
        <f>IFERROR(VLOOKUP($A67,'CR ACT'!$A$3:$G$9999,7,0),"")</f>
        <v/>
      </c>
    </row>
    <row r="68" spans="1:10" ht="16.5" hidden="1" thickBot="1">
      <c r="A68" s="16"/>
      <c r="B68" s="138"/>
      <c r="C68" s="23"/>
      <c r="D68" s="8" t="str">
        <f t="shared" si="1"/>
        <v>0</v>
      </c>
      <c r="E68" s="24" t="str">
        <f>IFERROR(VLOOKUP($A68,'CR ACT'!$A$3:$G$9999,2,0),"")</f>
        <v/>
      </c>
      <c r="F68" s="24" t="str">
        <f>IFERROR(VLOOKUP($A68,'CR ACT'!$A$3:$G$9999,3,0),"")</f>
        <v/>
      </c>
      <c r="G68" s="23" t="str">
        <f>IFERROR(VLOOKUP($A68,'CR ACT'!$A$3:$G$9999,4,0),"")</f>
        <v/>
      </c>
      <c r="H68" s="24" t="str">
        <f>IFERROR(VLOOKUP($A68,'CR ACT'!$A$3:$G$9999,5,0),"")</f>
        <v/>
      </c>
      <c r="I68" s="24" t="str">
        <f>IFERROR(VLOOKUP($A68,'CR ACT'!$A$3:$G$9999,6,0),"")</f>
        <v/>
      </c>
      <c r="J68" s="25" t="str">
        <f>IFERROR(VLOOKUP($A68,'CR ACT'!$A$3:$G$9999,7,0),"")</f>
        <v/>
      </c>
    </row>
    <row r="69" spans="1:10" ht="15.75" hidden="1">
      <c r="A69" s="7">
        <v>57</v>
      </c>
      <c r="B69" s="123">
        <v>19</v>
      </c>
      <c r="C69" s="8">
        <v>1</v>
      </c>
      <c r="D69" s="8" t="str">
        <f t="shared" si="1"/>
        <v>19-1</v>
      </c>
      <c r="E69" s="9">
        <f>IFERROR(VLOOKUP($A69,'CR ACT'!$A$3:$G$9999,2,0),"")</f>
        <v>0.56944444444444497</v>
      </c>
      <c r="F69" s="9" t="str">
        <f>IFERROR(VLOOKUP($A69,'CR ACT'!$A$3:$G$9999,3,0),"")</f>
        <v>PSL</v>
      </c>
      <c r="G69" s="8" t="str">
        <f>IFERROR(VLOOKUP($A69,'CR ACT'!$A$3:$G$9999,4,0),"")</f>
        <v>NH</v>
      </c>
      <c r="H69" s="9" t="str">
        <f>IFERROR(VLOOKUP($A69,'CR ACT'!$A$3:$G$9999,5,0),"")</f>
        <v>KLKV</v>
      </c>
      <c r="I69" s="9">
        <f>IFERROR(VLOOKUP($A69,'CR ACT'!$A$3:$G$9999,6,0),"")</f>
        <v>0.57638888888888939</v>
      </c>
      <c r="J69" s="10">
        <f>IFERROR(VLOOKUP($A69,'CR ACT'!$A$3:$G$9999,7,0),"")</f>
        <v>3.5</v>
      </c>
    </row>
    <row r="70" spans="1:10" ht="15.75" hidden="1">
      <c r="A70" s="16">
        <v>246</v>
      </c>
      <c r="B70" s="124">
        <v>19</v>
      </c>
      <c r="C70" s="16">
        <v>2</v>
      </c>
      <c r="D70" s="8" t="str">
        <f t="shared" si="1"/>
        <v>19-2</v>
      </c>
      <c r="E70" s="17">
        <f>IFERROR(VLOOKUP($A70,'CR ACT'!$A$3:$G$9999,2,0),"")</f>
        <v>0.58333333333333803</v>
      </c>
      <c r="F70" s="17" t="str">
        <f>IFERROR(VLOOKUP($A70,'CR ACT'!$A$3:$G$9999,3,0),"")</f>
        <v>KLKV</v>
      </c>
      <c r="G70" s="16" t="str">
        <f>IFERROR(VLOOKUP($A70,'CR ACT'!$A$3:$G$9999,4,0),"")</f>
        <v>NH</v>
      </c>
      <c r="H70" s="17" t="str">
        <f>IFERROR(VLOOKUP($A70,'CR ACT'!$A$3:$G$9999,5,0),"")</f>
        <v>MC</v>
      </c>
      <c r="I70" s="17">
        <f>IFERROR(VLOOKUP($A70,'CR ACT'!$A$3:$G$9999,6,0),"")</f>
        <v>0.65277777777778245</v>
      </c>
      <c r="J70" s="18">
        <f>IFERROR(VLOOKUP($A70,'CR ACT'!$A$3:$G$9999,7,0),"")</f>
        <v>40</v>
      </c>
    </row>
    <row r="71" spans="1:10" ht="15.75" hidden="1">
      <c r="A71" s="16">
        <v>362</v>
      </c>
      <c r="B71" s="123">
        <v>29</v>
      </c>
      <c r="C71" s="16">
        <v>3</v>
      </c>
      <c r="D71" s="8" t="str">
        <f t="shared" ref="D71:D134" si="2">B71&amp;-C71</f>
        <v>29-3</v>
      </c>
      <c r="E71" s="17">
        <f>IFERROR(VLOOKUP($A71,'CR ACT'!$A$3:$G$9999,2,0),"")</f>
        <v>0.3888888888888889</v>
      </c>
      <c r="F71" s="17" t="str">
        <f>IFERROR(VLOOKUP($A71,'CR ACT'!$A$3:$G$9999,3,0),"")</f>
        <v>MC</v>
      </c>
      <c r="G71" s="16" t="str">
        <f>IFERROR(VLOOKUP($A71,'CR ACT'!$A$3:$G$9999,4,0),"")</f>
        <v>NH</v>
      </c>
      <c r="H71" s="17" t="str">
        <f>IFERROR(VLOOKUP($A71,'CR ACT'!$A$3:$G$9999,5,0),"")</f>
        <v>KLKV</v>
      </c>
      <c r="I71" s="17">
        <f>IFERROR(VLOOKUP($A71,'CR ACT'!$A$3:$G$9999,6,0),"")</f>
        <v>0.45833333333333331</v>
      </c>
      <c r="J71" s="18">
        <f>IFERROR(VLOOKUP($A71,'CR ACT'!$A$3:$G$9999,7,0),"")</f>
        <v>40</v>
      </c>
    </row>
    <row r="72" spans="1:10" ht="15.75" hidden="1">
      <c r="A72" s="16">
        <v>294</v>
      </c>
      <c r="B72" s="124">
        <v>19</v>
      </c>
      <c r="C72" s="16">
        <v>4</v>
      </c>
      <c r="D72" s="8" t="str">
        <f t="shared" si="2"/>
        <v>19-4</v>
      </c>
      <c r="E72" s="17">
        <f>IFERROR(VLOOKUP($A72,'CR ACT'!$A$3:$G$9999,2,0),"")</f>
        <v>0.75347222222222221</v>
      </c>
      <c r="F72" s="17" t="str">
        <f>IFERROR(VLOOKUP($A72,'CR ACT'!$A$3:$G$9999,3,0),"")</f>
        <v>KLKV</v>
      </c>
      <c r="G72" s="16" t="str">
        <f>IFERROR(VLOOKUP($A72,'CR ACT'!$A$3:$G$9999,4,0),"")</f>
        <v>NH</v>
      </c>
      <c r="H72" s="17" t="str">
        <f>IFERROR(VLOOKUP($A72,'CR ACT'!$A$3:$G$9999,5,0),"")</f>
        <v>TVM</v>
      </c>
      <c r="I72" s="17">
        <f>IFERROR(VLOOKUP($A72,'CR ACT'!$A$3:$G$9999,6,0),"")</f>
        <v>0.80902777777777779</v>
      </c>
      <c r="J72" s="18">
        <f>IFERROR(VLOOKUP($A72,'CR ACT'!$A$3:$G$9999,7,0),"")</f>
        <v>33.700000000000003</v>
      </c>
    </row>
    <row r="73" spans="1:10" ht="15.75" hidden="1">
      <c r="A73" s="16">
        <v>373</v>
      </c>
      <c r="B73" s="123">
        <v>31</v>
      </c>
      <c r="C73" s="16">
        <v>3</v>
      </c>
      <c r="D73" s="8" t="str">
        <f t="shared" si="2"/>
        <v>31-3</v>
      </c>
      <c r="E73" s="17">
        <f>IFERROR(VLOOKUP($A73,'CR ACT'!$A$3:$G$9999,2,0),"")</f>
        <v>0.40972222222222199</v>
      </c>
      <c r="F73" s="17" t="str">
        <f>IFERROR(VLOOKUP($A73,'CR ACT'!$A$3:$G$9999,3,0),"")</f>
        <v>MC</v>
      </c>
      <c r="G73" s="16" t="str">
        <f>IFERROR(VLOOKUP($A73,'CR ACT'!$A$3:$G$9999,4,0),"")</f>
        <v>NH</v>
      </c>
      <c r="H73" s="17" t="str">
        <f>IFERROR(VLOOKUP($A73,'CR ACT'!$A$3:$G$9999,5,0),"")</f>
        <v>KLKV</v>
      </c>
      <c r="I73" s="17">
        <f>IFERROR(VLOOKUP($A73,'CR ACT'!$A$3:$G$9999,6,0),"")</f>
        <v>0.47916666666666641</v>
      </c>
      <c r="J73" s="18">
        <f>IFERROR(VLOOKUP($A73,'CR ACT'!$A$3:$G$9999,7,0),"")</f>
        <v>40</v>
      </c>
    </row>
    <row r="74" spans="1:10" ht="15.75" hidden="1">
      <c r="A74" s="16">
        <v>117</v>
      </c>
      <c r="B74" s="124">
        <v>19</v>
      </c>
      <c r="C74" s="16">
        <v>6</v>
      </c>
      <c r="D74" s="8" t="str">
        <f t="shared" si="2"/>
        <v>19-6</v>
      </c>
      <c r="E74" s="17">
        <f>IFERROR(VLOOKUP($A74,'CR ACT'!$A$3:$G$9999,2,0),"")</f>
        <v>0.875</v>
      </c>
      <c r="F74" s="17" t="str">
        <f>IFERROR(VLOOKUP($A74,'CR ACT'!$A$3:$G$9999,3,0),"")</f>
        <v>KLKV</v>
      </c>
      <c r="G74" s="16" t="str">
        <f>IFERROR(VLOOKUP($A74,'CR ACT'!$A$3:$G$9999,4,0),"")</f>
        <v>NH</v>
      </c>
      <c r="H74" s="17" t="str">
        <f>IFERROR(VLOOKUP($A74,'CR ACT'!$A$3:$G$9999,5,0),"")</f>
        <v>PSL</v>
      </c>
      <c r="I74" s="17">
        <f>IFERROR(VLOOKUP($A74,'CR ACT'!$A$3:$G$9999,6,0),"")</f>
        <v>0.88194444444444442</v>
      </c>
      <c r="J74" s="18">
        <f>IFERROR(VLOOKUP($A74,'CR ACT'!$A$3:$G$9999,7,0),"")</f>
        <v>3.5</v>
      </c>
    </row>
    <row r="75" spans="1:10" ht="15.75" hidden="1">
      <c r="A75" s="16"/>
      <c r="B75" s="138"/>
      <c r="C75" s="16"/>
      <c r="D75" s="8" t="str">
        <f t="shared" si="2"/>
        <v>0</v>
      </c>
      <c r="E75" s="17" t="str">
        <f>IFERROR(VLOOKUP($A75,'CR ACT'!$A$3:$G$9999,2,0),"")</f>
        <v/>
      </c>
      <c r="F75" s="17" t="str">
        <f>IFERROR(VLOOKUP($A75,'CR ACT'!$A$3:$G$9999,3,0),"")</f>
        <v/>
      </c>
      <c r="G75" s="16" t="str">
        <f>IFERROR(VLOOKUP($A75,'CR ACT'!$A$3:$G$9999,4,0),"")</f>
        <v/>
      </c>
      <c r="H75" s="17" t="str">
        <f>IFERROR(VLOOKUP($A75,'CR ACT'!$A$3:$G$9999,5,0),"")</f>
        <v/>
      </c>
      <c r="I75" s="17" t="str">
        <f>IFERROR(VLOOKUP($A75,'CR ACT'!$A$3:$G$9999,6,0),"")</f>
        <v/>
      </c>
      <c r="J75" s="18" t="str">
        <f>IFERROR(VLOOKUP($A75,'CR ACT'!$A$3:$G$9999,7,0),"")</f>
        <v/>
      </c>
    </row>
    <row r="76" spans="1:10" ht="16.5" hidden="1" thickBot="1">
      <c r="A76" s="16"/>
      <c r="B76" s="138"/>
      <c r="C76" s="23"/>
      <c r="D76" s="8" t="str">
        <f t="shared" si="2"/>
        <v>0</v>
      </c>
      <c r="E76" s="24" t="str">
        <f>IFERROR(VLOOKUP($A76,'CR ACT'!$A$3:$G$9999,2,0),"")</f>
        <v/>
      </c>
      <c r="F76" s="24" t="str">
        <f>IFERROR(VLOOKUP($A76,'CR ACT'!$A$3:$G$9999,3,0),"")</f>
        <v/>
      </c>
      <c r="G76" s="23" t="str">
        <f>IFERROR(VLOOKUP($A76,'CR ACT'!$A$3:$G$9999,4,0),"")</f>
        <v/>
      </c>
      <c r="H76" s="24" t="str">
        <f>IFERROR(VLOOKUP($A76,'CR ACT'!$A$3:$G$9999,5,0),"")</f>
        <v/>
      </c>
      <c r="I76" s="24" t="str">
        <f>IFERROR(VLOOKUP($A76,'CR ACT'!$A$3:$G$9999,6,0),"")</f>
        <v/>
      </c>
      <c r="J76" s="25" t="str">
        <f>IFERROR(VLOOKUP($A76,'CR ACT'!$A$3:$G$9999,7,0),"")</f>
        <v/>
      </c>
    </row>
    <row r="77" spans="1:10" ht="15.75" hidden="1">
      <c r="A77" s="7">
        <v>8</v>
      </c>
      <c r="B77" s="123">
        <v>20</v>
      </c>
      <c r="C77" s="8">
        <v>1</v>
      </c>
      <c r="D77" s="8" t="str">
        <f t="shared" si="2"/>
        <v>20-1</v>
      </c>
      <c r="E77" s="9">
        <f>IFERROR(VLOOKUP($A77,'CR ACT'!$A$3:$G$9999,2,0),"")</f>
        <v>0.22222222222222199</v>
      </c>
      <c r="F77" s="9" t="str">
        <f>IFERROR(VLOOKUP($A77,'CR ACT'!$A$3:$G$9999,3,0),"")</f>
        <v>PSL</v>
      </c>
      <c r="G77" s="8" t="str">
        <f>IFERROR(VLOOKUP($A77,'CR ACT'!$A$3:$G$9999,4,0),"")</f>
        <v>NH</v>
      </c>
      <c r="H77" s="9" t="str">
        <f>IFERROR(VLOOKUP($A77,'CR ACT'!$A$3:$G$9999,5,0),"")</f>
        <v>KLKV</v>
      </c>
      <c r="I77" s="9">
        <f>IFERROR(VLOOKUP($A77,'CR ACT'!$A$3:$G$9999,6,0),"")</f>
        <v>0.22916666666666644</v>
      </c>
      <c r="J77" s="10">
        <f>IFERROR(VLOOKUP($A77,'CR ACT'!$A$3:$G$9999,7,0),"")</f>
        <v>3.5</v>
      </c>
    </row>
    <row r="78" spans="1:10" ht="15.75" hidden="1">
      <c r="A78" s="16">
        <v>137</v>
      </c>
      <c r="B78" s="124">
        <v>20</v>
      </c>
      <c r="C78" s="16">
        <v>2</v>
      </c>
      <c r="D78" s="8" t="str">
        <f t="shared" si="2"/>
        <v>20-2</v>
      </c>
      <c r="E78" s="17">
        <f>IFERROR(VLOOKUP($A78,'CR ACT'!$A$3:$G$9999,2,0),"")</f>
        <v>0.23611111111111099</v>
      </c>
      <c r="F78" s="17" t="str">
        <f>IFERROR(VLOOKUP($A78,'CR ACT'!$A$3:$G$9999,3,0),"")</f>
        <v>KLKV</v>
      </c>
      <c r="G78" s="16" t="str">
        <f>IFERROR(VLOOKUP($A78,'CR ACT'!$A$3:$G$9999,4,0),"")</f>
        <v>NH</v>
      </c>
      <c r="H78" s="17" t="str">
        <f>IFERROR(VLOOKUP($A78,'CR ACT'!$A$3:$G$9999,5,0),"")</f>
        <v>TVM</v>
      </c>
      <c r="I78" s="17">
        <f>IFERROR(VLOOKUP($A78,'CR ACT'!$A$3:$G$9999,6,0),"")</f>
        <v>0.29166666666666657</v>
      </c>
      <c r="J78" s="18">
        <f>IFERROR(VLOOKUP($A78,'CR ACT'!$A$3:$G$9999,7,0),"")</f>
        <v>33.700000000000003</v>
      </c>
    </row>
    <row r="79" spans="1:10" ht="15.75" hidden="1">
      <c r="A79" s="16">
        <v>349</v>
      </c>
      <c r="B79" s="123">
        <v>42</v>
      </c>
      <c r="C79" s="16">
        <v>3</v>
      </c>
      <c r="D79" s="8" t="str">
        <f t="shared" si="2"/>
        <v>42-3</v>
      </c>
      <c r="E79" s="17">
        <f>IFERROR(VLOOKUP($A79,'CR ACT'!$A$3:$G$9999,2,0),"")</f>
        <v>0.40972222222222227</v>
      </c>
      <c r="F79" s="17" t="str">
        <f>IFERROR(VLOOKUP($A79,'CR ACT'!$A$3:$G$9999,3,0),"")</f>
        <v>TVM</v>
      </c>
      <c r="G79" s="16" t="str">
        <f>IFERROR(VLOOKUP($A79,'CR ACT'!$A$3:$G$9999,4,0),"")</f>
        <v>NH</v>
      </c>
      <c r="H79" s="17" t="str">
        <f>IFERROR(VLOOKUP($A79,'CR ACT'!$A$3:$G$9999,5,0),"")</f>
        <v>KLKV</v>
      </c>
      <c r="I79" s="17">
        <f>IFERROR(VLOOKUP($A79,'CR ACT'!$A$3:$G$9999,6,0),"")</f>
        <v>0.46527777777777785</v>
      </c>
      <c r="J79" s="18">
        <f>IFERROR(VLOOKUP($A79,'CR ACT'!$A$3:$G$9999,7,0),"")</f>
        <v>33.700000000000003</v>
      </c>
    </row>
    <row r="80" spans="1:10" ht="15.75" hidden="1">
      <c r="A80" s="16">
        <v>195</v>
      </c>
      <c r="B80" s="124">
        <v>20</v>
      </c>
      <c r="C80" s="16">
        <v>4</v>
      </c>
      <c r="D80" s="8" t="str">
        <f t="shared" si="2"/>
        <v>20-4</v>
      </c>
      <c r="E80" s="17">
        <f>IFERROR(VLOOKUP($A80,'CR ACT'!$A$3:$G$9999,2,0),"")</f>
        <v>0.375</v>
      </c>
      <c r="F80" s="17" t="str">
        <f>IFERROR(VLOOKUP($A80,'CR ACT'!$A$3:$G$9999,3,0),"")</f>
        <v>KLKV</v>
      </c>
      <c r="G80" s="16" t="str">
        <f>IFERROR(VLOOKUP($A80,'CR ACT'!$A$3:$G$9999,4,0),"")</f>
        <v>NH</v>
      </c>
      <c r="H80" s="17" t="str">
        <f>IFERROR(VLOOKUP($A80,'CR ACT'!$A$3:$G$9999,5,0),"")</f>
        <v>MC</v>
      </c>
      <c r="I80" s="17">
        <f>IFERROR(VLOOKUP($A80,'CR ACT'!$A$3:$G$9999,6,0),"")</f>
        <v>0.45833333333333331</v>
      </c>
      <c r="J80" s="18">
        <f>IFERROR(VLOOKUP($A80,'CR ACT'!$A$3:$G$9999,7,0),"")</f>
        <v>40</v>
      </c>
    </row>
    <row r="81" spans="1:10" ht="15.75" hidden="1">
      <c r="A81" s="16">
        <v>377</v>
      </c>
      <c r="B81" s="123">
        <v>43</v>
      </c>
      <c r="C81" s="16">
        <v>3</v>
      </c>
      <c r="D81" s="8" t="str">
        <f t="shared" si="2"/>
        <v>43-3</v>
      </c>
      <c r="E81" s="17">
        <f>IFERROR(VLOOKUP($A81,'CR ACT'!$A$3:$G$9999,2,0),"")</f>
        <v>0.40972222222222227</v>
      </c>
      <c r="F81" s="17" t="str">
        <f>IFERROR(VLOOKUP($A81,'CR ACT'!$A$3:$G$9999,3,0),"")</f>
        <v>EF</v>
      </c>
      <c r="G81" s="16" t="str">
        <f>IFERROR(VLOOKUP($A81,'CR ACT'!$A$3:$G$9999,4,0),"")</f>
        <v>NH</v>
      </c>
      <c r="H81" s="17" t="str">
        <f>IFERROR(VLOOKUP($A81,'CR ACT'!$A$3:$G$9999,5,0),"")</f>
        <v>KLKV</v>
      </c>
      <c r="I81" s="17">
        <f>IFERROR(VLOOKUP($A81,'CR ACT'!$A$3:$G$9999,6,0),"")</f>
        <v>0.46875000000000006</v>
      </c>
      <c r="J81" s="18">
        <f>IFERROR(VLOOKUP($A81,'CR ACT'!$A$3:$G$9999,7,0),"")</f>
        <v>33.700000000000003</v>
      </c>
    </row>
    <row r="82" spans="1:10" ht="15.75" hidden="1">
      <c r="A82" s="16">
        <v>70</v>
      </c>
      <c r="B82" s="124">
        <v>20</v>
      </c>
      <c r="C82" s="16">
        <v>6</v>
      </c>
      <c r="D82" s="8" t="str">
        <f t="shared" si="2"/>
        <v>20-6</v>
      </c>
      <c r="E82" s="17">
        <f>IFERROR(VLOOKUP($A82,'CR ACT'!$A$3:$G$9999,2,0),"")</f>
        <v>0.54166666666666696</v>
      </c>
      <c r="F82" s="17" t="str">
        <f>IFERROR(VLOOKUP($A82,'CR ACT'!$A$3:$G$9999,3,0),"")</f>
        <v>KLKV</v>
      </c>
      <c r="G82" s="16" t="str">
        <f>IFERROR(VLOOKUP($A82,'CR ACT'!$A$3:$G$9999,4,0),"")</f>
        <v>NH</v>
      </c>
      <c r="H82" s="17" t="str">
        <f>IFERROR(VLOOKUP($A82,'CR ACT'!$A$3:$G$9999,5,0),"")</f>
        <v>PSL</v>
      </c>
      <c r="I82" s="17">
        <f>IFERROR(VLOOKUP($A82,'CR ACT'!$A$3:$G$9999,6,0),"")</f>
        <v>0.54861111111111138</v>
      </c>
      <c r="J82" s="18">
        <f>IFERROR(VLOOKUP($A82,'CR ACT'!$A$3:$G$9999,7,0),"")</f>
        <v>3.5</v>
      </c>
    </row>
    <row r="83" spans="1:10" ht="15.75" hidden="1">
      <c r="A83" s="16"/>
      <c r="B83" s="138"/>
      <c r="C83" s="16"/>
      <c r="D83" s="8" t="str">
        <f t="shared" si="2"/>
        <v>0</v>
      </c>
      <c r="E83" s="17" t="str">
        <f>IFERROR(VLOOKUP($A83,'CR ACT'!$A$3:$G$9999,2,0),"")</f>
        <v/>
      </c>
      <c r="F83" s="17" t="str">
        <f>IFERROR(VLOOKUP($A83,'CR ACT'!$A$3:$G$9999,3,0),"")</f>
        <v/>
      </c>
      <c r="G83" s="16" t="str">
        <f>IFERROR(VLOOKUP($A83,'CR ACT'!$A$3:$G$9999,4,0),"")</f>
        <v/>
      </c>
      <c r="H83" s="17" t="str">
        <f>IFERROR(VLOOKUP($A83,'CR ACT'!$A$3:$G$9999,5,0),"")</f>
        <v/>
      </c>
      <c r="I83" s="17" t="str">
        <f>IFERROR(VLOOKUP($A83,'CR ACT'!$A$3:$G$9999,6,0),"")</f>
        <v/>
      </c>
      <c r="J83" s="18" t="str">
        <f>IFERROR(VLOOKUP($A83,'CR ACT'!$A$3:$G$9999,7,0),"")</f>
        <v/>
      </c>
    </row>
    <row r="84" spans="1:10" ht="16.5" hidden="1" thickBot="1">
      <c r="A84" s="16"/>
      <c r="B84" s="138"/>
      <c r="C84" s="23"/>
      <c r="D84" s="8" t="str">
        <f t="shared" si="2"/>
        <v>0</v>
      </c>
      <c r="E84" s="24" t="str">
        <f>IFERROR(VLOOKUP($A84,'CR ACT'!$A$3:$G$9999,2,0),"")</f>
        <v/>
      </c>
      <c r="F84" s="24" t="str">
        <f>IFERROR(VLOOKUP($A84,'CR ACT'!$A$3:$G$9999,3,0),"")</f>
        <v/>
      </c>
      <c r="G84" s="23" t="str">
        <f>IFERROR(VLOOKUP($A84,'CR ACT'!$A$3:$G$9999,4,0),"")</f>
        <v/>
      </c>
      <c r="H84" s="24" t="str">
        <f>IFERROR(VLOOKUP($A84,'CR ACT'!$A$3:$G$9999,5,0),"")</f>
        <v/>
      </c>
      <c r="I84" s="24" t="str">
        <f>IFERROR(VLOOKUP($A84,'CR ACT'!$A$3:$G$9999,6,0),"")</f>
        <v/>
      </c>
      <c r="J84" s="25" t="str">
        <f>IFERROR(VLOOKUP($A84,'CR ACT'!$A$3:$G$9999,7,0),"")</f>
        <v/>
      </c>
    </row>
    <row r="85" spans="1:10" ht="15.75" hidden="1">
      <c r="A85" s="7">
        <v>58</v>
      </c>
      <c r="B85" s="123">
        <v>21</v>
      </c>
      <c r="C85" s="8">
        <v>1</v>
      </c>
      <c r="D85" s="8" t="str">
        <f t="shared" si="2"/>
        <v>21-1</v>
      </c>
      <c r="E85" s="9">
        <f>IFERROR(VLOOKUP($A85,'CR ACT'!$A$3:$G$9999,2,0),"")</f>
        <v>0.57986111111111105</v>
      </c>
      <c r="F85" s="9" t="str">
        <f>IFERROR(VLOOKUP($A85,'CR ACT'!$A$3:$G$9999,3,0),"")</f>
        <v>PSL</v>
      </c>
      <c r="G85" s="8" t="str">
        <f>IFERROR(VLOOKUP($A85,'CR ACT'!$A$3:$G$9999,4,0),"")</f>
        <v>NH</v>
      </c>
      <c r="H85" s="9" t="str">
        <f>IFERROR(VLOOKUP($A85,'CR ACT'!$A$3:$G$9999,5,0),"")</f>
        <v>KLKV</v>
      </c>
      <c r="I85" s="9">
        <f>IFERROR(VLOOKUP($A85,'CR ACT'!$A$3:$G$9999,6,0),"")</f>
        <v>0.58680555555555547</v>
      </c>
      <c r="J85" s="10">
        <f>IFERROR(VLOOKUP($A85,'CR ACT'!$A$3:$G$9999,7,0),"")</f>
        <v>3.5</v>
      </c>
    </row>
    <row r="86" spans="1:10" ht="15.75" hidden="1">
      <c r="A86" s="16">
        <v>248</v>
      </c>
      <c r="B86" s="124">
        <v>21</v>
      </c>
      <c r="C86" s="16">
        <v>2</v>
      </c>
      <c r="D86" s="8" t="str">
        <f t="shared" si="2"/>
        <v>21-2</v>
      </c>
      <c r="E86" s="17">
        <f>IFERROR(VLOOKUP($A86,'CR ACT'!$A$3:$G$9999,2,0),"")</f>
        <v>0.593750000000005</v>
      </c>
      <c r="F86" s="17" t="str">
        <f>IFERROR(VLOOKUP($A86,'CR ACT'!$A$3:$G$9999,3,0),"")</f>
        <v>KLKV</v>
      </c>
      <c r="G86" s="16" t="str">
        <f>IFERROR(VLOOKUP($A86,'CR ACT'!$A$3:$G$9999,4,0),"")</f>
        <v>NH</v>
      </c>
      <c r="H86" s="17" t="str">
        <f>IFERROR(VLOOKUP($A86,'CR ACT'!$A$3:$G$9999,5,0),"")</f>
        <v>TVM</v>
      </c>
      <c r="I86" s="17">
        <f>IFERROR(VLOOKUP($A86,'CR ACT'!$A$3:$G$9999,6,0),"")</f>
        <v>0.64930555555556058</v>
      </c>
      <c r="J86" s="18">
        <f>IFERROR(VLOOKUP($A86,'CR ACT'!$A$3:$G$9999,7,0),"")</f>
        <v>33.700000000000003</v>
      </c>
    </row>
    <row r="87" spans="1:10" ht="15.75" hidden="1">
      <c r="A87" s="16">
        <v>365</v>
      </c>
      <c r="B87" s="123">
        <v>33</v>
      </c>
      <c r="C87" s="16">
        <v>3</v>
      </c>
      <c r="D87" s="8" t="str">
        <f t="shared" si="2"/>
        <v>33-3</v>
      </c>
      <c r="E87" s="17">
        <f>IFERROR(VLOOKUP($A87,'CR ACT'!$A$3:$G$9999,2,0),"")</f>
        <v>0.41319444444444398</v>
      </c>
      <c r="F87" s="17" t="str">
        <f>IFERROR(VLOOKUP($A87,'CR ACT'!$A$3:$G$9999,3,0),"")</f>
        <v>TVM</v>
      </c>
      <c r="G87" s="16" t="str">
        <f>IFERROR(VLOOKUP($A87,'CR ACT'!$A$3:$G$9999,4,0),"")</f>
        <v>NH</v>
      </c>
      <c r="H87" s="17" t="str">
        <f>IFERROR(VLOOKUP($A87,'CR ACT'!$A$3:$G$9999,5,0),"")</f>
        <v>KLKV</v>
      </c>
      <c r="I87" s="17">
        <f>IFERROR(VLOOKUP($A87,'CR ACT'!$A$3:$G$9999,6,0),"")</f>
        <v>0.46180555555555508</v>
      </c>
      <c r="J87" s="18">
        <f>IFERROR(VLOOKUP($A87,'CR ACT'!$A$3:$G$9999,7,0),"")</f>
        <v>33.700000000000003</v>
      </c>
    </row>
    <row r="88" spans="1:10" ht="15.75" hidden="1">
      <c r="A88" s="16">
        <v>286</v>
      </c>
      <c r="B88" s="124">
        <v>21</v>
      </c>
      <c r="C88" s="16">
        <v>4</v>
      </c>
      <c r="D88" s="8" t="str">
        <f t="shared" si="2"/>
        <v>21-4</v>
      </c>
      <c r="E88" s="17">
        <f>IFERROR(VLOOKUP($A88,'CR ACT'!$A$3:$G$9999,2,0),"")</f>
        <v>0.73263888888888895</v>
      </c>
      <c r="F88" s="17" t="str">
        <f>IFERROR(VLOOKUP($A88,'CR ACT'!$A$3:$G$9999,3,0),"")</f>
        <v>KLKV</v>
      </c>
      <c r="G88" s="16" t="str">
        <f>IFERROR(VLOOKUP($A88,'CR ACT'!$A$3:$G$9999,4,0),"")</f>
        <v>NH</v>
      </c>
      <c r="H88" s="17" t="str">
        <f>IFERROR(VLOOKUP($A88,'CR ACT'!$A$3:$G$9999,5,0),"")</f>
        <v>MC</v>
      </c>
      <c r="I88" s="17">
        <f>IFERROR(VLOOKUP($A88,'CR ACT'!$A$3:$G$9999,6,0),"")</f>
        <v>0.80208333333333337</v>
      </c>
      <c r="J88" s="18">
        <f>IFERROR(VLOOKUP($A88,'CR ACT'!$A$3:$G$9999,7,0),"")</f>
        <v>40</v>
      </c>
    </row>
    <row r="89" spans="1:10" ht="15.75" hidden="1">
      <c r="A89" s="16">
        <v>339</v>
      </c>
      <c r="B89" s="123">
        <v>24</v>
      </c>
      <c r="C89" s="16">
        <v>3</v>
      </c>
      <c r="D89" s="8" t="str">
        <f t="shared" si="2"/>
        <v>24-3</v>
      </c>
      <c r="E89" s="17">
        <f>IFERROR(VLOOKUP($A89,'CR ACT'!$A$3:$G$9999,2,0),"")</f>
        <v>0.4201388888888889</v>
      </c>
      <c r="F89" s="17" t="str">
        <f>IFERROR(VLOOKUP($A89,'CR ACT'!$A$3:$G$9999,3,0),"")</f>
        <v>TVM</v>
      </c>
      <c r="G89" s="16" t="str">
        <f>IFERROR(VLOOKUP($A89,'CR ACT'!$A$3:$G$9999,4,0),"")</f>
        <v>NH</v>
      </c>
      <c r="H89" s="17" t="str">
        <f>IFERROR(VLOOKUP($A89,'CR ACT'!$A$3:$G$9999,5,0),"")</f>
        <v>KLKV</v>
      </c>
      <c r="I89" s="17">
        <f>IFERROR(VLOOKUP($A89,'CR ACT'!$A$3:$G$9999,6,0),"")</f>
        <v>0.47569444444444442</v>
      </c>
      <c r="J89" s="18">
        <f>IFERROR(VLOOKUP($A89,'CR ACT'!$A$3:$G$9999,7,0),"")</f>
        <v>33.700000000000003</v>
      </c>
    </row>
    <row r="90" spans="1:10" ht="15.75" hidden="1">
      <c r="A90" s="16">
        <v>118</v>
      </c>
      <c r="B90" s="124">
        <v>21</v>
      </c>
      <c r="C90" s="16">
        <v>6</v>
      </c>
      <c r="D90" s="8" t="str">
        <f t="shared" si="2"/>
        <v>21-6</v>
      </c>
      <c r="E90" s="17">
        <f>IFERROR(VLOOKUP($A90,'CR ACT'!$A$3:$G$9999,2,0),"")</f>
        <v>0.88541666666666696</v>
      </c>
      <c r="F90" s="17" t="str">
        <f>IFERROR(VLOOKUP($A90,'CR ACT'!$A$3:$G$9999,3,0),"")</f>
        <v>KLKV</v>
      </c>
      <c r="G90" s="16" t="str">
        <f>IFERROR(VLOOKUP($A90,'CR ACT'!$A$3:$G$9999,4,0),"")</f>
        <v>NH</v>
      </c>
      <c r="H90" s="17" t="str">
        <f>IFERROR(VLOOKUP($A90,'CR ACT'!$A$3:$G$9999,5,0),"")</f>
        <v>PSL</v>
      </c>
      <c r="I90" s="17">
        <f>IFERROR(VLOOKUP($A90,'CR ACT'!$A$3:$G$9999,6,0),"")</f>
        <v>0.89236111111111138</v>
      </c>
      <c r="J90" s="18">
        <f>IFERROR(VLOOKUP($A90,'CR ACT'!$A$3:$G$9999,7,0),"")</f>
        <v>3.5</v>
      </c>
    </row>
    <row r="91" spans="1:10" ht="15.75" hidden="1">
      <c r="A91" s="16"/>
      <c r="B91" s="138"/>
      <c r="C91" s="16"/>
      <c r="D91" s="8" t="str">
        <f t="shared" si="2"/>
        <v>0</v>
      </c>
      <c r="E91" s="17" t="str">
        <f>IFERROR(VLOOKUP($A91,'CR ACT'!$A$3:$G$9999,2,0),"")</f>
        <v/>
      </c>
      <c r="F91" s="17" t="str">
        <f>IFERROR(VLOOKUP($A91,'CR ACT'!$A$3:$G$9999,3,0),"")</f>
        <v/>
      </c>
      <c r="G91" s="16" t="str">
        <f>IFERROR(VLOOKUP($A91,'CR ACT'!$A$3:$G$9999,4,0),"")</f>
        <v/>
      </c>
      <c r="H91" s="17" t="str">
        <f>IFERROR(VLOOKUP($A91,'CR ACT'!$A$3:$G$9999,5,0),"")</f>
        <v/>
      </c>
      <c r="I91" s="17" t="str">
        <f>IFERROR(VLOOKUP($A91,'CR ACT'!$A$3:$G$9999,6,0),"")</f>
        <v/>
      </c>
      <c r="J91" s="18" t="str">
        <f>IFERROR(VLOOKUP($A91,'CR ACT'!$A$3:$G$9999,7,0),"")</f>
        <v/>
      </c>
    </row>
    <row r="92" spans="1:10" ht="16.5" hidden="1" thickBot="1">
      <c r="A92" s="16"/>
      <c r="B92" s="138"/>
      <c r="C92" s="23"/>
      <c r="D92" s="8" t="str">
        <f t="shared" si="2"/>
        <v>0</v>
      </c>
      <c r="E92" s="24" t="str">
        <f>IFERROR(VLOOKUP($A92,'CR ACT'!$A$3:$G$9999,2,0),"")</f>
        <v/>
      </c>
      <c r="F92" s="24" t="str">
        <f>IFERROR(VLOOKUP($A92,'CR ACT'!$A$3:$G$9999,3,0),"")</f>
        <v/>
      </c>
      <c r="G92" s="23" t="str">
        <f>IFERROR(VLOOKUP($A92,'CR ACT'!$A$3:$G$9999,4,0),"")</f>
        <v/>
      </c>
      <c r="H92" s="24" t="str">
        <f>IFERROR(VLOOKUP($A92,'CR ACT'!$A$3:$G$9999,5,0),"")</f>
        <v/>
      </c>
      <c r="I92" s="24" t="str">
        <f>IFERROR(VLOOKUP($A92,'CR ACT'!$A$3:$G$9999,6,0),"")</f>
        <v/>
      </c>
      <c r="J92" s="25" t="str">
        <f>IFERROR(VLOOKUP($A92,'CR ACT'!$A$3:$G$9999,7,0),"")</f>
        <v/>
      </c>
    </row>
    <row r="93" spans="1:10" ht="15.75" hidden="1">
      <c r="A93" s="7">
        <v>12</v>
      </c>
      <c r="B93" s="123">
        <v>22</v>
      </c>
      <c r="C93" s="8">
        <v>1</v>
      </c>
      <c r="D93" s="8" t="str">
        <f t="shared" si="2"/>
        <v>22-1</v>
      </c>
      <c r="E93" s="9">
        <f>IFERROR(VLOOKUP($A93,'CR ACT'!$A$3:$G$9999,2,0),"")</f>
        <v>0.23958333333333301</v>
      </c>
      <c r="F93" s="9" t="str">
        <f>IFERROR(VLOOKUP($A93,'CR ACT'!$A$3:$G$9999,3,0),"")</f>
        <v>PSL</v>
      </c>
      <c r="G93" s="8" t="str">
        <f>IFERROR(VLOOKUP($A93,'CR ACT'!$A$3:$G$9999,4,0),"")</f>
        <v>NH</v>
      </c>
      <c r="H93" s="9" t="str">
        <f>IFERROR(VLOOKUP($A93,'CR ACT'!$A$3:$G$9999,5,0),"")</f>
        <v>KLKV</v>
      </c>
      <c r="I93" s="9">
        <f>IFERROR(VLOOKUP($A93,'CR ACT'!$A$3:$G$9999,6,0),"")</f>
        <v>0.24652777777777746</v>
      </c>
      <c r="J93" s="10">
        <f>IFERROR(VLOOKUP($A93,'CR ACT'!$A$3:$G$9999,7,0),"")</f>
        <v>3.5</v>
      </c>
    </row>
    <row r="94" spans="1:10" ht="15.75" hidden="1">
      <c r="A94" s="16">
        <v>142</v>
      </c>
      <c r="B94" s="124">
        <v>22</v>
      </c>
      <c r="C94" s="16">
        <v>2</v>
      </c>
      <c r="D94" s="8" t="str">
        <f t="shared" si="2"/>
        <v>22-2</v>
      </c>
      <c r="E94" s="17">
        <f>IFERROR(VLOOKUP($A94,'CR ACT'!$A$3:$G$9999,2,0),"")</f>
        <v>0.24652777777777779</v>
      </c>
      <c r="F94" s="17" t="str">
        <f>IFERROR(VLOOKUP($A94,'CR ACT'!$A$3:$G$9999,3,0),"")</f>
        <v>PSL</v>
      </c>
      <c r="G94" s="16" t="str">
        <f>IFERROR(VLOOKUP($A94,'CR ACT'!$A$3:$G$9999,4,0),"")</f>
        <v>KLKV-NH</v>
      </c>
      <c r="H94" s="17" t="str">
        <f>IFERROR(VLOOKUP($A94,'CR ACT'!$A$3:$G$9999,5,0),"")</f>
        <v>TVM</v>
      </c>
      <c r="I94" s="17">
        <f>IFERROR(VLOOKUP($A94,'CR ACT'!$A$3:$G$9999,6,0),"")</f>
        <v>0.31597222222222221</v>
      </c>
      <c r="J94" s="18">
        <f>IFERROR(VLOOKUP($A94,'CR ACT'!$A$3:$G$9999,7,0),"")</f>
        <v>37.200000000000003</v>
      </c>
    </row>
    <row r="95" spans="1:10" ht="15.75" hidden="1">
      <c r="A95" s="16">
        <v>369</v>
      </c>
      <c r="B95" s="123">
        <v>12</v>
      </c>
      <c r="C95" s="16">
        <v>5</v>
      </c>
      <c r="D95" s="8" t="str">
        <f t="shared" si="2"/>
        <v>12-5</v>
      </c>
      <c r="E95" s="17">
        <f>IFERROR(VLOOKUP($A95,'CR ACT'!$A$3:$G$9999,2,0),"")</f>
        <v>0.41666666666666702</v>
      </c>
      <c r="F95" s="17" t="str">
        <f>IFERROR(VLOOKUP($A95,'CR ACT'!$A$3:$G$9999,3,0),"")</f>
        <v>CSTN</v>
      </c>
      <c r="G95" s="16" t="str">
        <f>IFERROR(VLOOKUP($A95,'CR ACT'!$A$3:$G$9999,4,0),"")</f>
        <v>NH</v>
      </c>
      <c r="H95" s="17" t="str">
        <f>IFERROR(VLOOKUP($A95,'CR ACT'!$A$3:$G$9999,5,0),"")</f>
        <v>KLKV</v>
      </c>
      <c r="I95" s="17">
        <f>IFERROR(VLOOKUP($A95,'CR ACT'!$A$3:$G$9999,6,0),"")</f>
        <v>0.50000000000000033</v>
      </c>
      <c r="J95" s="18">
        <f>IFERROR(VLOOKUP($A95,'CR ACT'!$A$3:$G$9999,7,0),"")</f>
        <v>42</v>
      </c>
    </row>
    <row r="96" spans="1:10" ht="15.75" hidden="1">
      <c r="A96" s="16">
        <v>202</v>
      </c>
      <c r="B96" s="124">
        <v>22</v>
      </c>
      <c r="C96" s="16">
        <v>4</v>
      </c>
      <c r="D96" s="8" t="str">
        <f t="shared" si="2"/>
        <v>22-4</v>
      </c>
      <c r="E96" s="17">
        <f>IFERROR(VLOOKUP($A96,'CR ACT'!$A$3:$G$9999,2,0),"")</f>
        <v>0.39930555555555558</v>
      </c>
      <c r="F96" s="17" t="str">
        <f>IFERROR(VLOOKUP($A96,'CR ACT'!$A$3:$G$9999,3,0),"")</f>
        <v>KLKV</v>
      </c>
      <c r="G96" s="16" t="str">
        <f>IFERROR(VLOOKUP($A96,'CR ACT'!$A$3:$G$9999,4,0),"")</f>
        <v>NH-TVM</v>
      </c>
      <c r="H96" s="17" t="str">
        <f>IFERROR(VLOOKUP($A96,'CR ACT'!$A$3:$G$9999,5,0),"")</f>
        <v>MC</v>
      </c>
      <c r="I96" s="17">
        <f>IFERROR(VLOOKUP($A96,'CR ACT'!$A$3:$G$9999,6,0),"")</f>
        <v>0.46875</v>
      </c>
      <c r="J96" s="18">
        <f>IFERROR(VLOOKUP($A96,'CR ACT'!$A$3:$G$9999,7,0),"")</f>
        <v>40</v>
      </c>
    </row>
    <row r="97" spans="1:10" ht="15.75" hidden="1">
      <c r="A97" s="16">
        <v>608</v>
      </c>
      <c r="B97" s="123">
        <v>46</v>
      </c>
      <c r="C97" s="16">
        <v>2</v>
      </c>
      <c r="D97" s="8" t="str">
        <f t="shared" si="2"/>
        <v>46-2</v>
      </c>
      <c r="E97" s="17">
        <f>IFERROR(VLOOKUP($A97,'CR ACT'!$A$3:$G$9999,2,0),"")</f>
        <v>0.42361111111111099</v>
      </c>
      <c r="F97" s="17" t="str">
        <f>IFERROR(VLOOKUP($A97,'CR ACT'!$A$3:$G$9999,3,0),"")</f>
        <v>TVM</v>
      </c>
      <c r="G97" s="16" t="str">
        <f>IFERROR(VLOOKUP($A97,'CR ACT'!$A$3:$G$9999,4,0),"")</f>
        <v>NH</v>
      </c>
      <c r="H97" s="17" t="str">
        <f>IFERROR(VLOOKUP($A97,'CR ACT'!$A$3:$G$9999,5,0),"")</f>
        <v>KLKV</v>
      </c>
      <c r="I97" s="17">
        <f>IFERROR(VLOOKUP($A97,'CR ACT'!$A$3:$G$9999,6,0),"")</f>
        <v>0.48611111111111099</v>
      </c>
      <c r="J97" s="18">
        <f>IFERROR(VLOOKUP($A97,'CR ACT'!$A$3:$G$9999,7,0),"")</f>
        <v>33.700000000000003</v>
      </c>
    </row>
    <row r="98" spans="1:10" ht="15.75" hidden="1">
      <c r="A98" s="16">
        <v>71</v>
      </c>
      <c r="B98" s="124">
        <v>22</v>
      </c>
      <c r="C98" s="16">
        <v>6</v>
      </c>
      <c r="D98" s="8" t="str">
        <f t="shared" si="2"/>
        <v>22-6</v>
      </c>
      <c r="E98" s="17">
        <f>IFERROR(VLOOKUP($A98,'CR ACT'!$A$3:$G$9999,2,0),"")</f>
        <v>0.54861111111111105</v>
      </c>
      <c r="F98" s="17" t="str">
        <f>IFERROR(VLOOKUP($A98,'CR ACT'!$A$3:$G$9999,3,0),"")</f>
        <v>KLKV</v>
      </c>
      <c r="G98" s="16" t="str">
        <f>IFERROR(VLOOKUP($A98,'CR ACT'!$A$3:$G$9999,4,0),"")</f>
        <v>NH</v>
      </c>
      <c r="H98" s="17" t="str">
        <f>IFERROR(VLOOKUP($A98,'CR ACT'!$A$3:$G$9999,5,0),"")</f>
        <v>PSL</v>
      </c>
      <c r="I98" s="17">
        <f>IFERROR(VLOOKUP($A98,'CR ACT'!$A$3:$G$9999,6,0),"")</f>
        <v>0.55208333333333326</v>
      </c>
      <c r="J98" s="18">
        <f>IFERROR(VLOOKUP($A98,'CR ACT'!$A$3:$G$9999,7,0),"")</f>
        <v>3.5</v>
      </c>
    </row>
    <row r="99" spans="1:10" ht="15.75" hidden="1">
      <c r="A99" s="16"/>
      <c r="B99" s="138"/>
      <c r="C99" s="16"/>
      <c r="D99" s="8" t="str">
        <f t="shared" si="2"/>
        <v>0</v>
      </c>
      <c r="E99" s="17" t="str">
        <f>IFERROR(VLOOKUP($A99,'CR ACT'!$A$3:$G$9999,2,0),"")</f>
        <v/>
      </c>
      <c r="F99" s="17" t="str">
        <f>IFERROR(VLOOKUP($A99,'CR ACT'!$A$3:$G$9999,3,0),"")</f>
        <v/>
      </c>
      <c r="G99" s="16" t="str">
        <f>IFERROR(VLOOKUP($A99,'CR ACT'!$A$3:$G$9999,4,0),"")</f>
        <v/>
      </c>
      <c r="H99" s="17" t="str">
        <f>IFERROR(VLOOKUP($A99,'CR ACT'!$A$3:$G$9999,5,0),"")</f>
        <v/>
      </c>
      <c r="I99" s="17" t="str">
        <f>IFERROR(VLOOKUP($A99,'CR ACT'!$A$3:$G$9999,6,0),"")</f>
        <v/>
      </c>
      <c r="J99" s="18" t="str">
        <f>IFERROR(VLOOKUP($A99,'CR ACT'!$A$3:$G$9999,7,0),"")</f>
        <v/>
      </c>
    </row>
    <row r="100" spans="1:10" ht="16.5" hidden="1" thickBot="1">
      <c r="A100" s="16"/>
      <c r="B100" s="138"/>
      <c r="C100" s="23"/>
      <c r="D100" s="8" t="str">
        <f t="shared" si="2"/>
        <v>0</v>
      </c>
      <c r="E100" s="24" t="str">
        <f>IFERROR(VLOOKUP($A100,'CR ACT'!$A$3:$G$9999,2,0),"")</f>
        <v/>
      </c>
      <c r="F100" s="24" t="str">
        <f>IFERROR(VLOOKUP($A100,'CR ACT'!$A$3:$G$9999,3,0),"")</f>
        <v/>
      </c>
      <c r="G100" s="23" t="str">
        <f>IFERROR(VLOOKUP($A100,'CR ACT'!$A$3:$G$9999,4,0),"")</f>
        <v/>
      </c>
      <c r="H100" s="24" t="str">
        <f>IFERROR(VLOOKUP($A100,'CR ACT'!$A$3:$G$9999,5,0),"")</f>
        <v/>
      </c>
      <c r="I100" s="24" t="str">
        <f>IFERROR(VLOOKUP($A100,'CR ACT'!$A$3:$G$9999,6,0),"")</f>
        <v/>
      </c>
      <c r="J100" s="25" t="str">
        <f>IFERROR(VLOOKUP($A100,'CR ACT'!$A$3:$G$9999,7,0),"")</f>
        <v/>
      </c>
    </row>
    <row r="101" spans="1:10" ht="15.75" hidden="1">
      <c r="A101" s="7">
        <v>60</v>
      </c>
      <c r="B101" s="123">
        <v>23</v>
      </c>
      <c r="C101" s="8">
        <v>1</v>
      </c>
      <c r="D101" s="8" t="str">
        <f t="shared" si="2"/>
        <v>23-1</v>
      </c>
      <c r="E101" s="9">
        <f>IFERROR(VLOOKUP($A101,'CR ACT'!$A$3:$G$9999,2,0),"")</f>
        <v>0.59027777777777801</v>
      </c>
      <c r="F101" s="9" t="str">
        <f>IFERROR(VLOOKUP($A101,'CR ACT'!$A$3:$G$9999,3,0),"")</f>
        <v>PSL</v>
      </c>
      <c r="G101" s="8" t="str">
        <f>IFERROR(VLOOKUP($A101,'CR ACT'!$A$3:$G$9999,4,0),"")</f>
        <v>NH</v>
      </c>
      <c r="H101" s="9" t="str">
        <f>IFERROR(VLOOKUP($A101,'CR ACT'!$A$3:$G$9999,5,0),"")</f>
        <v>KLKV</v>
      </c>
      <c r="I101" s="9">
        <f>IFERROR(VLOOKUP($A101,'CR ACT'!$A$3:$G$9999,6,0),"")</f>
        <v>0.59722222222222243</v>
      </c>
      <c r="J101" s="10">
        <f>IFERROR(VLOOKUP($A101,'CR ACT'!$A$3:$G$9999,7,0),"")</f>
        <v>3.5</v>
      </c>
    </row>
    <row r="102" spans="1:10" ht="15.75" hidden="1">
      <c r="A102" s="16">
        <v>251</v>
      </c>
      <c r="B102" s="124">
        <v>23</v>
      </c>
      <c r="C102" s="16">
        <v>2</v>
      </c>
      <c r="D102" s="8" t="str">
        <f t="shared" si="2"/>
        <v>23-2</v>
      </c>
      <c r="E102" s="17">
        <f>IFERROR(VLOOKUP($A102,'CR ACT'!$A$3:$G$9999,2,0),"")</f>
        <v>0.60416666666667196</v>
      </c>
      <c r="F102" s="17" t="str">
        <f>IFERROR(VLOOKUP($A102,'CR ACT'!$A$3:$G$9999,3,0),"")</f>
        <v>KLKV</v>
      </c>
      <c r="G102" s="16" t="str">
        <f>IFERROR(VLOOKUP($A102,'CR ACT'!$A$3:$G$9999,4,0),"")</f>
        <v>NH</v>
      </c>
      <c r="H102" s="17" t="str">
        <f>IFERROR(VLOOKUP($A102,'CR ACT'!$A$3:$G$9999,5,0),"")</f>
        <v>MC</v>
      </c>
      <c r="I102" s="17">
        <f>IFERROR(VLOOKUP($A102,'CR ACT'!$A$3:$G$9999,6,0),"")</f>
        <v>0.67361111111111638</v>
      </c>
      <c r="J102" s="18">
        <f>IFERROR(VLOOKUP($A102,'CR ACT'!$A$3:$G$9999,7,0),"")</f>
        <v>40</v>
      </c>
    </row>
    <row r="103" spans="1:10" ht="15.75" hidden="1">
      <c r="A103" s="16">
        <v>374</v>
      </c>
      <c r="B103" s="123">
        <v>71</v>
      </c>
      <c r="C103" s="16">
        <v>5</v>
      </c>
      <c r="D103" s="8" t="str">
        <f t="shared" si="2"/>
        <v>71-5</v>
      </c>
      <c r="E103" s="17">
        <f>IFERROR(VLOOKUP($A103,'CR ACT'!$A$3:$G$9999,2,0),"")</f>
        <v>0.42361111111111099</v>
      </c>
      <c r="F103" s="17" t="str">
        <f>IFERROR(VLOOKUP($A103,'CR ACT'!$A$3:$G$9999,3,0),"")</f>
        <v>MC</v>
      </c>
      <c r="G103" s="16" t="str">
        <f>IFERROR(VLOOKUP($A103,'CR ACT'!$A$3:$G$9999,4,0),"")</f>
        <v>NH</v>
      </c>
      <c r="H103" s="17" t="str">
        <f>IFERROR(VLOOKUP($A103,'CR ACT'!$A$3:$G$9999,5,0),"")</f>
        <v>KLKV</v>
      </c>
      <c r="I103" s="17">
        <f>IFERROR(VLOOKUP($A103,'CR ACT'!$A$3:$G$9999,6,0),"")</f>
        <v>0.48611111111111099</v>
      </c>
      <c r="J103" s="18">
        <f>IFERROR(VLOOKUP($A103,'CR ACT'!$A$3:$G$9999,7,0),"")</f>
        <v>40</v>
      </c>
    </row>
    <row r="104" spans="1:10" ht="15.75" hidden="1">
      <c r="A104" s="16">
        <v>297</v>
      </c>
      <c r="B104" s="124">
        <v>23</v>
      </c>
      <c r="C104" s="16">
        <v>4</v>
      </c>
      <c r="D104" s="8" t="str">
        <f t="shared" si="2"/>
        <v>23-4</v>
      </c>
      <c r="E104" s="17">
        <f>IFERROR(VLOOKUP($A104,'CR ACT'!$A$3:$G$9999,2,0),"")</f>
        <v>0.77083333333333304</v>
      </c>
      <c r="F104" s="17" t="str">
        <f>IFERROR(VLOOKUP($A104,'CR ACT'!$A$3:$G$9999,3,0),"")</f>
        <v>KLKV</v>
      </c>
      <c r="G104" s="16" t="str">
        <f>IFERROR(VLOOKUP($A104,'CR ACT'!$A$3:$G$9999,4,0),"")</f>
        <v>NH</v>
      </c>
      <c r="H104" s="17" t="str">
        <f>IFERROR(VLOOKUP($A104,'CR ACT'!$A$3:$G$9999,5,0),"")</f>
        <v>TVM</v>
      </c>
      <c r="I104" s="17">
        <f>IFERROR(VLOOKUP($A104,'CR ACT'!$A$3:$G$9999,6,0),"")</f>
        <v>0.82638888888888862</v>
      </c>
      <c r="J104" s="18">
        <f>IFERROR(VLOOKUP($A104,'CR ACT'!$A$3:$G$9999,7,0),"")</f>
        <v>33.700000000000003</v>
      </c>
    </row>
    <row r="105" spans="1:10" ht="15.75" hidden="1">
      <c r="A105" s="16">
        <v>376</v>
      </c>
      <c r="B105" s="123">
        <v>34</v>
      </c>
      <c r="C105" s="16">
        <v>3</v>
      </c>
      <c r="D105" s="8" t="str">
        <f t="shared" si="2"/>
        <v>34-3</v>
      </c>
      <c r="E105" s="17">
        <f>IFERROR(VLOOKUP($A105,'CR ACT'!$A$3:$G$9999,2,0),"")</f>
        <v>0.42708333333333298</v>
      </c>
      <c r="F105" s="17" t="str">
        <f>IFERROR(VLOOKUP($A105,'CR ACT'!$A$3:$G$9999,3,0),"")</f>
        <v>TVM</v>
      </c>
      <c r="G105" s="16" t="str">
        <f>IFERROR(VLOOKUP($A105,'CR ACT'!$A$3:$G$9999,4,0),"")</f>
        <v>NH</v>
      </c>
      <c r="H105" s="17" t="str">
        <f>IFERROR(VLOOKUP($A105,'CR ACT'!$A$3:$G$9999,5,0),"")</f>
        <v>KLKV</v>
      </c>
      <c r="I105" s="17">
        <f>IFERROR(VLOOKUP($A105,'CR ACT'!$A$3:$G$9999,6,0),"")</f>
        <v>0.4791666666666663</v>
      </c>
      <c r="J105" s="18">
        <f>IFERROR(VLOOKUP($A105,'CR ACT'!$A$3:$G$9999,7,0),"")</f>
        <v>33.700000000000003</v>
      </c>
    </row>
    <row r="106" spans="1:10" ht="15.75" hidden="1">
      <c r="A106" s="16">
        <v>119</v>
      </c>
      <c r="B106" s="124">
        <v>23</v>
      </c>
      <c r="C106" s="16">
        <v>6</v>
      </c>
      <c r="D106" s="8" t="str">
        <f t="shared" si="2"/>
        <v>23-6</v>
      </c>
      <c r="E106" s="17">
        <f>IFERROR(VLOOKUP($A106,'CR ACT'!$A$3:$G$9999,2,0),"")</f>
        <v>0.89583333333333304</v>
      </c>
      <c r="F106" s="17" t="str">
        <f>IFERROR(VLOOKUP($A106,'CR ACT'!$A$3:$G$9999,3,0),"")</f>
        <v>KLKV</v>
      </c>
      <c r="G106" s="16" t="str">
        <f>IFERROR(VLOOKUP($A106,'CR ACT'!$A$3:$G$9999,4,0),"")</f>
        <v>NH</v>
      </c>
      <c r="H106" s="17" t="str">
        <f>IFERROR(VLOOKUP($A106,'CR ACT'!$A$3:$G$9999,5,0),"")</f>
        <v>PSL</v>
      </c>
      <c r="I106" s="17">
        <f>IFERROR(VLOOKUP($A106,'CR ACT'!$A$3:$G$9999,6,0),"")</f>
        <v>0.90277777777777746</v>
      </c>
      <c r="J106" s="18">
        <f>IFERROR(VLOOKUP($A106,'CR ACT'!$A$3:$G$9999,7,0),"")</f>
        <v>3.5</v>
      </c>
    </row>
    <row r="107" spans="1:10" ht="15.75" hidden="1">
      <c r="A107" s="16"/>
      <c r="B107" s="138"/>
      <c r="C107" s="16"/>
      <c r="D107" s="8" t="str">
        <f t="shared" si="2"/>
        <v>0</v>
      </c>
      <c r="E107" s="17" t="str">
        <f>IFERROR(VLOOKUP($A107,'CR ACT'!$A$3:$G$9999,2,0),"")</f>
        <v/>
      </c>
      <c r="F107" s="17" t="str">
        <f>IFERROR(VLOOKUP($A107,'CR ACT'!$A$3:$G$9999,3,0),"")</f>
        <v/>
      </c>
      <c r="G107" s="16" t="str">
        <f>IFERROR(VLOOKUP($A107,'CR ACT'!$A$3:$G$9999,4,0),"")</f>
        <v/>
      </c>
      <c r="H107" s="17" t="str">
        <f>IFERROR(VLOOKUP($A107,'CR ACT'!$A$3:$G$9999,5,0),"")</f>
        <v/>
      </c>
      <c r="I107" s="17" t="str">
        <f>IFERROR(VLOOKUP($A107,'CR ACT'!$A$3:$G$9999,6,0),"")</f>
        <v/>
      </c>
      <c r="J107" s="18" t="str">
        <f>IFERROR(VLOOKUP($A107,'CR ACT'!$A$3:$G$9999,7,0),"")</f>
        <v/>
      </c>
    </row>
    <row r="108" spans="1:10" ht="16.5" hidden="1" thickBot="1">
      <c r="A108" s="16"/>
      <c r="B108" s="138"/>
      <c r="C108" s="23"/>
      <c r="D108" s="8" t="str">
        <f t="shared" si="2"/>
        <v>0</v>
      </c>
      <c r="E108" s="24" t="str">
        <f>IFERROR(VLOOKUP($A108,'CR ACT'!$A$3:$G$9999,2,0),"")</f>
        <v/>
      </c>
      <c r="F108" s="24" t="str">
        <f>IFERROR(VLOOKUP($A108,'CR ACT'!$A$3:$G$9999,3,0),"")</f>
        <v/>
      </c>
      <c r="G108" s="23" t="str">
        <f>IFERROR(VLOOKUP($A108,'CR ACT'!$A$3:$G$9999,4,0),"")</f>
        <v/>
      </c>
      <c r="H108" s="24" t="str">
        <f>IFERROR(VLOOKUP($A108,'CR ACT'!$A$3:$G$9999,5,0),"")</f>
        <v/>
      </c>
      <c r="I108" s="24" t="str">
        <f>IFERROR(VLOOKUP($A108,'CR ACT'!$A$3:$G$9999,6,0),"")</f>
        <v/>
      </c>
      <c r="J108" s="25" t="str">
        <f>IFERROR(VLOOKUP($A108,'CR ACT'!$A$3:$G$9999,7,0),"")</f>
        <v/>
      </c>
    </row>
    <row r="109" spans="1:10" ht="15.75" hidden="1">
      <c r="A109" s="7">
        <v>62</v>
      </c>
      <c r="B109" s="123">
        <v>25</v>
      </c>
      <c r="C109" s="8">
        <v>1</v>
      </c>
      <c r="D109" s="8" t="str">
        <f t="shared" si="2"/>
        <v>25-1</v>
      </c>
      <c r="E109" s="9">
        <f>IFERROR(VLOOKUP($A109,'CR ACT'!$A$3:$G$9999,2,0),"")</f>
        <v>0.60763888888888895</v>
      </c>
      <c r="F109" s="9" t="str">
        <f>IFERROR(VLOOKUP($A109,'CR ACT'!$A$3:$G$9999,3,0),"")</f>
        <v>PSL</v>
      </c>
      <c r="G109" s="8" t="str">
        <f>IFERROR(VLOOKUP($A109,'CR ACT'!$A$3:$G$9999,4,0),"")</f>
        <v>NH</v>
      </c>
      <c r="H109" s="9" t="str">
        <f>IFERROR(VLOOKUP($A109,'CR ACT'!$A$3:$G$9999,5,0),"")</f>
        <v>KLKV</v>
      </c>
      <c r="I109" s="9">
        <f>IFERROR(VLOOKUP($A109,'CR ACT'!$A$3:$G$9999,6,0),"")</f>
        <v>0.61458333333333337</v>
      </c>
      <c r="J109" s="10">
        <f>IFERROR(VLOOKUP($A109,'CR ACT'!$A$3:$G$9999,7,0),"")</f>
        <v>3.5</v>
      </c>
    </row>
    <row r="110" spans="1:10" ht="15.75" hidden="1">
      <c r="A110" s="16">
        <v>254</v>
      </c>
      <c r="B110" s="124">
        <v>25</v>
      </c>
      <c r="C110" s="16">
        <v>2</v>
      </c>
      <c r="D110" s="8" t="str">
        <f t="shared" si="2"/>
        <v>25-2</v>
      </c>
      <c r="E110" s="17">
        <f>IFERROR(VLOOKUP($A110,'CR ACT'!$A$3:$G$9999,2,0),"")</f>
        <v>0.62152777777777779</v>
      </c>
      <c r="F110" s="17" t="str">
        <f>IFERROR(VLOOKUP($A110,'CR ACT'!$A$3:$G$9999,3,0),"")</f>
        <v>KLKV</v>
      </c>
      <c r="G110" s="16" t="str">
        <f>IFERROR(VLOOKUP($A110,'CR ACT'!$A$3:$G$9999,4,0),"")</f>
        <v>NH</v>
      </c>
      <c r="H110" s="17" t="str">
        <f>IFERROR(VLOOKUP($A110,'CR ACT'!$A$3:$G$9999,5,0),"")</f>
        <v>CSTN</v>
      </c>
      <c r="I110" s="17">
        <f>IFERROR(VLOOKUP($A110,'CR ACT'!$A$3:$G$9999,6,0),"")</f>
        <v>0.70833333333333337</v>
      </c>
      <c r="J110" s="18">
        <f>IFERROR(VLOOKUP($A110,'CR ACT'!$A$3:$G$9999,7,0),"")</f>
        <v>42</v>
      </c>
    </row>
    <row r="111" spans="1:10" ht="15.75" hidden="1">
      <c r="A111" s="16">
        <v>491</v>
      </c>
      <c r="B111" s="123">
        <v>49</v>
      </c>
      <c r="C111" s="16">
        <v>3</v>
      </c>
      <c r="D111" s="8" t="str">
        <f t="shared" si="2"/>
        <v>49-3</v>
      </c>
      <c r="E111" s="17">
        <f>IFERROR(VLOOKUP($A111,'CR ACT'!$A$3:$G$9999,2,0),"")</f>
        <v>0.43402777777777801</v>
      </c>
      <c r="F111" s="17" t="str">
        <f>IFERROR(VLOOKUP($A111,'CR ACT'!$A$3:$G$9999,3,0),"")</f>
        <v>MC</v>
      </c>
      <c r="G111" s="16" t="str">
        <f>IFERROR(VLOOKUP($A111,'CR ACT'!$A$3:$G$9999,4,0),"")</f>
        <v>NH</v>
      </c>
      <c r="H111" s="17" t="str">
        <f>IFERROR(VLOOKUP($A111,'CR ACT'!$A$3:$G$9999,5,0),"")</f>
        <v>KLKV</v>
      </c>
      <c r="I111" s="17">
        <f>IFERROR(VLOOKUP($A111,'CR ACT'!$A$3:$G$9999,6,0),"")</f>
        <v>0.50347222222222243</v>
      </c>
      <c r="J111" s="18">
        <f>IFERROR(VLOOKUP($A111,'CR ACT'!$A$3:$G$9999,7,0),"")</f>
        <v>40</v>
      </c>
    </row>
    <row r="112" spans="1:10" ht="15.75" hidden="1">
      <c r="A112" s="16">
        <v>304</v>
      </c>
      <c r="B112" s="124">
        <v>25</v>
      </c>
      <c r="C112" s="16">
        <v>4</v>
      </c>
      <c r="D112" s="8" t="str">
        <f t="shared" si="2"/>
        <v>25-4</v>
      </c>
      <c r="E112" s="17">
        <f>IFERROR(VLOOKUP($A112,'CR ACT'!$A$3:$G$9999,2,0),"")</f>
        <v>0.82638888888888895</v>
      </c>
      <c r="F112" s="17" t="str">
        <f>IFERROR(VLOOKUP($A112,'CR ACT'!$A$3:$G$9999,3,0),"")</f>
        <v>KLKV</v>
      </c>
      <c r="G112" s="16" t="str">
        <f>IFERROR(VLOOKUP($A112,'CR ACT'!$A$3:$G$9999,4,0),"")</f>
        <v>NH</v>
      </c>
      <c r="H112" s="17" t="str">
        <f>IFERROR(VLOOKUP($A112,'CR ACT'!$A$3:$G$9999,5,0),"")</f>
        <v>TVM</v>
      </c>
      <c r="I112" s="17">
        <f>IFERROR(VLOOKUP($A112,'CR ACT'!$A$3:$G$9999,6,0),"")</f>
        <v>0.88194444444444453</v>
      </c>
      <c r="J112" s="18">
        <f>IFERROR(VLOOKUP($A112,'CR ACT'!$A$3:$G$9999,7,0),"")</f>
        <v>33.700000000000003</v>
      </c>
    </row>
    <row r="113" spans="1:10" ht="15.75" hidden="1">
      <c r="A113" s="16">
        <v>316</v>
      </c>
      <c r="B113" s="123">
        <v>63</v>
      </c>
      <c r="C113" s="16">
        <v>5</v>
      </c>
      <c r="D113" s="8" t="str">
        <f t="shared" si="2"/>
        <v>63-5</v>
      </c>
      <c r="E113" s="17">
        <f>IFERROR(VLOOKUP($A113,'CR ACT'!$A$3:$G$9999,2,0),"")</f>
        <v>0.4375</v>
      </c>
      <c r="F113" s="17" t="str">
        <f>IFERROR(VLOOKUP($A113,'CR ACT'!$A$3:$G$9999,3,0),"")</f>
        <v>TVM</v>
      </c>
      <c r="G113" s="16" t="str">
        <f>IFERROR(VLOOKUP($A113,'CR ACT'!$A$3:$G$9999,4,0),"")</f>
        <v>NH</v>
      </c>
      <c r="H113" s="17" t="str">
        <f>IFERROR(VLOOKUP($A113,'CR ACT'!$A$3:$G$9999,5,0),"")</f>
        <v>KLKV</v>
      </c>
      <c r="I113" s="17">
        <f>IFERROR(VLOOKUP($A113,'CR ACT'!$A$3:$G$9999,6,0),"")</f>
        <v>0.48958333333333331</v>
      </c>
      <c r="J113" s="18">
        <f>IFERROR(VLOOKUP($A113,'CR ACT'!$A$3:$G$9999,7,0),"")</f>
        <v>33.700000000000003</v>
      </c>
    </row>
    <row r="114" spans="1:10" ht="15.75" hidden="1">
      <c r="A114" s="16">
        <v>121</v>
      </c>
      <c r="B114" s="124">
        <v>25</v>
      </c>
      <c r="C114" s="16">
        <v>6</v>
      </c>
      <c r="D114" s="8" t="str">
        <f t="shared" si="2"/>
        <v>25-6</v>
      </c>
      <c r="E114" s="17">
        <f>IFERROR(VLOOKUP($A114,'CR ACT'!$A$3:$G$9999,2,0),"")</f>
        <v>0.95138888888888884</v>
      </c>
      <c r="F114" s="17" t="str">
        <f>IFERROR(VLOOKUP($A114,'CR ACT'!$A$3:$G$9999,3,0),"")</f>
        <v>KLKV</v>
      </c>
      <c r="G114" s="16" t="str">
        <f>IFERROR(VLOOKUP($A114,'CR ACT'!$A$3:$G$9999,4,0),"")</f>
        <v>NH</v>
      </c>
      <c r="H114" s="17" t="str">
        <f>IFERROR(VLOOKUP($A114,'CR ACT'!$A$3:$G$9999,5,0),"")</f>
        <v>PSL</v>
      </c>
      <c r="I114" s="17">
        <f>IFERROR(VLOOKUP($A114,'CR ACT'!$A$3:$G$9999,6,0),"")</f>
        <v>0.95833333333333326</v>
      </c>
      <c r="J114" s="18">
        <f>IFERROR(VLOOKUP($A114,'CR ACT'!$A$3:$G$9999,7,0),"")</f>
        <v>3.5</v>
      </c>
    </row>
    <row r="115" spans="1:10" ht="15.75" hidden="1">
      <c r="A115" s="16"/>
      <c r="B115" s="138"/>
      <c r="C115" s="16"/>
      <c r="D115" s="8" t="str">
        <f t="shared" si="2"/>
        <v>0</v>
      </c>
      <c r="E115" s="17" t="str">
        <f>IFERROR(VLOOKUP($A115,'CR ACT'!$A$3:$G$9999,2,0),"")</f>
        <v/>
      </c>
      <c r="F115" s="17" t="str">
        <f>IFERROR(VLOOKUP($A115,'CR ACT'!$A$3:$G$9999,3,0),"")</f>
        <v/>
      </c>
      <c r="G115" s="16" t="str">
        <f>IFERROR(VLOOKUP($A115,'CR ACT'!$A$3:$G$9999,4,0),"")</f>
        <v/>
      </c>
      <c r="H115" s="17" t="str">
        <f>IFERROR(VLOOKUP($A115,'CR ACT'!$A$3:$G$9999,5,0),"")</f>
        <v/>
      </c>
      <c r="I115" s="17" t="str">
        <f>IFERROR(VLOOKUP($A115,'CR ACT'!$A$3:$G$9999,6,0),"")</f>
        <v/>
      </c>
      <c r="J115" s="18" t="str">
        <f>IFERROR(VLOOKUP($A115,'CR ACT'!$A$3:$G$9999,7,0),"")</f>
        <v/>
      </c>
    </row>
    <row r="116" spans="1:10" ht="16.5" hidden="1" thickBot="1">
      <c r="A116" s="16"/>
      <c r="B116" s="138"/>
      <c r="C116" s="23"/>
      <c r="D116" s="8" t="str">
        <f t="shared" si="2"/>
        <v>0</v>
      </c>
      <c r="E116" s="24" t="str">
        <f>IFERROR(VLOOKUP($A116,'CR ACT'!$A$3:$G$9999,2,0),"")</f>
        <v/>
      </c>
      <c r="F116" s="24" t="str">
        <f>IFERROR(VLOOKUP($A116,'CR ACT'!$A$3:$G$9999,3,0),"")</f>
        <v/>
      </c>
      <c r="G116" s="23" t="str">
        <f>IFERROR(VLOOKUP($A116,'CR ACT'!$A$3:$G$9999,4,0),"")</f>
        <v/>
      </c>
      <c r="H116" s="24" t="str">
        <f>IFERROR(VLOOKUP($A116,'CR ACT'!$A$3:$G$9999,5,0),"")</f>
        <v/>
      </c>
      <c r="I116" s="24" t="str">
        <f>IFERROR(VLOOKUP($A116,'CR ACT'!$A$3:$G$9999,6,0),"")</f>
        <v/>
      </c>
      <c r="J116" s="25" t="str">
        <f>IFERROR(VLOOKUP($A116,'CR ACT'!$A$3:$G$9999,7,0),"")</f>
        <v/>
      </c>
    </row>
    <row r="117" spans="1:10" ht="15.75" hidden="1">
      <c r="A117" s="7">
        <v>22</v>
      </c>
      <c r="B117" s="123">
        <v>26</v>
      </c>
      <c r="C117" s="8">
        <v>1</v>
      </c>
      <c r="D117" s="8" t="str">
        <f t="shared" si="2"/>
        <v>26-1</v>
      </c>
      <c r="E117" s="9">
        <f>IFERROR(VLOOKUP($A117,'CR ACT'!$A$3:$G$9999,2,0),"")</f>
        <v>0.26388888888888901</v>
      </c>
      <c r="F117" s="9" t="str">
        <f>IFERROR(VLOOKUP($A117,'CR ACT'!$A$3:$G$9999,3,0),"")</f>
        <v>PSL</v>
      </c>
      <c r="G117" s="8" t="str">
        <f>IFERROR(VLOOKUP($A117,'CR ACT'!$A$3:$G$9999,4,0),"")</f>
        <v>NH</v>
      </c>
      <c r="H117" s="9" t="str">
        <f>IFERROR(VLOOKUP($A117,'CR ACT'!$A$3:$G$9999,5,0),"")</f>
        <v>KLKV</v>
      </c>
      <c r="I117" s="9">
        <f>IFERROR(VLOOKUP($A117,'CR ACT'!$A$3:$G$9999,6,0),"")</f>
        <v>0.27083333333333343</v>
      </c>
      <c r="J117" s="10">
        <f>IFERROR(VLOOKUP($A117,'CR ACT'!$A$3:$G$9999,7,0),"")</f>
        <v>3.5</v>
      </c>
    </row>
    <row r="118" spans="1:10" ht="15.75" hidden="1">
      <c r="A118" s="16">
        <v>151</v>
      </c>
      <c r="B118" s="124">
        <v>26</v>
      </c>
      <c r="C118" s="16">
        <v>2</v>
      </c>
      <c r="D118" s="8" t="str">
        <f t="shared" si="2"/>
        <v>26-2</v>
      </c>
      <c r="E118" s="17">
        <f>IFERROR(VLOOKUP($A118,'CR ACT'!$A$3:$G$9999,2,0),"")</f>
        <v>0.27777777777777801</v>
      </c>
      <c r="F118" s="17" t="str">
        <f>IFERROR(VLOOKUP($A118,'CR ACT'!$A$3:$G$9999,3,0),"")</f>
        <v>KLKV</v>
      </c>
      <c r="G118" s="16" t="str">
        <f>IFERROR(VLOOKUP($A118,'CR ACT'!$A$3:$G$9999,4,0),"")</f>
        <v>NH</v>
      </c>
      <c r="H118" s="17" t="str">
        <f>IFERROR(VLOOKUP($A118,'CR ACT'!$A$3:$G$9999,5,0),"")</f>
        <v>TVM</v>
      </c>
      <c r="I118" s="17">
        <f>IFERROR(VLOOKUP($A118,'CR ACT'!$A$3:$G$9999,6,0),"")</f>
        <v>0.33333333333333359</v>
      </c>
      <c r="J118" s="18">
        <f>IFERROR(VLOOKUP($A118,'CR ACT'!$A$3:$G$9999,7,0),"")</f>
        <v>33.700000000000003</v>
      </c>
    </row>
    <row r="119" spans="1:10" ht="15.75" hidden="1">
      <c r="A119" s="16">
        <v>384</v>
      </c>
      <c r="B119" s="123">
        <v>35</v>
      </c>
      <c r="C119" s="16">
        <v>3</v>
      </c>
      <c r="D119" s="8" t="str">
        <f t="shared" si="2"/>
        <v>35-3</v>
      </c>
      <c r="E119" s="17">
        <f>IFERROR(VLOOKUP($A119,'CR ACT'!$A$3:$G$9999,2,0),"")</f>
        <v>0.43055555555555558</v>
      </c>
      <c r="F119" s="17" t="str">
        <f>IFERROR(VLOOKUP($A119,'CR ACT'!$A$3:$G$9999,3,0),"")</f>
        <v>TVM</v>
      </c>
      <c r="G119" s="16" t="str">
        <f>IFERROR(VLOOKUP($A119,'CR ACT'!$A$3:$G$9999,4,0),"")</f>
        <v>NH</v>
      </c>
      <c r="H119" s="17" t="str">
        <f>IFERROR(VLOOKUP($A119,'CR ACT'!$A$3:$G$9999,5,0),"")</f>
        <v>KLKV</v>
      </c>
      <c r="I119" s="17">
        <f>IFERROR(VLOOKUP($A119,'CR ACT'!$A$3:$G$9999,6,0),"")</f>
        <v>0.48611111111111116</v>
      </c>
      <c r="J119" s="18">
        <f>IFERROR(VLOOKUP($A119,'CR ACT'!$A$3:$G$9999,7,0),"")</f>
        <v>33.700000000000003</v>
      </c>
    </row>
    <row r="120" spans="1:10" ht="15.75" hidden="1">
      <c r="A120" s="16">
        <v>209</v>
      </c>
      <c r="B120" s="124">
        <v>26</v>
      </c>
      <c r="C120" s="16">
        <v>4</v>
      </c>
      <c r="D120" s="8" t="str">
        <f t="shared" si="2"/>
        <v>26-4</v>
      </c>
      <c r="E120" s="17">
        <f>IFERROR(VLOOKUP($A120,'CR ACT'!$A$3:$G$9999,2,0),"")</f>
        <v>0.41666666666666602</v>
      </c>
      <c r="F120" s="17" t="str">
        <f>IFERROR(VLOOKUP($A120,'CR ACT'!$A$3:$G$9999,3,0),"")</f>
        <v>KLKV</v>
      </c>
      <c r="G120" s="16" t="str">
        <f>IFERROR(VLOOKUP($A120,'CR ACT'!$A$3:$G$9999,4,0),"")</f>
        <v>NH</v>
      </c>
      <c r="H120" s="17" t="str">
        <f>IFERROR(VLOOKUP($A120,'CR ACT'!$A$3:$G$9999,5,0),"")</f>
        <v>MC</v>
      </c>
      <c r="I120" s="17">
        <f>IFERROR(VLOOKUP($A120,'CR ACT'!$A$3:$G$9999,6,0),"")</f>
        <v>0.48611111111111044</v>
      </c>
      <c r="J120" s="18">
        <f>IFERROR(VLOOKUP($A120,'CR ACT'!$A$3:$G$9999,7,0),"")</f>
        <v>40</v>
      </c>
    </row>
    <row r="121" spans="1:10" ht="15.75" hidden="1">
      <c r="A121" s="16">
        <v>385</v>
      </c>
      <c r="B121" s="123">
        <v>36</v>
      </c>
      <c r="C121" s="16">
        <v>4</v>
      </c>
      <c r="D121" s="8" t="str">
        <f t="shared" si="2"/>
        <v>36-4</v>
      </c>
      <c r="E121" s="17">
        <f>IFERROR(VLOOKUP($A121,'CR ACT'!$A$3:$G$9999,2,0),"")</f>
        <v>0.44444444444444398</v>
      </c>
      <c r="F121" s="17" t="str">
        <f>IFERROR(VLOOKUP($A121,'CR ACT'!$A$3:$G$9999,3,0),"")</f>
        <v>TVM</v>
      </c>
      <c r="G121" s="16" t="str">
        <f>IFERROR(VLOOKUP($A121,'CR ACT'!$A$3:$G$9999,4,0),"")</f>
        <v>NH</v>
      </c>
      <c r="H121" s="17" t="str">
        <f>IFERROR(VLOOKUP($A121,'CR ACT'!$A$3:$G$9999,5,0),"")</f>
        <v>KLKV</v>
      </c>
      <c r="I121" s="17">
        <f>IFERROR(VLOOKUP($A121,'CR ACT'!$A$3:$G$9999,6,0),"")</f>
        <v>0.49999999999999956</v>
      </c>
      <c r="J121" s="18">
        <f>IFERROR(VLOOKUP($A121,'CR ACT'!$A$3:$G$9999,7,0),"")</f>
        <v>33.700000000000003</v>
      </c>
    </row>
    <row r="122" spans="1:10" ht="15.75" hidden="1">
      <c r="A122" s="16">
        <v>73</v>
      </c>
      <c r="B122" s="124">
        <v>26</v>
      </c>
      <c r="C122" s="16">
        <v>6</v>
      </c>
      <c r="D122" s="8" t="str">
        <f t="shared" si="2"/>
        <v>26-6</v>
      </c>
      <c r="E122" s="17">
        <f>IFERROR(VLOOKUP($A122,'CR ACT'!$A$3:$G$9999,2,0),"")</f>
        <v>0.56944444444444398</v>
      </c>
      <c r="F122" s="17" t="str">
        <f>IFERROR(VLOOKUP($A122,'CR ACT'!$A$3:$G$9999,3,0),"")</f>
        <v>KLKV</v>
      </c>
      <c r="G122" s="16" t="str">
        <f>IFERROR(VLOOKUP($A122,'CR ACT'!$A$3:$G$9999,4,0),"")</f>
        <v>NH</v>
      </c>
      <c r="H122" s="17" t="str">
        <f>IFERROR(VLOOKUP($A122,'CR ACT'!$A$3:$G$9999,5,0),"")</f>
        <v>PSL</v>
      </c>
      <c r="I122" s="17">
        <f>IFERROR(VLOOKUP($A122,'CR ACT'!$A$3:$G$9999,6,0),"")</f>
        <v>0.5763888888888884</v>
      </c>
      <c r="J122" s="18">
        <f>IFERROR(VLOOKUP($A122,'CR ACT'!$A$3:$G$9999,7,0),"")</f>
        <v>3.5</v>
      </c>
    </row>
    <row r="123" spans="1:10" ht="15.75" hidden="1">
      <c r="A123" s="16"/>
      <c r="B123" s="138"/>
      <c r="C123" s="16"/>
      <c r="D123" s="8" t="str">
        <f t="shared" si="2"/>
        <v>0</v>
      </c>
      <c r="E123" s="17" t="str">
        <f>IFERROR(VLOOKUP($A123,'CR ACT'!$A$3:$G$9999,2,0),"")</f>
        <v/>
      </c>
      <c r="F123" s="17" t="str">
        <f>IFERROR(VLOOKUP($A123,'CR ACT'!$A$3:$G$9999,3,0),"")</f>
        <v/>
      </c>
      <c r="G123" s="16" t="str">
        <f>IFERROR(VLOOKUP($A123,'CR ACT'!$A$3:$G$9999,4,0),"")</f>
        <v/>
      </c>
      <c r="H123" s="17" t="str">
        <f>IFERROR(VLOOKUP($A123,'CR ACT'!$A$3:$G$9999,5,0),"")</f>
        <v/>
      </c>
      <c r="I123" s="17" t="str">
        <f>IFERROR(VLOOKUP($A123,'CR ACT'!$A$3:$G$9999,6,0),"")</f>
        <v/>
      </c>
      <c r="J123" s="18" t="str">
        <f>IFERROR(VLOOKUP($A123,'CR ACT'!$A$3:$G$9999,7,0),"")</f>
        <v/>
      </c>
    </row>
    <row r="124" spans="1:10" ht="16.5" hidden="1" thickBot="1">
      <c r="A124" s="16"/>
      <c r="B124" s="138"/>
      <c r="C124" s="23"/>
      <c r="D124" s="8" t="str">
        <f t="shared" si="2"/>
        <v>0</v>
      </c>
      <c r="E124" s="24" t="str">
        <f>IFERROR(VLOOKUP($A124,'CR ACT'!$A$3:$G$9999,2,0),"")</f>
        <v/>
      </c>
      <c r="F124" s="24" t="str">
        <f>IFERROR(VLOOKUP($A124,'CR ACT'!$A$3:$G$9999,3,0),"")</f>
        <v/>
      </c>
      <c r="G124" s="23" t="str">
        <f>IFERROR(VLOOKUP($A124,'CR ACT'!$A$3:$G$9999,4,0),"")</f>
        <v/>
      </c>
      <c r="H124" s="24" t="str">
        <f>IFERROR(VLOOKUP($A124,'CR ACT'!$A$3:$G$9999,5,0),"")</f>
        <v/>
      </c>
      <c r="I124" s="24" t="str">
        <f>IFERROR(VLOOKUP($A124,'CR ACT'!$A$3:$G$9999,6,0),"")</f>
        <v/>
      </c>
      <c r="J124" s="25" t="str">
        <f>IFERROR(VLOOKUP($A124,'CR ACT'!$A$3:$G$9999,7,0),"")</f>
        <v/>
      </c>
    </row>
    <row r="125" spans="1:10" ht="15.75" hidden="1">
      <c r="A125" s="7">
        <v>27</v>
      </c>
      <c r="B125" s="123">
        <v>27</v>
      </c>
      <c r="C125" s="8">
        <v>1</v>
      </c>
      <c r="D125" s="8" t="str">
        <f t="shared" si="2"/>
        <v>27-1</v>
      </c>
      <c r="E125" s="9">
        <f>IFERROR(VLOOKUP($A125,'CR ACT'!$A$3:$G$9999,2,0),"")</f>
        <v>0.27777777777777801</v>
      </c>
      <c r="F125" s="9" t="str">
        <f>IFERROR(VLOOKUP($A125,'CR ACT'!$A$3:$G$9999,3,0),"")</f>
        <v>PSL</v>
      </c>
      <c r="G125" s="8" t="str">
        <f>IFERROR(VLOOKUP($A125,'CR ACT'!$A$3:$G$9999,4,0),"")</f>
        <v>NH</v>
      </c>
      <c r="H125" s="9" t="str">
        <f>IFERROR(VLOOKUP($A125,'CR ACT'!$A$3:$G$9999,5,0),"")</f>
        <v>KLKV</v>
      </c>
      <c r="I125" s="9">
        <f>IFERROR(VLOOKUP($A125,'CR ACT'!$A$3:$G$9999,6,0),"")</f>
        <v>0.28472222222222243</v>
      </c>
      <c r="J125" s="10">
        <f>IFERROR(VLOOKUP($A125,'CR ACT'!$A$3:$G$9999,7,0),"")</f>
        <v>3.5</v>
      </c>
    </row>
    <row r="126" spans="1:10" ht="15.75" hidden="1">
      <c r="A126" s="16">
        <v>157</v>
      </c>
      <c r="B126" s="124">
        <v>27</v>
      </c>
      <c r="C126" s="16">
        <v>2</v>
      </c>
      <c r="D126" s="8" t="str">
        <f t="shared" si="2"/>
        <v>27-2</v>
      </c>
      <c r="E126" s="17">
        <f>IFERROR(VLOOKUP($A126,'CR ACT'!$A$3:$G$9999,2,0),"")</f>
        <v>0.29166666666666702</v>
      </c>
      <c r="F126" s="17" t="str">
        <f>IFERROR(VLOOKUP($A126,'CR ACT'!$A$3:$G$9999,3,0),"")</f>
        <v>KLKV</v>
      </c>
      <c r="G126" s="16" t="str">
        <f>IFERROR(VLOOKUP($A126,'CR ACT'!$A$3:$G$9999,4,0),"")</f>
        <v>NH</v>
      </c>
      <c r="H126" s="17" t="str">
        <f>IFERROR(VLOOKUP($A126,'CR ACT'!$A$3:$G$9999,5,0),"")</f>
        <v>MC</v>
      </c>
      <c r="I126" s="17">
        <f>IFERROR(VLOOKUP($A126,'CR ACT'!$A$3:$G$9999,6,0),"")</f>
        <v>0.36111111111111144</v>
      </c>
      <c r="J126" s="18">
        <f>IFERROR(VLOOKUP($A126,'CR ACT'!$A$3:$G$9999,7,0),"")</f>
        <v>40</v>
      </c>
    </row>
    <row r="127" spans="1:10" ht="15.75" hidden="1">
      <c r="A127" s="16">
        <v>386</v>
      </c>
      <c r="B127" s="123">
        <v>44</v>
      </c>
      <c r="C127" s="16">
        <v>3</v>
      </c>
      <c r="D127" s="8" t="str">
        <f t="shared" si="2"/>
        <v>44-3</v>
      </c>
      <c r="E127" s="17">
        <f>IFERROR(VLOOKUP($A127,'CR ACT'!$A$3:$G$9999,2,0),"")</f>
        <v>0.44444444444444442</v>
      </c>
      <c r="F127" s="17" t="str">
        <f>IFERROR(VLOOKUP($A127,'CR ACT'!$A$3:$G$9999,3,0),"")</f>
        <v>MC</v>
      </c>
      <c r="G127" s="16" t="str">
        <f>IFERROR(VLOOKUP($A127,'CR ACT'!$A$3:$G$9999,4,0),"")</f>
        <v>NH</v>
      </c>
      <c r="H127" s="17" t="str">
        <f>IFERROR(VLOOKUP($A127,'CR ACT'!$A$3:$G$9999,5,0),"")</f>
        <v>KLKV</v>
      </c>
      <c r="I127" s="17">
        <f>IFERROR(VLOOKUP($A127,'CR ACT'!$A$3:$G$9999,6,0),"")</f>
        <v>0.52083333333333326</v>
      </c>
      <c r="J127" s="18">
        <f>IFERROR(VLOOKUP($A127,'CR ACT'!$A$3:$G$9999,7,0),"")</f>
        <v>40</v>
      </c>
    </row>
    <row r="128" spans="1:10" ht="15.75" hidden="1">
      <c r="A128" s="16">
        <v>219</v>
      </c>
      <c r="B128" s="124">
        <v>27</v>
      </c>
      <c r="C128" s="16">
        <v>4</v>
      </c>
      <c r="D128" s="8" t="str">
        <f t="shared" si="2"/>
        <v>27-4</v>
      </c>
      <c r="E128" s="17">
        <f>IFERROR(VLOOKUP($A128,'CR ACT'!$A$3:$G$9999,2,0),"")</f>
        <v>0.45833333333333398</v>
      </c>
      <c r="F128" s="17" t="str">
        <f>IFERROR(VLOOKUP($A128,'CR ACT'!$A$3:$G$9999,3,0),"")</f>
        <v>KLKV</v>
      </c>
      <c r="G128" s="16" t="str">
        <f>IFERROR(VLOOKUP($A128,'CR ACT'!$A$3:$G$9999,4,0),"")</f>
        <v>NH</v>
      </c>
      <c r="H128" s="17" t="str">
        <f>IFERROR(VLOOKUP($A128,'CR ACT'!$A$3:$G$9999,5,0),"")</f>
        <v>MC</v>
      </c>
      <c r="I128" s="17">
        <f>IFERROR(VLOOKUP($A128,'CR ACT'!$A$3:$G$9999,6,0),"")</f>
        <v>0.52777777777777835</v>
      </c>
      <c r="J128" s="18">
        <f>IFERROR(VLOOKUP($A128,'CR ACT'!$A$3:$G$9999,7,0),"")</f>
        <v>40</v>
      </c>
    </row>
    <row r="129" spans="1:10" ht="15.75" hidden="1">
      <c r="A129" s="16">
        <v>389</v>
      </c>
      <c r="B129" s="123">
        <v>14</v>
      </c>
      <c r="C129" s="16">
        <v>5</v>
      </c>
      <c r="D129" s="8" t="str">
        <f t="shared" si="2"/>
        <v>14-5</v>
      </c>
      <c r="E129" s="17">
        <f>IFERROR(VLOOKUP($A129,'CR ACT'!$A$3:$G$9999,2,0),"")</f>
        <v>0.45138888888888901</v>
      </c>
      <c r="F129" s="17" t="str">
        <f>IFERROR(VLOOKUP($A129,'CR ACT'!$A$3:$G$9999,3,0),"")</f>
        <v>MC</v>
      </c>
      <c r="G129" s="16" t="str">
        <f>IFERROR(VLOOKUP($A129,'CR ACT'!$A$3:$G$9999,4,0),"")</f>
        <v>NH</v>
      </c>
      <c r="H129" s="17" t="str">
        <f>IFERROR(VLOOKUP($A129,'CR ACT'!$A$3:$G$9999,5,0),"")</f>
        <v>KLKV</v>
      </c>
      <c r="I129" s="17">
        <f>IFERROR(VLOOKUP($A129,'CR ACT'!$A$3:$G$9999,6,0),"")</f>
        <v>0.52083333333333337</v>
      </c>
      <c r="J129" s="18">
        <f>IFERROR(VLOOKUP($A129,'CR ACT'!$A$3:$G$9999,7,0),"")</f>
        <v>40</v>
      </c>
    </row>
    <row r="130" spans="1:10" ht="15.75" hidden="1">
      <c r="A130" s="16">
        <v>78</v>
      </c>
      <c r="B130" s="124">
        <v>27</v>
      </c>
      <c r="C130" s="16">
        <v>6</v>
      </c>
      <c r="D130" s="8" t="str">
        <f t="shared" si="2"/>
        <v>27-6</v>
      </c>
      <c r="E130" s="17">
        <f>IFERROR(VLOOKUP($A130,'CR ACT'!$A$3:$G$9999,2,0),"")</f>
        <v>0.61111111111111205</v>
      </c>
      <c r="F130" s="17" t="str">
        <f>IFERROR(VLOOKUP($A130,'CR ACT'!$A$3:$G$9999,3,0),"")</f>
        <v>KLKV</v>
      </c>
      <c r="G130" s="16" t="str">
        <f>IFERROR(VLOOKUP($A130,'CR ACT'!$A$3:$G$9999,4,0),"")</f>
        <v>NH</v>
      </c>
      <c r="H130" s="17" t="str">
        <f>IFERROR(VLOOKUP($A130,'CR ACT'!$A$3:$G$9999,5,0),"")</f>
        <v>PSL</v>
      </c>
      <c r="I130" s="17">
        <f>IFERROR(VLOOKUP($A130,'CR ACT'!$A$3:$G$9999,6,0),"")</f>
        <v>0.61805555555555647</v>
      </c>
      <c r="J130" s="18">
        <f>IFERROR(VLOOKUP($A130,'CR ACT'!$A$3:$G$9999,7,0),"")</f>
        <v>3.5</v>
      </c>
    </row>
    <row r="131" spans="1:10" ht="15.75" hidden="1">
      <c r="A131" s="16"/>
      <c r="B131" s="138"/>
      <c r="C131" s="16"/>
      <c r="D131" s="8" t="str">
        <f t="shared" si="2"/>
        <v>0</v>
      </c>
      <c r="E131" s="17" t="str">
        <f>IFERROR(VLOOKUP($A131,'CR ACT'!$A$3:$G$9999,2,0),"")</f>
        <v/>
      </c>
      <c r="F131" s="17" t="str">
        <f>IFERROR(VLOOKUP($A131,'CR ACT'!$A$3:$G$9999,3,0),"")</f>
        <v/>
      </c>
      <c r="G131" s="16" t="str">
        <f>IFERROR(VLOOKUP($A131,'CR ACT'!$A$3:$G$9999,4,0),"")</f>
        <v/>
      </c>
      <c r="H131" s="17" t="str">
        <f>IFERROR(VLOOKUP($A131,'CR ACT'!$A$3:$G$9999,5,0),"")</f>
        <v/>
      </c>
      <c r="I131" s="17" t="str">
        <f>IFERROR(VLOOKUP($A131,'CR ACT'!$A$3:$G$9999,6,0),"")</f>
        <v/>
      </c>
      <c r="J131" s="18" t="str">
        <f>IFERROR(VLOOKUP($A131,'CR ACT'!$A$3:$G$9999,7,0),"")</f>
        <v/>
      </c>
    </row>
    <row r="132" spans="1:10" ht="16.5" hidden="1" thickBot="1">
      <c r="A132" s="16"/>
      <c r="B132" s="138"/>
      <c r="C132" s="23"/>
      <c r="D132" s="8" t="str">
        <f t="shared" si="2"/>
        <v>0</v>
      </c>
      <c r="E132" s="24" t="str">
        <f>IFERROR(VLOOKUP($A132,'CR ACT'!$A$3:$G$9999,2,0),"")</f>
        <v/>
      </c>
      <c r="F132" s="24" t="str">
        <f>IFERROR(VLOOKUP($A132,'CR ACT'!$A$3:$G$9999,3,0),"")</f>
        <v/>
      </c>
      <c r="G132" s="23" t="str">
        <f>IFERROR(VLOOKUP($A132,'CR ACT'!$A$3:$G$9999,4,0),"")</f>
        <v/>
      </c>
      <c r="H132" s="24" t="str">
        <f>IFERROR(VLOOKUP($A132,'CR ACT'!$A$3:$G$9999,5,0),"")</f>
        <v/>
      </c>
      <c r="I132" s="24" t="str">
        <f>IFERROR(VLOOKUP($A132,'CR ACT'!$A$3:$G$9999,6,0),"")</f>
        <v/>
      </c>
      <c r="J132" s="25" t="str">
        <f>IFERROR(VLOOKUP($A132,'CR ACT'!$A$3:$G$9999,7,0),"")</f>
        <v/>
      </c>
    </row>
    <row r="133" spans="1:10" ht="15.75" hidden="1">
      <c r="A133" s="7">
        <v>29</v>
      </c>
      <c r="B133" s="123">
        <v>28</v>
      </c>
      <c r="C133" s="8">
        <v>1</v>
      </c>
      <c r="D133" s="8" t="str">
        <f t="shared" si="2"/>
        <v>28-1</v>
      </c>
      <c r="E133" s="9">
        <f>IFERROR(VLOOKUP($A133,'CR ACT'!$A$3:$G$9999,2,0),"")</f>
        <v>0.4236111111111111</v>
      </c>
      <c r="F133" s="9" t="str">
        <f>IFERROR(VLOOKUP($A133,'CR ACT'!$A$3:$G$9999,3,0),"")</f>
        <v>PSL</v>
      </c>
      <c r="G133" s="8" t="str">
        <f>IFERROR(VLOOKUP($A133,'CR ACT'!$A$3:$G$9999,4,0),"")</f>
        <v>NH</v>
      </c>
      <c r="H133" s="9" t="str">
        <f>IFERROR(VLOOKUP($A133,'CR ACT'!$A$3:$G$9999,5,0),"")</f>
        <v>KLKV</v>
      </c>
      <c r="I133" s="9">
        <f>IFERROR(VLOOKUP($A133,'CR ACT'!$A$3:$G$9999,6,0),"")</f>
        <v>0.43055555555555552</v>
      </c>
      <c r="J133" s="10">
        <f>IFERROR(VLOOKUP($A133,'CR ACT'!$A$3:$G$9999,7,0),"")</f>
        <v>3.5</v>
      </c>
    </row>
    <row r="134" spans="1:10" ht="15.75" hidden="1">
      <c r="A134" s="16">
        <v>214</v>
      </c>
      <c r="B134" s="124">
        <v>28</v>
      </c>
      <c r="C134" s="16">
        <v>2</v>
      </c>
      <c r="D134" s="8" t="str">
        <f t="shared" si="2"/>
        <v>28-2</v>
      </c>
      <c r="E134" s="17">
        <f>IFERROR(VLOOKUP($A134,'CR ACT'!$A$3:$G$9999,2,0),"")</f>
        <v>0.43402777777777773</v>
      </c>
      <c r="F134" s="17" t="str">
        <f>IFERROR(VLOOKUP($A134,'CR ACT'!$A$3:$G$9999,3,0),"")</f>
        <v>KLKV</v>
      </c>
      <c r="G134" s="16" t="str">
        <f>IFERROR(VLOOKUP($A134,'CR ACT'!$A$3:$G$9999,4,0),"")</f>
        <v>NH</v>
      </c>
      <c r="H134" s="17" t="str">
        <f>IFERROR(VLOOKUP($A134,'CR ACT'!$A$3:$G$9999,5,0),"")</f>
        <v>MC</v>
      </c>
      <c r="I134" s="17">
        <f>IFERROR(VLOOKUP($A134,'CR ACT'!$A$3:$G$9999,6,0),"")</f>
        <v>0.50694444444444442</v>
      </c>
      <c r="J134" s="18">
        <f>IFERROR(VLOOKUP($A134,'CR ACT'!$A$3:$G$9999,7,0),"")</f>
        <v>40</v>
      </c>
    </row>
    <row r="135" spans="1:10" ht="15.75" hidden="1">
      <c r="A135" s="16">
        <v>383</v>
      </c>
      <c r="B135" s="123">
        <v>69</v>
      </c>
      <c r="C135" s="16">
        <v>3</v>
      </c>
      <c r="D135" s="8" t="str">
        <f t="shared" ref="D135:D198" si="3">B135&amp;-C135</f>
        <v>69-3</v>
      </c>
      <c r="E135" s="17">
        <f>IFERROR(VLOOKUP($A135,'CR ACT'!$A$3:$G$9999,2,0),"")</f>
        <v>0.45833333333333331</v>
      </c>
      <c r="F135" s="17" t="str">
        <f>IFERROR(VLOOKUP($A135,'CR ACT'!$A$3:$G$9999,3,0),"")</f>
        <v>PCD</v>
      </c>
      <c r="G135" s="16" t="str">
        <f>IFERROR(VLOOKUP($A135,'CR ACT'!$A$3:$G$9999,4,0),"")</f>
        <v>NH</v>
      </c>
      <c r="H135" s="17" t="str">
        <f>IFERROR(VLOOKUP($A135,'CR ACT'!$A$3:$G$9999,5,0),"")</f>
        <v>NTA</v>
      </c>
      <c r="I135" s="17">
        <f>IFERROR(VLOOKUP($A135,'CR ACT'!$A$3:$G$9999,6,0),"")</f>
        <v>0.53472222222222221</v>
      </c>
      <c r="J135" s="18">
        <f>IFERROR(VLOOKUP($A135,'CR ACT'!$A$3:$G$9999,7,0),"")</f>
        <v>43</v>
      </c>
    </row>
    <row r="136" spans="1:10" ht="15.75" hidden="1">
      <c r="A136" s="16">
        <v>270</v>
      </c>
      <c r="B136" s="124">
        <v>28</v>
      </c>
      <c r="C136" s="16">
        <v>4</v>
      </c>
      <c r="D136" s="8" t="str">
        <f t="shared" si="3"/>
        <v>28-4</v>
      </c>
      <c r="E136" s="17">
        <f>IFERROR(VLOOKUP($A136,'CR ACT'!$A$3:$G$9999,2,0),"")</f>
        <v>0.60763888888888895</v>
      </c>
      <c r="F136" s="17" t="str">
        <f>IFERROR(VLOOKUP($A136,'CR ACT'!$A$3:$G$9999,3,0),"")</f>
        <v>KLKV</v>
      </c>
      <c r="G136" s="16" t="str">
        <f>IFERROR(VLOOKUP($A136,'CR ACT'!$A$3:$G$9999,4,0),"")</f>
        <v>NH</v>
      </c>
      <c r="H136" s="17" t="str">
        <f>IFERROR(VLOOKUP($A136,'CR ACT'!$A$3:$G$9999,5,0),"")</f>
        <v>TVM</v>
      </c>
      <c r="I136" s="17">
        <f>IFERROR(VLOOKUP($A136,'CR ACT'!$A$3:$G$9999,6,0),"")</f>
        <v>0.65972222222222232</v>
      </c>
      <c r="J136" s="18">
        <f>IFERROR(VLOOKUP($A136,'CR ACT'!$A$3:$G$9999,7,0),"")</f>
        <v>33.700000000000003</v>
      </c>
    </row>
    <row r="137" spans="1:10" ht="15.75" hidden="1">
      <c r="A137" s="16">
        <v>394</v>
      </c>
      <c r="B137" s="123">
        <v>20</v>
      </c>
      <c r="C137" s="16">
        <v>5</v>
      </c>
      <c r="D137" s="8" t="str">
        <f t="shared" si="3"/>
        <v>20-5</v>
      </c>
      <c r="E137" s="17">
        <f>IFERROR(VLOOKUP($A137,'CR ACT'!$A$3:$G$9999,2,0),"")</f>
        <v>0.46527777777777801</v>
      </c>
      <c r="F137" s="17" t="str">
        <f>IFERROR(VLOOKUP($A137,'CR ACT'!$A$3:$G$9999,3,0),"")</f>
        <v>MC</v>
      </c>
      <c r="G137" s="16" t="str">
        <f>IFERROR(VLOOKUP($A137,'CR ACT'!$A$3:$G$9999,4,0),"")</f>
        <v>NH</v>
      </c>
      <c r="H137" s="17" t="str">
        <f>IFERROR(VLOOKUP($A137,'CR ACT'!$A$3:$G$9999,5,0),"")</f>
        <v>KLKV</v>
      </c>
      <c r="I137" s="17">
        <f>IFERROR(VLOOKUP($A137,'CR ACT'!$A$3:$G$9999,6,0),"")</f>
        <v>0.53472222222222243</v>
      </c>
      <c r="J137" s="18">
        <f>IFERROR(VLOOKUP($A137,'CR ACT'!$A$3:$G$9999,7,0),"")</f>
        <v>40</v>
      </c>
    </row>
    <row r="138" spans="1:10" ht="15.75" hidden="1">
      <c r="A138" s="16">
        <v>536</v>
      </c>
      <c r="B138" s="124">
        <v>28</v>
      </c>
      <c r="C138" s="16">
        <v>6</v>
      </c>
      <c r="D138" s="8" t="str">
        <f t="shared" si="3"/>
        <v>28-6</v>
      </c>
      <c r="E138" s="17">
        <f>IFERROR(VLOOKUP($A138,'CR ACT'!$A$3:$G$9999,2,0),"")</f>
        <v>0.72916666666666663</v>
      </c>
      <c r="F138" s="17" t="str">
        <f>IFERROR(VLOOKUP($A138,'CR ACT'!$A$3:$G$9999,3,0),"")</f>
        <v>KLKV</v>
      </c>
      <c r="G138" s="16" t="str">
        <f>IFERROR(VLOOKUP($A138,'CR ACT'!$A$3:$G$9999,4,0),"")</f>
        <v>KRKM</v>
      </c>
      <c r="H138" s="17" t="str">
        <f>IFERROR(VLOOKUP($A138,'CR ACT'!$A$3:$G$9999,5,0),"")</f>
        <v>VLRD</v>
      </c>
      <c r="I138" s="17">
        <f>IFERROR(VLOOKUP($A138,'CR ACT'!$A$3:$G$9999,6,0),"")</f>
        <v>0.75694444444444442</v>
      </c>
      <c r="J138" s="18">
        <f>IFERROR(VLOOKUP($A138,'CR ACT'!$A$3:$G$9999,7,0),"")</f>
        <v>17</v>
      </c>
    </row>
    <row r="139" spans="1:10" ht="15.75" hidden="1">
      <c r="A139" s="16">
        <v>579</v>
      </c>
      <c r="B139" s="123">
        <v>28</v>
      </c>
      <c r="C139" s="16">
        <v>7</v>
      </c>
      <c r="D139" s="8" t="str">
        <f t="shared" si="3"/>
        <v>28-7</v>
      </c>
      <c r="E139" s="17">
        <f>IFERROR(VLOOKUP($A139,'CR ACT'!$A$3:$G$9999,2,0),"")</f>
        <v>0.76388888888888884</v>
      </c>
      <c r="F139" s="17" t="str">
        <f>IFERROR(VLOOKUP($A139,'CR ACT'!$A$3:$G$9999,3,0),"")</f>
        <v>VLRD</v>
      </c>
      <c r="G139" s="16" t="str">
        <f>IFERROR(VLOOKUP($A139,'CR ACT'!$A$3:$G$9999,4,0),"")</f>
        <v>KRKM</v>
      </c>
      <c r="H139" s="17" t="str">
        <f>IFERROR(VLOOKUP($A139,'CR ACT'!$A$3:$G$9999,5,0),"")</f>
        <v>PSL</v>
      </c>
      <c r="I139" s="17">
        <f>IFERROR(VLOOKUP($A139,'CR ACT'!$A$3:$G$9999,6,0),"")</f>
        <v>0.79166666666666663</v>
      </c>
      <c r="J139" s="18">
        <f>IFERROR(VLOOKUP($A139,'CR ACT'!$A$3:$G$9999,7,0),"")</f>
        <v>17</v>
      </c>
    </row>
    <row r="140" spans="1:10" ht="16.5" hidden="1" thickBot="1">
      <c r="A140" s="16"/>
      <c r="B140" s="138"/>
      <c r="C140" s="23"/>
      <c r="D140" s="8" t="str">
        <f t="shared" si="3"/>
        <v>0</v>
      </c>
      <c r="E140" s="24" t="str">
        <f>IFERROR(VLOOKUP($A140,'CR ACT'!$A$3:$G$9999,2,0),"")</f>
        <v/>
      </c>
      <c r="F140" s="24" t="str">
        <f>IFERROR(VLOOKUP($A140,'CR ACT'!$A$3:$G$9999,3,0),"")</f>
        <v/>
      </c>
      <c r="G140" s="23" t="str">
        <f>IFERROR(VLOOKUP($A140,'CR ACT'!$A$3:$G$9999,4,0),"")</f>
        <v/>
      </c>
      <c r="H140" s="24" t="str">
        <f>IFERROR(VLOOKUP($A140,'CR ACT'!$A$3:$G$9999,5,0),"")</f>
        <v/>
      </c>
      <c r="I140" s="24" t="str">
        <f>IFERROR(VLOOKUP($A140,'CR ACT'!$A$3:$G$9999,6,0),"")</f>
        <v/>
      </c>
      <c r="J140" s="25" t="str">
        <f>IFERROR(VLOOKUP($A140,'CR ACT'!$A$3:$G$9999,7,0),"")</f>
        <v/>
      </c>
    </row>
    <row r="141" spans="1:10" ht="15.75" hidden="1">
      <c r="A141" s="7">
        <v>32</v>
      </c>
      <c r="B141" s="123">
        <v>29</v>
      </c>
      <c r="C141" s="8">
        <v>1</v>
      </c>
      <c r="D141" s="8" t="str">
        <f t="shared" si="3"/>
        <v>29-1</v>
      </c>
      <c r="E141" s="9">
        <f>IFERROR(VLOOKUP($A141,'CR ACT'!$A$3:$G$9999,2,0),"")</f>
        <v>0.29166666666666702</v>
      </c>
      <c r="F141" s="9" t="str">
        <f>IFERROR(VLOOKUP($A141,'CR ACT'!$A$3:$G$9999,3,0),"")</f>
        <v>PSL</v>
      </c>
      <c r="G141" s="8" t="str">
        <f>IFERROR(VLOOKUP($A141,'CR ACT'!$A$3:$G$9999,4,0),"")</f>
        <v>NH</v>
      </c>
      <c r="H141" s="9" t="str">
        <f>IFERROR(VLOOKUP($A141,'CR ACT'!$A$3:$G$9999,5,0),"")</f>
        <v>KLKV</v>
      </c>
      <c r="I141" s="9">
        <f>IFERROR(VLOOKUP($A141,'CR ACT'!$A$3:$G$9999,6,0),"")</f>
        <v>0.29861111111111144</v>
      </c>
      <c r="J141" s="10">
        <f>IFERROR(VLOOKUP($A141,'CR ACT'!$A$3:$G$9999,7,0),"")</f>
        <v>3.5</v>
      </c>
    </row>
    <row r="142" spans="1:10" ht="15.75" hidden="1">
      <c r="A142" s="16">
        <v>161</v>
      </c>
      <c r="B142" s="124">
        <v>29</v>
      </c>
      <c r="C142" s="16">
        <v>2</v>
      </c>
      <c r="D142" s="8" t="str">
        <f t="shared" si="3"/>
        <v>29-2</v>
      </c>
      <c r="E142" s="17">
        <f>IFERROR(VLOOKUP($A142,'CR ACT'!$A$3:$G$9999,2,0),"")</f>
        <v>0.29166666666666669</v>
      </c>
      <c r="F142" s="17" t="str">
        <f>IFERROR(VLOOKUP($A142,'CR ACT'!$A$3:$G$9999,3,0),"")</f>
        <v>PSL</v>
      </c>
      <c r="G142" s="16" t="str">
        <f>IFERROR(VLOOKUP($A142,'CR ACT'!$A$3:$G$9999,4,0),"")</f>
        <v>KLKV-NH-TVM</v>
      </c>
      <c r="H142" s="17" t="str">
        <f>IFERROR(VLOOKUP($A142,'CR ACT'!$A$3:$G$9999,5,0),"")</f>
        <v>MC</v>
      </c>
      <c r="I142" s="17">
        <f>IFERROR(VLOOKUP($A142,'CR ACT'!$A$3:$G$9999,6,0),"")</f>
        <v>0.38194444444444448</v>
      </c>
      <c r="J142" s="18">
        <f>IFERROR(VLOOKUP($A142,'CR ACT'!$A$3:$G$9999,7,0),"")</f>
        <v>43.5</v>
      </c>
    </row>
    <row r="143" spans="1:10" ht="15.75" hidden="1">
      <c r="A143" s="16">
        <v>395</v>
      </c>
      <c r="B143" s="123">
        <v>55</v>
      </c>
      <c r="C143" s="16">
        <v>5</v>
      </c>
      <c r="D143" s="8" t="str">
        <f t="shared" si="3"/>
        <v>55-5</v>
      </c>
      <c r="E143" s="17">
        <f>IFERROR(VLOOKUP($A143,'CR ACT'!$A$3:$G$9999,2,0),"")</f>
        <v>0.46527777777777801</v>
      </c>
      <c r="F143" s="17" t="str">
        <f>IFERROR(VLOOKUP($A143,'CR ACT'!$A$3:$G$9999,3,0),"")</f>
        <v>TVM</v>
      </c>
      <c r="G143" s="16" t="str">
        <f>IFERROR(VLOOKUP($A143,'CR ACT'!$A$3:$G$9999,4,0),"")</f>
        <v>NH</v>
      </c>
      <c r="H143" s="17" t="str">
        <f>IFERROR(VLOOKUP($A143,'CR ACT'!$A$3:$G$9999,5,0),"")</f>
        <v>KLKV</v>
      </c>
      <c r="I143" s="17">
        <f>IFERROR(VLOOKUP($A143,'CR ACT'!$A$3:$G$9999,6,0),"")</f>
        <v>0.52777777777777801</v>
      </c>
      <c r="J143" s="18">
        <f>IFERROR(VLOOKUP($A143,'CR ACT'!$A$3:$G$9999,7,0),"")</f>
        <v>33.700000000000003</v>
      </c>
    </row>
    <row r="144" spans="1:10" ht="15.75" hidden="1">
      <c r="A144" s="16">
        <v>220</v>
      </c>
      <c r="B144" s="124">
        <v>29</v>
      </c>
      <c r="C144" s="16">
        <v>4</v>
      </c>
      <c r="D144" s="8" t="str">
        <f t="shared" si="3"/>
        <v>29-4</v>
      </c>
      <c r="E144" s="17">
        <f>IFERROR(VLOOKUP($A144,'CR ACT'!$A$3:$G$9999,2,0),"")</f>
        <v>0.47916666666666669</v>
      </c>
      <c r="F144" s="17" t="str">
        <f>IFERROR(VLOOKUP($A144,'CR ACT'!$A$3:$G$9999,3,0),"")</f>
        <v>KLKV</v>
      </c>
      <c r="G144" s="16" t="str">
        <f>IFERROR(VLOOKUP($A144,'CR ACT'!$A$3:$G$9999,4,0),"")</f>
        <v>NH</v>
      </c>
      <c r="H144" s="17" t="str">
        <f>IFERROR(VLOOKUP($A144,'CR ACT'!$A$3:$G$9999,5,0),"")</f>
        <v>TVM</v>
      </c>
      <c r="I144" s="17">
        <f>IFERROR(VLOOKUP($A144,'CR ACT'!$A$3:$G$9999,6,0),"")</f>
        <v>0.53472222222222221</v>
      </c>
      <c r="J144" s="18">
        <f>IFERROR(VLOOKUP($A144,'CR ACT'!$A$3:$G$9999,7,0),"")</f>
        <v>33.700000000000003</v>
      </c>
    </row>
    <row r="145" spans="1:10" ht="15.75" hidden="1">
      <c r="A145" s="16">
        <v>398</v>
      </c>
      <c r="B145" s="123">
        <v>16</v>
      </c>
      <c r="C145" s="16">
        <v>5</v>
      </c>
      <c r="D145" s="8" t="str">
        <f t="shared" si="3"/>
        <v>16-5</v>
      </c>
      <c r="E145" s="17">
        <f>IFERROR(VLOOKUP($A145,'CR ACT'!$A$3:$G$9999,2,0),"")</f>
        <v>0.47222222222222199</v>
      </c>
      <c r="F145" s="17" t="str">
        <f>IFERROR(VLOOKUP($A145,'CR ACT'!$A$3:$G$9999,3,0),"")</f>
        <v>TVM</v>
      </c>
      <c r="G145" s="16" t="str">
        <f>IFERROR(VLOOKUP($A145,'CR ACT'!$A$3:$G$9999,4,0),"")</f>
        <v>NH</v>
      </c>
      <c r="H145" s="17" t="str">
        <f>IFERROR(VLOOKUP($A145,'CR ACT'!$A$3:$G$9999,5,0),"")</f>
        <v>KLKV</v>
      </c>
      <c r="I145" s="17">
        <f>IFERROR(VLOOKUP($A145,'CR ACT'!$A$3:$G$9999,6,0),"")</f>
        <v>0.52777777777777757</v>
      </c>
      <c r="J145" s="18">
        <f>IFERROR(VLOOKUP($A145,'CR ACT'!$A$3:$G$9999,7,0),"")</f>
        <v>33.700000000000003</v>
      </c>
    </row>
    <row r="146" spans="1:10" ht="15.75" hidden="1">
      <c r="A146" s="16">
        <v>530</v>
      </c>
      <c r="B146" s="124">
        <v>29</v>
      </c>
      <c r="C146" s="16">
        <v>6</v>
      </c>
      <c r="D146" s="8" t="str">
        <f t="shared" si="3"/>
        <v>29-6</v>
      </c>
      <c r="E146" s="17">
        <f>IFERROR(VLOOKUP($A146,'CR ACT'!$A$3:$G$9999,2,0),"")</f>
        <v>0.59722222222222221</v>
      </c>
      <c r="F146" s="17" t="str">
        <f>IFERROR(VLOOKUP($A146,'CR ACT'!$A$3:$G$9999,3,0),"")</f>
        <v>KLKV</v>
      </c>
      <c r="G146" s="16" t="str">
        <f>IFERROR(VLOOKUP($A146,'CR ACT'!$A$3:$G$9999,4,0),"")</f>
        <v>KRKM</v>
      </c>
      <c r="H146" s="17" t="str">
        <f>IFERROR(VLOOKUP($A146,'CR ACT'!$A$3:$G$9999,5,0),"")</f>
        <v>VLRD</v>
      </c>
      <c r="I146" s="17">
        <f>IFERROR(VLOOKUP($A146,'CR ACT'!$A$3:$G$9999,6,0),"")</f>
        <v>0.625</v>
      </c>
      <c r="J146" s="18">
        <f>IFERROR(VLOOKUP($A146,'CR ACT'!$A$3:$G$9999,7,0),"")</f>
        <v>17</v>
      </c>
    </row>
    <row r="147" spans="1:10" ht="15.75" hidden="1">
      <c r="A147" s="16">
        <v>576</v>
      </c>
      <c r="B147" s="123">
        <v>29</v>
      </c>
      <c r="C147" s="16">
        <v>7</v>
      </c>
      <c r="D147" s="8" t="str">
        <f t="shared" si="3"/>
        <v>29-7</v>
      </c>
      <c r="E147" s="17">
        <f>IFERROR(VLOOKUP($A147,'CR ACT'!$A$3:$G$9999,2,0),"")</f>
        <v>0.63194444444444442</v>
      </c>
      <c r="F147" s="17" t="str">
        <f>IFERROR(VLOOKUP($A147,'CR ACT'!$A$3:$G$9999,3,0),"")</f>
        <v>VLRD</v>
      </c>
      <c r="G147" s="16" t="str">
        <f>IFERROR(VLOOKUP($A147,'CR ACT'!$A$3:$G$9999,4,0),"")</f>
        <v>KRKM</v>
      </c>
      <c r="H147" s="17" t="str">
        <f>IFERROR(VLOOKUP($A147,'CR ACT'!$A$3:$G$9999,5,0),"")</f>
        <v>PSL</v>
      </c>
      <c r="I147" s="17">
        <f>IFERROR(VLOOKUP($A147,'CR ACT'!$A$3:$G$9999,6,0),"")</f>
        <v>0.65972222222222221</v>
      </c>
      <c r="J147" s="18">
        <f>IFERROR(VLOOKUP($A147,'CR ACT'!$A$3:$G$9999,7,0),"")</f>
        <v>17</v>
      </c>
    </row>
    <row r="148" spans="1:10" ht="16.5" hidden="1" thickBot="1">
      <c r="A148" s="16"/>
      <c r="B148" s="138"/>
      <c r="C148" s="23"/>
      <c r="D148" s="8" t="str">
        <f t="shared" si="3"/>
        <v>0</v>
      </c>
      <c r="E148" s="24" t="str">
        <f>IFERROR(VLOOKUP($A148,'CR ACT'!$A$3:$G$9999,2,0),"")</f>
        <v/>
      </c>
      <c r="F148" s="24" t="str">
        <f>IFERROR(VLOOKUP($A148,'CR ACT'!$A$3:$G$9999,3,0),"")</f>
        <v/>
      </c>
      <c r="G148" s="23" t="str">
        <f>IFERROR(VLOOKUP($A148,'CR ACT'!$A$3:$G$9999,4,0),"")</f>
        <v/>
      </c>
      <c r="H148" s="24" t="str">
        <f>IFERROR(VLOOKUP($A148,'CR ACT'!$A$3:$G$9999,5,0),"")</f>
        <v/>
      </c>
      <c r="I148" s="24" t="str">
        <f>IFERROR(VLOOKUP($A148,'CR ACT'!$A$3:$G$9999,6,0),"")</f>
        <v/>
      </c>
      <c r="J148" s="25" t="str">
        <f>IFERROR(VLOOKUP($A148,'CR ACT'!$A$3:$G$9999,7,0),"")</f>
        <v/>
      </c>
    </row>
    <row r="149" spans="1:10" ht="15.75" hidden="1">
      <c r="A149" s="7">
        <v>33</v>
      </c>
      <c r="B149" s="123">
        <v>30</v>
      </c>
      <c r="C149" s="8">
        <v>1</v>
      </c>
      <c r="D149" s="8" t="str">
        <f t="shared" si="3"/>
        <v>30-1</v>
      </c>
      <c r="E149" s="9">
        <f>IFERROR(VLOOKUP($A149,'CR ACT'!$A$3:$G$9999,2,0),"")</f>
        <v>0.29861111111111099</v>
      </c>
      <c r="F149" s="9" t="str">
        <f>IFERROR(VLOOKUP($A149,'CR ACT'!$A$3:$G$9999,3,0),"")</f>
        <v>PSL</v>
      </c>
      <c r="G149" s="8" t="str">
        <f>IFERROR(VLOOKUP($A149,'CR ACT'!$A$3:$G$9999,4,0),"")</f>
        <v>NH</v>
      </c>
      <c r="H149" s="9" t="str">
        <f>IFERROR(VLOOKUP($A149,'CR ACT'!$A$3:$G$9999,5,0),"")</f>
        <v>KLKV</v>
      </c>
      <c r="I149" s="9">
        <f>IFERROR(VLOOKUP($A149,'CR ACT'!$A$3:$G$9999,6,0),"")</f>
        <v>0.30555555555555541</v>
      </c>
      <c r="J149" s="10">
        <f>IFERROR(VLOOKUP($A149,'CR ACT'!$A$3:$G$9999,7,0),"")</f>
        <v>3.5</v>
      </c>
    </row>
    <row r="150" spans="1:10" ht="15.75" hidden="1">
      <c r="A150" s="16">
        <v>163</v>
      </c>
      <c r="B150" s="124">
        <v>30</v>
      </c>
      <c r="C150" s="16">
        <v>2</v>
      </c>
      <c r="D150" s="8" t="str">
        <f t="shared" si="3"/>
        <v>30-2</v>
      </c>
      <c r="E150" s="17">
        <f>IFERROR(VLOOKUP($A150,'CR ACT'!$A$3:$G$9999,2,0),"")</f>
        <v>0.3125</v>
      </c>
      <c r="F150" s="17" t="str">
        <f>IFERROR(VLOOKUP($A150,'CR ACT'!$A$3:$G$9999,3,0),"")</f>
        <v>KLKV</v>
      </c>
      <c r="G150" s="16" t="str">
        <f>IFERROR(VLOOKUP($A150,'CR ACT'!$A$3:$G$9999,4,0),"")</f>
        <v>NH</v>
      </c>
      <c r="H150" s="17" t="str">
        <f>IFERROR(VLOOKUP($A150,'CR ACT'!$A$3:$G$9999,5,0),"")</f>
        <v>TVM</v>
      </c>
      <c r="I150" s="17">
        <f>IFERROR(VLOOKUP($A150,'CR ACT'!$A$3:$G$9999,6,0),"")</f>
        <v>0.36805555555555558</v>
      </c>
      <c r="J150" s="18">
        <f>IFERROR(VLOOKUP($A150,'CR ACT'!$A$3:$G$9999,7,0),"")</f>
        <v>33.700000000000003</v>
      </c>
    </row>
    <row r="151" spans="1:10" ht="15.75" hidden="1">
      <c r="A151" s="16">
        <v>397</v>
      </c>
      <c r="B151" s="123">
        <v>22</v>
      </c>
      <c r="C151" s="16">
        <v>5</v>
      </c>
      <c r="D151" s="8" t="str">
        <f t="shared" si="3"/>
        <v>22-5</v>
      </c>
      <c r="E151" s="17">
        <f>IFERROR(VLOOKUP($A151,'CR ACT'!$A$3:$G$9999,2,0),"")</f>
        <v>0.47569444444444442</v>
      </c>
      <c r="F151" s="17" t="str">
        <f>IFERROR(VLOOKUP($A151,'CR ACT'!$A$3:$G$9999,3,0),"")</f>
        <v>MC</v>
      </c>
      <c r="G151" s="16" t="str">
        <f>IFERROR(VLOOKUP($A151,'CR ACT'!$A$3:$G$9999,4,0),"")</f>
        <v>NH-KLKV</v>
      </c>
      <c r="H151" s="17" t="str">
        <f>IFERROR(VLOOKUP($A151,'CR ACT'!$A$3:$G$9999,5,0),"")</f>
        <v>PSL</v>
      </c>
      <c r="I151" s="17">
        <f>IFERROR(VLOOKUP($A151,'CR ACT'!$A$3:$G$9999,6,0),"")</f>
        <v>0.55208333333333326</v>
      </c>
      <c r="J151" s="18">
        <f>IFERROR(VLOOKUP($A151,'CR ACT'!$A$3:$G$9999,7,0),"")</f>
        <v>43.5</v>
      </c>
    </row>
    <row r="152" spans="1:10" ht="15.75" hidden="1">
      <c r="A152" s="16">
        <v>216</v>
      </c>
      <c r="B152" s="124">
        <v>30</v>
      </c>
      <c r="C152" s="16">
        <v>4</v>
      </c>
      <c r="D152" s="8" t="str">
        <f t="shared" si="3"/>
        <v>30-4</v>
      </c>
      <c r="E152" s="17">
        <f>IFERROR(VLOOKUP($A152,'CR ACT'!$A$3:$G$9999,2,0),"")</f>
        <v>0.45138888888888901</v>
      </c>
      <c r="F152" s="17" t="str">
        <f>IFERROR(VLOOKUP($A152,'CR ACT'!$A$3:$G$9999,3,0),"")</f>
        <v>KLKV</v>
      </c>
      <c r="G152" s="16" t="str">
        <f>IFERROR(VLOOKUP($A152,'CR ACT'!$A$3:$G$9999,4,0),"")</f>
        <v>NH</v>
      </c>
      <c r="H152" s="17" t="str">
        <f>IFERROR(VLOOKUP($A152,'CR ACT'!$A$3:$G$9999,5,0),"")</f>
        <v>MC</v>
      </c>
      <c r="I152" s="17">
        <f>IFERROR(VLOOKUP($A152,'CR ACT'!$A$3:$G$9999,6,0),"")</f>
        <v>0.52430555555555569</v>
      </c>
      <c r="J152" s="18">
        <f>IFERROR(VLOOKUP($A152,'CR ACT'!$A$3:$G$9999,7,0),"")</f>
        <v>40</v>
      </c>
    </row>
    <row r="153" spans="1:10" ht="15.75" hidden="1">
      <c r="A153" s="16">
        <v>399</v>
      </c>
      <c r="B153" s="123">
        <v>40</v>
      </c>
      <c r="C153" s="16">
        <v>5</v>
      </c>
      <c r="D153" s="8" t="str">
        <f t="shared" si="3"/>
        <v>40-5</v>
      </c>
      <c r="E153" s="17">
        <f>IFERROR(VLOOKUP($A153,'CR ACT'!$A$3:$G$9999,2,0),"")</f>
        <v>0.47916666666666702</v>
      </c>
      <c r="F153" s="17" t="str">
        <f>IFERROR(VLOOKUP($A153,'CR ACT'!$A$3:$G$9999,3,0),"")</f>
        <v>MC</v>
      </c>
      <c r="G153" s="16" t="str">
        <f>IFERROR(VLOOKUP($A153,'CR ACT'!$A$3:$G$9999,4,0),"")</f>
        <v>NH</v>
      </c>
      <c r="H153" s="17" t="str">
        <f>IFERROR(VLOOKUP($A153,'CR ACT'!$A$3:$G$9999,5,0),"")</f>
        <v>KLKV</v>
      </c>
      <c r="I153" s="17">
        <f>IFERROR(VLOOKUP($A153,'CR ACT'!$A$3:$G$9999,6,0),"")</f>
        <v>0.54861111111111138</v>
      </c>
      <c r="J153" s="18">
        <f>IFERROR(VLOOKUP($A153,'CR ACT'!$A$3:$G$9999,7,0),"")</f>
        <v>40</v>
      </c>
    </row>
    <row r="154" spans="1:10" ht="15.75" hidden="1">
      <c r="A154" s="16">
        <v>533</v>
      </c>
      <c r="B154" s="124">
        <v>30</v>
      </c>
      <c r="C154" s="16">
        <v>6</v>
      </c>
      <c r="D154" s="8" t="str">
        <f t="shared" si="3"/>
        <v>30-6</v>
      </c>
      <c r="E154" s="17">
        <f>IFERROR(VLOOKUP($A154,'CR ACT'!$A$3:$G$9999,2,0),"")</f>
        <v>0.64583333333333337</v>
      </c>
      <c r="F154" s="17" t="str">
        <f>IFERROR(VLOOKUP($A154,'CR ACT'!$A$3:$G$9999,3,0),"")</f>
        <v>KLKV</v>
      </c>
      <c r="G154" s="16" t="str">
        <f>IFERROR(VLOOKUP($A154,'CR ACT'!$A$3:$G$9999,4,0),"")</f>
        <v>KRKM</v>
      </c>
      <c r="H154" s="17" t="str">
        <f>IFERROR(VLOOKUP($A154,'CR ACT'!$A$3:$G$9999,5,0),"")</f>
        <v>VLRD</v>
      </c>
      <c r="I154" s="17">
        <f>IFERROR(VLOOKUP($A154,'CR ACT'!$A$3:$G$9999,6,0),"")</f>
        <v>0.67361111111111116</v>
      </c>
      <c r="J154" s="18">
        <f>IFERROR(VLOOKUP($A154,'CR ACT'!$A$3:$G$9999,7,0),"")</f>
        <v>17</v>
      </c>
    </row>
    <row r="155" spans="1:10" ht="15.75" hidden="1">
      <c r="A155" s="29">
        <v>574</v>
      </c>
      <c r="B155" s="123">
        <v>30</v>
      </c>
      <c r="C155" s="16">
        <v>7</v>
      </c>
      <c r="D155" s="8" t="str">
        <f t="shared" si="3"/>
        <v>30-7</v>
      </c>
      <c r="E155" s="17">
        <f>IFERROR(VLOOKUP($A155,'CR ACT'!$A$3:$G$9999,2,0),"")</f>
        <v>0.68055555555555547</v>
      </c>
      <c r="F155" s="17" t="str">
        <f>IFERROR(VLOOKUP($A155,'CR ACT'!$A$3:$G$9999,3,0),"")</f>
        <v>VLRD</v>
      </c>
      <c r="G155" s="16" t="str">
        <f>IFERROR(VLOOKUP($A155,'CR ACT'!$A$3:$G$9999,4,0),"")</f>
        <v>KRKM</v>
      </c>
      <c r="H155" s="17" t="str">
        <f>IFERROR(VLOOKUP($A155,'CR ACT'!$A$3:$G$9999,5,0),"")</f>
        <v>KLKV</v>
      </c>
      <c r="I155" s="17">
        <f>IFERROR(VLOOKUP($A155,'CR ACT'!$A$3:$G$9999,6,0),"")</f>
        <v>0.70833333333333326</v>
      </c>
      <c r="J155" s="18">
        <f>IFERROR(VLOOKUP($A155,'CR ACT'!$A$3:$G$9999,7,0),"")</f>
        <v>17</v>
      </c>
    </row>
    <row r="156" spans="1:10" ht="16.5" hidden="1" thickBot="1">
      <c r="A156" s="16">
        <v>96</v>
      </c>
      <c r="B156" s="124">
        <v>30</v>
      </c>
      <c r="C156" s="23">
        <v>8</v>
      </c>
      <c r="D156" s="8" t="str">
        <f t="shared" si="3"/>
        <v>30-8</v>
      </c>
      <c r="E156" s="24">
        <f>IFERROR(VLOOKUP($A156,'CR ACT'!$A$3:$G$9999,2,0),"")</f>
        <v>0.71180555555555547</v>
      </c>
      <c r="F156" s="24" t="str">
        <f>IFERROR(VLOOKUP($A156,'CR ACT'!$A$3:$G$9999,3,0),"")</f>
        <v>KLKV</v>
      </c>
      <c r="G156" s="23" t="str">
        <f>IFERROR(VLOOKUP($A156,'CR ACT'!$A$3:$G$9999,4,0),"")</f>
        <v>NH</v>
      </c>
      <c r="H156" s="24" t="str">
        <f>IFERROR(VLOOKUP($A156,'CR ACT'!$A$3:$G$9999,5,0),"")</f>
        <v>PSL</v>
      </c>
      <c r="I156" s="24">
        <f>IFERROR(VLOOKUP($A156,'CR ACT'!$A$3:$G$9999,6,0),"")</f>
        <v>0.71527777777777768</v>
      </c>
      <c r="J156" s="25">
        <f>IFERROR(VLOOKUP($A156,'CR ACT'!$A$3:$G$9999,7,0),"")</f>
        <v>3.5</v>
      </c>
    </row>
    <row r="157" spans="1:10" ht="15.75" hidden="1">
      <c r="A157" s="7">
        <v>35</v>
      </c>
      <c r="B157" s="123">
        <v>31</v>
      </c>
      <c r="C157" s="8">
        <v>1</v>
      </c>
      <c r="D157" s="8" t="str">
        <f t="shared" si="3"/>
        <v>31-1</v>
      </c>
      <c r="E157" s="9">
        <f>IFERROR(VLOOKUP($A157,'CR ACT'!$A$3:$G$9999,2,0),"")</f>
        <v>0.30555555555555602</v>
      </c>
      <c r="F157" s="9" t="str">
        <f>IFERROR(VLOOKUP($A157,'CR ACT'!$A$3:$G$9999,3,0),"")</f>
        <v>PSL</v>
      </c>
      <c r="G157" s="8" t="str">
        <f>IFERROR(VLOOKUP($A157,'CR ACT'!$A$3:$G$9999,4,0),"")</f>
        <v>NH</v>
      </c>
      <c r="H157" s="9" t="str">
        <f>IFERROR(VLOOKUP($A157,'CR ACT'!$A$3:$G$9999,5,0),"")</f>
        <v>KLKV</v>
      </c>
      <c r="I157" s="9">
        <f>IFERROR(VLOOKUP($A157,'CR ACT'!$A$3:$G$9999,6,0),"")</f>
        <v>0.31250000000000044</v>
      </c>
      <c r="J157" s="10">
        <f>IFERROR(VLOOKUP($A157,'CR ACT'!$A$3:$G$9999,7,0),"")</f>
        <v>3.5</v>
      </c>
    </row>
    <row r="158" spans="1:10" ht="15.75" hidden="1">
      <c r="A158" s="16">
        <v>165</v>
      </c>
      <c r="B158" s="124">
        <v>31</v>
      </c>
      <c r="C158" s="16">
        <v>2</v>
      </c>
      <c r="D158" s="8" t="str">
        <f t="shared" si="3"/>
        <v>31-2</v>
      </c>
      <c r="E158" s="17">
        <f>IFERROR(VLOOKUP($A158,'CR ACT'!$A$3:$G$9999,2,0),"")</f>
        <v>0.31944444444444398</v>
      </c>
      <c r="F158" s="17" t="str">
        <f>IFERROR(VLOOKUP($A158,'CR ACT'!$A$3:$G$9999,3,0),"")</f>
        <v>KLKV</v>
      </c>
      <c r="G158" s="16" t="str">
        <f>IFERROR(VLOOKUP($A158,'CR ACT'!$A$3:$G$9999,4,0),"")</f>
        <v>NH</v>
      </c>
      <c r="H158" s="17" t="str">
        <f>IFERROR(VLOOKUP($A158,'CR ACT'!$A$3:$G$9999,5,0),"")</f>
        <v>MC</v>
      </c>
      <c r="I158" s="17">
        <f>IFERROR(VLOOKUP($A158,'CR ACT'!$A$3:$G$9999,6,0),"")</f>
        <v>0.3888888888888884</v>
      </c>
      <c r="J158" s="18">
        <f>IFERROR(VLOOKUP($A158,'CR ACT'!$A$3:$G$9999,7,0),"")</f>
        <v>40</v>
      </c>
    </row>
    <row r="159" spans="1:10" ht="15.75" hidden="1">
      <c r="A159" s="16">
        <v>400</v>
      </c>
      <c r="B159" s="123">
        <v>18</v>
      </c>
      <c r="C159" s="16">
        <v>5</v>
      </c>
      <c r="D159" s="8" t="str">
        <f t="shared" si="3"/>
        <v>18-5</v>
      </c>
      <c r="E159" s="17">
        <f>IFERROR(VLOOKUP($A159,'CR ACT'!$A$3:$G$9999,2,0),"")</f>
        <v>0.48611111111111099</v>
      </c>
      <c r="F159" s="17" t="str">
        <f>IFERROR(VLOOKUP($A159,'CR ACT'!$A$3:$G$9999,3,0),"")</f>
        <v>TVM</v>
      </c>
      <c r="G159" s="16" t="str">
        <f>IFERROR(VLOOKUP($A159,'CR ACT'!$A$3:$G$9999,4,0),"")</f>
        <v>NH</v>
      </c>
      <c r="H159" s="17" t="str">
        <f>IFERROR(VLOOKUP($A159,'CR ACT'!$A$3:$G$9999,5,0),"")</f>
        <v>KLKV</v>
      </c>
      <c r="I159" s="17">
        <f>IFERROR(VLOOKUP($A159,'CR ACT'!$A$3:$G$9999,6,0),"")</f>
        <v>0.54166666666666663</v>
      </c>
      <c r="J159" s="18">
        <f>IFERROR(VLOOKUP($A159,'CR ACT'!$A$3:$G$9999,7,0),"")</f>
        <v>33.700000000000003</v>
      </c>
    </row>
    <row r="160" spans="1:10" ht="15.75" hidden="1">
      <c r="A160" s="16">
        <v>224</v>
      </c>
      <c r="B160" s="124">
        <v>31</v>
      </c>
      <c r="C160" s="16">
        <v>4</v>
      </c>
      <c r="D160" s="8" t="str">
        <f t="shared" si="3"/>
        <v>31-4</v>
      </c>
      <c r="E160" s="17">
        <f>IFERROR(VLOOKUP($A160,'CR ACT'!$A$3:$G$9999,2,0),"")</f>
        <v>0.48611111111111099</v>
      </c>
      <c r="F160" s="17" t="str">
        <f>IFERROR(VLOOKUP($A160,'CR ACT'!$A$3:$G$9999,3,0),"")</f>
        <v>KLKV</v>
      </c>
      <c r="G160" s="16" t="str">
        <f>IFERROR(VLOOKUP($A160,'CR ACT'!$A$3:$G$9999,4,0),"")</f>
        <v>NH</v>
      </c>
      <c r="H160" s="17" t="str">
        <f>IFERROR(VLOOKUP($A160,'CR ACT'!$A$3:$G$9999,5,0),"")</f>
        <v>TVM</v>
      </c>
      <c r="I160" s="17">
        <f>IFERROR(VLOOKUP($A160,'CR ACT'!$A$3:$G$9999,6,0),"")</f>
        <v>0.54166666666666663</v>
      </c>
      <c r="J160" s="18">
        <f>IFERROR(VLOOKUP($A160,'CR ACT'!$A$3:$G$9999,7,0),"")</f>
        <v>33.700000000000003</v>
      </c>
    </row>
    <row r="161" spans="1:11" ht="15.75" hidden="1">
      <c r="A161" s="16">
        <v>432</v>
      </c>
      <c r="B161" s="123">
        <v>48</v>
      </c>
      <c r="C161" s="16">
        <v>5</v>
      </c>
      <c r="D161" s="8" t="str">
        <f t="shared" si="3"/>
        <v>48-5</v>
      </c>
      <c r="E161" s="17">
        <f>IFERROR(VLOOKUP($A161,'CR ACT'!$A$3:$G$9999,2,0),"")</f>
        <v>0.4861111111111111</v>
      </c>
      <c r="F161" s="17" t="str">
        <f>IFERROR(VLOOKUP($A161,'CR ACT'!$A$3:$G$9999,3,0),"")</f>
        <v>MC</v>
      </c>
      <c r="G161" s="16" t="str">
        <f>IFERROR(VLOOKUP($A161,'CR ACT'!$A$3:$G$9999,4,0),"")</f>
        <v>NH</v>
      </c>
      <c r="H161" s="17" t="str">
        <f>IFERROR(VLOOKUP($A161,'CR ACT'!$A$3:$G$9999,5,0),"")</f>
        <v>KLKV</v>
      </c>
      <c r="I161" s="17">
        <f>IFERROR(VLOOKUP($A161,'CR ACT'!$A$3:$G$9999,6,0),"")</f>
        <v>0.5625</v>
      </c>
      <c r="J161" s="18">
        <f>IFERROR(VLOOKUP($A161,'CR ACT'!$A$3:$G$9999,7,0),"")</f>
        <v>40</v>
      </c>
    </row>
    <row r="162" spans="1:11" ht="15.75" hidden="1">
      <c r="A162" s="16">
        <v>537</v>
      </c>
      <c r="B162" s="124">
        <v>31</v>
      </c>
      <c r="C162" s="16">
        <v>6</v>
      </c>
      <c r="D162" s="8" t="str">
        <f t="shared" si="3"/>
        <v>31-6</v>
      </c>
      <c r="E162" s="17">
        <f>IFERROR(VLOOKUP($A162,'CR ACT'!$A$3:$G$9999,2,0),"")</f>
        <v>0.67708333333333337</v>
      </c>
      <c r="F162" s="17" t="str">
        <f>IFERROR(VLOOKUP($A162,'CR ACT'!$A$3:$G$9999,3,0),"")</f>
        <v>KLKV</v>
      </c>
      <c r="G162" s="16" t="str">
        <f>IFERROR(VLOOKUP($A162,'CR ACT'!$A$3:$G$9999,4,0),"")</f>
        <v>KRKM</v>
      </c>
      <c r="H162" s="17" t="str">
        <f>IFERROR(VLOOKUP($A162,'CR ACT'!$A$3:$G$9999,5,0),"")</f>
        <v>VLRD</v>
      </c>
      <c r="I162" s="17">
        <f>IFERROR(VLOOKUP($A162,'CR ACT'!$A$3:$G$9999,6,0),"")</f>
        <v>0.70486111111111116</v>
      </c>
      <c r="J162" s="18">
        <f>IFERROR(VLOOKUP($A162,'CR ACT'!$A$3:$G$9999,7,0),"")</f>
        <v>17</v>
      </c>
    </row>
    <row r="163" spans="1:11" ht="15.75" hidden="1">
      <c r="A163" s="16">
        <v>575</v>
      </c>
      <c r="B163" s="123">
        <v>31</v>
      </c>
      <c r="C163" s="16">
        <v>7</v>
      </c>
      <c r="D163" s="8" t="str">
        <f t="shared" si="3"/>
        <v>31-7</v>
      </c>
      <c r="E163" s="17">
        <f>IFERROR(VLOOKUP($A163,'CR ACT'!$A$3:$G$9999,2,0),"")</f>
        <v>0.71180555555555547</v>
      </c>
      <c r="F163" s="17" t="str">
        <f>IFERROR(VLOOKUP($A163,'CR ACT'!$A$3:$G$9999,3,0),"")</f>
        <v>VLRD</v>
      </c>
      <c r="G163" s="16" t="str">
        <f>IFERROR(VLOOKUP($A163,'CR ACT'!$A$3:$G$9999,4,0),"")</f>
        <v>KRKM</v>
      </c>
      <c r="H163" s="17" t="str">
        <f>IFERROR(VLOOKUP($A163,'CR ACT'!$A$3:$G$9999,5,0),"")</f>
        <v>PSL</v>
      </c>
      <c r="I163" s="17">
        <f>IFERROR(VLOOKUP($A163,'CR ACT'!$A$3:$G$9999,6,0),"")</f>
        <v>0.73958333333333326</v>
      </c>
      <c r="J163" s="18">
        <f>IFERROR(VLOOKUP($A163,'CR ACT'!$A$3:$G$9999,7,0),"")</f>
        <v>17</v>
      </c>
    </row>
    <row r="164" spans="1:11" ht="16.5" hidden="1" thickBot="1">
      <c r="A164" s="16"/>
      <c r="B164" s="138"/>
      <c r="C164" s="23"/>
      <c r="D164" s="8" t="str">
        <f t="shared" si="3"/>
        <v>0</v>
      </c>
      <c r="E164" s="24" t="str">
        <f>IFERROR(VLOOKUP($A164,'CR ACT'!$A$3:$G$9999,2,0),"")</f>
        <v/>
      </c>
      <c r="F164" s="24" t="str">
        <f>IFERROR(VLOOKUP($A164,'CR ACT'!$A$3:$G$9999,3,0),"")</f>
        <v/>
      </c>
      <c r="G164" s="23" t="str">
        <f>IFERROR(VLOOKUP($A164,'CR ACT'!$A$3:$G$9999,4,0),"")</f>
        <v/>
      </c>
      <c r="H164" s="24" t="str">
        <f>IFERROR(VLOOKUP($A164,'CR ACT'!$A$3:$G$9999,5,0),"")</f>
        <v/>
      </c>
      <c r="I164" s="24" t="str">
        <f>IFERROR(VLOOKUP($A164,'CR ACT'!$A$3:$G$9999,6,0),"")</f>
        <v/>
      </c>
      <c r="J164" s="25" t="str">
        <f>IFERROR(VLOOKUP($A164,'CR ACT'!$A$3:$G$9999,7,0),"")</f>
        <v/>
      </c>
    </row>
    <row r="165" spans="1:11" ht="15.75" hidden="1">
      <c r="A165" s="7">
        <v>38</v>
      </c>
      <c r="B165" s="123">
        <v>32</v>
      </c>
      <c r="C165" s="8">
        <v>1</v>
      </c>
      <c r="D165" s="8" t="str">
        <f t="shared" si="3"/>
        <v>32-1</v>
      </c>
      <c r="E165" s="9">
        <f>IFERROR(VLOOKUP($A165,'CR ACT'!$A$3:$G$9999,2,0),"")</f>
        <v>0.5625</v>
      </c>
      <c r="F165" s="9" t="str">
        <f>IFERROR(VLOOKUP($A165,'CR ACT'!$A$3:$G$9999,3,0),"")</f>
        <v>PSL</v>
      </c>
      <c r="G165" s="8" t="str">
        <f>IFERROR(VLOOKUP($A165,'CR ACT'!$A$3:$G$9999,4,0),"")</f>
        <v>NH</v>
      </c>
      <c r="H165" s="9" t="str">
        <f>IFERROR(VLOOKUP($A165,'CR ACT'!$A$3:$G$9999,5,0),"")</f>
        <v>KLKV</v>
      </c>
      <c r="I165" s="9">
        <f>IFERROR(VLOOKUP($A165,'CR ACT'!$A$3:$G$9999,6,0),"")</f>
        <v>0.56944444444444442</v>
      </c>
      <c r="J165" s="10">
        <f>IFERROR(VLOOKUP($A165,'CR ACT'!$A$3:$G$9999,7,0),"")</f>
        <v>3.5</v>
      </c>
    </row>
    <row r="166" spans="1:11" ht="15.75" hidden="1">
      <c r="A166" s="16">
        <v>145</v>
      </c>
      <c r="B166" s="124">
        <v>32</v>
      </c>
      <c r="C166" s="16">
        <v>2</v>
      </c>
      <c r="D166" s="8" t="str">
        <f t="shared" si="3"/>
        <v>32-2</v>
      </c>
      <c r="E166" s="17">
        <f>IFERROR(VLOOKUP($A166,'CR ACT'!$A$3:$G$9999,2,0),"")</f>
        <v>0.5625</v>
      </c>
      <c r="F166" s="17" t="str">
        <f>IFERROR(VLOOKUP($A166,'CR ACT'!$A$3:$G$9999,3,0),"")</f>
        <v>PSL</v>
      </c>
      <c r="G166" s="16" t="str">
        <f>IFERROR(VLOOKUP($A166,'CR ACT'!$A$3:$G$9999,4,0),"")</f>
        <v>KLKV-NH</v>
      </c>
      <c r="H166" s="17" t="str">
        <f>IFERROR(VLOOKUP($A166,'CR ACT'!$A$3:$G$9999,5,0),"")</f>
        <v>TVM</v>
      </c>
      <c r="I166" s="17">
        <f>IFERROR(VLOOKUP($A166,'CR ACT'!$A$3:$G$9999,6,0),"")</f>
        <v>0.63194444444444442</v>
      </c>
      <c r="J166" s="18">
        <f>IFERROR(VLOOKUP($A166,'CR ACT'!$A$3:$G$9999,7,0),"")</f>
        <v>37.200000000000003</v>
      </c>
    </row>
    <row r="167" spans="1:11" ht="15.75" hidden="1">
      <c r="A167" s="16">
        <v>381</v>
      </c>
      <c r="B167" s="123">
        <v>70</v>
      </c>
      <c r="C167" s="16">
        <v>3</v>
      </c>
      <c r="D167" s="8" t="str">
        <f t="shared" si="3"/>
        <v>70-3</v>
      </c>
      <c r="E167" s="17">
        <f>IFERROR(VLOOKUP($A167,'CR ACT'!$A$3:$G$9999,2,0),"")</f>
        <v>0.48958333333333331</v>
      </c>
      <c r="F167" s="17" t="str">
        <f>IFERROR(VLOOKUP($A167,'CR ACT'!$A$3:$G$9999,3,0),"")</f>
        <v>TVM</v>
      </c>
      <c r="G167" s="16" t="str">
        <f>IFERROR(VLOOKUP($A167,'CR ACT'!$A$3:$G$9999,4,0),"")</f>
        <v>NH</v>
      </c>
      <c r="H167" s="17" t="str">
        <f>IFERROR(VLOOKUP($A167,'CR ACT'!$A$3:$G$9999,5,0),"")</f>
        <v>KLKV</v>
      </c>
      <c r="I167" s="17">
        <f>IFERROR(VLOOKUP($A167,'CR ACT'!$A$3:$G$9999,6,0),"")</f>
        <v>0.53819444444444442</v>
      </c>
      <c r="J167" s="18">
        <f>IFERROR(VLOOKUP($A167,'CR ACT'!$A$3:$G$9999,7,0),"")</f>
        <v>33.700000000000003</v>
      </c>
    </row>
    <row r="168" spans="1:11" ht="15.75" hidden="1">
      <c r="A168" s="16">
        <v>282</v>
      </c>
      <c r="B168" s="124">
        <v>32</v>
      </c>
      <c r="C168" s="16">
        <v>4</v>
      </c>
      <c r="D168" s="8" t="str">
        <f t="shared" si="3"/>
        <v>32-4</v>
      </c>
      <c r="E168" s="17">
        <f>IFERROR(VLOOKUP($A168,'CR ACT'!$A$3:$G$9999,2,0),"")</f>
        <v>0.72222222222222221</v>
      </c>
      <c r="F168" s="17" t="str">
        <f>IFERROR(VLOOKUP($A168,'CR ACT'!$A$3:$G$9999,3,0),"")</f>
        <v>KLKV</v>
      </c>
      <c r="G168" s="16" t="str">
        <f>IFERROR(VLOOKUP($A168,'CR ACT'!$A$3:$G$9999,4,0),"")</f>
        <v>NH</v>
      </c>
      <c r="H168" s="17" t="str">
        <f>IFERROR(VLOOKUP($A168,'CR ACT'!$A$3:$G$9999,5,0),"")</f>
        <v>MC</v>
      </c>
      <c r="I168" s="17">
        <f>IFERROR(VLOOKUP($A168,'CR ACT'!$A$3:$G$9999,6,0),"")</f>
        <v>0.79166666666666663</v>
      </c>
      <c r="J168" s="18">
        <f>IFERROR(VLOOKUP($A168,'CR ACT'!$A$3:$G$9999,7,0),"")</f>
        <v>40</v>
      </c>
    </row>
    <row r="169" spans="1:11" ht="15.75" hidden="1">
      <c r="A169" s="16">
        <v>371</v>
      </c>
      <c r="B169" s="123">
        <v>38</v>
      </c>
      <c r="C169" s="16">
        <v>4</v>
      </c>
      <c r="D169" s="8" t="str">
        <f t="shared" si="3"/>
        <v>38-4</v>
      </c>
      <c r="E169" s="17">
        <f>IFERROR(VLOOKUP($A169,'CR ACT'!$A$3:$G$9999,2,0),"")</f>
        <v>0.49305555555555558</v>
      </c>
      <c r="F169" s="17" t="str">
        <f>IFERROR(VLOOKUP($A169,'CR ACT'!$A$3:$G$9999,3,0),"")</f>
        <v>TVM</v>
      </c>
      <c r="G169" s="16" t="str">
        <f>IFERROR(VLOOKUP($A169,'CR ACT'!$A$3:$G$9999,4,0),"")</f>
        <v>NH</v>
      </c>
      <c r="H169" s="17" t="str">
        <f>IFERROR(VLOOKUP($A169,'CR ACT'!$A$3:$G$9999,5,0),"")</f>
        <v>KLKV</v>
      </c>
      <c r="I169" s="17">
        <f>IFERROR(VLOOKUP($A169,'CR ACT'!$A$3:$G$9999,6,0),"")</f>
        <v>0.54861111111111116</v>
      </c>
      <c r="J169" s="18">
        <f>IFERROR(VLOOKUP($A169,'CR ACT'!$A$3:$G$9999,7,0),"")</f>
        <v>33.700000000000003</v>
      </c>
    </row>
    <row r="170" spans="1:11" ht="15.75" hidden="1">
      <c r="A170" s="16">
        <v>113</v>
      </c>
      <c r="B170" s="124">
        <v>32</v>
      </c>
      <c r="C170" s="16">
        <v>6</v>
      </c>
      <c r="D170" s="8" t="str">
        <f t="shared" si="3"/>
        <v>32-6</v>
      </c>
      <c r="E170" s="17">
        <f>IFERROR(VLOOKUP($A170,'CR ACT'!$A$3:$G$9999,2,0),"")</f>
        <v>0.875</v>
      </c>
      <c r="F170" s="17" t="str">
        <f>IFERROR(VLOOKUP($A170,'CR ACT'!$A$3:$G$9999,3,0),"")</f>
        <v>KLKV</v>
      </c>
      <c r="G170" s="16" t="str">
        <f>IFERROR(VLOOKUP($A170,'CR ACT'!$A$3:$G$9999,4,0),"")</f>
        <v>NH</v>
      </c>
      <c r="H170" s="17" t="str">
        <f>IFERROR(VLOOKUP($A170,'CR ACT'!$A$3:$G$9999,5,0),"")</f>
        <v>PSL</v>
      </c>
      <c r="I170" s="17">
        <f>IFERROR(VLOOKUP($A170,'CR ACT'!$A$3:$G$9999,6,0),"")</f>
        <v>0.88194444444444442</v>
      </c>
      <c r="J170" s="18">
        <f>IFERROR(VLOOKUP($A170,'CR ACT'!$A$3:$G$9999,7,0),"")</f>
        <v>3.5</v>
      </c>
    </row>
    <row r="171" spans="1:11" ht="15.75" hidden="1">
      <c r="A171" s="16"/>
      <c r="B171" s="138"/>
      <c r="C171" s="16"/>
      <c r="D171" s="8" t="str">
        <f t="shared" si="3"/>
        <v>0</v>
      </c>
      <c r="E171" s="17" t="str">
        <f>IFERROR(VLOOKUP($A171,'CR ACT'!$A$3:$G$9999,2,0),"")</f>
        <v/>
      </c>
      <c r="F171" s="17" t="str">
        <f>IFERROR(VLOOKUP($A171,'CR ACT'!$A$3:$G$9999,3,0),"")</f>
        <v/>
      </c>
      <c r="G171" s="16" t="str">
        <f>IFERROR(VLOOKUP($A171,'CR ACT'!$A$3:$G$9999,4,0),"")</f>
        <v/>
      </c>
      <c r="H171" s="17" t="str">
        <f>IFERROR(VLOOKUP($A171,'CR ACT'!$A$3:$G$9999,5,0),"")</f>
        <v/>
      </c>
      <c r="I171" s="17" t="str">
        <f>IFERROR(VLOOKUP($A171,'CR ACT'!$A$3:$G$9999,6,0),"")</f>
        <v/>
      </c>
      <c r="J171" s="18" t="str">
        <f>IFERROR(VLOOKUP($A171,'CR ACT'!$A$3:$G$9999,7,0),"")</f>
        <v/>
      </c>
    </row>
    <row r="172" spans="1:11" ht="16.5" hidden="1" thickBot="1">
      <c r="A172" s="16"/>
      <c r="B172" s="138"/>
      <c r="C172" s="23"/>
      <c r="D172" s="8" t="str">
        <f t="shared" si="3"/>
        <v>0</v>
      </c>
      <c r="E172" s="24" t="str">
        <f>IFERROR(VLOOKUP($A172,'CR ACT'!$A$3:$G$9999,2,0),"")</f>
        <v/>
      </c>
      <c r="F172" s="24" t="str">
        <f>IFERROR(VLOOKUP($A172,'CR ACT'!$A$3:$G$9999,3,0),"")</f>
        <v/>
      </c>
      <c r="G172" s="23" t="str">
        <f>IFERROR(VLOOKUP($A172,'CR ACT'!$A$3:$G$9999,4,0),"")</f>
        <v/>
      </c>
      <c r="H172" s="24" t="str">
        <f>IFERROR(VLOOKUP($A172,'CR ACT'!$A$3:$G$9999,5,0),"")</f>
        <v/>
      </c>
      <c r="I172" s="24" t="str">
        <f>IFERROR(VLOOKUP($A172,'CR ACT'!$A$3:$G$9999,6,0),"")</f>
        <v/>
      </c>
      <c r="J172" s="25" t="str">
        <f>IFERROR(VLOOKUP($A172,'CR ACT'!$A$3:$G$9999,7,0),"")</f>
        <v/>
      </c>
    </row>
    <row r="173" spans="1:11" ht="15.75" hidden="1">
      <c r="A173" s="7">
        <v>39</v>
      </c>
      <c r="B173" s="123">
        <v>33</v>
      </c>
      <c r="C173" s="8">
        <v>1</v>
      </c>
      <c r="D173" s="8" t="str">
        <f t="shared" si="3"/>
        <v>33-1</v>
      </c>
      <c r="E173" s="9">
        <f>IFERROR(VLOOKUP($A173,'CR ACT'!$A$3:$G$9999,2,0),"")</f>
        <v>0.32291666666666669</v>
      </c>
      <c r="F173" s="9" t="str">
        <f>IFERROR(VLOOKUP($A173,'CR ACT'!$A$3:$G$9999,3,0),"")</f>
        <v>PSL</v>
      </c>
      <c r="G173" s="8" t="str">
        <f>IFERROR(VLOOKUP($A173,'CR ACT'!$A$3:$G$9999,4,0),"")</f>
        <v>NH</v>
      </c>
      <c r="H173" s="9" t="str">
        <f>IFERROR(VLOOKUP($A173,'CR ACT'!$A$3:$G$9999,5,0),"")</f>
        <v>KLKV</v>
      </c>
      <c r="I173" s="9">
        <f>IFERROR(VLOOKUP($A173,'CR ACT'!$A$3:$G$9999,6,0),"")</f>
        <v>0.3298611111111111</v>
      </c>
      <c r="J173" s="10">
        <f>IFERROR(VLOOKUP($A173,'CR ACT'!$A$3:$G$9999,7,0),"")</f>
        <v>3.5</v>
      </c>
    </row>
    <row r="174" spans="1:11" ht="15.75" hidden="1">
      <c r="A174" s="16">
        <v>176</v>
      </c>
      <c r="B174" s="124">
        <v>33</v>
      </c>
      <c r="C174" s="16">
        <v>2</v>
      </c>
      <c r="D174" s="8" t="str">
        <f t="shared" si="3"/>
        <v>33-2</v>
      </c>
      <c r="E174" s="17">
        <f>IFERROR(VLOOKUP($A174,'CR ACT'!$A$3:$G$9999,2,0),"")</f>
        <v>0.33680555555555602</v>
      </c>
      <c r="F174" s="17" t="str">
        <f>IFERROR(VLOOKUP($A174,'CR ACT'!$A$3:$G$9999,3,0),"")</f>
        <v>KLKV</v>
      </c>
      <c r="G174" s="16" t="str">
        <f>IFERROR(VLOOKUP($A174,'CR ACT'!$A$3:$G$9999,4,0),"")</f>
        <v>NH</v>
      </c>
      <c r="H174" s="17" t="str">
        <f>IFERROR(VLOOKUP($A174,'CR ACT'!$A$3:$G$9999,5,0),"")</f>
        <v>TVM</v>
      </c>
      <c r="I174" s="17">
        <f>IFERROR(VLOOKUP($A174,'CR ACT'!$A$3:$G$9999,6,0),"")</f>
        <v>0.40625000000000044</v>
      </c>
      <c r="J174" s="18">
        <f>IFERROR(VLOOKUP($A174,'CR ACT'!$A$3:$G$9999,7,0),"")</f>
        <v>33.700000000000003</v>
      </c>
    </row>
    <row r="175" spans="1:11" ht="15.75" hidden="1">
      <c r="A175" s="16">
        <v>407</v>
      </c>
      <c r="B175" s="123">
        <v>26</v>
      </c>
      <c r="C175" s="16">
        <v>5</v>
      </c>
      <c r="D175" s="8" t="str">
        <f t="shared" si="3"/>
        <v>26-5</v>
      </c>
      <c r="E175" s="17">
        <f>IFERROR(VLOOKUP($A175,'CR ACT'!$A$3:$G$9999,2,0),"")</f>
        <v>0.49305555555555602</v>
      </c>
      <c r="F175" s="17" t="str">
        <f>IFERROR(VLOOKUP($A175,'CR ACT'!$A$3:$G$9999,3,0),"")</f>
        <v>MC</v>
      </c>
      <c r="G175" s="16" t="str">
        <f>IFERROR(VLOOKUP($A175,'CR ACT'!$A$3:$G$9999,4,0),"")</f>
        <v>NH</v>
      </c>
      <c r="H175" s="17" t="str">
        <f>IFERROR(VLOOKUP($A175,'CR ACT'!$A$3:$G$9999,5,0),"")</f>
        <v>KLKV</v>
      </c>
      <c r="I175" s="17">
        <f>IFERROR(VLOOKUP($A175,'CR ACT'!$A$3:$G$9999,6,0),"")</f>
        <v>0.56250000000000044</v>
      </c>
      <c r="J175" s="18">
        <f>IFERROR(VLOOKUP($A175,'CR ACT'!$A$3:$G$9999,7,0),"")</f>
        <v>40</v>
      </c>
      <c r="K175" s="121"/>
    </row>
    <row r="176" spans="1:11" ht="15.75" hidden="1">
      <c r="A176" s="16">
        <v>237</v>
      </c>
      <c r="B176" s="124">
        <v>33</v>
      </c>
      <c r="C176" s="16">
        <v>4</v>
      </c>
      <c r="D176" s="8" t="str">
        <f t="shared" si="3"/>
        <v>33-4</v>
      </c>
      <c r="E176" s="17">
        <f>IFERROR(VLOOKUP($A176,'CR ACT'!$A$3:$G$9999,2,0),"")</f>
        <v>0.54166666666666663</v>
      </c>
      <c r="F176" s="17" t="str">
        <f>IFERROR(VLOOKUP($A176,'CR ACT'!$A$3:$G$9999,3,0),"")</f>
        <v>KLKV</v>
      </c>
      <c r="G176" s="16" t="str">
        <f>IFERROR(VLOOKUP($A176,'CR ACT'!$A$3:$G$9999,4,0),"")</f>
        <v>NH</v>
      </c>
      <c r="H176" s="17" t="str">
        <f>IFERROR(VLOOKUP($A176,'CR ACT'!$A$3:$G$9999,5,0),"")</f>
        <v>MC</v>
      </c>
      <c r="I176" s="17">
        <f>IFERROR(VLOOKUP($A176,'CR ACT'!$A$3:$G$9999,6,0),"")</f>
        <v>0.61805555555555558</v>
      </c>
      <c r="J176" s="18">
        <f>IFERROR(VLOOKUP($A176,'CR ACT'!$A$3:$G$9999,7,0),"")</f>
        <v>40</v>
      </c>
    </row>
    <row r="177" spans="1:11" ht="15.75" hidden="1">
      <c r="A177" s="16">
        <v>457</v>
      </c>
      <c r="B177" s="123">
        <v>37</v>
      </c>
      <c r="C177" s="16">
        <v>4</v>
      </c>
      <c r="D177" s="8" t="str">
        <f t="shared" si="3"/>
        <v>37-4</v>
      </c>
      <c r="E177" s="17">
        <f>IFERROR(VLOOKUP($A177,'CR ACT'!$A$3:$G$9999,2,0),"")</f>
        <v>0.5</v>
      </c>
      <c r="F177" s="17" t="str">
        <f>IFERROR(VLOOKUP($A177,'CR ACT'!$A$3:$G$9999,3,0),"")</f>
        <v>TVM</v>
      </c>
      <c r="G177" s="16" t="str">
        <f>IFERROR(VLOOKUP($A177,'CR ACT'!$A$3:$G$9999,4,0),"")</f>
        <v>NH</v>
      </c>
      <c r="H177" s="17" t="str">
        <f>IFERROR(VLOOKUP($A177,'CR ACT'!$A$3:$G$9999,5,0),"")</f>
        <v>KLKV</v>
      </c>
      <c r="I177" s="17">
        <f>IFERROR(VLOOKUP($A177,'CR ACT'!$A$3:$G$9999,6,0),"")</f>
        <v>0.55555555555555558</v>
      </c>
      <c r="J177" s="18">
        <f>IFERROR(VLOOKUP($A177,'CR ACT'!$A$3:$G$9999,7,0),"")</f>
        <v>33.700000000000003</v>
      </c>
    </row>
    <row r="178" spans="1:11" ht="15.75" hidden="1">
      <c r="A178" s="16">
        <v>529</v>
      </c>
      <c r="B178" s="124">
        <v>33</v>
      </c>
      <c r="C178" s="16">
        <v>6</v>
      </c>
      <c r="D178" s="8" t="str">
        <f t="shared" si="3"/>
        <v>33-6</v>
      </c>
      <c r="E178" s="17">
        <f>IFERROR(VLOOKUP($A178,'CR ACT'!$A$3:$G$9999,2,0),"")</f>
        <v>0.70833333333333337</v>
      </c>
      <c r="F178" s="17" t="str">
        <f>IFERROR(VLOOKUP($A178,'CR ACT'!$A$3:$G$9999,3,0),"")</f>
        <v>KLKV</v>
      </c>
      <c r="G178" s="16" t="str">
        <f>IFERROR(VLOOKUP($A178,'CR ACT'!$A$3:$G$9999,4,0),"")</f>
        <v>KRKM</v>
      </c>
      <c r="H178" s="17" t="str">
        <f>IFERROR(VLOOKUP($A178,'CR ACT'!$A$3:$G$9999,5,0),"")</f>
        <v>VLRD</v>
      </c>
      <c r="I178" s="17">
        <f>IFERROR(VLOOKUP($A178,'CR ACT'!$A$3:$G$9999,6,0),"")</f>
        <v>0.73611111111111116</v>
      </c>
      <c r="J178" s="18">
        <f>IFERROR(VLOOKUP($A178,'CR ACT'!$A$3:$G$9999,7,0),"")</f>
        <v>17</v>
      </c>
    </row>
    <row r="179" spans="1:11" ht="15.75" hidden="1">
      <c r="A179" s="16">
        <v>572</v>
      </c>
      <c r="B179" s="123">
        <v>33</v>
      </c>
      <c r="C179" s="16">
        <v>7</v>
      </c>
      <c r="D179" s="8" t="str">
        <f t="shared" si="3"/>
        <v>33-7</v>
      </c>
      <c r="E179" s="17">
        <f>IFERROR(VLOOKUP($A179,'CR ACT'!$A$3:$G$9999,2,0),"")</f>
        <v>0.74305555555555547</v>
      </c>
      <c r="F179" s="17" t="str">
        <f>IFERROR(VLOOKUP($A179,'CR ACT'!$A$3:$G$9999,3,0),"")</f>
        <v>VLRD</v>
      </c>
      <c r="G179" s="16" t="str">
        <f>IFERROR(VLOOKUP($A179,'CR ACT'!$A$3:$G$9999,4,0),"")</f>
        <v>KRKM</v>
      </c>
      <c r="H179" s="17" t="str">
        <f>IFERROR(VLOOKUP($A179,'CR ACT'!$A$3:$G$9999,5,0),"")</f>
        <v>PSL</v>
      </c>
      <c r="I179" s="17">
        <f>IFERROR(VLOOKUP($A179,'CR ACT'!$A$3:$G$9999,6,0),"")</f>
        <v>0.77083333333333326</v>
      </c>
      <c r="J179" s="18">
        <f>IFERROR(VLOOKUP($A179,'CR ACT'!$A$3:$G$9999,7,0),"")</f>
        <v>17</v>
      </c>
    </row>
    <row r="180" spans="1:11" ht="16.5" hidden="1" thickBot="1">
      <c r="A180" s="16"/>
      <c r="B180" s="138"/>
      <c r="C180" s="23"/>
      <c r="D180" s="8" t="str">
        <f t="shared" si="3"/>
        <v>0</v>
      </c>
      <c r="E180" s="24" t="str">
        <f>IFERROR(VLOOKUP($A180,'CR ACT'!$A$3:$G$9999,2,0),"")</f>
        <v/>
      </c>
      <c r="F180" s="24" t="str">
        <f>IFERROR(VLOOKUP($A180,'CR ACT'!$A$3:$G$9999,3,0),"")</f>
        <v/>
      </c>
      <c r="G180" s="23" t="str">
        <f>IFERROR(VLOOKUP($A180,'CR ACT'!$A$3:$G$9999,4,0),"")</f>
        <v/>
      </c>
      <c r="H180" s="24" t="str">
        <f>IFERROR(VLOOKUP($A180,'CR ACT'!$A$3:$G$9999,5,0),"")</f>
        <v/>
      </c>
      <c r="I180" s="24" t="str">
        <f>IFERROR(VLOOKUP($A180,'CR ACT'!$A$3:$G$9999,6,0),"")</f>
        <v/>
      </c>
      <c r="J180" s="25" t="str">
        <f>IFERROR(VLOOKUP($A180,'CR ACT'!$A$3:$G$9999,7,0),"")</f>
        <v/>
      </c>
    </row>
    <row r="181" spans="1:11" ht="15.75" hidden="1">
      <c r="A181" s="7">
        <v>42</v>
      </c>
      <c r="B181" s="123">
        <v>35</v>
      </c>
      <c r="C181" s="8">
        <v>1</v>
      </c>
      <c r="D181" s="8" t="str">
        <f t="shared" si="3"/>
        <v>35-1</v>
      </c>
      <c r="E181" s="9">
        <f>IFERROR(VLOOKUP($A181,'CR ACT'!$A$3:$G$9999,2,0),"")</f>
        <v>0.3576388888888889</v>
      </c>
      <c r="F181" s="9" t="str">
        <f>IFERROR(VLOOKUP($A181,'CR ACT'!$A$3:$G$9999,3,0),"")</f>
        <v>PSL</v>
      </c>
      <c r="G181" s="8" t="str">
        <f>IFERROR(VLOOKUP($A181,'CR ACT'!$A$3:$G$9999,4,0),"")</f>
        <v>NH</v>
      </c>
      <c r="H181" s="9" t="str">
        <f>IFERROR(VLOOKUP($A181,'CR ACT'!$A$3:$G$9999,5,0),"")</f>
        <v>KLKV</v>
      </c>
      <c r="I181" s="9">
        <f>IFERROR(VLOOKUP($A181,'CR ACT'!$A$3:$G$9999,6,0),"")</f>
        <v>0.36458333333333331</v>
      </c>
      <c r="J181" s="10">
        <f>IFERROR(VLOOKUP($A181,'CR ACT'!$A$3:$G$9999,7,0),"")</f>
        <v>3.5</v>
      </c>
    </row>
    <row r="182" spans="1:11" ht="15.75" hidden="1">
      <c r="A182" s="16">
        <v>186</v>
      </c>
      <c r="B182" s="124">
        <v>35</v>
      </c>
      <c r="C182" s="16">
        <v>2</v>
      </c>
      <c r="D182" s="8" t="str">
        <f t="shared" si="3"/>
        <v>35-2</v>
      </c>
      <c r="E182" s="17">
        <f>IFERROR(VLOOKUP($A182,'CR ACT'!$A$3:$G$9999,2,0),"")</f>
        <v>0.3576388888888889</v>
      </c>
      <c r="F182" s="17" t="str">
        <f>IFERROR(VLOOKUP($A182,'CR ACT'!$A$3:$G$9999,3,0),"")</f>
        <v>PSL</v>
      </c>
      <c r="G182" s="16" t="str">
        <f>IFERROR(VLOOKUP($A182,'CR ACT'!$A$3:$G$9999,4,0),"")</f>
        <v>KLKV-NH</v>
      </c>
      <c r="H182" s="17" t="str">
        <f>IFERROR(VLOOKUP($A182,'CR ACT'!$A$3:$G$9999,5,0),"")</f>
        <v>TVM</v>
      </c>
      <c r="I182" s="17">
        <f>IFERROR(VLOOKUP($A182,'CR ACT'!$A$3:$G$9999,6,0),"")</f>
        <v>0.4236111111111111</v>
      </c>
      <c r="J182" s="18">
        <f>IFERROR(VLOOKUP($A182,'CR ACT'!$A$3:$G$9999,7,0),"")</f>
        <v>37.200000000000003</v>
      </c>
    </row>
    <row r="183" spans="1:11" ht="15.75" hidden="1">
      <c r="A183" s="16">
        <v>405</v>
      </c>
      <c r="B183" s="123">
        <v>28</v>
      </c>
      <c r="C183" s="16">
        <v>3</v>
      </c>
      <c r="D183" s="8" t="str">
        <f t="shared" si="3"/>
        <v>28-3</v>
      </c>
      <c r="E183" s="17">
        <f>IFERROR(VLOOKUP($A183,'CR ACT'!$A$3:$G$9999,2,0),"")</f>
        <v>0.51388888888888895</v>
      </c>
      <c r="F183" s="17" t="str">
        <f>IFERROR(VLOOKUP($A183,'CR ACT'!$A$3:$G$9999,3,0),"")</f>
        <v>MC</v>
      </c>
      <c r="G183" s="16" t="str">
        <f>IFERROR(VLOOKUP($A183,'CR ACT'!$A$3:$G$9999,4,0),"")</f>
        <v>NH</v>
      </c>
      <c r="H183" s="17" t="str">
        <f>IFERROR(VLOOKUP($A183,'CR ACT'!$A$3:$G$9999,5,0),"")</f>
        <v>KLKV</v>
      </c>
      <c r="I183" s="17">
        <f>IFERROR(VLOOKUP($A183,'CR ACT'!$A$3:$G$9999,6,0),"")</f>
        <v>0.58680555555555558</v>
      </c>
      <c r="J183" s="18">
        <f>IFERROR(VLOOKUP($A183,'CR ACT'!$A$3:$G$9999,7,0),"")</f>
        <v>40</v>
      </c>
      <c r="K183" s="121"/>
    </row>
    <row r="184" spans="1:11" ht="15.75" hidden="1">
      <c r="A184" s="16">
        <v>232</v>
      </c>
      <c r="B184" s="124">
        <v>35</v>
      </c>
      <c r="C184" s="16">
        <v>4</v>
      </c>
      <c r="D184" s="8" t="str">
        <f t="shared" si="3"/>
        <v>35-4</v>
      </c>
      <c r="E184" s="17">
        <f>IFERROR(VLOOKUP($A184,'CR ACT'!$A$3:$G$9999,2,0),"")</f>
        <v>0.50694444444444442</v>
      </c>
      <c r="F184" s="17" t="str">
        <f>IFERROR(VLOOKUP($A184,'CR ACT'!$A$3:$G$9999,3,0),"")</f>
        <v>KLKV</v>
      </c>
      <c r="G184" s="16" t="str">
        <f>IFERROR(VLOOKUP($A184,'CR ACT'!$A$3:$G$9999,4,0),"")</f>
        <v>NH-TVM</v>
      </c>
      <c r="H184" s="17" t="str">
        <f>IFERROR(VLOOKUP($A184,'CR ACT'!$A$3:$G$9999,5,0),"")</f>
        <v>MC</v>
      </c>
      <c r="I184" s="17">
        <f>IFERROR(VLOOKUP($A184,'CR ACT'!$A$3:$G$9999,6,0),"")</f>
        <v>0.57638888888888884</v>
      </c>
      <c r="J184" s="18">
        <f>IFERROR(VLOOKUP($A184,'CR ACT'!$A$3:$G$9999,7,0),"")</f>
        <v>40</v>
      </c>
    </row>
    <row r="185" spans="1:11" ht="15.75" hidden="1">
      <c r="A185" s="16">
        <v>420</v>
      </c>
      <c r="B185" s="123">
        <v>50</v>
      </c>
      <c r="C185" s="16">
        <v>5</v>
      </c>
      <c r="D185" s="8" t="str">
        <f t="shared" si="3"/>
        <v>50-5</v>
      </c>
      <c r="E185" s="17">
        <f>IFERROR(VLOOKUP($A185,'CR ACT'!$A$3:$G$9999,2,0),"")</f>
        <v>0.52083333333333337</v>
      </c>
      <c r="F185" s="17" t="str">
        <f>IFERROR(VLOOKUP($A185,'CR ACT'!$A$3:$G$9999,3,0),"")</f>
        <v>TVM</v>
      </c>
      <c r="G185" s="16" t="str">
        <f>IFERROR(VLOOKUP($A185,'CR ACT'!$A$3:$G$9999,4,0),"")</f>
        <v>NH</v>
      </c>
      <c r="H185" s="17" t="str">
        <f>IFERROR(VLOOKUP($A185,'CR ACT'!$A$3:$G$9999,5,0),"")</f>
        <v>KLKV</v>
      </c>
      <c r="I185" s="17">
        <f>IFERROR(VLOOKUP($A185,'CR ACT'!$A$3:$G$9999,6,0),"")</f>
        <v>0.57638888888888895</v>
      </c>
      <c r="J185" s="18">
        <f>IFERROR(VLOOKUP($A185,'CR ACT'!$A$3:$G$9999,7,0),"")</f>
        <v>33.700000000000003</v>
      </c>
    </row>
    <row r="186" spans="1:11" ht="15.75" hidden="1">
      <c r="A186" s="16">
        <v>539</v>
      </c>
      <c r="B186" s="124">
        <v>35</v>
      </c>
      <c r="C186" s="16">
        <v>6</v>
      </c>
      <c r="D186" s="8" t="str">
        <f t="shared" si="3"/>
        <v>35-6</v>
      </c>
      <c r="E186" s="17">
        <f>IFERROR(VLOOKUP($A186,'CR ACT'!$A$3:$G$9999,2,0),"")</f>
        <v>0.67013888888888884</v>
      </c>
      <c r="F186" s="17" t="str">
        <f>IFERROR(VLOOKUP($A186,'CR ACT'!$A$3:$G$9999,3,0),"")</f>
        <v>KLKV</v>
      </c>
      <c r="G186" s="16" t="str">
        <f>IFERROR(VLOOKUP($A186,'CR ACT'!$A$3:$G$9999,4,0),"")</f>
        <v>KRKM</v>
      </c>
      <c r="H186" s="17" t="str">
        <f>IFERROR(VLOOKUP($A186,'CR ACT'!$A$3:$G$9999,5,0),"")</f>
        <v>VLRD</v>
      </c>
      <c r="I186" s="17">
        <f>IFERROR(VLOOKUP($A186,'CR ACT'!$A$3:$G$9999,6,0),"")</f>
        <v>0.69791666666666663</v>
      </c>
      <c r="J186" s="18">
        <f>IFERROR(VLOOKUP($A186,'CR ACT'!$A$3:$G$9999,7,0),"")</f>
        <v>17</v>
      </c>
    </row>
    <row r="187" spans="1:11" ht="15.75" hidden="1">
      <c r="A187" s="16">
        <v>554</v>
      </c>
      <c r="B187" s="123">
        <v>35</v>
      </c>
      <c r="C187" s="16">
        <v>7</v>
      </c>
      <c r="D187" s="8" t="str">
        <f t="shared" si="3"/>
        <v>35-7</v>
      </c>
      <c r="E187" s="17">
        <f>IFERROR(VLOOKUP($A187,'CR ACT'!$A$3:$G$9999,2,0),"")</f>
        <v>0.70486111111111116</v>
      </c>
      <c r="F187" s="17" t="str">
        <f>IFERROR(VLOOKUP($A187,'CR ACT'!$A$3:$G$9999,3,0),"")</f>
        <v>VLRD</v>
      </c>
      <c r="G187" s="16" t="str">
        <f>IFERROR(VLOOKUP($A187,'CR ACT'!$A$3:$G$9999,4,0),"")</f>
        <v>KRKM-KLKV</v>
      </c>
      <c r="H187" s="17" t="str">
        <f>IFERROR(VLOOKUP($A187,'CR ACT'!$A$3:$G$9999,5,0),"")</f>
        <v>PSL</v>
      </c>
      <c r="I187" s="17">
        <f>IFERROR(VLOOKUP($A187,'CR ACT'!$A$3:$G$9999,6,0),"")</f>
        <v>0.73958333333333337</v>
      </c>
      <c r="J187" s="18">
        <f>IFERROR(VLOOKUP($A187,'CR ACT'!$A$3:$G$9999,7,0),"")</f>
        <v>20.5</v>
      </c>
    </row>
    <row r="188" spans="1:11" ht="16.5" hidden="1" thickBot="1">
      <c r="A188" s="16"/>
      <c r="B188" s="138"/>
      <c r="C188" s="23"/>
      <c r="D188" s="8" t="str">
        <f t="shared" si="3"/>
        <v>0</v>
      </c>
      <c r="E188" s="24" t="str">
        <f>IFERROR(VLOOKUP($A188,'CR ACT'!$A$3:$G$9999,2,0),"")</f>
        <v/>
      </c>
      <c r="F188" s="24" t="str">
        <f>IFERROR(VLOOKUP($A188,'CR ACT'!$A$3:$G$9999,3,0),"")</f>
        <v/>
      </c>
      <c r="G188" s="23" t="str">
        <f>IFERROR(VLOOKUP($A188,'CR ACT'!$A$3:$G$9999,4,0),"")</f>
        <v/>
      </c>
      <c r="H188" s="24" t="str">
        <f>IFERROR(VLOOKUP($A188,'CR ACT'!$A$3:$G$9999,5,0),"")</f>
        <v/>
      </c>
      <c r="I188" s="24" t="str">
        <f>IFERROR(VLOOKUP($A188,'CR ACT'!$A$3:$G$9999,6,0),"")</f>
        <v/>
      </c>
      <c r="J188" s="25" t="str">
        <f>IFERROR(VLOOKUP($A188,'CR ACT'!$A$3:$G$9999,7,0),"")</f>
        <v/>
      </c>
    </row>
    <row r="189" spans="1:11" ht="15.75" hidden="1">
      <c r="A189" s="7">
        <v>41</v>
      </c>
      <c r="B189" s="123">
        <v>34</v>
      </c>
      <c r="C189" s="8">
        <v>1</v>
      </c>
      <c r="D189" s="8" t="str">
        <f t="shared" si="3"/>
        <v>34-1</v>
      </c>
      <c r="E189" s="9">
        <f>IFERROR(VLOOKUP($A189,'CR ACT'!$A$3:$G$9999,2,0),"")</f>
        <v>0.33680555555555602</v>
      </c>
      <c r="F189" s="9" t="str">
        <f>IFERROR(VLOOKUP($A189,'CR ACT'!$A$3:$G$9999,3,0),"")</f>
        <v>PSL</v>
      </c>
      <c r="G189" s="8" t="str">
        <f>IFERROR(VLOOKUP($A189,'CR ACT'!$A$3:$G$9999,4,0),"")</f>
        <v>NH</v>
      </c>
      <c r="H189" s="9" t="str">
        <f>IFERROR(VLOOKUP($A189,'CR ACT'!$A$3:$G$9999,5,0),"")</f>
        <v>KLKV</v>
      </c>
      <c r="I189" s="9">
        <f>IFERROR(VLOOKUP($A189,'CR ACT'!$A$3:$G$9999,6,0),"")</f>
        <v>0.34375000000000044</v>
      </c>
      <c r="J189" s="10">
        <f>IFERROR(VLOOKUP($A189,'CR ACT'!$A$3:$G$9999,7,0),"")</f>
        <v>3.5</v>
      </c>
    </row>
    <row r="190" spans="1:11" ht="15.75" hidden="1">
      <c r="A190" s="16">
        <v>184</v>
      </c>
      <c r="B190" s="124">
        <v>34</v>
      </c>
      <c r="C190" s="16">
        <v>2</v>
      </c>
      <c r="D190" s="8" t="str">
        <f t="shared" si="3"/>
        <v>34-2</v>
      </c>
      <c r="E190" s="17">
        <f>IFERROR(VLOOKUP($A190,'CR ACT'!$A$3:$G$9999,2,0),"")</f>
        <v>0.34027777777777773</v>
      </c>
      <c r="F190" s="17" t="str">
        <f>IFERROR(VLOOKUP($A190,'CR ACT'!$A$3:$G$9999,3,0),"")</f>
        <v>PSL</v>
      </c>
      <c r="G190" s="16" t="str">
        <f>IFERROR(VLOOKUP($A190,'CR ACT'!$A$3:$G$9999,4,0),"")</f>
        <v>KLKV-CVR</v>
      </c>
      <c r="H190" s="17" t="str">
        <f>IFERROR(VLOOKUP($A190,'CR ACT'!$A$3:$G$9999,5,0),"")</f>
        <v>TVM</v>
      </c>
      <c r="I190" s="17">
        <f>IFERROR(VLOOKUP($A190,'CR ACT'!$A$3:$G$9999,6,0),"")</f>
        <v>0.42013888888888884</v>
      </c>
      <c r="J190" s="18">
        <f>IFERROR(VLOOKUP($A190,'CR ACT'!$A$3:$G$9999,7,0),"")</f>
        <v>39.200000000000003</v>
      </c>
    </row>
    <row r="191" spans="1:11" ht="15.75" hidden="1">
      <c r="A191" s="16">
        <v>347</v>
      </c>
      <c r="B191" s="123">
        <v>57</v>
      </c>
      <c r="C191" s="16">
        <v>7</v>
      </c>
      <c r="D191" s="8" t="str">
        <f t="shared" si="3"/>
        <v>57-7</v>
      </c>
      <c r="E191" s="17">
        <f>IFERROR(VLOOKUP($A191,'CR ACT'!$A$3:$G$9999,2,0),"")</f>
        <v>0.52083333333333337</v>
      </c>
      <c r="F191" s="17" t="str">
        <f>IFERROR(VLOOKUP($A191,'CR ACT'!$A$3:$G$9999,3,0),"")</f>
        <v>MC</v>
      </c>
      <c r="G191" s="16" t="str">
        <f>IFERROR(VLOOKUP($A191,'CR ACT'!$A$3:$G$9999,4,0),"")</f>
        <v>NH</v>
      </c>
      <c r="H191" s="17" t="str">
        <f>IFERROR(VLOOKUP($A191,'CR ACT'!$A$3:$G$9999,5,0),"")</f>
        <v>KLKV</v>
      </c>
      <c r="I191" s="17">
        <f>IFERROR(VLOOKUP($A191,'CR ACT'!$A$3:$G$9999,6,0),"")</f>
        <v>0.59027777777777779</v>
      </c>
      <c r="J191" s="18">
        <f>IFERROR(VLOOKUP($A191,'CR ACT'!$A$3:$G$9999,7,0),"")</f>
        <v>40</v>
      </c>
    </row>
    <row r="192" spans="1:11" ht="15.75" hidden="1">
      <c r="A192" s="16">
        <v>227</v>
      </c>
      <c r="B192" s="124">
        <v>34</v>
      </c>
      <c r="C192" s="16">
        <v>4</v>
      </c>
      <c r="D192" s="8" t="str">
        <f t="shared" si="3"/>
        <v>34-4</v>
      </c>
      <c r="E192" s="17">
        <f>IFERROR(VLOOKUP($A192,'CR ACT'!$A$3:$G$9999,2,0),"")</f>
        <v>0.500000000000002</v>
      </c>
      <c r="F192" s="17" t="str">
        <f>IFERROR(VLOOKUP($A192,'CR ACT'!$A$3:$G$9999,3,0),"")</f>
        <v>KLKV</v>
      </c>
      <c r="G192" s="16" t="str">
        <f>IFERROR(VLOOKUP($A192,'CR ACT'!$A$3:$G$9999,4,0),"")</f>
        <v>NH</v>
      </c>
      <c r="H192" s="17" t="str">
        <f>IFERROR(VLOOKUP($A192,'CR ACT'!$A$3:$G$9999,5,0),"")</f>
        <v>MC</v>
      </c>
      <c r="I192" s="17">
        <f>IFERROR(VLOOKUP($A192,'CR ACT'!$A$3:$G$9999,6,0),"")</f>
        <v>0.56944444444444642</v>
      </c>
      <c r="J192" s="18">
        <f>IFERROR(VLOOKUP($A192,'CR ACT'!$A$3:$G$9999,7,0),"")</f>
        <v>40</v>
      </c>
    </row>
    <row r="193" spans="1:10" ht="15.75" hidden="1">
      <c r="A193" s="16">
        <v>470</v>
      </c>
      <c r="B193" s="123">
        <v>68</v>
      </c>
      <c r="C193" s="16">
        <v>5</v>
      </c>
      <c r="D193" s="8" t="str">
        <f t="shared" si="3"/>
        <v>68-5</v>
      </c>
      <c r="E193" s="17">
        <f>IFERROR(VLOOKUP($A193,'CR ACT'!$A$3:$G$9999,2,0),"")</f>
        <v>0.52777777777777779</v>
      </c>
      <c r="F193" s="17" t="str">
        <f>IFERROR(VLOOKUP($A193,'CR ACT'!$A$3:$G$9999,3,0),"")</f>
        <v>TVM</v>
      </c>
      <c r="G193" s="16" t="str">
        <f>IFERROR(VLOOKUP($A193,'CR ACT'!$A$3:$G$9999,4,0),"")</f>
        <v>NH</v>
      </c>
      <c r="H193" s="17" t="str">
        <f>IFERROR(VLOOKUP($A193,'CR ACT'!$A$3:$G$9999,5,0),"")</f>
        <v>KLKV</v>
      </c>
      <c r="I193" s="17">
        <f>IFERROR(VLOOKUP($A193,'CR ACT'!$A$3:$G$9999,6,0),"")</f>
        <v>0.58333333333333337</v>
      </c>
      <c r="J193" s="18">
        <f>IFERROR(VLOOKUP($A193,'CR ACT'!$A$3:$G$9999,7,0),"")</f>
        <v>33.700000000000003</v>
      </c>
    </row>
    <row r="194" spans="1:10" ht="15.75" hidden="1">
      <c r="A194" s="16">
        <v>534</v>
      </c>
      <c r="B194" s="124">
        <v>34</v>
      </c>
      <c r="C194" s="16">
        <v>6</v>
      </c>
      <c r="D194" s="8" t="str">
        <f t="shared" si="3"/>
        <v>34-6</v>
      </c>
      <c r="E194" s="17">
        <f>IFERROR(VLOOKUP($A194,'CR ACT'!$A$3:$G$9999,2,0),"")</f>
        <v>0.65972222222222221</v>
      </c>
      <c r="F194" s="17" t="str">
        <f>IFERROR(VLOOKUP($A194,'CR ACT'!$A$3:$G$9999,3,0),"")</f>
        <v>KLKV</v>
      </c>
      <c r="G194" s="16" t="str">
        <f>IFERROR(VLOOKUP($A194,'CR ACT'!$A$3:$G$9999,4,0),"")</f>
        <v>KRKM</v>
      </c>
      <c r="H194" s="17" t="str">
        <f>IFERROR(VLOOKUP($A194,'CR ACT'!$A$3:$G$9999,5,0),"")</f>
        <v>VLRD</v>
      </c>
      <c r="I194" s="17">
        <f>IFERROR(VLOOKUP($A194,'CR ACT'!$A$3:$G$9999,6,0),"")</f>
        <v>0.6875</v>
      </c>
      <c r="J194" s="18">
        <f>IFERROR(VLOOKUP($A194,'CR ACT'!$A$3:$G$9999,7,0),"")</f>
        <v>17</v>
      </c>
    </row>
    <row r="195" spans="1:10" ht="15.75" hidden="1">
      <c r="A195" s="16">
        <v>581</v>
      </c>
      <c r="B195" s="123">
        <v>34</v>
      </c>
      <c r="C195" s="16">
        <v>7</v>
      </c>
      <c r="D195" s="8" t="str">
        <f t="shared" si="3"/>
        <v>34-7</v>
      </c>
      <c r="E195" s="17">
        <f>IFERROR(VLOOKUP($A195,'CR ACT'!$A$3:$G$9999,2,0),"")</f>
        <v>0.69444444444444453</v>
      </c>
      <c r="F195" s="17" t="str">
        <f>IFERROR(VLOOKUP($A195,'CR ACT'!$A$3:$G$9999,3,0),"")</f>
        <v>VLRD</v>
      </c>
      <c r="G195" s="16" t="str">
        <f>IFERROR(VLOOKUP($A195,'CR ACT'!$A$3:$G$9999,4,0),"")</f>
        <v>KRKM-KLKV</v>
      </c>
      <c r="H195" s="17" t="str">
        <f>IFERROR(VLOOKUP($A195,'CR ACT'!$A$3:$G$9999,5,0),"")</f>
        <v>PSL</v>
      </c>
      <c r="I195" s="17">
        <f>IFERROR(VLOOKUP($A195,'CR ACT'!$A$3:$G$9999,6,0),"")</f>
        <v>0.72916666666666674</v>
      </c>
      <c r="J195" s="18">
        <f>IFERROR(VLOOKUP($A195,'CR ACT'!$A$3:$G$9999,7,0),"")</f>
        <v>20.5</v>
      </c>
    </row>
    <row r="196" spans="1:10" ht="16.5" hidden="1" thickBot="1">
      <c r="A196" s="16"/>
      <c r="B196" s="138"/>
      <c r="C196" s="23"/>
      <c r="D196" s="8" t="str">
        <f t="shared" si="3"/>
        <v>0</v>
      </c>
      <c r="E196" s="24" t="str">
        <f>IFERROR(VLOOKUP($A196,'CR ACT'!$A$3:$G$9999,2,0),"")</f>
        <v/>
      </c>
      <c r="F196" s="24" t="str">
        <f>IFERROR(VLOOKUP($A196,'CR ACT'!$A$3:$G$9999,3,0),"")</f>
        <v/>
      </c>
      <c r="G196" s="23" t="str">
        <f>IFERROR(VLOOKUP($A196,'CR ACT'!$A$3:$G$9999,4,0),"")</f>
        <v/>
      </c>
      <c r="H196" s="24" t="str">
        <f>IFERROR(VLOOKUP($A196,'CR ACT'!$A$3:$G$9999,5,0),"")</f>
        <v/>
      </c>
      <c r="I196" s="24" t="str">
        <f>IFERROR(VLOOKUP($A196,'CR ACT'!$A$3:$G$9999,6,0),"")</f>
        <v/>
      </c>
      <c r="J196" s="25" t="str">
        <f>IFERROR(VLOOKUP($A196,'CR ACT'!$A$3:$G$9999,7,0),"")</f>
        <v/>
      </c>
    </row>
    <row r="197" spans="1:10" ht="15.75" hidden="1">
      <c r="A197" s="7">
        <v>138</v>
      </c>
      <c r="B197" s="123">
        <v>36</v>
      </c>
      <c r="C197" s="8">
        <v>1</v>
      </c>
      <c r="D197" s="8" t="str">
        <f t="shared" si="3"/>
        <v>36-1</v>
      </c>
      <c r="E197" s="9">
        <f>IFERROR(VLOOKUP($A197,'CR ACT'!$A$3:$G$9999,2,0),"")</f>
        <v>0.22222222222222221</v>
      </c>
      <c r="F197" s="9" t="str">
        <f>IFERROR(VLOOKUP($A197,'CR ACT'!$A$3:$G$9999,3,0),"")</f>
        <v>PSL</v>
      </c>
      <c r="G197" s="8" t="str">
        <f>IFERROR(VLOOKUP($A197,'CR ACT'!$A$3:$G$9999,4,0),"")</f>
        <v>ALMP-DVPM</v>
      </c>
      <c r="H197" s="9" t="str">
        <f>IFERROR(VLOOKUP($A197,'CR ACT'!$A$3:$G$9999,5,0),"")</f>
        <v>TVM</v>
      </c>
      <c r="I197" s="9">
        <f>IFERROR(VLOOKUP($A197,'CR ACT'!$A$3:$G$9999,6,0),"")</f>
        <v>0.28819444444444442</v>
      </c>
      <c r="J197" s="10">
        <f>IFERROR(VLOOKUP($A197,'CR ACT'!$A$3:$G$9999,7,0),"")</f>
        <v>38.5</v>
      </c>
    </row>
    <row r="198" spans="1:10" ht="15.75" hidden="1">
      <c r="A198" s="16">
        <v>584</v>
      </c>
      <c r="B198" s="124">
        <v>36</v>
      </c>
      <c r="C198" s="16">
        <v>2</v>
      </c>
      <c r="D198" s="8" t="str">
        <f t="shared" si="3"/>
        <v>36-2</v>
      </c>
      <c r="E198" s="17">
        <f>IFERROR(VLOOKUP($A198,'CR ACT'!$A$3:$G$9999,2,0),"")</f>
        <v>0.29513888888888901</v>
      </c>
      <c r="F198" s="17" t="str">
        <f>IFERROR(VLOOKUP($A198,'CR ACT'!$A$3:$G$9999,3,0),"")</f>
        <v>TVM</v>
      </c>
      <c r="G198" s="16" t="str">
        <f>IFERROR(VLOOKUP($A198,'CR ACT'!$A$3:$G$9999,4,0),"")</f>
        <v>DVPM-ALMP</v>
      </c>
      <c r="H198" s="17" t="str">
        <f>IFERROR(VLOOKUP($A198,'CR ACT'!$A$3:$G$9999,5,0),"")</f>
        <v>KLKV</v>
      </c>
      <c r="I198" s="17">
        <f>IFERROR(VLOOKUP($A198,'CR ACT'!$A$3:$G$9999,6,0),"")</f>
        <v>0.36111111111111122</v>
      </c>
      <c r="J198" s="18">
        <f>IFERROR(VLOOKUP($A198,'CR ACT'!$A$3:$G$9999,7,0),"")</f>
        <v>38.5</v>
      </c>
    </row>
    <row r="199" spans="1:10" ht="15.75" hidden="1">
      <c r="A199" s="16">
        <v>198</v>
      </c>
      <c r="B199" s="123">
        <v>36</v>
      </c>
      <c r="C199" s="16">
        <v>3</v>
      </c>
      <c r="D199" s="8" t="str">
        <f t="shared" ref="D199:D262" si="4">B199&amp;-C199</f>
        <v>36-3</v>
      </c>
      <c r="E199" s="17">
        <f>IFERROR(VLOOKUP($A199,'CR ACT'!$A$3:$G$9999,2,0),"")</f>
        <v>0.38194444444444398</v>
      </c>
      <c r="F199" s="17" t="str">
        <f>IFERROR(VLOOKUP($A199,'CR ACT'!$A$3:$G$9999,3,0),"")</f>
        <v>KLKV</v>
      </c>
      <c r="G199" s="16" t="str">
        <f>IFERROR(VLOOKUP($A199,'CR ACT'!$A$3:$G$9999,4,0),"")</f>
        <v>NH</v>
      </c>
      <c r="H199" s="17" t="str">
        <f>IFERROR(VLOOKUP($A199,'CR ACT'!$A$3:$G$9999,5,0),"")</f>
        <v>TVM</v>
      </c>
      <c r="I199" s="17">
        <f>IFERROR(VLOOKUP($A199,'CR ACT'!$A$3:$G$9999,6,0),"")</f>
        <v>0.43749999999999956</v>
      </c>
      <c r="J199" s="18">
        <f>IFERROR(VLOOKUP($A199,'CR ACT'!$A$3:$G$9999,7,0),"")</f>
        <v>33.700000000000003</v>
      </c>
    </row>
    <row r="200" spans="1:10" ht="15.75" hidden="1">
      <c r="A200" s="16">
        <v>411</v>
      </c>
      <c r="B200" s="124">
        <v>27</v>
      </c>
      <c r="C200" s="16">
        <v>5</v>
      </c>
      <c r="D200" s="8" t="str">
        <f t="shared" si="4"/>
        <v>27-5</v>
      </c>
      <c r="E200" s="17">
        <f>IFERROR(VLOOKUP($A200,'CR ACT'!$A$3:$G$9999,2,0),"")</f>
        <v>0.53472222222222199</v>
      </c>
      <c r="F200" s="17" t="str">
        <f>IFERROR(VLOOKUP($A200,'CR ACT'!$A$3:$G$9999,3,0),"")</f>
        <v>MC</v>
      </c>
      <c r="G200" s="16" t="str">
        <f>IFERROR(VLOOKUP($A200,'CR ACT'!$A$3:$G$9999,4,0),"")</f>
        <v>NH</v>
      </c>
      <c r="H200" s="17" t="str">
        <f>IFERROR(VLOOKUP($A200,'CR ACT'!$A$3:$G$9999,5,0),"")</f>
        <v>KLKV</v>
      </c>
      <c r="I200" s="17">
        <f>IFERROR(VLOOKUP($A200,'CR ACT'!$A$3:$G$9999,6,0),"")</f>
        <v>0.60416666666666641</v>
      </c>
      <c r="J200" s="18">
        <f>IFERROR(VLOOKUP($A200,'CR ACT'!$A$3:$G$9999,7,0),"")</f>
        <v>40</v>
      </c>
    </row>
    <row r="201" spans="1:10" ht="15.75" hidden="1">
      <c r="A201" s="16">
        <v>521</v>
      </c>
      <c r="B201" s="123">
        <v>36</v>
      </c>
      <c r="C201" s="16">
        <v>5</v>
      </c>
      <c r="D201" s="8" t="str">
        <f t="shared" si="4"/>
        <v>36-5</v>
      </c>
      <c r="E201" s="17">
        <f>IFERROR(VLOOKUP($A201,'CR ACT'!$A$3:$G$9999,2,0),"")</f>
        <v>0.51388888888888895</v>
      </c>
      <c r="F201" s="17" t="str">
        <f>IFERROR(VLOOKUP($A201,'CR ACT'!$A$3:$G$9999,3,0),"")</f>
        <v>KLKV</v>
      </c>
      <c r="G201" s="16" t="str">
        <f>IFERROR(VLOOKUP($A201,'CR ACT'!$A$3:$G$9999,4,0),"")</f>
        <v>KRKM</v>
      </c>
      <c r="H201" s="17" t="str">
        <f>IFERROR(VLOOKUP($A201,'CR ACT'!$A$3:$G$9999,5,0),"")</f>
        <v>VLRD</v>
      </c>
      <c r="I201" s="17">
        <f>IFERROR(VLOOKUP($A201,'CR ACT'!$A$3:$G$9999,6,0),"")</f>
        <v>0.54166666666666674</v>
      </c>
      <c r="J201" s="18">
        <f>IFERROR(VLOOKUP($A201,'CR ACT'!$A$3:$G$9999,7,0),"")</f>
        <v>17</v>
      </c>
    </row>
    <row r="202" spans="1:10" ht="15.75" hidden="1">
      <c r="A202" s="16">
        <v>565</v>
      </c>
      <c r="B202" s="124">
        <v>36</v>
      </c>
      <c r="C202" s="16">
        <v>6</v>
      </c>
      <c r="D202" s="8" t="str">
        <f t="shared" si="4"/>
        <v>36-6</v>
      </c>
      <c r="E202" s="17">
        <f>IFERROR(VLOOKUP($A202,'CR ACT'!$A$3:$G$9999,2,0),"")</f>
        <v>0.54861111111111105</v>
      </c>
      <c r="F202" s="17" t="str">
        <f>IFERROR(VLOOKUP($A202,'CR ACT'!$A$3:$G$9999,3,0),"")</f>
        <v>VLRD</v>
      </c>
      <c r="G202" s="16" t="str">
        <f>IFERROR(VLOOKUP($A202,'CR ACT'!$A$3:$G$9999,4,0),"")</f>
        <v>KRKM-KLKV</v>
      </c>
      <c r="H202" s="17" t="str">
        <f>IFERROR(VLOOKUP($A202,'CR ACT'!$A$3:$G$9999,5,0),"")</f>
        <v>PSL</v>
      </c>
      <c r="I202" s="17">
        <f>IFERROR(VLOOKUP($A202,'CR ACT'!$A$3:$G$9999,6,0),"")</f>
        <v>0.58333333333333326</v>
      </c>
      <c r="J202" s="18">
        <f>IFERROR(VLOOKUP($A202,'CR ACT'!$A$3:$G$9999,7,0),"")</f>
        <v>20.5</v>
      </c>
    </row>
    <row r="203" spans="1:10" ht="15.75" hidden="1">
      <c r="A203" s="16"/>
      <c r="B203" s="123"/>
      <c r="C203" s="16"/>
      <c r="D203" s="8" t="str">
        <f t="shared" si="4"/>
        <v>0</v>
      </c>
      <c r="E203" s="17" t="str">
        <f>IFERROR(VLOOKUP($A203,'CR ACT'!$A$3:$G$9999,2,0),"")</f>
        <v/>
      </c>
      <c r="F203" s="17" t="str">
        <f>IFERROR(VLOOKUP($A203,'CR ACT'!$A$3:$G$9999,3,0),"")</f>
        <v/>
      </c>
      <c r="G203" s="16" t="str">
        <f>IFERROR(VLOOKUP($A203,'CR ACT'!$A$3:$G$9999,4,0),"")</f>
        <v/>
      </c>
      <c r="H203" s="17" t="str">
        <f>IFERROR(VLOOKUP($A203,'CR ACT'!$A$3:$G$9999,5,0),"")</f>
        <v/>
      </c>
      <c r="I203" s="17" t="str">
        <f>IFERROR(VLOOKUP($A203,'CR ACT'!$A$3:$G$9999,6,0),"")</f>
        <v/>
      </c>
      <c r="J203" s="18" t="str">
        <f>IFERROR(VLOOKUP($A203,'CR ACT'!$A$3:$G$9999,7,0),"")</f>
        <v/>
      </c>
    </row>
    <row r="204" spans="1:10" ht="16.5" hidden="1" thickBot="1">
      <c r="A204" s="16"/>
      <c r="B204" s="138"/>
      <c r="C204" s="23"/>
      <c r="D204" s="8" t="str">
        <f t="shared" si="4"/>
        <v>0</v>
      </c>
      <c r="E204" s="24" t="str">
        <f>IFERROR(VLOOKUP($A204,'CR ACT'!$A$3:$G$9999,2,0),"")</f>
        <v/>
      </c>
      <c r="F204" s="24" t="str">
        <f>IFERROR(VLOOKUP($A204,'CR ACT'!$A$3:$G$9999,3,0),"")</f>
        <v/>
      </c>
      <c r="G204" s="23" t="str">
        <f>IFERROR(VLOOKUP($A204,'CR ACT'!$A$3:$G$9999,4,0),"")</f>
        <v/>
      </c>
      <c r="H204" s="24" t="str">
        <f>IFERROR(VLOOKUP($A204,'CR ACT'!$A$3:$G$9999,5,0),"")</f>
        <v/>
      </c>
      <c r="I204" s="24" t="str">
        <f>IFERROR(VLOOKUP($A204,'CR ACT'!$A$3:$G$9999,6,0),"")</f>
        <v/>
      </c>
      <c r="J204" s="25" t="str">
        <f>IFERROR(VLOOKUP($A204,'CR ACT'!$A$3:$G$9999,7,0),"")</f>
        <v/>
      </c>
    </row>
    <row r="205" spans="1:10" ht="15.75" hidden="1">
      <c r="A205" s="7">
        <v>585</v>
      </c>
      <c r="B205" s="123">
        <v>37</v>
      </c>
      <c r="C205" s="8">
        <v>1</v>
      </c>
      <c r="D205" s="8" t="str">
        <f t="shared" si="4"/>
        <v>37-1</v>
      </c>
      <c r="E205" s="9">
        <f>IFERROR(VLOOKUP($A205,'CR ACT'!$A$3:$G$9999,2,0),"")</f>
        <v>0.22916666666666666</v>
      </c>
      <c r="F205" s="9" t="str">
        <f>IFERROR(VLOOKUP($A205,'CR ACT'!$A$3:$G$9999,3,0),"")</f>
        <v>PSL</v>
      </c>
      <c r="G205" s="8" t="str">
        <f>IFERROR(VLOOKUP($A205,'CR ACT'!$A$3:$G$9999,4,0),"")</f>
        <v>AVPM</v>
      </c>
      <c r="H205" s="9" t="str">
        <f>IFERROR(VLOOKUP($A205,'CR ACT'!$A$3:$G$9999,5,0),"")</f>
        <v>MC</v>
      </c>
      <c r="I205" s="9">
        <f>IFERROR(VLOOKUP($A205,'CR ACT'!$A$3:$G$9999,6,0),"")</f>
        <v>0.33333333333333365</v>
      </c>
      <c r="J205" s="10">
        <f>IFERROR(VLOOKUP($A205,'CR ACT'!$A$3:$G$9999,7,0),"")</f>
        <v>58</v>
      </c>
    </row>
    <row r="206" spans="1:10" ht="15.75" hidden="1">
      <c r="A206" s="16">
        <v>410</v>
      </c>
      <c r="B206" s="124">
        <v>29</v>
      </c>
      <c r="C206" s="16">
        <v>5</v>
      </c>
      <c r="D206" s="8" t="str">
        <f t="shared" si="4"/>
        <v>29-5</v>
      </c>
      <c r="E206" s="17">
        <f>IFERROR(VLOOKUP($A206,'CR ACT'!$A$3:$G$9999,2,0),"")</f>
        <v>0.54166666666666663</v>
      </c>
      <c r="F206" s="17" t="str">
        <f>IFERROR(VLOOKUP($A206,'CR ACT'!$A$3:$G$9999,3,0),"")</f>
        <v>TVM</v>
      </c>
      <c r="G206" s="16" t="str">
        <f>IFERROR(VLOOKUP($A206,'CR ACT'!$A$3:$G$9999,4,0),"")</f>
        <v>NH-KLKV</v>
      </c>
      <c r="H206" s="17" t="str">
        <f>IFERROR(VLOOKUP($A206,'CR ACT'!$A$3:$G$9999,5,0),"")</f>
        <v>PSL</v>
      </c>
      <c r="I206" s="17">
        <f>IFERROR(VLOOKUP($A206,'CR ACT'!$A$3:$G$9999,6,0),"")</f>
        <v>0.60416666666666663</v>
      </c>
      <c r="J206" s="18">
        <f>IFERROR(VLOOKUP($A206,'CR ACT'!$A$3:$G$9999,7,0),"")</f>
        <v>37.200000000000003</v>
      </c>
    </row>
    <row r="207" spans="1:10" ht="15.75" hidden="1">
      <c r="A207" s="16">
        <v>191</v>
      </c>
      <c r="B207" s="123">
        <v>37</v>
      </c>
      <c r="C207" s="16">
        <v>3</v>
      </c>
      <c r="D207" s="8" t="str">
        <f t="shared" si="4"/>
        <v>37-3</v>
      </c>
      <c r="E207" s="17">
        <f>IFERROR(VLOOKUP($A207,'CR ACT'!$A$3:$G$9999,2,0),"")</f>
        <v>0.4375</v>
      </c>
      <c r="F207" s="17" t="str">
        <f>IFERROR(VLOOKUP($A207,'CR ACT'!$A$3:$G$9999,3,0),"")</f>
        <v>KLKV</v>
      </c>
      <c r="G207" s="16" t="str">
        <f>IFERROR(VLOOKUP($A207,'CR ACT'!$A$3:$G$9999,4,0),"")</f>
        <v>NH</v>
      </c>
      <c r="H207" s="17" t="str">
        <f>IFERROR(VLOOKUP($A207,'CR ACT'!$A$3:$G$9999,5,0),"")</f>
        <v>TVM</v>
      </c>
      <c r="I207" s="17">
        <f>IFERROR(VLOOKUP($A207,'CR ACT'!$A$3:$G$9999,6,0),"")</f>
        <v>0.49305555555555558</v>
      </c>
      <c r="J207" s="18">
        <f>IFERROR(VLOOKUP($A207,'CR ACT'!$A$3:$G$9999,7,0),"")</f>
        <v>33.700000000000003</v>
      </c>
    </row>
    <row r="208" spans="1:10" ht="15.75" hidden="1">
      <c r="A208" s="16">
        <v>345</v>
      </c>
      <c r="B208" s="124">
        <v>42</v>
      </c>
      <c r="C208" s="16">
        <v>5</v>
      </c>
      <c r="D208" s="8" t="str">
        <f t="shared" si="4"/>
        <v>42-5</v>
      </c>
      <c r="E208" s="17">
        <f>IFERROR(VLOOKUP($A208,'CR ACT'!$A$3:$G$9999,2,0),"")</f>
        <v>0.54513888888888895</v>
      </c>
      <c r="F208" s="17" t="str">
        <f>IFERROR(VLOOKUP($A208,'CR ACT'!$A$3:$G$9999,3,0),"")</f>
        <v>TVM</v>
      </c>
      <c r="G208" s="16" t="str">
        <f>IFERROR(VLOOKUP($A208,'CR ACT'!$A$3:$G$9999,4,0),"")</f>
        <v>NH</v>
      </c>
      <c r="H208" s="17" t="str">
        <f>IFERROR(VLOOKUP($A208,'CR ACT'!$A$3:$G$9999,5,0),"")</f>
        <v>NTA</v>
      </c>
      <c r="I208" s="17">
        <f>IFERROR(VLOOKUP($A208,'CR ACT'!$A$3:$G$9999,6,0),"")</f>
        <v>0.57638888888888895</v>
      </c>
      <c r="J208" s="18">
        <f>IFERROR(VLOOKUP($A208,'CR ACT'!$A$3:$G$9999,7,0),"")</f>
        <v>20.7</v>
      </c>
    </row>
    <row r="209" spans="1:10" ht="15.75" hidden="1">
      <c r="A209" s="16">
        <v>86</v>
      </c>
      <c r="B209" s="123">
        <v>37</v>
      </c>
      <c r="C209" s="16">
        <v>5</v>
      </c>
      <c r="D209" s="8" t="str">
        <f t="shared" si="4"/>
        <v>37-5</v>
      </c>
      <c r="E209" s="17">
        <f>IFERROR(VLOOKUP($A209,'CR ACT'!$A$3:$G$9999,2,0),"")</f>
        <v>0.55902777777777779</v>
      </c>
      <c r="F209" s="17" t="str">
        <f>IFERROR(VLOOKUP($A209,'CR ACT'!$A$3:$G$9999,3,0),"")</f>
        <v>KLKV</v>
      </c>
      <c r="G209" s="16" t="str">
        <f>IFERROR(VLOOKUP($A209,'CR ACT'!$A$3:$G$9999,4,0),"")</f>
        <v>NH</v>
      </c>
      <c r="H209" s="17" t="str">
        <f>IFERROR(VLOOKUP($A209,'CR ACT'!$A$3:$G$9999,5,0),"")</f>
        <v>PSL</v>
      </c>
      <c r="I209" s="17">
        <f>IFERROR(VLOOKUP($A209,'CR ACT'!$A$3:$G$9999,6,0),"")</f>
        <v>0.56597222222222221</v>
      </c>
      <c r="J209" s="18">
        <f>IFERROR(VLOOKUP($A209,'CR ACT'!$A$3:$G$9999,7,0),"")</f>
        <v>3.5</v>
      </c>
    </row>
    <row r="210" spans="1:10" ht="15.75" hidden="1">
      <c r="A210" s="16"/>
      <c r="B210" s="124"/>
      <c r="C210" s="16"/>
      <c r="D210" s="8" t="str">
        <f t="shared" si="4"/>
        <v>0</v>
      </c>
      <c r="E210" s="17" t="str">
        <f>IFERROR(VLOOKUP($A210,'CR ACT'!$A$3:$G$9999,2,0),"")</f>
        <v/>
      </c>
      <c r="F210" s="17" t="str">
        <f>IFERROR(VLOOKUP($A210,'CR ACT'!$A$3:$G$9999,3,0),"")</f>
        <v/>
      </c>
      <c r="G210" s="16" t="str">
        <f>IFERROR(VLOOKUP($A210,'CR ACT'!$A$3:$G$9999,4,0),"")</f>
        <v/>
      </c>
      <c r="H210" s="17" t="str">
        <f>IFERROR(VLOOKUP($A210,'CR ACT'!$A$3:$G$9999,5,0),"")</f>
        <v/>
      </c>
      <c r="I210" s="17" t="str">
        <f>IFERROR(VLOOKUP($A210,'CR ACT'!$A$3:$G$9999,6,0),"")</f>
        <v/>
      </c>
      <c r="J210" s="18" t="str">
        <f>IFERROR(VLOOKUP($A210,'CR ACT'!$A$3:$G$9999,7,0),"")</f>
        <v/>
      </c>
    </row>
    <row r="211" spans="1:10" ht="15.75" hidden="1">
      <c r="A211" s="16"/>
      <c r="B211" s="138"/>
      <c r="C211" s="16"/>
      <c r="D211" s="8" t="str">
        <f t="shared" si="4"/>
        <v>0</v>
      </c>
      <c r="E211" s="17" t="str">
        <f>IFERROR(VLOOKUP($A211,'CR ACT'!$A$3:$G$9999,2,0),"")</f>
        <v/>
      </c>
      <c r="F211" s="17" t="str">
        <f>IFERROR(VLOOKUP($A211,'CR ACT'!$A$3:$G$9999,3,0),"")</f>
        <v/>
      </c>
      <c r="G211" s="16" t="str">
        <f>IFERROR(VLOOKUP($A211,'CR ACT'!$A$3:$G$9999,4,0),"")</f>
        <v/>
      </c>
      <c r="H211" s="17" t="str">
        <f>IFERROR(VLOOKUP($A211,'CR ACT'!$A$3:$G$9999,5,0),"")</f>
        <v/>
      </c>
      <c r="I211" s="17" t="str">
        <f>IFERROR(VLOOKUP($A211,'CR ACT'!$A$3:$G$9999,6,0),"")</f>
        <v/>
      </c>
      <c r="J211" s="18" t="str">
        <f>IFERROR(VLOOKUP($A211,'CR ACT'!$A$3:$G$9999,7,0),"")</f>
        <v/>
      </c>
    </row>
    <row r="212" spans="1:10" ht="16.5" hidden="1" thickBot="1">
      <c r="A212" s="16"/>
      <c r="B212" s="138"/>
      <c r="C212" s="23"/>
      <c r="D212" s="8" t="str">
        <f t="shared" si="4"/>
        <v>0</v>
      </c>
      <c r="E212" s="24" t="str">
        <f>IFERROR(VLOOKUP($A212,'CR ACT'!$A$3:$G$9999,2,0),"")</f>
        <v/>
      </c>
      <c r="F212" s="24" t="str">
        <f>IFERROR(VLOOKUP($A212,'CR ACT'!$A$3:$G$9999,3,0),"")</f>
        <v/>
      </c>
      <c r="G212" s="23" t="str">
        <f>IFERROR(VLOOKUP($A212,'CR ACT'!$A$3:$G$9999,4,0),"")</f>
        <v/>
      </c>
      <c r="H212" s="24" t="str">
        <f>IFERROR(VLOOKUP($A212,'CR ACT'!$A$3:$G$9999,5,0),"")</f>
        <v/>
      </c>
      <c r="I212" s="24" t="str">
        <f>IFERROR(VLOOKUP($A212,'CR ACT'!$A$3:$G$9999,6,0),"")</f>
        <v/>
      </c>
      <c r="J212" s="25" t="str">
        <f>IFERROR(VLOOKUP($A212,'CR ACT'!$A$3:$G$9999,7,0),"")</f>
        <v/>
      </c>
    </row>
    <row r="213" spans="1:10" ht="15.75" hidden="1">
      <c r="A213" s="7">
        <v>623</v>
      </c>
      <c r="B213" s="123">
        <v>38</v>
      </c>
      <c r="C213" s="8">
        <v>1</v>
      </c>
      <c r="D213" s="8" t="str">
        <f t="shared" si="4"/>
        <v>38-1</v>
      </c>
      <c r="E213" s="9">
        <f>IFERROR(VLOOKUP($A213,'CR ACT'!$A$3:$G$9999,2,0),"")</f>
        <v>0.21527777777777801</v>
      </c>
      <c r="F213" s="9" t="str">
        <f>IFERROR(VLOOKUP($A213,'CR ACT'!$A$3:$G$9999,3,0),"")</f>
        <v>PSL</v>
      </c>
      <c r="G213" s="8" t="str">
        <f>IFERROR(VLOOKUP($A213,'CR ACT'!$A$3:$G$9999,4,0),"")</f>
        <v>KRKM-MYL-KTDA</v>
      </c>
      <c r="H213" s="9" t="str">
        <f>IFERROR(VLOOKUP($A213,'CR ACT'!$A$3:$G$9999,5,0),"")</f>
        <v>TVM</v>
      </c>
      <c r="I213" s="9">
        <f>IFERROR(VLOOKUP($A213,'CR ACT'!$A$3:$G$9999,6,0),"")</f>
        <v>0.31250000000000022</v>
      </c>
      <c r="J213" s="10">
        <f>IFERROR(VLOOKUP($A213,'CR ACT'!$A$3:$G$9999,7,0),"")</f>
        <v>57</v>
      </c>
    </row>
    <row r="214" spans="1:10" ht="15.75" hidden="1">
      <c r="A214" s="16">
        <v>673</v>
      </c>
      <c r="B214" s="124">
        <v>38</v>
      </c>
      <c r="C214" s="16">
        <v>2</v>
      </c>
      <c r="D214" s="8" t="str">
        <f t="shared" si="4"/>
        <v>38-2</v>
      </c>
      <c r="E214" s="17">
        <f>IFERROR(VLOOKUP($A214,'CR ACT'!$A$3:$G$9999,2,0),"")</f>
        <v>0.31944444444444398</v>
      </c>
      <c r="F214" s="17" t="str">
        <f>IFERROR(VLOOKUP($A214,'CR ACT'!$A$3:$G$9999,3,0),"")</f>
        <v>TVM</v>
      </c>
      <c r="G214" s="16" t="str">
        <f>IFERROR(VLOOKUP($A214,'CR ACT'!$A$3:$G$9999,4,0),"")</f>
        <v>MYL-KTDA</v>
      </c>
      <c r="H214" s="17" t="str">
        <f>IFERROR(VLOOKUP($A214,'CR ACT'!$A$3:$G$9999,5,0),"")</f>
        <v>KLKV</v>
      </c>
      <c r="I214" s="17">
        <f>IFERROR(VLOOKUP($A214,'CR ACT'!$A$3:$G$9999,6,0),"")</f>
        <v>0.40972222222222177</v>
      </c>
      <c r="J214" s="18">
        <f>IFERROR(VLOOKUP($A214,'CR ACT'!$A$3:$G$9999,7,0),"")</f>
        <v>57</v>
      </c>
    </row>
    <row r="215" spans="1:10" ht="15.75" hidden="1">
      <c r="A215" s="16">
        <v>194</v>
      </c>
      <c r="B215" s="123">
        <v>38</v>
      </c>
      <c r="C215" s="16">
        <v>3</v>
      </c>
      <c r="D215" s="8" t="str">
        <f t="shared" si="4"/>
        <v>38-3</v>
      </c>
      <c r="E215" s="17">
        <f>IFERROR(VLOOKUP($A215,'CR ACT'!$A$3:$G$9999,2,0),"")</f>
        <v>0.43055555555555558</v>
      </c>
      <c r="F215" s="17" t="str">
        <f>IFERROR(VLOOKUP($A215,'CR ACT'!$A$3:$G$9999,3,0),"")</f>
        <v>KLKV</v>
      </c>
      <c r="G215" s="16" t="str">
        <f>IFERROR(VLOOKUP($A215,'CR ACT'!$A$3:$G$9999,4,0),"")</f>
        <v>NH</v>
      </c>
      <c r="H215" s="17" t="str">
        <f>IFERROR(VLOOKUP($A215,'CR ACT'!$A$3:$G$9999,5,0),"")</f>
        <v>TVM</v>
      </c>
      <c r="I215" s="17">
        <f>IFERROR(VLOOKUP($A215,'CR ACT'!$A$3:$G$9999,6,0),"")</f>
        <v>0.48611111111111116</v>
      </c>
      <c r="J215" s="18">
        <f>IFERROR(VLOOKUP($A215,'CR ACT'!$A$3:$G$9999,7,0),"")</f>
        <v>33.700000000000003</v>
      </c>
    </row>
    <row r="216" spans="1:10" ht="15.75" hidden="1">
      <c r="A216" s="16">
        <v>414</v>
      </c>
      <c r="B216" s="124">
        <v>31</v>
      </c>
      <c r="C216" s="16">
        <v>5</v>
      </c>
      <c r="D216" s="8" t="str">
        <f t="shared" si="4"/>
        <v>31-5</v>
      </c>
      <c r="E216" s="17">
        <f>IFERROR(VLOOKUP($A216,'CR ACT'!$A$3:$G$9999,2,0),"")</f>
        <v>0.54861111111111105</v>
      </c>
      <c r="F216" s="17" t="str">
        <f>IFERROR(VLOOKUP($A216,'CR ACT'!$A$3:$G$9999,3,0),"")</f>
        <v>TVM</v>
      </c>
      <c r="G216" s="16" t="str">
        <f>IFERROR(VLOOKUP($A216,'CR ACT'!$A$3:$G$9999,4,0),"")</f>
        <v>NH</v>
      </c>
      <c r="H216" s="17" t="str">
        <f>IFERROR(VLOOKUP($A216,'CR ACT'!$A$3:$G$9999,5,0),"")</f>
        <v>KLKV</v>
      </c>
      <c r="I216" s="17">
        <f>IFERROR(VLOOKUP($A216,'CR ACT'!$A$3:$G$9999,6,0),"")</f>
        <v>0.60416666666666663</v>
      </c>
      <c r="J216" s="18">
        <f>IFERROR(VLOOKUP($A216,'CR ACT'!$A$3:$G$9999,7,0),"")</f>
        <v>33.700000000000003</v>
      </c>
    </row>
    <row r="217" spans="1:10" ht="15.75" hidden="1">
      <c r="A217" s="16">
        <v>74</v>
      </c>
      <c r="B217" s="123">
        <v>38</v>
      </c>
      <c r="C217" s="16">
        <v>5</v>
      </c>
      <c r="D217" s="8" t="str">
        <f t="shared" si="4"/>
        <v>38-5</v>
      </c>
      <c r="E217" s="17">
        <f>IFERROR(VLOOKUP($A217,'CR ACT'!$A$3:$G$9999,2,0),"")</f>
        <v>0.55208333333333337</v>
      </c>
      <c r="F217" s="17" t="str">
        <f>IFERROR(VLOOKUP($A217,'CR ACT'!$A$3:$G$9999,3,0),"")</f>
        <v>KLKV</v>
      </c>
      <c r="G217" s="16" t="str">
        <f>IFERROR(VLOOKUP($A217,'CR ACT'!$A$3:$G$9999,4,0),"")</f>
        <v>NH</v>
      </c>
      <c r="H217" s="17" t="str">
        <f>IFERROR(VLOOKUP($A217,'CR ACT'!$A$3:$G$9999,5,0),"")</f>
        <v>PSL</v>
      </c>
      <c r="I217" s="17">
        <f>IFERROR(VLOOKUP($A217,'CR ACT'!$A$3:$G$9999,6,0),"")</f>
        <v>0.55555555555555558</v>
      </c>
      <c r="J217" s="18">
        <f>IFERROR(VLOOKUP($A217,'CR ACT'!$A$3:$G$9999,7,0),"")</f>
        <v>3.5</v>
      </c>
    </row>
    <row r="218" spans="1:10" ht="15.75" hidden="1">
      <c r="A218" s="16"/>
      <c r="B218" s="124"/>
      <c r="C218" s="16"/>
      <c r="D218" s="8" t="str">
        <f t="shared" si="4"/>
        <v>0</v>
      </c>
      <c r="E218" s="17" t="str">
        <f>IFERROR(VLOOKUP($A218,'CR ACT'!$A$3:$G$9999,2,0),"")</f>
        <v/>
      </c>
      <c r="F218" s="17" t="str">
        <f>IFERROR(VLOOKUP($A218,'CR ACT'!$A$3:$G$9999,3,0),"")</f>
        <v/>
      </c>
      <c r="G218" s="16" t="str">
        <f>IFERROR(VLOOKUP($A218,'CR ACT'!$A$3:$G$9999,4,0),"")</f>
        <v/>
      </c>
      <c r="H218" s="17" t="str">
        <f>IFERROR(VLOOKUP($A218,'CR ACT'!$A$3:$G$9999,5,0),"")</f>
        <v/>
      </c>
      <c r="I218" s="17" t="str">
        <f>IFERROR(VLOOKUP($A218,'CR ACT'!$A$3:$G$9999,6,0),"")</f>
        <v/>
      </c>
      <c r="J218" s="18" t="str">
        <f>IFERROR(VLOOKUP($A218,'CR ACT'!$A$3:$G$9999,7,0),"")</f>
        <v/>
      </c>
    </row>
    <row r="219" spans="1:10" ht="15.75" hidden="1">
      <c r="A219" s="16"/>
      <c r="B219" s="138"/>
      <c r="C219" s="16"/>
      <c r="D219" s="8" t="str">
        <f t="shared" si="4"/>
        <v>0</v>
      </c>
      <c r="E219" s="17" t="str">
        <f>IFERROR(VLOOKUP($A219,'CR ACT'!$A$3:$G$9999,2,0),"")</f>
        <v/>
      </c>
      <c r="F219" s="17" t="str">
        <f>IFERROR(VLOOKUP($A219,'CR ACT'!$A$3:$G$9999,3,0),"")</f>
        <v/>
      </c>
      <c r="G219" s="16" t="str">
        <f>IFERROR(VLOOKUP($A219,'CR ACT'!$A$3:$G$9999,4,0),"")</f>
        <v/>
      </c>
      <c r="H219" s="17" t="str">
        <f>IFERROR(VLOOKUP($A219,'CR ACT'!$A$3:$G$9999,5,0),"")</f>
        <v/>
      </c>
      <c r="I219" s="17" t="str">
        <f>IFERROR(VLOOKUP($A219,'CR ACT'!$A$3:$G$9999,6,0),"")</f>
        <v/>
      </c>
      <c r="J219" s="18" t="str">
        <f>IFERROR(VLOOKUP($A219,'CR ACT'!$A$3:$G$9999,7,0),"")</f>
        <v/>
      </c>
    </row>
    <row r="220" spans="1:10" ht="16.5" hidden="1" thickBot="1">
      <c r="A220" s="16"/>
      <c r="B220" s="138"/>
      <c r="C220" s="23"/>
      <c r="D220" s="8" t="str">
        <f t="shared" si="4"/>
        <v>0</v>
      </c>
      <c r="E220" s="24" t="str">
        <f>IFERROR(VLOOKUP($A220,'CR ACT'!$A$3:$G$9999,2,0),"")</f>
        <v/>
      </c>
      <c r="F220" s="24" t="str">
        <f>IFERROR(VLOOKUP($A220,'CR ACT'!$A$3:$G$9999,3,0),"")</f>
        <v/>
      </c>
      <c r="G220" s="23" t="str">
        <f>IFERROR(VLOOKUP($A220,'CR ACT'!$A$3:$G$9999,4,0),"")</f>
        <v/>
      </c>
      <c r="H220" s="24" t="str">
        <f>IFERROR(VLOOKUP($A220,'CR ACT'!$A$3:$G$9999,5,0),"")</f>
        <v/>
      </c>
      <c r="I220" s="24" t="str">
        <f>IFERROR(VLOOKUP($A220,'CR ACT'!$A$3:$G$9999,6,0),"")</f>
        <v/>
      </c>
      <c r="J220" s="25" t="str">
        <f>IFERROR(VLOOKUP($A220,'CR ACT'!$A$3:$G$9999,7,0),"")</f>
        <v/>
      </c>
    </row>
    <row r="221" spans="1:10" ht="15.75" hidden="1">
      <c r="A221" s="7">
        <v>611</v>
      </c>
      <c r="B221" s="123">
        <v>40</v>
      </c>
      <c r="C221" s="8">
        <v>1</v>
      </c>
      <c r="D221" s="8" t="str">
        <f t="shared" si="4"/>
        <v>40-1</v>
      </c>
      <c r="E221" s="9">
        <f>IFERROR(VLOOKUP($A221,'CR ACT'!$A$3:$G$9999,2,0),"")</f>
        <v>0.25</v>
      </c>
      <c r="F221" s="9" t="str">
        <f>IFERROR(VLOOKUP($A221,'CR ACT'!$A$3:$G$9999,3,0),"")</f>
        <v>PSL</v>
      </c>
      <c r="G221" s="8" t="str">
        <f>IFERROR(VLOOKUP($A221,'CR ACT'!$A$3:$G$9999,4,0),"")</f>
        <v>UDA</v>
      </c>
      <c r="H221" s="9" t="str">
        <f>IFERROR(VLOOKUP($A221,'CR ACT'!$A$3:$G$9999,5,0),"")</f>
        <v>KDGRA</v>
      </c>
      <c r="I221" s="9">
        <f>IFERROR(VLOOKUP($A221,'CR ACT'!$A$3:$G$9999,6,0),"")</f>
        <v>0.2638888888888889</v>
      </c>
      <c r="J221" s="10">
        <f>IFERROR(VLOOKUP($A221,'CR ACT'!$A$3:$G$9999,7,0),"")</f>
        <v>8</v>
      </c>
    </row>
    <row r="222" spans="1:10" ht="15.75" hidden="1">
      <c r="A222" s="16">
        <v>614</v>
      </c>
      <c r="B222" s="124">
        <v>40</v>
      </c>
      <c r="C222" s="16">
        <v>2</v>
      </c>
      <c r="D222" s="8" t="str">
        <f t="shared" si="4"/>
        <v>40-2</v>
      </c>
      <c r="E222" s="17">
        <f>IFERROR(VLOOKUP($A222,'CR ACT'!$A$3:$G$9999,2,0),"")</f>
        <v>0.27083333333333298</v>
      </c>
      <c r="F222" s="17" t="str">
        <f>IFERROR(VLOOKUP($A222,'CR ACT'!$A$3:$G$9999,3,0),"")</f>
        <v>KDGRA</v>
      </c>
      <c r="G222" s="16" t="str">
        <f>IFERROR(VLOOKUP($A222,'CR ACT'!$A$3:$G$9999,4,0),"")</f>
        <v>UDA</v>
      </c>
      <c r="H222" s="17" t="str">
        <f>IFERROR(VLOOKUP($A222,'CR ACT'!$A$3:$G$9999,5,0),"")</f>
        <v>TVM</v>
      </c>
      <c r="I222" s="17">
        <f>IFERROR(VLOOKUP($A222,'CR ACT'!$A$3:$G$9999,6,0),"")</f>
        <v>0.32638888888888856</v>
      </c>
      <c r="J222" s="18">
        <f>IFERROR(VLOOKUP($A222,'CR ACT'!$A$3:$G$9999,7,0),"")</f>
        <v>31</v>
      </c>
    </row>
    <row r="223" spans="1:10" ht="15.75" hidden="1">
      <c r="A223" s="16">
        <v>460</v>
      </c>
      <c r="B223" s="123">
        <v>71</v>
      </c>
      <c r="C223" s="16">
        <v>7</v>
      </c>
      <c r="D223" s="8" t="str">
        <f t="shared" si="4"/>
        <v>71-7</v>
      </c>
      <c r="E223" s="17">
        <f>IFERROR(VLOOKUP($A223,'CR ACT'!$A$3:$G$9999,2,0),"")</f>
        <v>0.55555555555555558</v>
      </c>
      <c r="F223" s="17" t="str">
        <f>IFERROR(VLOOKUP($A223,'CR ACT'!$A$3:$G$9999,3,0),"")</f>
        <v>TVM</v>
      </c>
      <c r="G223" s="16" t="str">
        <f>IFERROR(VLOOKUP($A223,'CR ACT'!$A$3:$G$9999,4,0),"")</f>
        <v>NH</v>
      </c>
      <c r="H223" s="17" t="str">
        <f>IFERROR(VLOOKUP($A223,'CR ACT'!$A$3:$G$9999,5,0),"")</f>
        <v>KLKV</v>
      </c>
      <c r="I223" s="17">
        <f>IFERROR(VLOOKUP($A223,'CR ACT'!$A$3:$G$9999,6,0),"")</f>
        <v>0.61111111111111116</v>
      </c>
      <c r="J223" s="18">
        <f>IFERROR(VLOOKUP($A223,'CR ACT'!$A$3:$G$9999,7,0),"")</f>
        <v>33.700000000000003</v>
      </c>
    </row>
    <row r="224" spans="1:10" ht="15.75" hidden="1">
      <c r="A224" s="16">
        <v>615</v>
      </c>
      <c r="B224" s="124">
        <v>40</v>
      </c>
      <c r="C224" s="16">
        <v>4</v>
      </c>
      <c r="D224" s="8" t="str">
        <f t="shared" si="4"/>
        <v>40-4</v>
      </c>
      <c r="E224" s="17">
        <f>IFERROR(VLOOKUP($A224,'CR ACT'!$A$3:$G$9999,2,0),"")</f>
        <v>0.39236111111111099</v>
      </c>
      <c r="F224" s="17" t="str">
        <f>IFERROR(VLOOKUP($A224,'CR ACT'!$A$3:$G$9999,3,0),"")</f>
        <v>KDGRA</v>
      </c>
      <c r="G224" s="16" t="str">
        <f>IFERROR(VLOOKUP($A224,'CR ACT'!$A$3:$G$9999,4,0),"")</f>
        <v>UDA</v>
      </c>
      <c r="H224" s="17" t="str">
        <f>IFERROR(VLOOKUP($A224,'CR ACT'!$A$3:$G$9999,5,0),"")</f>
        <v>MC</v>
      </c>
      <c r="I224" s="17">
        <f>IFERROR(VLOOKUP($A224,'CR ACT'!$A$3:$G$9999,6,0),"")</f>
        <v>0.4583333333333332</v>
      </c>
      <c r="J224" s="18">
        <f>IFERROR(VLOOKUP($A224,'CR ACT'!$A$3:$G$9999,7,0),"")</f>
        <v>38</v>
      </c>
    </row>
    <row r="225" spans="1:12" ht="15.75" hidden="1">
      <c r="A225" s="16">
        <v>337</v>
      </c>
      <c r="B225" s="123">
        <v>24</v>
      </c>
      <c r="C225" s="16">
        <v>5</v>
      </c>
      <c r="D225" s="8" t="str">
        <f t="shared" si="4"/>
        <v>24-5</v>
      </c>
      <c r="E225" s="17">
        <f>IFERROR(VLOOKUP($A225,'CR ACT'!$A$3:$G$9999,2,0),"")</f>
        <v>0.55902777777777779</v>
      </c>
      <c r="F225" s="17" t="str">
        <f>IFERROR(VLOOKUP($A225,'CR ACT'!$A$3:$G$9999,3,0),"")</f>
        <v>TVM</v>
      </c>
      <c r="G225" s="16" t="str">
        <f>IFERROR(VLOOKUP($A225,'CR ACT'!$A$3:$G$9999,4,0),"")</f>
        <v>NH</v>
      </c>
      <c r="H225" s="17" t="str">
        <f>IFERROR(VLOOKUP($A225,'CR ACT'!$A$3:$G$9999,5,0),"")</f>
        <v>KLKV</v>
      </c>
      <c r="I225" s="17">
        <f>IFERROR(VLOOKUP($A225,'CR ACT'!$A$3:$G$9999,6,0),"")</f>
        <v>0.61111111111111116</v>
      </c>
      <c r="J225" s="18">
        <f>IFERROR(VLOOKUP($A225,'CR ACT'!$A$3:$G$9999,7,0),"")</f>
        <v>33.700000000000003</v>
      </c>
    </row>
    <row r="226" spans="1:12" ht="15.75" hidden="1">
      <c r="A226" s="16">
        <v>93</v>
      </c>
      <c r="B226" s="124">
        <v>40</v>
      </c>
      <c r="C226" s="16">
        <v>6</v>
      </c>
      <c r="D226" s="8" t="str">
        <f t="shared" si="4"/>
        <v>40-6</v>
      </c>
      <c r="E226" s="17">
        <f>IFERROR(VLOOKUP($A226,'CR ACT'!$A$3:$G$9999,2,0),"")</f>
        <v>0.55555555555555602</v>
      </c>
      <c r="F226" s="17" t="str">
        <f>IFERROR(VLOOKUP($A226,'CR ACT'!$A$3:$G$9999,3,0),"")</f>
        <v>KLKV</v>
      </c>
      <c r="G226" s="16" t="str">
        <f>IFERROR(VLOOKUP($A226,'CR ACT'!$A$3:$G$9999,4,0),"")</f>
        <v>NH</v>
      </c>
      <c r="H226" s="17" t="str">
        <f>IFERROR(VLOOKUP($A226,'CR ACT'!$A$3:$G$9999,5,0),"")</f>
        <v>PSL</v>
      </c>
      <c r="I226" s="17">
        <f>IFERROR(VLOOKUP($A226,'CR ACT'!$A$3:$G$9999,6,0),"")</f>
        <v>0.56250000000000044</v>
      </c>
      <c r="J226" s="18">
        <f>IFERROR(VLOOKUP($A226,'CR ACT'!$A$3:$G$9999,7,0),"")</f>
        <v>3.5</v>
      </c>
    </row>
    <row r="227" spans="1:12" ht="15.75" hidden="1">
      <c r="A227" s="16"/>
      <c r="B227" s="138"/>
      <c r="C227" s="16"/>
      <c r="D227" s="8" t="str">
        <f t="shared" si="4"/>
        <v>0</v>
      </c>
      <c r="E227" s="17" t="str">
        <f>IFERROR(VLOOKUP($A227,'CR ACT'!$A$3:$G$9999,2,0),"")</f>
        <v/>
      </c>
      <c r="F227" s="17" t="str">
        <f>IFERROR(VLOOKUP($A227,'CR ACT'!$A$3:$G$9999,3,0),"")</f>
        <v/>
      </c>
      <c r="G227" s="16" t="str">
        <f>IFERROR(VLOOKUP($A227,'CR ACT'!$A$3:$G$9999,4,0),"")</f>
        <v/>
      </c>
      <c r="H227" s="17" t="str">
        <f>IFERROR(VLOOKUP($A227,'CR ACT'!$A$3:$G$9999,5,0),"")</f>
        <v/>
      </c>
      <c r="I227" s="17" t="str">
        <f>IFERROR(VLOOKUP($A227,'CR ACT'!$A$3:$G$9999,6,0),"")</f>
        <v/>
      </c>
      <c r="J227" s="18" t="str">
        <f>IFERROR(VLOOKUP($A227,'CR ACT'!$A$3:$G$9999,7,0),"")</f>
        <v/>
      </c>
    </row>
    <row r="228" spans="1:12" ht="16.5" hidden="1" thickBot="1">
      <c r="A228" s="16"/>
      <c r="B228" s="138"/>
      <c r="C228" s="23"/>
      <c r="D228" s="8" t="str">
        <f t="shared" si="4"/>
        <v>0</v>
      </c>
      <c r="E228" s="24" t="str">
        <f>IFERROR(VLOOKUP($A228,'CR ACT'!$A$3:$G$9999,2,0),"")</f>
        <v/>
      </c>
      <c r="F228" s="24" t="str">
        <f>IFERROR(VLOOKUP($A228,'CR ACT'!$A$3:$G$9999,3,0),"")</f>
        <v/>
      </c>
      <c r="G228" s="23" t="str">
        <f>IFERROR(VLOOKUP($A228,'CR ACT'!$A$3:$G$9999,4,0),"")</f>
        <v/>
      </c>
      <c r="H228" s="24" t="str">
        <f>IFERROR(VLOOKUP($A228,'CR ACT'!$A$3:$G$9999,5,0),"")</f>
        <v/>
      </c>
      <c r="I228" s="24" t="str">
        <f>IFERROR(VLOOKUP($A228,'CR ACT'!$A$3:$G$9999,6,0),"")</f>
        <v/>
      </c>
      <c r="J228" s="25" t="str">
        <f>IFERROR(VLOOKUP($A228,'CR ACT'!$A$3:$G$9999,7,0),"")</f>
        <v/>
      </c>
    </row>
    <row r="229" spans="1:12" ht="15.75" hidden="1">
      <c r="A229" s="7">
        <v>602</v>
      </c>
      <c r="B229" s="123">
        <v>41</v>
      </c>
      <c r="C229" s="8">
        <v>1</v>
      </c>
      <c r="D229" s="8" t="str">
        <f t="shared" si="4"/>
        <v>41-1</v>
      </c>
      <c r="E229" s="9">
        <f>IFERROR(VLOOKUP($A229,'CR ACT'!$A$3:$G$9999,2,0),"")</f>
        <v>0.28819444444444448</v>
      </c>
      <c r="F229" s="9" t="str">
        <f>IFERROR(VLOOKUP($A229,'CR ACT'!$A$3:$G$9999,3,0),"")</f>
        <v>PSL</v>
      </c>
      <c r="G229" s="8" t="str">
        <f>IFERROR(VLOOKUP($A229,'CR ACT'!$A$3:$G$9999,4,0),"")</f>
        <v>CHVLA-NR-CVR</v>
      </c>
      <c r="H229" s="9" t="str">
        <f>IFERROR(VLOOKUP($A229,'CR ACT'!$A$3:$G$9999,5,0),"")</f>
        <v>TVM</v>
      </c>
      <c r="I229" s="9">
        <f>IFERROR(VLOOKUP($A229,'CR ACT'!$A$3:$G$9999,6,0),"")</f>
        <v>0.35416666666666669</v>
      </c>
      <c r="J229" s="10">
        <f>IFERROR(VLOOKUP($A229,'CR ACT'!$A$3:$G$9999,7,0),"")</f>
        <v>38</v>
      </c>
    </row>
    <row r="230" spans="1:12" ht="15.75" hidden="1">
      <c r="A230" s="16">
        <v>607</v>
      </c>
      <c r="B230" s="124">
        <v>41</v>
      </c>
      <c r="C230" s="16">
        <v>2</v>
      </c>
      <c r="D230" s="8" t="str">
        <f t="shared" si="4"/>
        <v>41-2</v>
      </c>
      <c r="E230" s="17">
        <f>IFERROR(VLOOKUP($A230,'CR ACT'!$A$3:$G$9999,2,0),"")</f>
        <v>0.36111111111111099</v>
      </c>
      <c r="F230" s="17" t="str">
        <f>IFERROR(VLOOKUP($A230,'CR ACT'!$A$3:$G$9999,3,0),"")</f>
        <v>TVM</v>
      </c>
      <c r="G230" s="16" t="str">
        <f>IFERROR(VLOOKUP($A230,'CR ACT'!$A$3:$G$9999,4,0),"")</f>
        <v>CVR</v>
      </c>
      <c r="H230" s="17" t="str">
        <f>IFERROR(VLOOKUP($A230,'CR ACT'!$A$3:$G$9999,5,0),"")</f>
        <v>KLKV</v>
      </c>
      <c r="I230" s="17">
        <f>IFERROR(VLOOKUP($A230,'CR ACT'!$A$3:$G$9999,6,0),"")</f>
        <v>0.42361111111111099</v>
      </c>
      <c r="J230" s="18">
        <f>IFERROR(VLOOKUP($A230,'CR ACT'!$A$3:$G$9999,7,0),"")</f>
        <v>35.700000000000003</v>
      </c>
    </row>
    <row r="231" spans="1:12" ht="15.75" hidden="1">
      <c r="A231" s="16">
        <v>604</v>
      </c>
      <c r="B231" s="123">
        <v>41</v>
      </c>
      <c r="C231" s="16">
        <v>3</v>
      </c>
      <c r="D231" s="8" t="str">
        <f t="shared" si="4"/>
        <v>41-3</v>
      </c>
      <c r="E231" s="17">
        <f>IFERROR(VLOOKUP($A231,'CR ACT'!$A$3:$G$9999,2,0),"")</f>
        <v>0.44444444444444398</v>
      </c>
      <c r="F231" s="17" t="str">
        <f>IFERROR(VLOOKUP($A231,'CR ACT'!$A$3:$G$9999,3,0),"")</f>
        <v>KLKV</v>
      </c>
      <c r="G231" s="16" t="str">
        <f>IFERROR(VLOOKUP($A231,'CR ACT'!$A$3:$G$9999,4,0),"")</f>
        <v>CVR</v>
      </c>
      <c r="H231" s="17" t="str">
        <f>IFERROR(VLOOKUP($A231,'CR ACT'!$A$3:$G$9999,5,0),"")</f>
        <v>TVM</v>
      </c>
      <c r="I231" s="17">
        <f>IFERROR(VLOOKUP($A231,'CR ACT'!$A$3:$G$9999,6,0),"")</f>
        <v>0.50694444444444398</v>
      </c>
      <c r="J231" s="18">
        <f>IFERROR(VLOOKUP($A231,'CR ACT'!$A$3:$G$9999,7,0),"")</f>
        <v>35.700000000000003</v>
      </c>
    </row>
    <row r="232" spans="1:12" ht="15.75" hidden="1">
      <c r="A232" s="16">
        <v>609</v>
      </c>
      <c r="B232" s="124">
        <v>41</v>
      </c>
      <c r="C232" s="16">
        <v>4</v>
      </c>
      <c r="D232" s="8" t="str">
        <f t="shared" si="4"/>
        <v>41-4</v>
      </c>
      <c r="E232" s="17">
        <f>IFERROR(VLOOKUP($A232,'CR ACT'!$A$3:$G$9999,2,0),"")</f>
        <v>0.51388888888888895</v>
      </c>
      <c r="F232" s="17" t="str">
        <f>IFERROR(VLOOKUP($A232,'CR ACT'!$A$3:$G$9999,3,0),"")</f>
        <v>TVM</v>
      </c>
      <c r="G232" s="16" t="str">
        <f>IFERROR(VLOOKUP($A232,'CR ACT'!$A$3:$G$9999,4,0),"")</f>
        <v>CVR</v>
      </c>
      <c r="H232" s="17" t="str">
        <f>IFERROR(VLOOKUP($A232,'CR ACT'!$A$3:$G$9999,5,0),"")</f>
        <v>KLKV</v>
      </c>
      <c r="I232" s="17">
        <f>IFERROR(VLOOKUP($A232,'CR ACT'!$A$3:$G$9999,6,0),"")</f>
        <v>0.57638888888888895</v>
      </c>
      <c r="J232" s="18">
        <f>IFERROR(VLOOKUP($A232,'CR ACT'!$A$3:$G$9999,7,0),"")</f>
        <v>35.700000000000003</v>
      </c>
    </row>
    <row r="233" spans="1:12" ht="15.75" hidden="1">
      <c r="A233" s="16">
        <v>532</v>
      </c>
      <c r="B233" s="123">
        <v>41</v>
      </c>
      <c r="C233" s="16">
        <v>5</v>
      </c>
      <c r="D233" s="8" t="str">
        <f t="shared" si="4"/>
        <v>41-5</v>
      </c>
      <c r="E233" s="17">
        <f>IFERROR(VLOOKUP($A233,'CR ACT'!$A$3:$G$9999,2,0),"")</f>
        <v>0.59375</v>
      </c>
      <c r="F233" s="17" t="str">
        <f>IFERROR(VLOOKUP($A233,'CR ACT'!$A$3:$G$9999,3,0),"")</f>
        <v>KLKV</v>
      </c>
      <c r="G233" s="16" t="str">
        <f>IFERROR(VLOOKUP($A233,'CR ACT'!$A$3:$G$9999,4,0),"")</f>
        <v>KRKM</v>
      </c>
      <c r="H233" s="17" t="str">
        <f>IFERROR(VLOOKUP($A233,'CR ACT'!$A$3:$G$9999,5,0),"")</f>
        <v>VLRD</v>
      </c>
      <c r="I233" s="17">
        <f>IFERROR(VLOOKUP($A233,'CR ACT'!$A$3:$G$9999,6,0),"")</f>
        <v>0.625</v>
      </c>
      <c r="J233" s="18">
        <f>IFERROR(VLOOKUP($A233,'CR ACT'!$A$3:$G$9999,7,0),"")</f>
        <v>17</v>
      </c>
    </row>
    <row r="234" spans="1:12" ht="15.75" hidden="1">
      <c r="A234" s="16">
        <v>569</v>
      </c>
      <c r="B234" s="124">
        <v>41</v>
      </c>
      <c r="C234" s="16">
        <v>6</v>
      </c>
      <c r="D234" s="8" t="str">
        <f t="shared" si="4"/>
        <v>41-6</v>
      </c>
      <c r="E234" s="17">
        <f>IFERROR(VLOOKUP($A234,'CR ACT'!$A$3:$G$9999,2,0),"")</f>
        <v>0.63194444444444442</v>
      </c>
      <c r="F234" s="17" t="str">
        <f>IFERROR(VLOOKUP($A234,'CR ACT'!$A$3:$G$9999,3,0),"")</f>
        <v>VLRD</v>
      </c>
      <c r="G234" s="16" t="str">
        <f>IFERROR(VLOOKUP($A234,'CR ACT'!$A$3:$G$9999,4,0),"")</f>
        <v>KRKM-KLKV</v>
      </c>
      <c r="H234" s="17" t="str">
        <f>IFERROR(VLOOKUP($A234,'CR ACT'!$A$3:$G$9999,5,0),"")</f>
        <v>PSL</v>
      </c>
      <c r="I234" s="17">
        <f>IFERROR(VLOOKUP($A234,'CR ACT'!$A$3:$G$9999,6,0),"")</f>
        <v>0.66666666666666663</v>
      </c>
      <c r="J234" s="18">
        <f>IFERROR(VLOOKUP($A234,'CR ACT'!$A$3:$G$9999,7,0),"")</f>
        <v>20.5</v>
      </c>
    </row>
    <row r="235" spans="1:12" ht="15.75" hidden="1">
      <c r="A235" s="16">
        <v>605</v>
      </c>
      <c r="B235" s="123">
        <v>41</v>
      </c>
      <c r="C235" s="16">
        <v>7</v>
      </c>
      <c r="D235" s="8" t="str">
        <f t="shared" si="4"/>
        <v>41-7</v>
      </c>
      <c r="E235" s="17">
        <f>IFERROR(VLOOKUP($A235,'CR ACT'!$A$3:$G$9999,2,0),"")</f>
        <v>0.64583333333333337</v>
      </c>
      <c r="F235" s="17" t="str">
        <f>IFERROR(VLOOKUP($A235,'CR ACT'!$A$3:$G$9999,3,0),"")</f>
        <v>KLKV</v>
      </c>
      <c r="G235" s="16" t="str">
        <f>IFERROR(VLOOKUP($A235,'CR ACT'!$A$3:$G$9999,4,0),"")</f>
        <v>NH</v>
      </c>
      <c r="H235" s="17" t="str">
        <f>IFERROR(VLOOKUP($A235,'CR ACT'!$A$3:$G$9999,5,0),"")</f>
        <v>NTA</v>
      </c>
      <c r="I235" s="17">
        <f>IFERROR(VLOOKUP($A235,'CR ACT'!$A$3:$G$9999,6,0),"")</f>
        <v>0.66319444444444453</v>
      </c>
      <c r="J235" s="18">
        <f>IFERROR(VLOOKUP($A235,'CR ACT'!$A$3:$G$9999,7,0),"")</f>
        <v>13</v>
      </c>
    </row>
    <row r="236" spans="1:12" ht="16.5" hidden="1" thickBot="1">
      <c r="A236" s="16">
        <v>610</v>
      </c>
      <c r="B236" s="124">
        <v>41</v>
      </c>
      <c r="C236" s="16">
        <v>8</v>
      </c>
      <c r="D236" s="8" t="str">
        <f t="shared" si="4"/>
        <v>41-8</v>
      </c>
      <c r="E236" s="24">
        <f>IFERROR(VLOOKUP($A236,'CR ACT'!$A$3:$G$9999,2,0),"")</f>
        <v>0.67708333333333337</v>
      </c>
      <c r="F236" s="24" t="str">
        <f>IFERROR(VLOOKUP($A236,'CR ACT'!$A$3:$G$9999,3,0),"")</f>
        <v>NTA</v>
      </c>
      <c r="G236" s="23" t="str">
        <f>IFERROR(VLOOKUP($A236,'CR ACT'!$A$3:$G$9999,4,0),"")</f>
        <v>CVR</v>
      </c>
      <c r="H236" s="24" t="str">
        <f>IFERROR(VLOOKUP($A236,'CR ACT'!$A$3:$G$9999,5,0),"")</f>
        <v>PSL</v>
      </c>
      <c r="I236" s="24">
        <f>IFERROR(VLOOKUP($A236,'CR ACT'!$A$3:$G$9999,6,0),"")</f>
        <v>0.69444444444444453</v>
      </c>
      <c r="J236" s="25">
        <f>IFERROR(VLOOKUP($A236,'CR ACT'!$A$3:$G$9999,7,0),"")</f>
        <v>13</v>
      </c>
    </row>
    <row r="237" spans="1:12" ht="15.75" hidden="1">
      <c r="A237" s="7">
        <v>31</v>
      </c>
      <c r="B237" s="123">
        <v>42</v>
      </c>
      <c r="C237" s="8">
        <v>1</v>
      </c>
      <c r="D237" s="8" t="str">
        <f t="shared" si="4"/>
        <v>42-1</v>
      </c>
      <c r="E237" s="9">
        <f>IFERROR(VLOOKUP($A237,'CR ACT'!$A$3:$G$9999,2,0),"")</f>
        <v>0.33333333333333331</v>
      </c>
      <c r="F237" s="9" t="str">
        <f>IFERROR(VLOOKUP($A237,'CR ACT'!$A$3:$G$9999,3,0),"")</f>
        <v>PSL</v>
      </c>
      <c r="G237" s="8" t="str">
        <f>IFERROR(VLOOKUP($A237,'CR ACT'!$A$3:$G$9999,4,0),"")</f>
        <v>NH</v>
      </c>
      <c r="H237" s="9" t="str">
        <f>IFERROR(VLOOKUP($A237,'CR ACT'!$A$3:$G$9999,5,0),"")</f>
        <v>KLKV</v>
      </c>
      <c r="I237" s="9">
        <f>IFERROR(VLOOKUP($A237,'CR ACT'!$A$3:$G$9999,6,0),"")</f>
        <v>0.34027777777777773</v>
      </c>
      <c r="J237" s="10">
        <f>IFERROR(VLOOKUP($A237,'CR ACT'!$A$3:$G$9999,7,0),"")</f>
        <v>3.5</v>
      </c>
    </row>
    <row r="238" spans="1:12" ht="15.75" hidden="1">
      <c r="A238" s="16">
        <v>160</v>
      </c>
      <c r="B238" s="124">
        <v>42</v>
      </c>
      <c r="C238" s="16">
        <v>2</v>
      </c>
      <c r="D238" s="8" t="str">
        <f t="shared" si="4"/>
        <v>42-2</v>
      </c>
      <c r="E238" s="17">
        <f>IFERROR(VLOOKUP($A238,'CR ACT'!$A$3:$G$9999,2,0),"")</f>
        <v>0.34722222222222227</v>
      </c>
      <c r="F238" s="17" t="str">
        <f>IFERROR(VLOOKUP($A238,'CR ACT'!$A$3:$G$9999,3,0),"")</f>
        <v>KLKV</v>
      </c>
      <c r="G238" s="16" t="str">
        <f>IFERROR(VLOOKUP($A238,'CR ACT'!$A$3:$G$9999,4,0),"")</f>
        <v>NH</v>
      </c>
      <c r="H238" s="17" t="str">
        <f>IFERROR(VLOOKUP($A238,'CR ACT'!$A$3:$G$9999,5,0),"")</f>
        <v>TVM</v>
      </c>
      <c r="I238" s="17">
        <f>IFERROR(VLOOKUP($A238,'CR ACT'!$A$3:$G$9999,6,0),"")</f>
        <v>0.40277777777777785</v>
      </c>
      <c r="J238" s="18">
        <f>IFERROR(VLOOKUP($A238,'CR ACT'!$A$3:$G$9999,7,0),"")</f>
        <v>33.700000000000003</v>
      </c>
    </row>
    <row r="239" spans="1:12" ht="15.75" hidden="1">
      <c r="A239" s="16">
        <v>417</v>
      </c>
      <c r="B239" s="123">
        <v>30</v>
      </c>
      <c r="C239" s="8">
        <v>5</v>
      </c>
      <c r="D239" s="8" t="str">
        <f t="shared" si="4"/>
        <v>30-5</v>
      </c>
      <c r="E239" s="17">
        <f>IFERROR(VLOOKUP($A239,'CR ACT'!$A$3:$G$9999,2,0),"")</f>
        <v>0.56597222222222199</v>
      </c>
      <c r="F239" s="17" t="str">
        <f>IFERROR(VLOOKUP($A239,'CR ACT'!$A$3:$G$9999,3,0),"")</f>
        <v>MC</v>
      </c>
      <c r="G239" s="16" t="str">
        <f>IFERROR(VLOOKUP($A239,'CR ACT'!$A$3:$G$9999,4,0),"")</f>
        <v>NH</v>
      </c>
      <c r="H239" s="17" t="str">
        <f>IFERROR(VLOOKUP($A239,'CR ACT'!$A$3:$G$9999,5,0),"")</f>
        <v>KLKV</v>
      </c>
      <c r="I239" s="17">
        <f>IFERROR(VLOOKUP($A239,'CR ACT'!$A$3:$G$9999,6,0),"")</f>
        <v>0.63888888888888873</v>
      </c>
      <c r="J239" s="18">
        <f>IFERROR(VLOOKUP($A239,'CR ACT'!$A$3:$G$9999,7,0),"")</f>
        <v>40</v>
      </c>
    </row>
    <row r="240" spans="1:12" ht="15.75" hidden="1">
      <c r="A240" s="16">
        <v>156</v>
      </c>
      <c r="B240" s="124">
        <v>42</v>
      </c>
      <c r="C240" s="16">
        <v>4</v>
      </c>
      <c r="D240" s="8" t="str">
        <f t="shared" si="4"/>
        <v>42-4</v>
      </c>
      <c r="E240" s="17">
        <f>IFERROR(VLOOKUP($A240,'CR ACT'!$A$3:$G$9999,2,0),"")</f>
        <v>0.47222222222222227</v>
      </c>
      <c r="F240" s="17" t="str">
        <f>IFERROR(VLOOKUP($A240,'CR ACT'!$A$3:$G$9999,3,0),"")</f>
        <v>KLKV</v>
      </c>
      <c r="G240" s="16" t="str">
        <f>IFERROR(VLOOKUP($A240,'CR ACT'!$A$3:$G$9999,4,0),"")</f>
        <v>NH</v>
      </c>
      <c r="H240" s="17" t="str">
        <f>IFERROR(VLOOKUP($A240,'CR ACT'!$A$3:$G$9999,5,0),"")</f>
        <v>TVM</v>
      </c>
      <c r="I240" s="17">
        <f>IFERROR(VLOOKUP($A240,'CR ACT'!$A$3:$G$9999,6,0),"")</f>
        <v>0.52430555555555558</v>
      </c>
      <c r="J240" s="18">
        <f>IFERROR(VLOOKUP($A240,'CR ACT'!$A$3:$G$9999,7,0),"")</f>
        <v>33.700000000000003</v>
      </c>
      <c r="L240" s="121"/>
    </row>
    <row r="241" spans="1:11" ht="15.75" hidden="1">
      <c r="A241" s="16">
        <v>421</v>
      </c>
      <c r="B241" s="123">
        <v>34</v>
      </c>
      <c r="C241" s="8">
        <v>5</v>
      </c>
      <c r="D241" s="8" t="str">
        <f t="shared" si="4"/>
        <v>34-5</v>
      </c>
      <c r="E241" s="17">
        <f>IFERROR(VLOOKUP($A241,'CR ACT'!$A$3:$G$9999,2,0),"")</f>
        <v>0.57638888888888895</v>
      </c>
      <c r="F241" s="17" t="str">
        <f>IFERROR(VLOOKUP($A241,'CR ACT'!$A$3:$G$9999,3,0),"")</f>
        <v>MC</v>
      </c>
      <c r="G241" s="16" t="str">
        <f>IFERROR(VLOOKUP($A241,'CR ACT'!$A$3:$G$9999,4,0),"")</f>
        <v>NH</v>
      </c>
      <c r="H241" s="17" t="str">
        <f>IFERROR(VLOOKUP($A241,'CR ACT'!$A$3:$G$9999,5,0),"")</f>
        <v>KLKV</v>
      </c>
      <c r="I241" s="17">
        <f>IFERROR(VLOOKUP($A241,'CR ACT'!$A$3:$G$9999,6,0),"")</f>
        <v>0.64583333333333337</v>
      </c>
      <c r="J241" s="18">
        <f>IFERROR(VLOOKUP($A241,'CR ACT'!$A$3:$G$9999,7,0),"")</f>
        <v>40</v>
      </c>
    </row>
    <row r="242" spans="1:11" ht="15.75" hidden="1">
      <c r="A242" s="16">
        <v>245</v>
      </c>
      <c r="B242" s="124">
        <v>42</v>
      </c>
      <c r="C242" s="16">
        <v>6</v>
      </c>
      <c r="D242" s="8" t="str">
        <f t="shared" si="4"/>
        <v>42-6</v>
      </c>
      <c r="E242" s="17">
        <f>IFERROR(VLOOKUP($A242,'CR ACT'!$A$3:$G$9999,2,0),"")</f>
        <v>0.58333333333333304</v>
      </c>
      <c r="F242" s="17" t="str">
        <f>IFERROR(VLOOKUP($A242,'CR ACT'!$A$3:$G$9999,3,0),"")</f>
        <v>NTA</v>
      </c>
      <c r="G242" s="16" t="str">
        <f>IFERROR(VLOOKUP($A242,'CR ACT'!$A$3:$G$9999,4,0),"")</f>
        <v>NH</v>
      </c>
      <c r="H242" s="17" t="str">
        <f>IFERROR(VLOOKUP($A242,'CR ACT'!$A$3:$G$9999,5,0),"")</f>
        <v>TVM</v>
      </c>
      <c r="I242" s="17">
        <f>IFERROR(VLOOKUP($A242,'CR ACT'!$A$3:$G$9999,6,0),"")</f>
        <v>0.61805555555555525</v>
      </c>
      <c r="J242" s="18">
        <f>IFERROR(VLOOKUP($A242,'CR ACT'!$A$3:$G$9999,7,0),"")</f>
        <v>20.7</v>
      </c>
    </row>
    <row r="243" spans="1:11" ht="15.75" hidden="1">
      <c r="A243" s="16">
        <v>424</v>
      </c>
      <c r="B243" s="124">
        <v>13</v>
      </c>
      <c r="C243" s="8">
        <v>3</v>
      </c>
      <c r="D243" s="8" t="str">
        <f t="shared" si="4"/>
        <v>13-3</v>
      </c>
      <c r="E243" s="17">
        <f>IFERROR(VLOOKUP($A243,'CR ACT'!$A$3:$G$9999,2,0),"")</f>
        <v>0.59375</v>
      </c>
      <c r="F243" s="17" t="str">
        <f>IFERROR(VLOOKUP($A243,'CR ACT'!$A$3:$G$9999,3,0),"")</f>
        <v>TVM</v>
      </c>
      <c r="G243" s="16" t="str">
        <f>IFERROR(VLOOKUP($A243,'CR ACT'!$A$3:$G$9999,4,0),"")</f>
        <v>NH</v>
      </c>
      <c r="H243" s="17" t="str">
        <f>IFERROR(VLOOKUP($A243,'CR ACT'!$A$3:$G$9999,5,0),"")</f>
        <v>KLKV</v>
      </c>
      <c r="I243" s="17">
        <f>IFERROR(VLOOKUP($A243,'CR ACT'!$A$3:$G$9999,6,0),"")</f>
        <v>0.64930555555555558</v>
      </c>
      <c r="J243" s="18">
        <f>IFERROR(VLOOKUP($A243,'CR ACT'!$A$3:$G$9999,7,0),"")</f>
        <v>33.700000000000003</v>
      </c>
    </row>
    <row r="244" spans="1:11" ht="15.75" hidden="1">
      <c r="A244" s="16">
        <v>306</v>
      </c>
      <c r="B244" s="124">
        <v>42</v>
      </c>
      <c r="C244" s="16">
        <v>8</v>
      </c>
      <c r="D244" s="8" t="str">
        <f t="shared" si="4"/>
        <v>42-8</v>
      </c>
      <c r="E244" s="17">
        <f>IFERROR(VLOOKUP($A244,'CR ACT'!$A$3:$G$9999,2,0),"")</f>
        <v>0.6875</v>
      </c>
      <c r="F244" s="17" t="str">
        <f>IFERROR(VLOOKUP($A244,'CR ACT'!$A$3:$G$9999,3,0),"")</f>
        <v>KLKV</v>
      </c>
      <c r="G244" s="16" t="str">
        <f>IFERROR(VLOOKUP($A244,'CR ACT'!$A$3:$G$9999,4,0),"")</f>
        <v>NH</v>
      </c>
      <c r="H244" s="17" t="str">
        <f>IFERROR(VLOOKUP($A244,'CR ACT'!$A$3:$G$9999,5,0),"")</f>
        <v>NTA</v>
      </c>
      <c r="I244" s="17">
        <f>IFERROR(VLOOKUP($A244,'CR ACT'!$A$3:$G$9999,6,0),"")</f>
        <v>0.70486111111111116</v>
      </c>
      <c r="J244" s="18">
        <f>IFERROR(VLOOKUP($A244,'CR ACT'!$A$3:$G$9999,7,0),"")</f>
        <v>13</v>
      </c>
    </row>
    <row r="245" spans="1:11" ht="15.75" hidden="1">
      <c r="A245" s="16">
        <v>500</v>
      </c>
      <c r="B245" s="124">
        <v>42</v>
      </c>
      <c r="C245" s="8">
        <v>9</v>
      </c>
      <c r="D245" s="8" t="str">
        <f t="shared" si="4"/>
        <v>42-9</v>
      </c>
      <c r="E245" s="17">
        <f>IFERROR(VLOOKUP($A245,'CR ACT'!$A$3:$G$9999,2,0),"")</f>
        <v>0.71180555555555547</v>
      </c>
      <c r="F245" s="17" t="str">
        <f>IFERROR(VLOOKUP($A245,'CR ACT'!$A$3:$G$9999,3,0),"")</f>
        <v>NTA</v>
      </c>
      <c r="G245" s="16" t="str">
        <f>IFERROR(VLOOKUP($A245,'CR ACT'!$A$3:$G$9999,4,0),"")</f>
        <v>NH</v>
      </c>
      <c r="H245" s="17" t="str">
        <f>IFERROR(VLOOKUP($A245,'CR ACT'!$A$3:$G$9999,5,0),"")</f>
        <v>PSL</v>
      </c>
      <c r="I245" s="17">
        <f>IFERROR(VLOOKUP($A245,'CR ACT'!$A$3:$G$9999,6,0),"")</f>
        <v>0.72916666666666663</v>
      </c>
      <c r="J245" s="18">
        <f>IFERROR(VLOOKUP($A245,'CR ACT'!$A$3:$G$9999,7,0),"")</f>
        <v>12</v>
      </c>
    </row>
    <row r="246" spans="1:11" ht="15.75" hidden="1">
      <c r="A246" s="7">
        <v>37</v>
      </c>
      <c r="B246" s="123">
        <v>43</v>
      </c>
      <c r="C246" s="8">
        <v>1</v>
      </c>
      <c r="D246" s="8" t="str">
        <f t="shared" si="4"/>
        <v>43-1</v>
      </c>
      <c r="E246" s="9">
        <f>IFERROR(VLOOKUP($A246,'CR ACT'!$A$3:$G$9999,2,0),"")</f>
        <v>0.31597222222222221</v>
      </c>
      <c r="F246" s="9" t="str">
        <f>IFERROR(VLOOKUP($A246,'CR ACT'!$A$3:$G$9999,3,0),"")</f>
        <v>PSL</v>
      </c>
      <c r="G246" s="8" t="str">
        <f>IFERROR(VLOOKUP($A246,'CR ACT'!$A$3:$G$9999,4,0),"")</f>
        <v>NH</v>
      </c>
      <c r="H246" s="9" t="str">
        <f>IFERROR(VLOOKUP($A246,'CR ACT'!$A$3:$G$9999,5,0),"")</f>
        <v>KLKV</v>
      </c>
      <c r="I246" s="9">
        <f>IFERROR(VLOOKUP($A246,'CR ACT'!$A$3:$G$9999,6,0),"")</f>
        <v>0.32291666666666663</v>
      </c>
      <c r="J246" s="10">
        <f>IFERROR(VLOOKUP($A246,'CR ACT'!$A$3:$G$9999,7,0),"")</f>
        <v>3.5</v>
      </c>
    </row>
    <row r="247" spans="1:11" ht="31.5" hidden="1">
      <c r="A247" s="16">
        <v>170</v>
      </c>
      <c r="B247" s="124">
        <v>43</v>
      </c>
      <c r="C247" s="16">
        <v>2</v>
      </c>
      <c r="D247" s="8" t="str">
        <f t="shared" si="4"/>
        <v>43-2</v>
      </c>
      <c r="E247" s="17">
        <f>IFERROR(VLOOKUP($A247,'CR ACT'!$A$3:$G$9999,2,0),"")</f>
        <v>0.32638888888888901</v>
      </c>
      <c r="F247" s="17" t="str">
        <f>IFERROR(VLOOKUP($A247,'CR ACT'!$A$3:$G$9999,3,0),"")</f>
        <v>KLKV</v>
      </c>
      <c r="G247" s="16" t="str">
        <f>IFERROR(VLOOKUP($A247,'CR ACT'!$A$3:$G$9999,4,0),"")</f>
        <v>NH-TVM-VZD-VLBLM</v>
      </c>
      <c r="H247" s="17" t="str">
        <f>IFERROR(VLOOKUP($A247,'CR ACT'!$A$3:$G$9999,5,0),"")</f>
        <v>EF</v>
      </c>
      <c r="I247" s="17">
        <f>IFERROR(VLOOKUP($A247,'CR ACT'!$A$3:$G$9999,6,0),"")</f>
        <v>0.4027777777777779</v>
      </c>
      <c r="J247" s="18">
        <f>IFERROR(VLOOKUP($A247,'CR ACT'!$A$3:$G$9999,7,0),"")</f>
        <v>43</v>
      </c>
    </row>
    <row r="248" spans="1:11" ht="15.75" hidden="1">
      <c r="A248" s="16">
        <v>426</v>
      </c>
      <c r="B248" s="123">
        <v>35</v>
      </c>
      <c r="C248" s="8">
        <v>5</v>
      </c>
      <c r="D248" s="8" t="str">
        <f t="shared" si="4"/>
        <v>35-5</v>
      </c>
      <c r="E248" s="17">
        <f>IFERROR(VLOOKUP($A248,'CR ACT'!$A$3:$G$9999,2,0),"")</f>
        <v>0.58333333333333337</v>
      </c>
      <c r="F248" s="17" t="str">
        <f>IFERROR(VLOOKUP($A248,'CR ACT'!$A$3:$G$9999,3,0),"")</f>
        <v>MC</v>
      </c>
      <c r="G248" s="16" t="str">
        <f>IFERROR(VLOOKUP($A248,'CR ACT'!$A$3:$G$9999,4,0),"")</f>
        <v>TVM-NH</v>
      </c>
      <c r="H248" s="17" t="str">
        <f>IFERROR(VLOOKUP($A248,'CR ACT'!$A$3:$G$9999,5,0),"")</f>
        <v>KLKV</v>
      </c>
      <c r="I248" s="17">
        <f>IFERROR(VLOOKUP($A248,'CR ACT'!$A$3:$G$9999,6,0),"")</f>
        <v>0.65277777777777779</v>
      </c>
      <c r="J248" s="18">
        <f>IFERROR(VLOOKUP($A248,'CR ACT'!$A$3:$G$9999,7,0),"")</f>
        <v>40</v>
      </c>
    </row>
    <row r="249" spans="1:11" ht="15.75" hidden="1">
      <c r="A249" s="16">
        <v>258</v>
      </c>
      <c r="B249" s="124">
        <v>43</v>
      </c>
      <c r="C249" s="16">
        <v>4</v>
      </c>
      <c r="D249" s="8" t="str">
        <f t="shared" si="4"/>
        <v>43-4</v>
      </c>
      <c r="E249" s="17">
        <f>IFERROR(VLOOKUP($A249,'CR ACT'!$A$3:$G$9999,2,0),"")</f>
        <v>0.63541666666666663</v>
      </c>
      <c r="F249" s="17" t="str">
        <f>IFERROR(VLOOKUP($A249,'CR ACT'!$A$3:$G$9999,3,0),"")</f>
        <v>KLKV</v>
      </c>
      <c r="G249" s="16" t="str">
        <f>IFERROR(VLOOKUP($A249,'CR ACT'!$A$3:$G$9999,4,0),"")</f>
        <v>NH-TVM</v>
      </c>
      <c r="H249" s="17" t="str">
        <f>IFERROR(VLOOKUP($A249,'CR ACT'!$A$3:$G$9999,5,0),"")</f>
        <v>EF</v>
      </c>
      <c r="I249" s="17">
        <f>IFERROR(VLOOKUP($A249,'CR ACT'!$A$3:$G$9999,6,0),"")</f>
        <v>0.69444444444444442</v>
      </c>
      <c r="J249" s="18">
        <f>IFERROR(VLOOKUP($A249,'CR ACT'!$A$3:$G$9999,7,0),"")</f>
        <v>33.700000000000003</v>
      </c>
      <c r="K249" s="121"/>
    </row>
    <row r="250" spans="1:11" ht="15.75" hidden="1">
      <c r="A250" s="16">
        <v>425</v>
      </c>
      <c r="B250" s="123">
        <v>46</v>
      </c>
      <c r="C250" s="8">
        <v>4</v>
      </c>
      <c r="D250" s="8" t="str">
        <f t="shared" si="4"/>
        <v>46-4</v>
      </c>
      <c r="E250" s="17">
        <f>IFERROR(VLOOKUP($A250,'CR ACT'!$A$3:$G$9999,2,0),"")</f>
        <v>0.59722222222222199</v>
      </c>
      <c r="F250" s="17" t="str">
        <f>IFERROR(VLOOKUP($A250,'CR ACT'!$A$3:$G$9999,3,0),"")</f>
        <v>TVM</v>
      </c>
      <c r="G250" s="16" t="str">
        <f>IFERROR(VLOOKUP($A250,'CR ACT'!$A$3:$G$9999,4,0),"")</f>
        <v>NH</v>
      </c>
      <c r="H250" s="17" t="str">
        <f>IFERROR(VLOOKUP($A250,'CR ACT'!$A$3:$G$9999,5,0),"")</f>
        <v>KLKV</v>
      </c>
      <c r="I250" s="17">
        <f>IFERROR(VLOOKUP($A250,'CR ACT'!$A$3:$G$9999,6,0),"")</f>
        <v>0.66666666666666641</v>
      </c>
      <c r="J250" s="18">
        <f>IFERROR(VLOOKUP($A250,'CR ACT'!$A$3:$G$9999,7,0),"")</f>
        <v>33.700000000000003</v>
      </c>
    </row>
    <row r="251" spans="1:11" ht="15.75" hidden="1">
      <c r="A251" s="16">
        <v>90</v>
      </c>
      <c r="B251" s="124">
        <v>43</v>
      </c>
      <c r="C251" s="16">
        <v>6</v>
      </c>
      <c r="D251" s="8" t="str">
        <f t="shared" si="4"/>
        <v>43-6</v>
      </c>
      <c r="E251" s="17">
        <f>IFERROR(VLOOKUP($A251,'CR ACT'!$A$3:$G$9999,2,0),"")</f>
        <v>0.78819444444444453</v>
      </c>
      <c r="F251" s="17" t="str">
        <f>IFERROR(VLOOKUP($A251,'CR ACT'!$A$3:$G$9999,3,0),"")</f>
        <v>KLKV</v>
      </c>
      <c r="G251" s="16" t="str">
        <f>IFERROR(VLOOKUP($A251,'CR ACT'!$A$3:$G$9999,4,0),"")</f>
        <v>NH</v>
      </c>
      <c r="H251" s="17" t="str">
        <f>IFERROR(VLOOKUP($A251,'CR ACT'!$A$3:$G$9999,5,0),"")</f>
        <v>PSL</v>
      </c>
      <c r="I251" s="17">
        <f>IFERROR(VLOOKUP($A251,'CR ACT'!$A$3:$G$9999,6,0),"")</f>
        <v>0.79513888888888895</v>
      </c>
      <c r="J251" s="18">
        <f>IFERROR(VLOOKUP($A251,'CR ACT'!$A$3:$G$9999,7,0),"")</f>
        <v>3.5</v>
      </c>
    </row>
    <row r="252" spans="1:11" ht="15.75" hidden="1">
      <c r="A252" s="16"/>
      <c r="B252" s="138"/>
      <c r="C252" s="16"/>
      <c r="D252" s="8" t="str">
        <f t="shared" si="4"/>
        <v>0</v>
      </c>
      <c r="E252" s="17" t="str">
        <f>IFERROR(VLOOKUP($A252,'CR ACT'!$A$3:$G$9999,2,0),"")</f>
        <v/>
      </c>
      <c r="F252" s="17" t="str">
        <f>IFERROR(VLOOKUP($A252,'CR ACT'!$A$3:$G$9999,3,0),"")</f>
        <v/>
      </c>
      <c r="G252" s="16" t="str">
        <f>IFERROR(VLOOKUP($A252,'CR ACT'!$A$3:$G$9999,4,0),"")</f>
        <v/>
      </c>
      <c r="H252" s="17" t="str">
        <f>IFERROR(VLOOKUP($A252,'CR ACT'!$A$3:$G$9999,5,0),"")</f>
        <v/>
      </c>
      <c r="I252" s="17" t="str">
        <f>IFERROR(VLOOKUP($A252,'CR ACT'!$A$3:$G$9999,6,0),"")</f>
        <v/>
      </c>
      <c r="J252" s="18" t="str">
        <f>IFERROR(VLOOKUP($A252,'CR ACT'!$A$3:$G$9999,7,0),"")</f>
        <v/>
      </c>
    </row>
    <row r="253" spans="1:11" ht="16.5" hidden="1" thickBot="1">
      <c r="A253" s="16"/>
      <c r="B253" s="138"/>
      <c r="C253" s="23"/>
      <c r="D253" s="8" t="str">
        <f t="shared" si="4"/>
        <v>0</v>
      </c>
      <c r="E253" s="24" t="str">
        <f>IFERROR(VLOOKUP($A253,'CR ACT'!$A$3:$G$9999,2,0),"")</f>
        <v/>
      </c>
      <c r="F253" s="24" t="str">
        <f>IFERROR(VLOOKUP($A253,'CR ACT'!$A$3:$G$9999,3,0),"")</f>
        <v/>
      </c>
      <c r="G253" s="23" t="str">
        <f>IFERROR(VLOOKUP($A253,'CR ACT'!$A$3:$G$9999,4,0),"")</f>
        <v/>
      </c>
      <c r="H253" s="24" t="str">
        <f>IFERROR(VLOOKUP($A253,'CR ACT'!$A$3:$G$9999,5,0),"")</f>
        <v/>
      </c>
      <c r="I253" s="24" t="str">
        <f>IFERROR(VLOOKUP($A253,'CR ACT'!$A$3:$G$9999,6,0),"")</f>
        <v/>
      </c>
      <c r="J253" s="25" t="str">
        <f>IFERROR(VLOOKUP($A253,'CR ACT'!$A$3:$G$9999,7,0),"")</f>
        <v/>
      </c>
    </row>
    <row r="254" spans="1:11" ht="15.75" hidden="1">
      <c r="A254" s="7">
        <v>617</v>
      </c>
      <c r="B254" s="123">
        <v>44</v>
      </c>
      <c r="C254" s="8">
        <v>1</v>
      </c>
      <c r="D254" s="8" t="str">
        <f t="shared" si="4"/>
        <v>44-1</v>
      </c>
      <c r="E254" s="9">
        <f>IFERROR(VLOOKUP($A254,'CR ACT'!$A$3:$G$9999,2,0),"")</f>
        <v>0.32291666666666702</v>
      </c>
      <c r="F254" s="9" t="str">
        <f>IFERROR(VLOOKUP($A254,'CR ACT'!$A$3:$G$9999,3,0),"")</f>
        <v>PSL</v>
      </c>
      <c r="G254" s="8" t="str">
        <f>IFERROR(VLOOKUP($A254,'CR ACT'!$A$3:$G$9999,4,0),"")</f>
        <v>AYRA</v>
      </c>
      <c r="H254" s="9" t="str">
        <f>IFERROR(VLOOKUP($A254,'CR ACT'!$A$3:$G$9999,5,0),"")</f>
        <v>KROD</v>
      </c>
      <c r="I254" s="9">
        <f>IFERROR(VLOOKUP($A254,'CR ACT'!$A$3:$G$9999,6,0),"")</f>
        <v>0.3333333333333337</v>
      </c>
      <c r="J254" s="10">
        <f>IFERROR(VLOOKUP($A254,'CR ACT'!$A$3:$G$9999,7,0),"")</f>
        <v>7</v>
      </c>
    </row>
    <row r="255" spans="1:11" ht="15.75" hidden="1">
      <c r="A255" s="16">
        <v>618</v>
      </c>
      <c r="B255" s="124">
        <v>44</v>
      </c>
      <c r="C255" s="16">
        <v>2</v>
      </c>
      <c r="D255" s="8" t="str">
        <f t="shared" si="4"/>
        <v>44-2</v>
      </c>
      <c r="E255" s="17">
        <f>IFERROR(VLOOKUP($A255,'CR ACT'!$A$3:$G$9999,2,0),"")</f>
        <v>0.34027777777777801</v>
      </c>
      <c r="F255" s="17" t="str">
        <f>IFERROR(VLOOKUP($A255,'CR ACT'!$A$3:$G$9999,3,0),"")</f>
        <v>KROD</v>
      </c>
      <c r="G255" s="16" t="str">
        <f>IFERROR(VLOOKUP($A255,'CR ACT'!$A$3:$G$9999,4,0),"")</f>
        <v>AYRA-PSL</v>
      </c>
      <c r="H255" s="17" t="str">
        <f>IFERROR(VLOOKUP($A255,'CR ACT'!$A$3:$G$9999,5,0),"")</f>
        <v>MC</v>
      </c>
      <c r="I255" s="17">
        <f>IFERROR(VLOOKUP($A255,'CR ACT'!$A$3:$G$9999,6,0),"")</f>
        <v>0.42361111111111133</v>
      </c>
      <c r="J255" s="18">
        <f>IFERROR(VLOOKUP($A255,'CR ACT'!$A$3:$G$9999,7,0),"")</f>
        <v>45</v>
      </c>
      <c r="K255" s="121"/>
    </row>
    <row r="256" spans="1:11" ht="15.75" hidden="1">
      <c r="A256" s="16">
        <v>427</v>
      </c>
      <c r="B256" s="123">
        <v>15</v>
      </c>
      <c r="C256" s="16">
        <v>3</v>
      </c>
      <c r="D256" s="8" t="str">
        <f t="shared" si="4"/>
        <v>15-3</v>
      </c>
      <c r="E256" s="17">
        <f>IFERROR(VLOOKUP($A256,'CR ACT'!$A$3:$G$9999,2,0),"")</f>
        <v>0.61458333333333304</v>
      </c>
      <c r="F256" s="17" t="str">
        <f>IFERROR(VLOOKUP($A256,'CR ACT'!$A$3:$G$9999,3,0),"")</f>
        <v>TVM</v>
      </c>
      <c r="G256" s="16" t="str">
        <f>IFERROR(VLOOKUP($A256,'CR ACT'!$A$3:$G$9999,4,0),"")</f>
        <v>NH</v>
      </c>
      <c r="H256" s="17" t="str">
        <f>IFERROR(VLOOKUP($A256,'CR ACT'!$A$3:$G$9999,5,0),"")</f>
        <v>KLKV</v>
      </c>
      <c r="I256" s="17">
        <f>IFERROR(VLOOKUP($A256,'CR ACT'!$A$3:$G$9999,6,0),"")</f>
        <v>0.67013888888888862</v>
      </c>
      <c r="J256" s="18">
        <f>IFERROR(VLOOKUP($A256,'CR ACT'!$A$3:$G$9999,7,0),"")</f>
        <v>33.700000000000003</v>
      </c>
      <c r="K256" s="121"/>
    </row>
    <row r="257" spans="1:10" ht="15.75" hidden="1">
      <c r="A257" s="16">
        <v>243</v>
      </c>
      <c r="B257" s="124">
        <v>44</v>
      </c>
      <c r="C257" s="16">
        <v>4</v>
      </c>
      <c r="D257" s="8" t="str">
        <f t="shared" si="4"/>
        <v>44-4</v>
      </c>
      <c r="E257" s="17">
        <f>IFERROR(VLOOKUP($A257,'CR ACT'!$A$3:$G$9999,2,0),"")</f>
        <v>0.57291666666667096</v>
      </c>
      <c r="F257" s="17" t="str">
        <f>IFERROR(VLOOKUP($A257,'CR ACT'!$A$3:$G$9999,3,0),"")</f>
        <v>KLKV</v>
      </c>
      <c r="G257" s="16" t="str">
        <f>IFERROR(VLOOKUP($A257,'CR ACT'!$A$3:$G$9999,4,0),"")</f>
        <v>NH</v>
      </c>
      <c r="H257" s="17" t="str">
        <f>IFERROR(VLOOKUP($A257,'CR ACT'!$A$3:$G$9999,5,0),"")</f>
        <v>MC</v>
      </c>
      <c r="I257" s="17">
        <f>IFERROR(VLOOKUP($A257,'CR ACT'!$A$3:$G$9999,6,0),"")</f>
        <v>0.64236111111111538</v>
      </c>
      <c r="J257" s="18">
        <f>IFERROR(VLOOKUP($A257,'CR ACT'!$A$3:$G$9999,7,0),"")</f>
        <v>40</v>
      </c>
    </row>
    <row r="258" spans="1:10" ht="15.75" hidden="1">
      <c r="A258" s="16">
        <v>379</v>
      </c>
      <c r="B258" s="123">
        <v>33</v>
      </c>
      <c r="C258" s="16">
        <v>5</v>
      </c>
      <c r="D258" s="8" t="str">
        <f t="shared" si="4"/>
        <v>33-5</v>
      </c>
      <c r="E258" s="17">
        <f>IFERROR(VLOOKUP($A258,'CR ACT'!$A$3:$G$9999,2,0),"")</f>
        <v>0.625</v>
      </c>
      <c r="F258" s="17" t="str">
        <f>IFERROR(VLOOKUP($A258,'CR ACT'!$A$3:$G$9999,3,0),"")</f>
        <v>MC</v>
      </c>
      <c r="G258" s="16" t="str">
        <f>IFERROR(VLOOKUP($A258,'CR ACT'!$A$3:$G$9999,4,0),"")</f>
        <v>NH</v>
      </c>
      <c r="H258" s="17" t="str">
        <f>IFERROR(VLOOKUP($A258,'CR ACT'!$A$3:$G$9999,5,0),"")</f>
        <v>KLKV</v>
      </c>
      <c r="I258" s="17">
        <f>IFERROR(VLOOKUP($A258,'CR ACT'!$A$3:$G$9999,6,0),"")</f>
        <v>0.70138888888888884</v>
      </c>
      <c r="J258" s="18">
        <f>IFERROR(VLOOKUP($A258,'CR ACT'!$A$3:$G$9999,7,0),"")</f>
        <v>40</v>
      </c>
    </row>
    <row r="259" spans="1:10" ht="15.75" hidden="1">
      <c r="A259" s="16">
        <v>642</v>
      </c>
      <c r="B259" s="124">
        <v>44</v>
      </c>
      <c r="C259" s="16">
        <v>6</v>
      </c>
      <c r="D259" s="8" t="str">
        <f t="shared" si="4"/>
        <v>44-6</v>
      </c>
      <c r="E259" s="17">
        <f>IFERROR(VLOOKUP($A259,'CR ACT'!$A$3:$G$9999,2,0),"")</f>
        <v>0.72569444444444453</v>
      </c>
      <c r="F259" s="17" t="str">
        <f>IFERROR(VLOOKUP($A259,'CR ACT'!$A$3:$G$9999,3,0),"")</f>
        <v>KDGRA</v>
      </c>
      <c r="G259" s="16" t="str">
        <f>IFERROR(VLOOKUP($A259,'CR ACT'!$A$3:$G$9999,4,0),"")</f>
        <v>UDA</v>
      </c>
      <c r="H259" s="17" t="str">
        <f>IFERROR(VLOOKUP($A259,'CR ACT'!$A$3:$G$9999,5,0),"")</f>
        <v>PSL</v>
      </c>
      <c r="I259" s="17">
        <f>IFERROR(VLOOKUP($A259,'CR ACT'!$A$3:$G$9999,6,0),"")</f>
        <v>0.73958333333333348</v>
      </c>
      <c r="J259" s="18">
        <f>IFERROR(VLOOKUP($A259,'CR ACT'!$A$3:$G$9999,7,0),"")</f>
        <v>8</v>
      </c>
    </row>
    <row r="260" spans="1:10" ht="15.75" hidden="1">
      <c r="A260" s="16"/>
      <c r="B260" s="138"/>
      <c r="C260" s="16"/>
      <c r="D260" s="8" t="str">
        <f t="shared" si="4"/>
        <v>0</v>
      </c>
      <c r="E260" s="17" t="str">
        <f>IFERROR(VLOOKUP($A260,'CR ACT'!$A$3:$G$9999,2,0),"")</f>
        <v/>
      </c>
      <c r="F260" s="17" t="str">
        <f>IFERROR(VLOOKUP($A260,'CR ACT'!$A$3:$G$9999,3,0),"")</f>
        <v/>
      </c>
      <c r="G260" s="16" t="str">
        <f>IFERROR(VLOOKUP($A260,'CR ACT'!$A$3:$G$9999,4,0),"")</f>
        <v/>
      </c>
      <c r="H260" s="17" t="str">
        <f>IFERROR(VLOOKUP($A260,'CR ACT'!$A$3:$G$9999,5,0),"")</f>
        <v/>
      </c>
      <c r="I260" s="17" t="str">
        <f>IFERROR(VLOOKUP($A260,'CR ACT'!$A$3:$G$9999,6,0),"")</f>
        <v/>
      </c>
      <c r="J260" s="18" t="str">
        <f>IFERROR(VLOOKUP($A260,'CR ACT'!$A$3:$G$9999,7,0),"")</f>
        <v/>
      </c>
    </row>
    <row r="261" spans="1:10" ht="16.5" hidden="1" thickBot="1">
      <c r="A261" s="16"/>
      <c r="B261" s="138"/>
      <c r="C261" s="23"/>
      <c r="D261" s="8" t="str">
        <f t="shared" si="4"/>
        <v>0</v>
      </c>
      <c r="E261" s="24" t="str">
        <f>IFERROR(VLOOKUP($A261,'CR ACT'!$A$3:$G$9999,2,0),"")</f>
        <v/>
      </c>
      <c r="F261" s="24" t="str">
        <f>IFERROR(VLOOKUP($A261,'CR ACT'!$A$3:$G$9999,3,0),"")</f>
        <v/>
      </c>
      <c r="G261" s="23" t="str">
        <f>IFERROR(VLOOKUP($A261,'CR ACT'!$A$3:$G$9999,4,0),"")</f>
        <v/>
      </c>
      <c r="H261" s="24" t="str">
        <f>IFERROR(VLOOKUP($A261,'CR ACT'!$A$3:$G$9999,5,0),"")</f>
        <v/>
      </c>
      <c r="I261" s="24" t="str">
        <f>IFERROR(VLOOKUP($A261,'CR ACT'!$A$3:$G$9999,6,0),"")</f>
        <v/>
      </c>
      <c r="J261" s="25" t="str">
        <f>IFERROR(VLOOKUP($A261,'CR ACT'!$A$3:$G$9999,7,0),"")</f>
        <v/>
      </c>
    </row>
    <row r="262" spans="1:10" ht="15.75" hidden="1">
      <c r="A262" s="7">
        <v>40</v>
      </c>
      <c r="B262" s="124">
        <v>45</v>
      </c>
      <c r="C262" s="8">
        <v>1</v>
      </c>
      <c r="D262" s="8" t="str">
        <f t="shared" si="4"/>
        <v>45-1</v>
      </c>
      <c r="E262" s="9">
        <f>IFERROR(VLOOKUP($A262,'CR ACT'!$A$3:$G$9999,2,0),"")</f>
        <v>0.37847222222222199</v>
      </c>
      <c r="F262" s="9" t="str">
        <f>IFERROR(VLOOKUP($A262,'CR ACT'!$A$3:$G$9999,3,0),"")</f>
        <v>PSL</v>
      </c>
      <c r="G262" s="8" t="str">
        <f>IFERROR(VLOOKUP($A262,'CR ACT'!$A$3:$G$9999,4,0),"")</f>
        <v>NH</v>
      </c>
      <c r="H262" s="9" t="str">
        <f>IFERROR(VLOOKUP($A262,'CR ACT'!$A$3:$G$9999,5,0),"")</f>
        <v>KLKV</v>
      </c>
      <c r="I262" s="9">
        <f>IFERROR(VLOOKUP($A262,'CR ACT'!$A$3:$G$9999,6,0),"")</f>
        <v>0.38541666666666641</v>
      </c>
      <c r="J262" s="10">
        <f>IFERROR(VLOOKUP($A262,'CR ACT'!$A$3:$G$9999,7,0),"")</f>
        <v>3.5</v>
      </c>
    </row>
    <row r="263" spans="1:10" ht="15.75" hidden="1">
      <c r="A263" s="16">
        <v>586</v>
      </c>
      <c r="B263" s="123">
        <v>45</v>
      </c>
      <c r="C263" s="16">
        <v>2</v>
      </c>
      <c r="D263" s="8" t="str">
        <f t="shared" ref="D263:D326" si="5">B263&amp;-C263</f>
        <v>45-2</v>
      </c>
      <c r="E263" s="17">
        <f>IFERROR(VLOOKUP($A263,'CR ACT'!$A$3:$G$9999,2,0),"")</f>
        <v>0.39236111111111099</v>
      </c>
      <c r="F263" s="17" t="str">
        <f>IFERROR(VLOOKUP($A263,'CR ACT'!$A$3:$G$9999,3,0),"")</f>
        <v>KLKV</v>
      </c>
      <c r="G263" s="16" t="str">
        <f>IFERROR(VLOOKUP($A263,'CR ACT'!$A$3:$G$9999,4,0),"")</f>
        <v>PKDA-AVPM</v>
      </c>
      <c r="H263" s="17" t="str">
        <f>IFERROR(VLOOKUP($A263,'CR ACT'!$A$3:$G$9999,5,0),"")</f>
        <v>NTA</v>
      </c>
      <c r="I263" s="17">
        <f>IFERROR(VLOOKUP($A263,'CR ACT'!$A$3:$G$9999,6,0),"")</f>
        <v>0.44444444444444431</v>
      </c>
      <c r="J263" s="18">
        <f>IFERROR(VLOOKUP($A263,'CR ACT'!$A$3:$G$9999,7,0),"")</f>
        <v>30</v>
      </c>
    </row>
    <row r="264" spans="1:10" ht="15.75" hidden="1">
      <c r="A264" s="16">
        <v>589</v>
      </c>
      <c r="B264" s="124">
        <v>45</v>
      </c>
      <c r="C264" s="16">
        <v>3</v>
      </c>
      <c r="D264" s="8" t="str">
        <f t="shared" si="5"/>
        <v>45-3</v>
      </c>
      <c r="E264" s="17">
        <f>IFERROR(VLOOKUP($A264,'CR ACT'!$A$3:$G$9999,2,0),"")</f>
        <v>0.45138888888888901</v>
      </c>
      <c r="F264" s="17" t="str">
        <f>IFERROR(VLOOKUP($A264,'CR ACT'!$A$3:$G$9999,3,0),"")</f>
        <v>NTA</v>
      </c>
      <c r="G264" s="16" t="str">
        <f>IFERROR(VLOOKUP($A264,'CR ACT'!$A$3:$G$9999,4,0),"")</f>
        <v>AVPM-PKDA</v>
      </c>
      <c r="H264" s="17" t="str">
        <f>IFERROR(VLOOKUP($A264,'CR ACT'!$A$3:$G$9999,5,0),"")</f>
        <v>KLKV</v>
      </c>
      <c r="I264" s="17">
        <f>IFERROR(VLOOKUP($A264,'CR ACT'!$A$3:$G$9999,6,0),"")</f>
        <v>0.50347222222222232</v>
      </c>
      <c r="J264" s="18">
        <f>IFERROR(VLOOKUP($A264,'CR ACT'!$A$3:$G$9999,7,0),"")</f>
        <v>30</v>
      </c>
    </row>
    <row r="265" spans="1:10" ht="15.75" hidden="1">
      <c r="A265" s="16">
        <v>587</v>
      </c>
      <c r="B265" s="123">
        <v>45</v>
      </c>
      <c r="C265" s="16">
        <v>4</v>
      </c>
      <c r="D265" s="8" t="str">
        <f t="shared" si="5"/>
        <v>45-4</v>
      </c>
      <c r="E265" s="17">
        <f>IFERROR(VLOOKUP($A265,'CR ACT'!$A$3:$G$9999,2,0),"")</f>
        <v>0.51041666666666696</v>
      </c>
      <c r="F265" s="17" t="str">
        <f>IFERROR(VLOOKUP($A265,'CR ACT'!$A$3:$G$9999,3,0),"")</f>
        <v>KLKV</v>
      </c>
      <c r="G265" s="16" t="str">
        <f>IFERROR(VLOOKUP($A265,'CR ACT'!$A$3:$G$9999,4,0),"")</f>
        <v>PKDA-AVPM</v>
      </c>
      <c r="H265" s="17" t="str">
        <f>IFERROR(VLOOKUP($A265,'CR ACT'!$A$3:$G$9999,5,0),"")</f>
        <v>NTA</v>
      </c>
      <c r="I265" s="17">
        <f>IFERROR(VLOOKUP($A265,'CR ACT'!$A$3:$G$9999,6,0),"")</f>
        <v>0.56250000000000022</v>
      </c>
      <c r="J265" s="18">
        <f>IFERROR(VLOOKUP($A265,'CR ACT'!$A$3:$G$9999,7,0),"")</f>
        <v>30</v>
      </c>
    </row>
    <row r="266" spans="1:10" ht="15.75" hidden="1">
      <c r="A266" s="16">
        <v>590</v>
      </c>
      <c r="B266" s="124">
        <v>45</v>
      </c>
      <c r="C266" s="16">
        <v>5</v>
      </c>
      <c r="D266" s="8" t="str">
        <f t="shared" si="5"/>
        <v>45-5</v>
      </c>
      <c r="E266" s="17">
        <f>IFERROR(VLOOKUP($A266,'CR ACT'!$A$3:$G$9999,2,0),"")</f>
        <v>0.58333333333333304</v>
      </c>
      <c r="F266" s="17" t="str">
        <f>IFERROR(VLOOKUP($A266,'CR ACT'!$A$3:$G$9999,3,0),"")</f>
        <v>NTA</v>
      </c>
      <c r="G266" s="16" t="str">
        <f>IFERROR(VLOOKUP($A266,'CR ACT'!$A$3:$G$9999,4,0),"")</f>
        <v>AVPM-PKDA</v>
      </c>
      <c r="H266" s="17" t="str">
        <f>IFERROR(VLOOKUP($A266,'CR ACT'!$A$3:$G$9999,5,0),"")</f>
        <v>KLKV</v>
      </c>
      <c r="I266" s="17">
        <f>IFERROR(VLOOKUP($A266,'CR ACT'!$A$3:$G$9999,6,0),"")</f>
        <v>0.6354166666666663</v>
      </c>
      <c r="J266" s="18">
        <f>IFERROR(VLOOKUP($A266,'CR ACT'!$A$3:$G$9999,7,0),"")</f>
        <v>30</v>
      </c>
    </row>
    <row r="267" spans="1:10" ht="15.75" hidden="1">
      <c r="A267" s="16">
        <v>588</v>
      </c>
      <c r="B267" s="123">
        <v>45</v>
      </c>
      <c r="C267" s="16">
        <v>6</v>
      </c>
      <c r="D267" s="8" t="str">
        <f t="shared" si="5"/>
        <v>45-6</v>
      </c>
      <c r="E267" s="17">
        <f>IFERROR(VLOOKUP($A267,'CR ACT'!$A$3:$G$9999,2,0),"")</f>
        <v>0.64236111111111105</v>
      </c>
      <c r="F267" s="17" t="str">
        <f>IFERROR(VLOOKUP($A267,'CR ACT'!$A$3:$G$9999,3,0),"")</f>
        <v>KLKV</v>
      </c>
      <c r="G267" s="16" t="str">
        <f>IFERROR(VLOOKUP($A267,'CR ACT'!$A$3:$G$9999,4,0),"")</f>
        <v>PKDA-AVPM</v>
      </c>
      <c r="H267" s="17" t="str">
        <f>IFERROR(VLOOKUP($A267,'CR ACT'!$A$3:$G$9999,5,0),"")</f>
        <v>NTA</v>
      </c>
      <c r="I267" s="17">
        <f>IFERROR(VLOOKUP($A267,'CR ACT'!$A$3:$G$9999,6,0),"")</f>
        <v>0.69444444444444431</v>
      </c>
      <c r="J267" s="18">
        <f>IFERROR(VLOOKUP($A267,'CR ACT'!$A$3:$G$9999,7,0),"")</f>
        <v>30</v>
      </c>
    </row>
    <row r="268" spans="1:10" ht="15.75" hidden="1">
      <c r="A268" s="16">
        <v>591</v>
      </c>
      <c r="B268" s="124">
        <v>45</v>
      </c>
      <c r="C268" s="16">
        <v>7</v>
      </c>
      <c r="D268" s="8" t="str">
        <f t="shared" si="5"/>
        <v>45-7</v>
      </c>
      <c r="E268" s="17">
        <f>IFERROR(VLOOKUP($A268,'CR ACT'!$A$3:$G$9999,2,0),"")</f>
        <v>0.70138888888888895</v>
      </c>
      <c r="F268" s="17" t="str">
        <f>IFERROR(VLOOKUP($A268,'CR ACT'!$A$3:$G$9999,3,0),"")</f>
        <v>NTA</v>
      </c>
      <c r="G268" s="16" t="str">
        <f>IFERROR(VLOOKUP($A268,'CR ACT'!$A$3:$G$9999,4,0),"")</f>
        <v>AVPM-PKDA</v>
      </c>
      <c r="H268" s="17" t="str">
        <f>IFERROR(VLOOKUP($A268,'CR ACT'!$A$3:$G$9999,5,0),"")</f>
        <v>PSL</v>
      </c>
      <c r="I268" s="17">
        <f>IFERROR(VLOOKUP($A268,'CR ACT'!$A$3:$G$9999,6,0),"")</f>
        <v>0.75347222222222221</v>
      </c>
      <c r="J268" s="18">
        <f>IFERROR(VLOOKUP($A268,'CR ACT'!$A$3:$G$9999,7,0),"")</f>
        <v>30</v>
      </c>
    </row>
    <row r="269" spans="1:10" ht="16.5" hidden="1" thickBot="1">
      <c r="A269" s="16"/>
      <c r="B269" s="138"/>
      <c r="C269" s="23"/>
      <c r="D269" s="8" t="str">
        <f t="shared" si="5"/>
        <v>0</v>
      </c>
      <c r="E269" s="24" t="str">
        <f>IFERROR(VLOOKUP($A269,'CR ACT'!$A$3:$G$9999,2,0),"")</f>
        <v/>
      </c>
      <c r="F269" s="24" t="str">
        <f>IFERROR(VLOOKUP($A269,'CR ACT'!$A$3:$G$9999,3,0),"")</f>
        <v/>
      </c>
      <c r="G269" s="23" t="str">
        <f>IFERROR(VLOOKUP($A269,'CR ACT'!$A$3:$G$9999,4,0),"")</f>
        <v/>
      </c>
      <c r="H269" s="24" t="str">
        <f>IFERROR(VLOOKUP($A269,'CR ACT'!$A$3:$G$9999,5,0),"")</f>
        <v/>
      </c>
      <c r="I269" s="24" t="str">
        <f>IFERROR(VLOOKUP($A269,'CR ACT'!$A$3:$G$9999,6,0),"")</f>
        <v/>
      </c>
      <c r="J269" s="25" t="str">
        <f>IFERROR(VLOOKUP($A269,'CR ACT'!$A$3:$G$9999,7,0),"")</f>
        <v/>
      </c>
    </row>
    <row r="270" spans="1:10" ht="15.75" hidden="1">
      <c r="A270" s="7">
        <v>592</v>
      </c>
      <c r="B270" s="123">
        <v>46</v>
      </c>
      <c r="C270" s="8">
        <v>1</v>
      </c>
      <c r="D270" s="8" t="str">
        <f t="shared" si="5"/>
        <v>46-1</v>
      </c>
      <c r="E270" s="9">
        <f>IFERROR(VLOOKUP($A270,'CR ACT'!$A$3:$G$9999,2,0),"")</f>
        <v>0.3263888888888889</v>
      </c>
      <c r="F270" s="9" t="str">
        <f>IFERROR(VLOOKUP($A270,'CR ACT'!$A$3:$G$9999,3,0),"")</f>
        <v>PSL</v>
      </c>
      <c r="G270" s="8" t="str">
        <f>IFERROR(VLOOKUP($A270,'CR ACT'!$A$3:$G$9999,4,0),"")</f>
        <v>PDTM-AVKRA</v>
      </c>
      <c r="H270" s="9" t="str">
        <f>IFERROR(VLOOKUP($A270,'CR ACT'!$A$3:$G$9999,5,0),"")</f>
        <v>TVM</v>
      </c>
      <c r="I270" s="9">
        <f>IFERROR(VLOOKUP($A270,'CR ACT'!$A$3:$G$9999,6,0),"")</f>
        <v>0.41666666666666669</v>
      </c>
      <c r="J270" s="10">
        <f>IFERROR(VLOOKUP($A270,'CR ACT'!$A$3:$G$9999,7,0),"")</f>
        <v>51</v>
      </c>
    </row>
    <row r="271" spans="1:10" ht="15.75" hidden="1">
      <c r="A271" s="16">
        <v>344</v>
      </c>
      <c r="B271" s="124">
        <v>42</v>
      </c>
      <c r="C271" s="16">
        <v>7</v>
      </c>
      <c r="D271" s="8" t="str">
        <f t="shared" si="5"/>
        <v>42-7</v>
      </c>
      <c r="E271" s="17">
        <f>IFERROR(VLOOKUP($A271,'CR ACT'!$A$3:$G$9999,2,0),"")</f>
        <v>0.625</v>
      </c>
      <c r="F271" s="17" t="str">
        <f>IFERROR(VLOOKUP($A271,'CR ACT'!$A$3:$G$9999,3,0),"")</f>
        <v>TVM</v>
      </c>
      <c r="G271" s="16" t="str">
        <f>IFERROR(VLOOKUP($A271,'CR ACT'!$A$3:$G$9999,4,0),"")</f>
        <v>NH</v>
      </c>
      <c r="H271" s="17" t="str">
        <f>IFERROR(VLOOKUP($A271,'CR ACT'!$A$3:$G$9999,5,0),"")</f>
        <v>KLKV</v>
      </c>
      <c r="I271" s="17">
        <f>IFERROR(VLOOKUP($A271,'CR ACT'!$A$3:$G$9999,6,0),"")</f>
        <v>0.68055555555555558</v>
      </c>
      <c r="J271" s="18">
        <f>IFERROR(VLOOKUP($A271,'CR ACT'!$A$3:$G$9999,7,0),"")</f>
        <v>33.700000000000003</v>
      </c>
    </row>
    <row r="272" spans="1:10" ht="15.75">
      <c r="A272" s="16">
        <v>643</v>
      </c>
      <c r="B272" s="123">
        <v>46</v>
      </c>
      <c r="C272" s="16">
        <v>3</v>
      </c>
      <c r="D272" s="8" t="str">
        <f t="shared" si="5"/>
        <v>46-3</v>
      </c>
      <c r="E272" s="17">
        <f>IFERROR(VLOOKUP($A272,'CR ACT'!$A$3:$G$9999,2,0),"")</f>
        <v>0.50694444444444398</v>
      </c>
      <c r="F272" s="17" t="str">
        <f>IFERROR(VLOOKUP($A272,'CR ACT'!$A$3:$G$9999,3,0),"")</f>
        <v>KLKV</v>
      </c>
      <c r="G272" s="16" t="str">
        <f>IFERROR(VLOOKUP($A272,'CR ACT'!$A$3:$G$9999,4,0),"")</f>
        <v>PVR-VZM-BYPASS</v>
      </c>
      <c r="H272" s="17" t="str">
        <f>IFERROR(VLOOKUP($A272,'CR ACT'!$A$3:$G$9999,5,0),"")</f>
        <v>TVM</v>
      </c>
      <c r="I272" s="17">
        <f>IFERROR(VLOOKUP($A272,'CR ACT'!$A$3:$G$9999,6,0),"")</f>
        <v>0.59027777777777724</v>
      </c>
      <c r="J272" s="18">
        <f>IFERROR(VLOOKUP($A272,'CR ACT'!$A$3:$G$9999,7,0),"")</f>
        <v>45</v>
      </c>
    </row>
    <row r="273" spans="1:10" ht="15.75" hidden="1">
      <c r="A273" s="16">
        <v>332</v>
      </c>
      <c r="B273" s="124">
        <v>39</v>
      </c>
      <c r="C273" s="16">
        <v>3</v>
      </c>
      <c r="D273" s="8" t="str">
        <f t="shared" si="5"/>
        <v>39-3</v>
      </c>
      <c r="E273" s="17">
        <f>IFERROR(VLOOKUP($A273,'CR ACT'!$A$3:$G$9999,2,0),"")</f>
        <v>0.63194444444444442</v>
      </c>
      <c r="F273" s="17" t="str">
        <f>IFERROR(VLOOKUP($A273,'CR ACT'!$A$3:$G$9999,3,0),"")</f>
        <v>TVM</v>
      </c>
      <c r="G273" s="16" t="str">
        <f>IFERROR(VLOOKUP($A273,'CR ACT'!$A$3:$G$9999,4,0),"")</f>
        <v>NH</v>
      </c>
      <c r="H273" s="17" t="str">
        <f>IFERROR(VLOOKUP($A273,'CR ACT'!$A$3:$G$9999,5,0),"")</f>
        <v>KLKV</v>
      </c>
      <c r="I273" s="17">
        <f>IFERROR(VLOOKUP($A273,'CR ACT'!$A$3:$G$9999,6,0),"")</f>
        <v>0.6875</v>
      </c>
      <c r="J273" s="18">
        <f>IFERROR(VLOOKUP($A273,'CR ACT'!$A$3:$G$9999,7,0),"")</f>
        <v>33.700000000000003</v>
      </c>
    </row>
    <row r="274" spans="1:10" ht="15.75" hidden="1">
      <c r="A274" s="16">
        <v>636</v>
      </c>
      <c r="B274" s="123">
        <v>46</v>
      </c>
      <c r="C274" s="16">
        <v>5</v>
      </c>
      <c r="D274" s="8" t="str">
        <f t="shared" si="5"/>
        <v>46-5</v>
      </c>
      <c r="E274" s="17">
        <f>IFERROR(VLOOKUP($A274,'CR ACT'!$A$3:$G$9999,2,0),"")</f>
        <v>0.67361111111111116</v>
      </c>
      <c r="F274" s="17" t="str">
        <f>IFERROR(VLOOKUP($A274,'CR ACT'!$A$3:$G$9999,3,0),"")</f>
        <v>KLKV</v>
      </c>
      <c r="G274" s="16" t="str">
        <f>IFERROR(VLOOKUP($A274,'CR ACT'!$A$3:$G$9999,4,0),"")</f>
        <v>PZKNU</v>
      </c>
      <c r="H274" s="17" t="str">
        <f>IFERROR(VLOOKUP($A274,'CR ACT'!$A$3:$G$9999,5,0),"")</f>
        <v>VLKA</v>
      </c>
      <c r="I274" s="17">
        <f>IFERROR(VLOOKUP($A274,'CR ACT'!$A$3:$G$9999,6,0),"")</f>
        <v>0.69444444444444453</v>
      </c>
      <c r="J274" s="18">
        <f>IFERROR(VLOOKUP($A274,'CR ACT'!$A$3:$G$9999,7,0),"")</f>
        <v>13</v>
      </c>
    </row>
    <row r="275" spans="1:10" ht="15.75" hidden="1">
      <c r="A275" s="16">
        <v>640</v>
      </c>
      <c r="B275" s="124">
        <v>46</v>
      </c>
      <c r="C275" s="16">
        <v>6</v>
      </c>
      <c r="D275" s="8" t="str">
        <f t="shared" si="5"/>
        <v>46-6</v>
      </c>
      <c r="E275" s="17">
        <f>IFERROR(VLOOKUP($A275,'CR ACT'!$A$3:$G$9999,2,0),"")</f>
        <v>0.70138888888888884</v>
      </c>
      <c r="F275" s="17" t="str">
        <f>IFERROR(VLOOKUP($A275,'CR ACT'!$A$3:$G$9999,3,0),"")</f>
        <v>VLKA</v>
      </c>
      <c r="G275" s="16" t="str">
        <f>IFERROR(VLOOKUP($A275,'CR ACT'!$A$3:$G$9999,4,0),"")</f>
        <v>PZKNU</v>
      </c>
      <c r="H275" s="17" t="str">
        <f>IFERROR(VLOOKUP($A275,'CR ACT'!$A$3:$G$9999,5,0),"")</f>
        <v>PSL</v>
      </c>
      <c r="I275" s="17">
        <f>IFERROR(VLOOKUP($A275,'CR ACT'!$A$3:$G$9999,6,0),"")</f>
        <v>0.71875</v>
      </c>
      <c r="J275" s="18">
        <f>IFERROR(VLOOKUP($A275,'CR ACT'!$A$3:$G$9999,7,0),"")</f>
        <v>11</v>
      </c>
    </row>
    <row r="276" spans="1:10" ht="15.75" hidden="1">
      <c r="A276" s="16"/>
      <c r="B276" s="123"/>
      <c r="C276" s="16"/>
      <c r="D276" s="8" t="str">
        <f t="shared" si="5"/>
        <v>0</v>
      </c>
      <c r="E276" s="17" t="str">
        <f>IFERROR(VLOOKUP($A276,'CR ACT'!$A$3:$G$9999,2,0),"")</f>
        <v/>
      </c>
      <c r="F276" s="17" t="str">
        <f>IFERROR(VLOOKUP($A276,'CR ACT'!$A$3:$G$9999,3,0),"")</f>
        <v/>
      </c>
      <c r="G276" s="16" t="str">
        <f>IFERROR(VLOOKUP($A276,'CR ACT'!$A$3:$G$9999,4,0),"")</f>
        <v/>
      </c>
      <c r="H276" s="17" t="str">
        <f>IFERROR(VLOOKUP($A276,'CR ACT'!$A$3:$G$9999,5,0),"")</f>
        <v/>
      </c>
      <c r="I276" s="17" t="str">
        <f>IFERROR(VLOOKUP($A276,'CR ACT'!$A$3:$G$9999,6,0),"")</f>
        <v/>
      </c>
      <c r="J276" s="18" t="str">
        <f>IFERROR(VLOOKUP($A276,'CR ACT'!$A$3:$G$9999,7,0),"")</f>
        <v/>
      </c>
    </row>
    <row r="277" spans="1:10" ht="16.5" hidden="1" thickBot="1">
      <c r="A277" s="16"/>
      <c r="B277" s="138"/>
      <c r="C277" s="23"/>
      <c r="D277" s="8" t="str">
        <f t="shared" si="5"/>
        <v>0</v>
      </c>
      <c r="E277" s="24" t="str">
        <f>IFERROR(VLOOKUP($A277,'CR ACT'!$A$3:$G$9999,2,0),"")</f>
        <v/>
      </c>
      <c r="F277" s="24" t="str">
        <f>IFERROR(VLOOKUP($A277,'CR ACT'!$A$3:$G$9999,3,0),"")</f>
        <v/>
      </c>
      <c r="G277" s="23" t="str">
        <f>IFERROR(VLOOKUP($A277,'CR ACT'!$A$3:$G$9999,4,0),"")</f>
        <v/>
      </c>
      <c r="H277" s="24" t="str">
        <f>IFERROR(VLOOKUP($A277,'CR ACT'!$A$3:$G$9999,5,0),"")</f>
        <v/>
      </c>
      <c r="I277" s="24" t="str">
        <f>IFERROR(VLOOKUP($A277,'CR ACT'!$A$3:$G$9999,6,0),"")</f>
        <v/>
      </c>
      <c r="J277" s="25" t="str">
        <f>IFERROR(VLOOKUP($A277,'CR ACT'!$A$3:$G$9999,7,0),"")</f>
        <v/>
      </c>
    </row>
    <row r="278" spans="1:10" ht="15.75" hidden="1">
      <c r="A278" s="7">
        <v>63</v>
      </c>
      <c r="B278" s="123">
        <v>47</v>
      </c>
      <c r="C278" s="8">
        <v>1</v>
      </c>
      <c r="D278" s="8" t="str">
        <f t="shared" si="5"/>
        <v>47-1</v>
      </c>
      <c r="E278" s="9">
        <f>IFERROR(VLOOKUP($A278,'CR ACT'!$A$3:$G$9999,2,0),"")</f>
        <v>0.61111111111111205</v>
      </c>
      <c r="F278" s="9" t="str">
        <f>IFERROR(VLOOKUP($A278,'CR ACT'!$A$3:$G$9999,3,0),"")</f>
        <v>PSL</v>
      </c>
      <c r="G278" s="8" t="str">
        <f>IFERROR(VLOOKUP($A278,'CR ACT'!$A$3:$G$9999,4,0),"")</f>
        <v>NH</v>
      </c>
      <c r="H278" s="9" t="str">
        <f>IFERROR(VLOOKUP($A278,'CR ACT'!$A$3:$G$9999,5,0),"")</f>
        <v>KLKV</v>
      </c>
      <c r="I278" s="9">
        <f>IFERROR(VLOOKUP($A278,'CR ACT'!$A$3:$G$9999,6,0),"")</f>
        <v>0.61805555555555647</v>
      </c>
      <c r="J278" s="10">
        <f>IFERROR(VLOOKUP($A278,'CR ACT'!$A$3:$G$9999,7,0),"")</f>
        <v>3.5</v>
      </c>
    </row>
    <row r="279" spans="1:10" ht="15.75" hidden="1">
      <c r="A279" s="16">
        <v>256</v>
      </c>
      <c r="B279" s="124">
        <v>47</v>
      </c>
      <c r="C279" s="16">
        <v>2</v>
      </c>
      <c r="D279" s="8" t="str">
        <f t="shared" si="5"/>
        <v>47-2</v>
      </c>
      <c r="E279" s="17">
        <f>IFERROR(VLOOKUP($A279,'CR ACT'!$A$3:$G$9999,2,0),"")</f>
        <v>0.625000000000006</v>
      </c>
      <c r="F279" s="17" t="str">
        <f>IFERROR(VLOOKUP($A279,'CR ACT'!$A$3:$G$9999,3,0),"")</f>
        <v>KLKV</v>
      </c>
      <c r="G279" s="16" t="str">
        <f>IFERROR(VLOOKUP($A279,'CR ACT'!$A$3:$G$9999,4,0),"")</f>
        <v>NH</v>
      </c>
      <c r="H279" s="17" t="str">
        <f>IFERROR(VLOOKUP($A279,'CR ACT'!$A$3:$G$9999,5,0),"")</f>
        <v>TVM</v>
      </c>
      <c r="I279" s="17">
        <f>IFERROR(VLOOKUP($A279,'CR ACT'!$A$3:$G$9999,6,0),"")</f>
        <v>0.69444444444445041</v>
      </c>
      <c r="J279" s="18">
        <f>IFERROR(VLOOKUP($A279,'CR ACT'!$A$3:$G$9999,7,0),"")</f>
        <v>33.700000000000003</v>
      </c>
    </row>
    <row r="280" spans="1:10" ht="47.25" hidden="1">
      <c r="A280" s="16">
        <v>593</v>
      </c>
      <c r="B280" s="123">
        <v>47</v>
      </c>
      <c r="C280" s="16">
        <v>3</v>
      </c>
      <c r="D280" s="8" t="str">
        <f t="shared" si="5"/>
        <v>47-3</v>
      </c>
      <c r="E280" s="17">
        <f>IFERROR(VLOOKUP($A280,'CR ACT'!$A$3:$G$9999,2,0),"")</f>
        <v>0.71527777777777801</v>
      </c>
      <c r="F280" s="17" t="str">
        <f>IFERROR(VLOOKUP($A280,'CR ACT'!$A$3:$G$9999,3,0),"")</f>
        <v>TVM</v>
      </c>
      <c r="G280" s="16" t="str">
        <f>IFERROR(VLOOKUP($A280,'CR ACT'!$A$3:$G$9999,4,0),"")</f>
        <v xml:space="preserve">MRLR-AVKRA-KRKM
</v>
      </c>
      <c r="H280" s="17" t="str">
        <f>IFERROR(VLOOKUP($A280,'CR ACT'!$A$3:$G$9999,5,0),"")</f>
        <v>KLKV</v>
      </c>
      <c r="I280" s="17">
        <f>IFERROR(VLOOKUP($A280,'CR ACT'!$A$3:$G$9999,6,0),"")</f>
        <v>0.79861111111111127</v>
      </c>
      <c r="J280" s="18">
        <f>IFERROR(VLOOKUP($A280,'CR ACT'!$A$3:$G$9999,7,0),"")</f>
        <v>51</v>
      </c>
    </row>
    <row r="281" spans="1:10" ht="15.75" hidden="1">
      <c r="A281" s="16">
        <v>302</v>
      </c>
      <c r="B281" s="124">
        <v>47</v>
      </c>
      <c r="C281" s="16">
        <v>4</v>
      </c>
      <c r="D281" s="8" t="str">
        <f t="shared" si="5"/>
        <v>47-4</v>
      </c>
      <c r="E281" s="17">
        <f>IFERROR(VLOOKUP($A281,'CR ACT'!$A$3:$G$9999,2,0),"")</f>
        <v>0.80555555555555602</v>
      </c>
      <c r="F281" s="17" t="str">
        <f>IFERROR(VLOOKUP($A281,'CR ACT'!$A$3:$G$9999,3,0),"")</f>
        <v>KLKV</v>
      </c>
      <c r="G281" s="16" t="str">
        <f>IFERROR(VLOOKUP($A281,'CR ACT'!$A$3:$G$9999,4,0),"")</f>
        <v>NH</v>
      </c>
      <c r="H281" s="17" t="str">
        <f>IFERROR(VLOOKUP($A281,'CR ACT'!$A$3:$G$9999,5,0),"")</f>
        <v>TVM</v>
      </c>
      <c r="I281" s="17">
        <f>IFERROR(VLOOKUP($A281,'CR ACT'!$A$3:$G$9999,6,0),"")</f>
        <v>0.8611111111111116</v>
      </c>
      <c r="J281" s="18">
        <f>IFERROR(VLOOKUP($A281,'CR ACT'!$A$3:$G$9999,7,0),"")</f>
        <v>33.700000000000003</v>
      </c>
    </row>
    <row r="282" spans="1:10" ht="15.75" hidden="1">
      <c r="A282" s="16">
        <v>390</v>
      </c>
      <c r="B282" s="123">
        <v>61</v>
      </c>
      <c r="C282" s="16">
        <v>3</v>
      </c>
      <c r="D282" s="8" t="str">
        <f t="shared" si="5"/>
        <v>61-3</v>
      </c>
      <c r="E282" s="17">
        <f>IFERROR(VLOOKUP($A282,'CR ACT'!$A$3:$G$9999,2,0),"")</f>
        <v>0.63194444444444442</v>
      </c>
      <c r="F282" s="17" t="str">
        <f>IFERROR(VLOOKUP($A282,'CR ACT'!$A$3:$G$9999,3,0),"")</f>
        <v>MC</v>
      </c>
      <c r="G282" s="16" t="str">
        <f>IFERROR(VLOOKUP($A282,'CR ACT'!$A$3:$G$9999,4,0),"")</f>
        <v>NH</v>
      </c>
      <c r="H282" s="17" t="str">
        <f>IFERROR(VLOOKUP($A282,'CR ACT'!$A$3:$G$9999,5,0),"")</f>
        <v>KLKV</v>
      </c>
      <c r="I282" s="17">
        <f>IFERROR(VLOOKUP($A282,'CR ACT'!$A$3:$G$9999,6,0),"")</f>
        <v>0.70138888888888884</v>
      </c>
      <c r="J282" s="18">
        <f>IFERROR(VLOOKUP($A282,'CR ACT'!$A$3:$G$9999,7,0),"")</f>
        <v>40</v>
      </c>
    </row>
    <row r="283" spans="1:10" ht="15.75" hidden="1">
      <c r="A283" s="16">
        <v>120</v>
      </c>
      <c r="B283" s="124">
        <v>47</v>
      </c>
      <c r="C283" s="16">
        <v>6</v>
      </c>
      <c r="D283" s="8" t="str">
        <f t="shared" si="5"/>
        <v>47-6</v>
      </c>
      <c r="E283" s="17">
        <f>IFERROR(VLOOKUP($A283,'CR ACT'!$A$3:$G$9999,2,0),"")</f>
        <v>0.93055555555555602</v>
      </c>
      <c r="F283" s="17" t="str">
        <f>IFERROR(VLOOKUP($A283,'CR ACT'!$A$3:$G$9999,3,0),"")</f>
        <v>KLKV</v>
      </c>
      <c r="G283" s="16" t="str">
        <f>IFERROR(VLOOKUP($A283,'CR ACT'!$A$3:$G$9999,4,0),"")</f>
        <v>NH</v>
      </c>
      <c r="H283" s="17" t="str">
        <f>IFERROR(VLOOKUP($A283,'CR ACT'!$A$3:$G$9999,5,0),"")</f>
        <v>PSL</v>
      </c>
      <c r="I283" s="17">
        <f>IFERROR(VLOOKUP($A283,'CR ACT'!$A$3:$G$9999,6,0),"")</f>
        <v>0.93750000000000044</v>
      </c>
      <c r="J283" s="18">
        <f>IFERROR(VLOOKUP($A283,'CR ACT'!$A$3:$G$9999,7,0),"")</f>
        <v>3.5</v>
      </c>
    </row>
    <row r="284" spans="1:10" ht="15.75" hidden="1">
      <c r="A284" s="16"/>
      <c r="B284" s="138"/>
      <c r="C284" s="16"/>
      <c r="D284" s="8" t="str">
        <f t="shared" si="5"/>
        <v>0</v>
      </c>
      <c r="E284" s="17" t="str">
        <f>IFERROR(VLOOKUP($A284,'CR ACT'!$A$3:$G$9999,2,0),"")</f>
        <v/>
      </c>
      <c r="F284" s="17" t="str">
        <f>IFERROR(VLOOKUP($A284,'CR ACT'!$A$3:$G$9999,3,0),"")</f>
        <v/>
      </c>
      <c r="G284" s="16" t="str">
        <f>IFERROR(VLOOKUP($A284,'CR ACT'!$A$3:$G$9999,4,0),"")</f>
        <v/>
      </c>
      <c r="H284" s="17" t="str">
        <f>IFERROR(VLOOKUP($A284,'CR ACT'!$A$3:$G$9999,5,0),"")</f>
        <v/>
      </c>
      <c r="I284" s="17" t="str">
        <f>IFERROR(VLOOKUP($A284,'CR ACT'!$A$3:$G$9999,6,0),"")</f>
        <v/>
      </c>
      <c r="J284" s="18" t="str">
        <f>IFERROR(VLOOKUP($A284,'CR ACT'!$A$3:$G$9999,7,0),"")</f>
        <v/>
      </c>
    </row>
    <row r="285" spans="1:10" ht="16.5" hidden="1" thickBot="1">
      <c r="A285" s="16"/>
      <c r="B285" s="138"/>
      <c r="C285" s="23"/>
      <c r="D285" s="8" t="str">
        <f t="shared" si="5"/>
        <v>0</v>
      </c>
      <c r="E285" s="24" t="str">
        <f>IFERROR(VLOOKUP($A285,'CR ACT'!$A$3:$G$9999,2,0),"")</f>
        <v/>
      </c>
      <c r="F285" s="24" t="str">
        <f>IFERROR(VLOOKUP($A285,'CR ACT'!$A$3:$G$9999,3,0),"")</f>
        <v/>
      </c>
      <c r="G285" s="23" t="str">
        <f>IFERROR(VLOOKUP($A285,'CR ACT'!$A$3:$G$9999,4,0),"")</f>
        <v/>
      </c>
      <c r="H285" s="24" t="str">
        <f>IFERROR(VLOOKUP($A285,'CR ACT'!$A$3:$G$9999,5,0),"")</f>
        <v/>
      </c>
      <c r="I285" s="24" t="str">
        <f>IFERROR(VLOOKUP($A285,'CR ACT'!$A$3:$G$9999,6,0),"")</f>
        <v/>
      </c>
      <c r="J285" s="25" t="str">
        <f>IFERROR(VLOOKUP($A285,'CR ACT'!$A$3:$G$9999,7,0),"")</f>
        <v/>
      </c>
    </row>
    <row r="286" spans="1:10" ht="15.75" hidden="1">
      <c r="A286" s="7">
        <v>598</v>
      </c>
      <c r="B286" s="123">
        <v>48</v>
      </c>
      <c r="C286" s="8">
        <v>1</v>
      </c>
      <c r="D286" s="8" t="str">
        <f t="shared" si="5"/>
        <v>48-1</v>
      </c>
      <c r="E286" s="9">
        <f>IFERROR(VLOOKUP($A286,'CR ACT'!$A$3:$G$9999,2,0),"")</f>
        <v>0.22916666666666699</v>
      </c>
      <c r="F286" s="9" t="str">
        <f>IFERROR(VLOOKUP($A286,'CR ACT'!$A$3:$G$9999,3,0),"")</f>
        <v>PSL</v>
      </c>
      <c r="G286" s="8" t="str">
        <f>IFERROR(VLOOKUP($A286,'CR ACT'!$A$3:$G$9999,4,0),"")</f>
        <v>AYRA</v>
      </c>
      <c r="H286" s="9" t="str">
        <f>IFERROR(VLOOKUP($A286,'CR ACT'!$A$3:$G$9999,5,0),"")</f>
        <v>CHVLA</v>
      </c>
      <c r="I286" s="9">
        <f>IFERROR(VLOOKUP($A286,'CR ACT'!$A$3:$G$9999,6,0),"")</f>
        <v>0.2395833333333337</v>
      </c>
      <c r="J286" s="10">
        <f>IFERROR(VLOOKUP($A286,'CR ACT'!$A$3:$G$9999,7,0),"")</f>
        <v>6</v>
      </c>
    </row>
    <row r="287" spans="1:10" ht="15.75" hidden="1">
      <c r="A287" s="16">
        <v>594</v>
      </c>
      <c r="B287" s="124">
        <v>48</v>
      </c>
      <c r="C287" s="16">
        <v>2</v>
      </c>
      <c r="D287" s="8" t="str">
        <f t="shared" si="5"/>
        <v>48-2</v>
      </c>
      <c r="E287" s="17">
        <f>IFERROR(VLOOKUP($A287,'CR ACT'!$A$3:$G$9999,2,0),"")</f>
        <v>0.24652777777777801</v>
      </c>
      <c r="F287" s="17" t="str">
        <f>IFERROR(VLOOKUP($A287,'CR ACT'!$A$3:$G$9999,3,0),"")</f>
        <v>CHVLA</v>
      </c>
      <c r="G287" s="16" t="str">
        <f>IFERROR(VLOOKUP($A287,'CR ACT'!$A$3:$G$9999,4,0),"")</f>
        <v>AYRA</v>
      </c>
      <c r="H287" s="17" t="str">
        <f>IFERROR(VLOOKUP($A287,'CR ACT'!$A$3:$G$9999,5,0),"")</f>
        <v>TVM</v>
      </c>
      <c r="I287" s="17">
        <f>IFERROR(VLOOKUP($A287,'CR ACT'!$A$3:$G$9999,6,0),"")</f>
        <v>0.30902777777777801</v>
      </c>
      <c r="J287" s="18">
        <f>IFERROR(VLOOKUP($A287,'CR ACT'!$A$3:$G$9999,7,0),"")</f>
        <v>37</v>
      </c>
    </row>
    <row r="288" spans="1:10" ht="15.75" hidden="1">
      <c r="A288" s="16">
        <v>599</v>
      </c>
      <c r="B288" s="123">
        <v>48</v>
      </c>
      <c r="C288" s="16">
        <v>3</v>
      </c>
      <c r="D288" s="8" t="str">
        <f t="shared" si="5"/>
        <v>48-3</v>
      </c>
      <c r="E288" s="17">
        <f>IFERROR(VLOOKUP($A288,'CR ACT'!$A$3:$G$9999,2,0),"")</f>
        <v>0.31597222222222199</v>
      </c>
      <c r="F288" s="17" t="str">
        <f>IFERROR(VLOOKUP($A288,'CR ACT'!$A$3:$G$9999,3,0),"")</f>
        <v>TVM</v>
      </c>
      <c r="G288" s="16" t="str">
        <f>IFERROR(VLOOKUP($A288,'CR ACT'!$A$3:$G$9999,4,0),"")</f>
        <v>AYRA</v>
      </c>
      <c r="H288" s="17" t="str">
        <f>IFERROR(VLOOKUP($A288,'CR ACT'!$A$3:$G$9999,5,0),"")</f>
        <v>CHVLA</v>
      </c>
      <c r="I288" s="17">
        <f>IFERROR(VLOOKUP($A288,'CR ACT'!$A$3:$G$9999,6,0),"")</f>
        <v>0.37847222222222199</v>
      </c>
      <c r="J288" s="18">
        <f>IFERROR(VLOOKUP($A288,'CR ACT'!$A$3:$G$9999,7,0),"")</f>
        <v>37</v>
      </c>
    </row>
    <row r="289" spans="1:10" ht="15.75" hidden="1">
      <c r="A289" s="16">
        <v>596</v>
      </c>
      <c r="B289" s="124">
        <v>48</v>
      </c>
      <c r="C289" s="16">
        <v>4</v>
      </c>
      <c r="D289" s="8" t="str">
        <f t="shared" si="5"/>
        <v>48-4</v>
      </c>
      <c r="E289" s="17">
        <f>IFERROR(VLOOKUP($A289,'CR ACT'!$A$3:$G$9999,2,0),"")</f>
        <v>0.39930555555555602</v>
      </c>
      <c r="F289" s="17" t="str">
        <f>IFERROR(VLOOKUP($A289,'CR ACT'!$A$3:$G$9999,3,0),"")</f>
        <v>CHVLA</v>
      </c>
      <c r="G289" s="16" t="str">
        <f>IFERROR(VLOOKUP($A289,'CR ACT'!$A$3:$G$9999,4,0),"")</f>
        <v>AYRA</v>
      </c>
      <c r="H289" s="17" t="str">
        <f>IFERROR(VLOOKUP($A289,'CR ACT'!$A$3:$G$9999,5,0),"")</f>
        <v>MC</v>
      </c>
      <c r="I289" s="17">
        <f>IFERROR(VLOOKUP($A289,'CR ACT'!$A$3:$G$9999,6,0),"")</f>
        <v>0.47916666666666713</v>
      </c>
      <c r="J289" s="18">
        <f>IFERROR(VLOOKUP($A289,'CR ACT'!$A$3:$G$9999,7,0),"")</f>
        <v>44</v>
      </c>
    </row>
    <row r="290" spans="1:10" ht="15.75" hidden="1">
      <c r="A290" s="16">
        <v>435</v>
      </c>
      <c r="B290" s="123">
        <v>17</v>
      </c>
      <c r="C290" s="16">
        <v>3</v>
      </c>
      <c r="D290" s="8" t="str">
        <f t="shared" si="5"/>
        <v>17-3</v>
      </c>
      <c r="E290" s="17">
        <f>IFERROR(VLOOKUP($A290,'CR ACT'!$A$3:$G$9999,2,0),"")</f>
        <v>0.63888888888888895</v>
      </c>
      <c r="F290" s="17" t="str">
        <f>IFERROR(VLOOKUP($A290,'CR ACT'!$A$3:$G$9999,3,0),"")</f>
        <v>MC</v>
      </c>
      <c r="G290" s="16" t="str">
        <f>IFERROR(VLOOKUP($A290,'CR ACT'!$A$3:$G$9999,4,0),"")</f>
        <v>NH</v>
      </c>
      <c r="H290" s="17" t="str">
        <f>IFERROR(VLOOKUP($A290,'CR ACT'!$A$3:$G$9999,5,0),"")</f>
        <v>KLKV</v>
      </c>
      <c r="I290" s="17">
        <f>IFERROR(VLOOKUP($A290,'CR ACT'!$A$3:$G$9999,6,0),"")</f>
        <v>0.7152777777777779</v>
      </c>
      <c r="J290" s="18">
        <f>IFERROR(VLOOKUP($A290,'CR ACT'!$A$3:$G$9999,7,0),"")</f>
        <v>40</v>
      </c>
    </row>
    <row r="291" spans="1:10" ht="15.75" hidden="1">
      <c r="A291" s="16">
        <v>88</v>
      </c>
      <c r="B291" s="124">
        <v>48</v>
      </c>
      <c r="C291" s="16">
        <v>6</v>
      </c>
      <c r="D291" s="8" t="str">
        <f t="shared" si="5"/>
        <v>48-6</v>
      </c>
      <c r="E291" s="17">
        <f>IFERROR(VLOOKUP($A291,'CR ACT'!$A$3:$G$9999,2,0),"")</f>
        <v>0.56597222222222221</v>
      </c>
      <c r="F291" s="17" t="str">
        <f>IFERROR(VLOOKUP($A291,'CR ACT'!$A$3:$G$9999,3,0),"")</f>
        <v>KLKV</v>
      </c>
      <c r="G291" s="16" t="str">
        <f>IFERROR(VLOOKUP($A291,'CR ACT'!$A$3:$G$9999,4,0),"")</f>
        <v>NH</v>
      </c>
      <c r="H291" s="17" t="str">
        <f>IFERROR(VLOOKUP($A291,'CR ACT'!$A$3:$G$9999,5,0),"")</f>
        <v>PSL</v>
      </c>
      <c r="I291" s="17">
        <f>IFERROR(VLOOKUP($A291,'CR ACT'!$A$3:$G$9999,6,0),"")</f>
        <v>0.57291666666666663</v>
      </c>
      <c r="J291" s="18">
        <f>IFERROR(VLOOKUP($A291,'CR ACT'!$A$3:$G$9999,7,0),"")</f>
        <v>3.5</v>
      </c>
    </row>
    <row r="292" spans="1:10" ht="15.75" hidden="1">
      <c r="A292" s="16"/>
      <c r="B292" s="138"/>
      <c r="C292" s="16"/>
      <c r="D292" s="8" t="str">
        <f t="shared" si="5"/>
        <v>0</v>
      </c>
      <c r="E292" s="17" t="str">
        <f>IFERROR(VLOOKUP($A292,'CR ACT'!$A$3:$G$9999,2,0),"")</f>
        <v/>
      </c>
      <c r="F292" s="17" t="str">
        <f>IFERROR(VLOOKUP($A292,'CR ACT'!$A$3:$G$9999,3,0),"")</f>
        <v/>
      </c>
      <c r="G292" s="16" t="str">
        <f>IFERROR(VLOOKUP($A292,'CR ACT'!$A$3:$G$9999,4,0),"")</f>
        <v/>
      </c>
      <c r="H292" s="17" t="str">
        <f>IFERROR(VLOOKUP($A292,'CR ACT'!$A$3:$G$9999,5,0),"")</f>
        <v/>
      </c>
      <c r="I292" s="17" t="str">
        <f>IFERROR(VLOOKUP($A292,'CR ACT'!$A$3:$G$9999,6,0),"")</f>
        <v/>
      </c>
      <c r="J292" s="18" t="str">
        <f>IFERROR(VLOOKUP($A292,'CR ACT'!$A$3:$G$9999,7,0),"")</f>
        <v/>
      </c>
    </row>
    <row r="293" spans="1:10" ht="16.5" hidden="1" thickBot="1">
      <c r="A293" s="16"/>
      <c r="B293" s="138"/>
      <c r="C293" s="23"/>
      <c r="D293" s="8" t="str">
        <f t="shared" si="5"/>
        <v>0</v>
      </c>
      <c r="E293" s="24" t="str">
        <f>IFERROR(VLOOKUP($A293,'CR ACT'!$A$3:$G$9999,2,0),"")</f>
        <v/>
      </c>
      <c r="F293" s="24" t="str">
        <f>IFERROR(VLOOKUP($A293,'CR ACT'!$A$3:$G$9999,3,0),"")</f>
        <v/>
      </c>
      <c r="G293" s="23" t="str">
        <f>IFERROR(VLOOKUP($A293,'CR ACT'!$A$3:$G$9999,4,0),"")</f>
        <v/>
      </c>
      <c r="H293" s="24" t="str">
        <f>IFERROR(VLOOKUP($A293,'CR ACT'!$A$3:$G$9999,5,0),"")</f>
        <v/>
      </c>
      <c r="I293" s="24" t="str">
        <f>IFERROR(VLOOKUP($A293,'CR ACT'!$A$3:$G$9999,6,0),"")</f>
        <v/>
      </c>
      <c r="J293" s="25" t="str">
        <f>IFERROR(VLOOKUP($A293,'CR ACT'!$A$3:$G$9999,7,0),"")</f>
        <v/>
      </c>
    </row>
    <row r="294" spans="1:10" ht="15.75" hidden="1">
      <c r="A294" s="7">
        <v>600</v>
      </c>
      <c r="B294" s="123">
        <v>49</v>
      </c>
      <c r="C294" s="8">
        <v>1</v>
      </c>
      <c r="D294" s="8" t="str">
        <f t="shared" si="5"/>
        <v>49-1</v>
      </c>
      <c r="E294" s="9">
        <f>IFERROR(VLOOKUP($A294,'CR ACT'!$A$3:$G$9999,2,0),"")</f>
        <v>0.32638888888888901</v>
      </c>
      <c r="F294" s="9" t="str">
        <f>IFERROR(VLOOKUP($A294,'CR ACT'!$A$3:$G$9999,3,0),"")</f>
        <v>PSL</v>
      </c>
      <c r="G294" s="8" t="str">
        <f>IFERROR(VLOOKUP($A294,'CR ACT'!$A$3:$G$9999,4,0),"")</f>
        <v>AYRA</v>
      </c>
      <c r="H294" s="9" t="str">
        <f>IFERROR(VLOOKUP($A294,'CR ACT'!$A$3:$G$9999,5,0),"")</f>
        <v>CHVLA</v>
      </c>
      <c r="I294" s="9">
        <f>IFERROR(VLOOKUP($A294,'CR ACT'!$A$3:$G$9999,6,0),"")</f>
        <v>0.33680555555555569</v>
      </c>
      <c r="J294" s="10">
        <f>IFERROR(VLOOKUP($A294,'CR ACT'!$A$3:$G$9999,7,0),"")</f>
        <v>6</v>
      </c>
    </row>
    <row r="295" spans="1:10" ht="15.75" hidden="1">
      <c r="A295" s="16">
        <v>595</v>
      </c>
      <c r="B295" s="124">
        <v>49</v>
      </c>
      <c r="C295" s="16">
        <v>2</v>
      </c>
      <c r="D295" s="8" t="str">
        <f t="shared" si="5"/>
        <v>49-2</v>
      </c>
      <c r="E295" s="17">
        <f>IFERROR(VLOOKUP($A295,'CR ACT'!$A$3:$G$9999,2,0),"")</f>
        <v>0.33680555555555602</v>
      </c>
      <c r="F295" s="17" t="str">
        <f>IFERROR(VLOOKUP($A295,'CR ACT'!$A$3:$G$9999,3,0),"")</f>
        <v>CHVLA</v>
      </c>
      <c r="G295" s="16" t="str">
        <f>IFERROR(VLOOKUP($A295,'CR ACT'!$A$3:$G$9999,4,0),"")</f>
        <v>NR-PLKDA</v>
      </c>
      <c r="H295" s="17" t="str">
        <f>IFERROR(VLOOKUP($A295,'CR ACT'!$A$3:$G$9999,5,0),"")</f>
        <v>MC</v>
      </c>
      <c r="I295" s="17">
        <f>IFERROR(VLOOKUP($A295,'CR ACT'!$A$3:$G$9999,6,0),"")</f>
        <v>0.41319444444444492</v>
      </c>
      <c r="J295" s="18">
        <f>IFERROR(VLOOKUP($A295,'CR ACT'!$A$3:$G$9999,7,0),"")</f>
        <v>41</v>
      </c>
    </row>
    <row r="296" spans="1:10" ht="15.75" hidden="1">
      <c r="A296" s="16">
        <v>448</v>
      </c>
      <c r="B296" s="123">
        <v>32</v>
      </c>
      <c r="C296" s="16">
        <v>3</v>
      </c>
      <c r="D296" s="8" t="str">
        <f t="shared" si="5"/>
        <v>32-3</v>
      </c>
      <c r="E296" s="17">
        <f>IFERROR(VLOOKUP($A296,'CR ACT'!$A$3:$G$9999,2,0),"")</f>
        <v>0.63888888888888895</v>
      </c>
      <c r="F296" s="17" t="str">
        <f>IFERROR(VLOOKUP($A296,'CR ACT'!$A$3:$G$9999,3,0),"")</f>
        <v>TVM</v>
      </c>
      <c r="G296" s="16" t="str">
        <f>IFERROR(VLOOKUP($A296,'CR ACT'!$A$3:$G$9999,4,0),"")</f>
        <v>NTA-CVR</v>
      </c>
      <c r="H296" s="17" t="str">
        <f>IFERROR(VLOOKUP($A296,'CR ACT'!$A$3:$G$9999,5,0),"")</f>
        <v>KLKV</v>
      </c>
      <c r="I296" s="17">
        <f>IFERROR(VLOOKUP($A296,'CR ACT'!$A$3:$G$9999,6,0),"")</f>
        <v>0.70138888888888895</v>
      </c>
      <c r="J296" s="18">
        <f>IFERROR(VLOOKUP($A296,'CR ACT'!$A$3:$G$9999,7,0),"")</f>
        <v>35.700000000000003</v>
      </c>
    </row>
    <row r="297" spans="1:10" ht="15.75" hidden="1">
      <c r="A297" s="16">
        <v>228</v>
      </c>
      <c r="B297" s="124">
        <v>49</v>
      </c>
      <c r="C297" s="16">
        <v>4</v>
      </c>
      <c r="D297" s="8" t="str">
        <f t="shared" si="5"/>
        <v>49-4</v>
      </c>
      <c r="E297" s="17">
        <f>IFERROR(VLOOKUP($A297,'CR ACT'!$A$3:$G$9999,2,0),"")</f>
        <v>0.51041666666666696</v>
      </c>
      <c r="F297" s="17" t="str">
        <f>IFERROR(VLOOKUP($A297,'CR ACT'!$A$3:$G$9999,3,0),"")</f>
        <v>KLKV</v>
      </c>
      <c r="G297" s="16" t="str">
        <f>IFERROR(VLOOKUP($A297,'CR ACT'!$A$3:$G$9999,4,0),"")</f>
        <v>NH</v>
      </c>
      <c r="H297" s="17" t="str">
        <f>IFERROR(VLOOKUP($A297,'CR ACT'!$A$3:$G$9999,5,0),"")</f>
        <v>MC</v>
      </c>
      <c r="I297" s="17">
        <f>IFERROR(VLOOKUP($A297,'CR ACT'!$A$3:$G$9999,6,0),"")</f>
        <v>0.57986111111111138</v>
      </c>
      <c r="J297" s="18">
        <f>IFERROR(VLOOKUP($A297,'CR ACT'!$A$3:$G$9999,7,0),"")</f>
        <v>40</v>
      </c>
    </row>
    <row r="298" spans="1:10" ht="31.5" hidden="1">
      <c r="A298" s="16">
        <v>622</v>
      </c>
      <c r="B298" s="123">
        <v>49</v>
      </c>
      <c r="C298" s="16">
        <v>5</v>
      </c>
      <c r="D298" s="8" t="str">
        <f t="shared" si="5"/>
        <v>49-5</v>
      </c>
      <c r="E298" s="17">
        <f>IFERROR(VLOOKUP($A298,'CR ACT'!$A$3:$G$9999,2,0),"")</f>
        <v>0.67361111111111116</v>
      </c>
      <c r="F298" s="17" t="str">
        <f>IFERROR(VLOOKUP($A298,'CR ACT'!$A$3:$G$9999,3,0),"")</f>
        <v>MC</v>
      </c>
      <c r="G298" s="16" t="str">
        <f>IFERROR(VLOOKUP($A298,'CR ACT'!$A$3:$G$9999,4,0),"")</f>
        <v>PTM-TVM-NTA-MVKV</v>
      </c>
      <c r="H298" s="17" t="str">
        <f>IFERROR(VLOOKUP($A298,'CR ACT'!$A$3:$G$9999,5,0),"")</f>
        <v>KLKV</v>
      </c>
      <c r="I298" s="17">
        <f>IFERROR(VLOOKUP($A298,'CR ACT'!$A$3:$G$9999,6,0),"")</f>
        <v>0.76388888888888895</v>
      </c>
      <c r="J298" s="18">
        <f>IFERROR(VLOOKUP($A298,'CR ACT'!$A$3:$G$9999,7,0),"")</f>
        <v>48.5</v>
      </c>
    </row>
    <row r="299" spans="1:10" ht="15.75" hidden="1">
      <c r="A299" s="16">
        <v>101</v>
      </c>
      <c r="B299" s="124">
        <v>49</v>
      </c>
      <c r="C299" s="16">
        <v>6</v>
      </c>
      <c r="D299" s="8" t="str">
        <f t="shared" si="5"/>
        <v>49-6</v>
      </c>
      <c r="E299" s="17">
        <f>IFERROR(VLOOKUP($A299,'CR ACT'!$A$3:$G$9999,2,0),"")</f>
        <v>0.77083333333333504</v>
      </c>
      <c r="F299" s="17" t="str">
        <f>IFERROR(VLOOKUP($A299,'CR ACT'!$A$3:$G$9999,3,0),"")</f>
        <v>KLKV</v>
      </c>
      <c r="G299" s="16" t="str">
        <f>IFERROR(VLOOKUP($A299,'CR ACT'!$A$3:$G$9999,4,0),"")</f>
        <v>NH</v>
      </c>
      <c r="H299" s="17" t="str">
        <f>IFERROR(VLOOKUP($A299,'CR ACT'!$A$3:$G$9999,5,0),"")</f>
        <v>PSL</v>
      </c>
      <c r="I299" s="17">
        <f>IFERROR(VLOOKUP($A299,'CR ACT'!$A$3:$G$9999,6,0),"")</f>
        <v>0.77777777777777946</v>
      </c>
      <c r="J299" s="18">
        <f>IFERROR(VLOOKUP($A299,'CR ACT'!$A$3:$G$9999,7,0),"")</f>
        <v>3.5</v>
      </c>
    </row>
    <row r="300" spans="1:10" ht="15.75" hidden="1">
      <c r="A300" s="16"/>
      <c r="B300" s="138"/>
      <c r="C300" s="16"/>
      <c r="D300" s="8" t="str">
        <f t="shared" si="5"/>
        <v>0</v>
      </c>
      <c r="E300" s="17" t="str">
        <f>IFERROR(VLOOKUP($A300,'CR ACT'!$A$3:$G$9999,2,0),"")</f>
        <v/>
      </c>
      <c r="F300" s="17" t="str">
        <f>IFERROR(VLOOKUP($A300,'CR ACT'!$A$3:$G$9999,3,0),"")</f>
        <v/>
      </c>
      <c r="G300" s="16" t="str">
        <f>IFERROR(VLOOKUP($A300,'CR ACT'!$A$3:$G$9999,4,0),"")</f>
        <v/>
      </c>
      <c r="H300" s="17" t="str">
        <f>IFERROR(VLOOKUP($A300,'CR ACT'!$A$3:$G$9999,5,0),"")</f>
        <v/>
      </c>
      <c r="I300" s="17" t="str">
        <f>IFERROR(VLOOKUP($A300,'CR ACT'!$A$3:$G$9999,6,0),"")</f>
        <v/>
      </c>
      <c r="J300" s="18" t="str">
        <f>IFERROR(VLOOKUP($A300,'CR ACT'!$A$3:$G$9999,7,0),"")</f>
        <v/>
      </c>
    </row>
    <row r="301" spans="1:10" ht="16.5" hidden="1" thickBot="1">
      <c r="A301" s="16"/>
      <c r="B301" s="138"/>
      <c r="C301" s="23"/>
      <c r="D301" s="8" t="str">
        <f t="shared" si="5"/>
        <v>0</v>
      </c>
      <c r="E301" s="24" t="str">
        <f>IFERROR(VLOOKUP($A301,'CR ACT'!$A$3:$G$9999,2,0),"")</f>
        <v/>
      </c>
      <c r="F301" s="24" t="str">
        <f>IFERROR(VLOOKUP($A301,'CR ACT'!$A$3:$G$9999,3,0),"")</f>
        <v/>
      </c>
      <c r="G301" s="23" t="str">
        <f>IFERROR(VLOOKUP($A301,'CR ACT'!$A$3:$G$9999,4,0),"")</f>
        <v/>
      </c>
      <c r="H301" s="24" t="str">
        <f>IFERROR(VLOOKUP($A301,'CR ACT'!$A$3:$G$9999,5,0),"")</f>
        <v/>
      </c>
      <c r="I301" s="24" t="str">
        <f>IFERROR(VLOOKUP($A301,'CR ACT'!$A$3:$G$9999,6,0),"")</f>
        <v/>
      </c>
      <c r="J301" s="25" t="str">
        <f>IFERROR(VLOOKUP($A301,'CR ACT'!$A$3:$G$9999,7,0),"")</f>
        <v/>
      </c>
    </row>
    <row r="302" spans="1:10" ht="15.75" hidden="1">
      <c r="A302" s="7">
        <v>619</v>
      </c>
      <c r="B302" s="123">
        <v>50</v>
      </c>
      <c r="C302" s="8">
        <v>1</v>
      </c>
      <c r="D302" s="8" t="str">
        <f t="shared" si="5"/>
        <v>50-1</v>
      </c>
      <c r="E302" s="9">
        <f>IFERROR(VLOOKUP($A302,'CR ACT'!$A$3:$G$9999,2,0),"")</f>
        <v>0.22222222222222221</v>
      </c>
      <c r="F302" s="9" t="str">
        <f>IFERROR(VLOOKUP($A302,'CR ACT'!$A$3:$G$9999,3,0),"")</f>
        <v>PSL</v>
      </c>
      <c r="G302" s="8" t="str">
        <f>IFERROR(VLOOKUP($A302,'CR ACT'!$A$3:$G$9999,4,0),"")</f>
        <v>KULPM</v>
      </c>
      <c r="H302" s="9" t="str">
        <f>IFERROR(VLOOKUP($A302,'CR ACT'!$A$3:$G$9999,5,0),"")</f>
        <v>URB</v>
      </c>
      <c r="I302" s="9">
        <f>IFERROR(VLOOKUP($A302,'CR ACT'!$A$3:$G$9999,6,0),"")</f>
        <v>0.23958333333333331</v>
      </c>
      <c r="J302" s="10">
        <f>IFERROR(VLOOKUP($A302,'CR ACT'!$A$3:$G$9999,7,0),"")</f>
        <v>9</v>
      </c>
    </row>
    <row r="303" spans="1:10" ht="15.75" hidden="1">
      <c r="A303" s="16">
        <v>620</v>
      </c>
      <c r="B303" s="124">
        <v>50</v>
      </c>
      <c r="C303" s="16">
        <v>2</v>
      </c>
      <c r="D303" s="8" t="str">
        <f t="shared" si="5"/>
        <v>50-2</v>
      </c>
      <c r="E303" s="17">
        <f>IFERROR(VLOOKUP($A303,'CR ACT'!$A$3:$G$9999,2,0),"")</f>
        <v>0.24652777777777779</v>
      </c>
      <c r="F303" s="17" t="str">
        <f>IFERROR(VLOOKUP($A303,'CR ACT'!$A$3:$G$9999,3,0),"")</f>
        <v>URB</v>
      </c>
      <c r="G303" s="16" t="str">
        <f>IFERROR(VLOOKUP($A303,'CR ACT'!$A$3:$G$9999,4,0),"")</f>
        <v>KLPM-KLKV-NH</v>
      </c>
      <c r="H303" s="17" t="str">
        <f>IFERROR(VLOOKUP($A303,'CR ACT'!$A$3:$G$9999,5,0),"")</f>
        <v>MC</v>
      </c>
      <c r="I303" s="17">
        <f>IFERROR(VLOOKUP($A303,'CR ACT'!$A$3:$G$9999,6,0),"")</f>
        <v>0.3263888888888889</v>
      </c>
      <c r="J303" s="18">
        <f>IFERROR(VLOOKUP($A303,'CR ACT'!$A$3:$G$9999,7,0),"")</f>
        <v>48</v>
      </c>
    </row>
    <row r="304" spans="1:10" ht="15.75" hidden="1">
      <c r="A304" s="16">
        <v>674</v>
      </c>
      <c r="B304" s="123">
        <v>50</v>
      </c>
      <c r="C304" s="16">
        <v>3</v>
      </c>
      <c r="D304" s="8" t="str">
        <f t="shared" si="5"/>
        <v>50-3</v>
      </c>
      <c r="E304" s="17">
        <f>IFERROR(VLOOKUP($A304,'CR ACT'!$A$3:$G$9999,2,0),"")</f>
        <v>0.33333333333333331</v>
      </c>
      <c r="F304" s="17" t="str">
        <f>IFERROR(VLOOKUP($A304,'CR ACT'!$A$3:$G$9999,3,0),"")</f>
        <v>MC</v>
      </c>
      <c r="G304" s="16" t="str">
        <f>IFERROR(VLOOKUP($A304,'CR ACT'!$A$3:$G$9999,4,0),"")</f>
        <v>KLPM</v>
      </c>
      <c r="H304" s="17" t="str">
        <f>IFERROR(VLOOKUP($A304,'CR ACT'!$A$3:$G$9999,5,0),"")</f>
        <v>URB</v>
      </c>
      <c r="I304" s="17">
        <f>IFERROR(VLOOKUP($A304,'CR ACT'!$A$3:$G$9999,6,0),"")</f>
        <v>0.41666666666666663</v>
      </c>
      <c r="J304" s="18">
        <f>IFERROR(VLOOKUP($A304,'CR ACT'!$A$3:$G$9999,7,0),"")</f>
        <v>48</v>
      </c>
    </row>
    <row r="305" spans="1:10" ht="15.75" hidden="1">
      <c r="A305" s="16">
        <v>675</v>
      </c>
      <c r="B305" s="124">
        <v>50</v>
      </c>
      <c r="C305" s="16">
        <v>4</v>
      </c>
      <c r="D305" s="8" t="str">
        <f t="shared" si="5"/>
        <v>50-4</v>
      </c>
      <c r="E305" s="17">
        <f>IFERROR(VLOOKUP($A305,'CR ACT'!$A$3:$G$9999,2,0),"")</f>
        <v>0.4375</v>
      </c>
      <c r="F305" s="17" t="str">
        <f>IFERROR(VLOOKUP($A305,'CR ACT'!$A$3:$G$9999,3,0),"")</f>
        <v>URB</v>
      </c>
      <c r="G305" s="16" t="str">
        <f>IFERROR(VLOOKUP($A305,'CR ACT'!$A$3:$G$9999,4,0),"")</f>
        <v>KLPM</v>
      </c>
      <c r="H305" s="17" t="str">
        <f>IFERROR(VLOOKUP($A305,'CR ACT'!$A$3:$G$9999,5,0),"")</f>
        <v>TVM</v>
      </c>
      <c r="I305" s="17">
        <f>IFERROR(VLOOKUP($A305,'CR ACT'!$A$3:$G$9999,6,0),"")</f>
        <v>0.51388888888888884</v>
      </c>
      <c r="J305" s="18">
        <f>IFERROR(VLOOKUP($A305,'CR ACT'!$A$3:$G$9999,7,0),"")</f>
        <v>42.7</v>
      </c>
    </row>
    <row r="306" spans="1:10" ht="15.75" hidden="1">
      <c r="A306" s="16">
        <v>613</v>
      </c>
      <c r="B306" s="123">
        <v>44</v>
      </c>
      <c r="C306" s="16">
        <v>5</v>
      </c>
      <c r="D306" s="8" t="str">
        <f t="shared" si="5"/>
        <v>44-5</v>
      </c>
      <c r="E306" s="17">
        <f>IFERROR(VLOOKUP($A306,'CR ACT'!$A$3:$G$9999,2,0),"")</f>
        <v>0.64930555555555602</v>
      </c>
      <c r="F306" s="17" t="str">
        <f>IFERROR(VLOOKUP($A306,'CR ACT'!$A$3:$G$9999,3,0),"")</f>
        <v>MC</v>
      </c>
      <c r="G306" s="16" t="str">
        <f>IFERROR(VLOOKUP($A306,'CR ACT'!$A$3:$G$9999,4,0),"")</f>
        <v>UDA</v>
      </c>
      <c r="H306" s="17" t="str">
        <f>IFERROR(VLOOKUP($A306,'CR ACT'!$A$3:$G$9999,5,0),"")</f>
        <v>KDGRA</v>
      </c>
      <c r="I306" s="17">
        <f>IFERROR(VLOOKUP($A306,'CR ACT'!$A$3:$G$9999,6,0),"")</f>
        <v>0.71875000000000044</v>
      </c>
      <c r="J306" s="18">
        <f>IFERROR(VLOOKUP($A306,'CR ACT'!$A$3:$G$9999,7,0),"")</f>
        <v>38</v>
      </c>
    </row>
    <row r="307" spans="1:10" ht="15.75" hidden="1">
      <c r="A307" s="16">
        <v>87</v>
      </c>
      <c r="B307" s="124">
        <v>50</v>
      </c>
      <c r="C307" s="16">
        <v>6</v>
      </c>
      <c r="D307" s="8" t="str">
        <f t="shared" si="5"/>
        <v>50-6</v>
      </c>
      <c r="E307" s="17">
        <f>IFERROR(VLOOKUP($A307,'CR ACT'!$A$3:$G$9999,2,0),"")</f>
        <v>0.57986111111111105</v>
      </c>
      <c r="F307" s="17" t="str">
        <f>IFERROR(VLOOKUP($A307,'CR ACT'!$A$3:$G$9999,3,0),"")</f>
        <v>KLKV</v>
      </c>
      <c r="G307" s="16" t="str">
        <f>IFERROR(VLOOKUP($A307,'CR ACT'!$A$3:$G$9999,4,0),"")</f>
        <v>NH</v>
      </c>
      <c r="H307" s="17" t="str">
        <f>IFERROR(VLOOKUP($A307,'CR ACT'!$A$3:$G$9999,5,0),"")</f>
        <v>PSL</v>
      </c>
      <c r="I307" s="17">
        <f>IFERROR(VLOOKUP($A307,'CR ACT'!$A$3:$G$9999,6,0),"")</f>
        <v>0.58680555555555547</v>
      </c>
      <c r="J307" s="18">
        <f>IFERROR(VLOOKUP($A307,'CR ACT'!$A$3:$G$9999,7,0),"")</f>
        <v>3.5</v>
      </c>
    </row>
    <row r="308" spans="1:10" ht="15.75" hidden="1">
      <c r="A308" s="16"/>
      <c r="B308" s="123"/>
      <c r="C308" s="16"/>
      <c r="D308" s="8" t="str">
        <f t="shared" si="5"/>
        <v>0</v>
      </c>
      <c r="E308" s="17" t="str">
        <f>IFERROR(VLOOKUP($A308,'CR ACT'!$A$3:$G$9999,2,0),"")</f>
        <v/>
      </c>
      <c r="F308" s="17" t="str">
        <f>IFERROR(VLOOKUP($A308,'CR ACT'!$A$3:$G$9999,3,0),"")</f>
        <v/>
      </c>
      <c r="G308" s="16" t="str">
        <f>IFERROR(VLOOKUP($A308,'CR ACT'!$A$3:$G$9999,4,0),"")</f>
        <v/>
      </c>
      <c r="H308" s="17" t="str">
        <f>IFERROR(VLOOKUP($A308,'CR ACT'!$A$3:$G$9999,5,0),"")</f>
        <v/>
      </c>
      <c r="I308" s="17" t="str">
        <f>IFERROR(VLOOKUP($A308,'CR ACT'!$A$3:$G$9999,6,0),"")</f>
        <v/>
      </c>
      <c r="J308" s="18" t="str">
        <f>IFERROR(VLOOKUP($A308,'CR ACT'!$A$3:$G$9999,7,0),"")</f>
        <v/>
      </c>
    </row>
    <row r="309" spans="1:10" ht="16.5" hidden="1" thickBot="1">
      <c r="A309" s="16"/>
      <c r="B309" s="138"/>
      <c r="C309" s="23"/>
      <c r="D309" s="8" t="str">
        <f t="shared" si="5"/>
        <v>0</v>
      </c>
      <c r="E309" s="24" t="str">
        <f>IFERROR(VLOOKUP($A309,'CR ACT'!$A$3:$G$9999,2,0),"")</f>
        <v/>
      </c>
      <c r="F309" s="24" t="str">
        <f>IFERROR(VLOOKUP($A309,'CR ACT'!$A$3:$G$9999,3,0),"")</f>
        <v/>
      </c>
      <c r="G309" s="23" t="str">
        <f>IFERROR(VLOOKUP($A309,'CR ACT'!$A$3:$G$9999,4,0),"")</f>
        <v/>
      </c>
      <c r="H309" s="24" t="str">
        <f>IFERROR(VLOOKUP($A309,'CR ACT'!$A$3:$G$9999,5,0),"")</f>
        <v/>
      </c>
      <c r="I309" s="24" t="str">
        <f>IFERROR(VLOOKUP($A309,'CR ACT'!$A$3:$G$9999,6,0),"")</f>
        <v/>
      </c>
      <c r="J309" s="25" t="str">
        <f>IFERROR(VLOOKUP($A309,'CR ACT'!$A$3:$G$9999,7,0),"")</f>
        <v/>
      </c>
    </row>
    <row r="310" spans="1:10" ht="15.75" hidden="1">
      <c r="A310" s="7">
        <v>9</v>
      </c>
      <c r="B310" s="123">
        <v>51</v>
      </c>
      <c r="C310" s="8">
        <v>1</v>
      </c>
      <c r="D310" s="8" t="str">
        <f t="shared" si="5"/>
        <v>51-1</v>
      </c>
      <c r="E310" s="9">
        <f>IFERROR(VLOOKUP($A310,'CR ACT'!$A$3:$G$9999,2,0),"")</f>
        <v>0.22916666666666699</v>
      </c>
      <c r="F310" s="9" t="str">
        <f>IFERROR(VLOOKUP($A310,'CR ACT'!$A$3:$G$9999,3,0),"")</f>
        <v>PSL</v>
      </c>
      <c r="G310" s="8" t="str">
        <f>IFERROR(VLOOKUP($A310,'CR ACT'!$A$3:$G$9999,4,0),"")</f>
        <v>NH</v>
      </c>
      <c r="H310" s="9" t="str">
        <f>IFERROR(VLOOKUP($A310,'CR ACT'!$A$3:$G$9999,5,0),"")</f>
        <v>KLKV</v>
      </c>
      <c r="I310" s="9">
        <f>IFERROR(VLOOKUP($A310,'CR ACT'!$A$3:$G$9999,6,0),"")</f>
        <v>0.23611111111111144</v>
      </c>
      <c r="J310" s="10">
        <f>IFERROR(VLOOKUP($A310,'CR ACT'!$A$3:$G$9999,7,0),"")</f>
        <v>3.5</v>
      </c>
    </row>
    <row r="311" spans="1:10" ht="15.75" hidden="1">
      <c r="A311" s="16">
        <v>621</v>
      </c>
      <c r="B311" s="124">
        <v>51</v>
      </c>
      <c r="C311" s="16">
        <v>2</v>
      </c>
      <c r="D311" s="8" t="str">
        <f t="shared" si="5"/>
        <v>51-2</v>
      </c>
      <c r="E311" s="17">
        <f>IFERROR(VLOOKUP($A311,'CR ACT'!$A$3:$G$9999,2,0),"")</f>
        <v>0.24305555555555555</v>
      </c>
      <c r="F311" s="17" t="str">
        <f>IFERROR(VLOOKUP($A311,'CR ACT'!$A$3:$G$9999,3,0),"")</f>
        <v>PSL</v>
      </c>
      <c r="G311" s="16" t="str">
        <f>IFERROR(VLOOKUP($A311,'CR ACT'!$A$3:$G$9999,4,0),"")</f>
        <v>KLKV-MVKV</v>
      </c>
      <c r="H311" s="17" t="str">
        <f>IFERROR(VLOOKUP($A311,'CR ACT'!$A$3:$G$9999,5,0),"")</f>
        <v>MC</v>
      </c>
      <c r="I311" s="17">
        <f>IFERROR(VLOOKUP($A311,'CR ACT'!$A$3:$G$9999,6,0),"")</f>
        <v>0.3298611111111111</v>
      </c>
      <c r="J311" s="18">
        <f>IFERROR(VLOOKUP($A311,'CR ACT'!$A$3:$G$9999,7,0),"")</f>
        <v>48.5</v>
      </c>
    </row>
    <row r="312" spans="1:10" ht="15.75" hidden="1">
      <c r="A312" s="16">
        <v>437</v>
      </c>
      <c r="B312" s="123">
        <v>21</v>
      </c>
      <c r="C312" s="16">
        <v>3</v>
      </c>
      <c r="D312" s="8" t="str">
        <f t="shared" si="5"/>
        <v>21-3</v>
      </c>
      <c r="E312" s="17">
        <f>IFERROR(VLOOKUP($A312,'CR ACT'!$A$3:$G$9999,2,0),"")</f>
        <v>0.65625</v>
      </c>
      <c r="F312" s="17" t="str">
        <f>IFERROR(VLOOKUP($A312,'CR ACT'!$A$3:$G$9999,3,0),"")</f>
        <v>TVM</v>
      </c>
      <c r="G312" s="16" t="str">
        <f>IFERROR(VLOOKUP($A312,'CR ACT'!$A$3:$G$9999,4,0),"")</f>
        <v>NH</v>
      </c>
      <c r="H312" s="17" t="str">
        <f>IFERROR(VLOOKUP($A312,'CR ACT'!$A$3:$G$9999,5,0),"")</f>
        <v>KLKV</v>
      </c>
      <c r="I312" s="17">
        <f>IFERROR(VLOOKUP($A312,'CR ACT'!$A$3:$G$9999,6,0),"")</f>
        <v>0.71180555555555558</v>
      </c>
      <c r="J312" s="18">
        <f>IFERROR(VLOOKUP($A312,'CR ACT'!$A$3:$G$9999,7,0),"")</f>
        <v>33.700000000000003</v>
      </c>
    </row>
    <row r="313" spans="1:10" ht="15.75" hidden="1">
      <c r="A313" s="16">
        <v>517</v>
      </c>
      <c r="B313" s="124">
        <v>51</v>
      </c>
      <c r="C313" s="16">
        <v>4</v>
      </c>
      <c r="D313" s="8" t="str">
        <f t="shared" si="5"/>
        <v>51-4</v>
      </c>
      <c r="E313" s="17">
        <f>IFERROR(VLOOKUP($A313,'CR ACT'!$A$3:$G$9999,2,0),"")</f>
        <v>0.42708333333333331</v>
      </c>
      <c r="F313" s="17" t="str">
        <f>IFERROR(VLOOKUP($A313,'CR ACT'!$A$3:$G$9999,3,0),"")</f>
        <v>KLKV</v>
      </c>
      <c r="G313" s="16" t="str">
        <f>IFERROR(VLOOKUP($A313,'CR ACT'!$A$3:$G$9999,4,0),"")</f>
        <v>KRKM</v>
      </c>
      <c r="H313" s="17" t="str">
        <f>IFERROR(VLOOKUP($A313,'CR ACT'!$A$3:$G$9999,5,0),"")</f>
        <v>VLRD</v>
      </c>
      <c r="I313" s="17">
        <f>IFERROR(VLOOKUP($A313,'CR ACT'!$A$3:$G$9999,6,0),"")</f>
        <v>0.4548611111111111</v>
      </c>
      <c r="J313" s="18">
        <f>IFERROR(VLOOKUP($A313,'CR ACT'!$A$3:$G$9999,7,0),"")</f>
        <v>17</v>
      </c>
    </row>
    <row r="314" spans="1:10" ht="15.75" hidden="1">
      <c r="A314" s="16">
        <v>561</v>
      </c>
      <c r="B314" s="123">
        <v>51</v>
      </c>
      <c r="C314" s="16">
        <v>5</v>
      </c>
      <c r="D314" s="8" t="str">
        <f t="shared" si="5"/>
        <v>51-5</v>
      </c>
      <c r="E314" s="17">
        <f>IFERROR(VLOOKUP($A314,'CR ACT'!$A$3:$G$9999,2,0),"")</f>
        <v>0.46180555555555558</v>
      </c>
      <c r="F314" s="17" t="str">
        <f>IFERROR(VLOOKUP($A314,'CR ACT'!$A$3:$G$9999,3,0),"")</f>
        <v>VLRD</v>
      </c>
      <c r="G314" s="16" t="str">
        <f>IFERROR(VLOOKUP($A314,'CR ACT'!$A$3:$G$9999,4,0),"")</f>
        <v>KRKM</v>
      </c>
      <c r="H314" s="17" t="str">
        <f>IFERROR(VLOOKUP($A314,'CR ACT'!$A$3:$G$9999,5,0),"")</f>
        <v>KLKV</v>
      </c>
      <c r="I314" s="17">
        <f>IFERROR(VLOOKUP($A314,'CR ACT'!$A$3:$G$9999,6,0),"")</f>
        <v>0.48958333333333337</v>
      </c>
      <c r="J314" s="18">
        <f>IFERROR(VLOOKUP($A314,'CR ACT'!$A$3:$G$9999,7,0),"")</f>
        <v>17</v>
      </c>
    </row>
    <row r="315" spans="1:10" ht="15.75" hidden="1">
      <c r="A315" s="16">
        <v>519</v>
      </c>
      <c r="B315" s="124">
        <v>51</v>
      </c>
      <c r="C315" s="16">
        <v>6</v>
      </c>
      <c r="D315" s="8" t="str">
        <f t="shared" si="5"/>
        <v>51-6</v>
      </c>
      <c r="E315" s="17">
        <f>IFERROR(VLOOKUP($A315,'CR ACT'!$A$3:$G$9999,2,0),"")</f>
        <v>0.49652777777777773</v>
      </c>
      <c r="F315" s="17" t="str">
        <f>IFERROR(VLOOKUP($A315,'CR ACT'!$A$3:$G$9999,3,0),"")</f>
        <v>KLKV</v>
      </c>
      <c r="G315" s="16" t="str">
        <f>IFERROR(VLOOKUP($A315,'CR ACT'!$A$3:$G$9999,4,0),"")</f>
        <v>KRKM</v>
      </c>
      <c r="H315" s="17" t="str">
        <f>IFERROR(VLOOKUP($A315,'CR ACT'!$A$3:$G$9999,5,0),"")</f>
        <v>VLRD</v>
      </c>
      <c r="I315" s="17">
        <f>IFERROR(VLOOKUP($A315,'CR ACT'!$A$3:$G$9999,6,0),"")</f>
        <v>0.52430555555555547</v>
      </c>
      <c r="J315" s="18">
        <f>IFERROR(VLOOKUP($A315,'CR ACT'!$A$3:$G$9999,7,0),"")</f>
        <v>17</v>
      </c>
    </row>
    <row r="316" spans="1:10" ht="15.75" hidden="1">
      <c r="A316" s="16">
        <v>563</v>
      </c>
      <c r="B316" s="123">
        <v>51</v>
      </c>
      <c r="C316" s="16">
        <v>7</v>
      </c>
      <c r="D316" s="8" t="str">
        <f t="shared" si="5"/>
        <v>51-7</v>
      </c>
      <c r="E316" s="17">
        <f>IFERROR(VLOOKUP($A316,'CR ACT'!$A$3:$G$9999,2,0),"")</f>
        <v>0.53125</v>
      </c>
      <c r="F316" s="17" t="str">
        <f>IFERROR(VLOOKUP($A316,'CR ACT'!$A$3:$G$9999,3,0),"")</f>
        <v>VLRD</v>
      </c>
      <c r="G316" s="16" t="str">
        <f>IFERROR(VLOOKUP($A316,'CR ACT'!$A$3:$G$9999,4,0),"")</f>
        <v>KRKM-KLKV</v>
      </c>
      <c r="H316" s="17" t="str">
        <f>IFERROR(VLOOKUP($A316,'CR ACT'!$A$3:$G$9999,5,0),"")</f>
        <v>PSL</v>
      </c>
      <c r="I316" s="17">
        <f>IFERROR(VLOOKUP($A316,'CR ACT'!$A$3:$G$9999,6,0),"")</f>
        <v>0.56944444444444442</v>
      </c>
      <c r="J316" s="18">
        <f>IFERROR(VLOOKUP($A316,'CR ACT'!$A$3:$G$9999,7,0),"")</f>
        <v>20.5</v>
      </c>
    </row>
    <row r="317" spans="1:10" ht="16.5" hidden="1" thickBot="1">
      <c r="A317" s="16"/>
      <c r="B317" s="138"/>
      <c r="C317" s="23"/>
      <c r="D317" s="8" t="str">
        <f t="shared" si="5"/>
        <v>0</v>
      </c>
      <c r="E317" s="24" t="str">
        <f>IFERROR(VLOOKUP($A317,'CR ACT'!$A$3:$G$9999,2,0),"")</f>
        <v/>
      </c>
      <c r="F317" s="24" t="str">
        <f>IFERROR(VLOOKUP($A317,'CR ACT'!$A$3:$G$9999,3,0),"")</f>
        <v/>
      </c>
      <c r="G317" s="23" t="str">
        <f>IFERROR(VLOOKUP($A317,'CR ACT'!$A$3:$G$9999,4,0),"")</f>
        <v/>
      </c>
      <c r="H317" s="24" t="str">
        <f>IFERROR(VLOOKUP($A317,'CR ACT'!$A$3:$G$9999,5,0),"")</f>
        <v/>
      </c>
      <c r="I317" s="24" t="str">
        <f>IFERROR(VLOOKUP($A317,'CR ACT'!$A$3:$G$9999,6,0),"")</f>
        <v/>
      </c>
      <c r="J317" s="25" t="str">
        <f>IFERROR(VLOOKUP($A317,'CR ACT'!$A$3:$G$9999,7,0),"")</f>
        <v/>
      </c>
    </row>
    <row r="318" spans="1:10" ht="15.75" hidden="1">
      <c r="A318" s="7">
        <v>56</v>
      </c>
      <c r="B318" s="123">
        <v>52</v>
      </c>
      <c r="C318" s="8">
        <v>1</v>
      </c>
      <c r="D318" s="8" t="str">
        <f t="shared" si="5"/>
        <v>52-1</v>
      </c>
      <c r="E318" s="9">
        <f>IFERROR(VLOOKUP($A318,'CR ACT'!$A$3:$G$9999,2,0),"")</f>
        <v>0.57291666666666696</v>
      </c>
      <c r="F318" s="9" t="str">
        <f>IFERROR(VLOOKUP($A318,'CR ACT'!$A$3:$G$9999,3,0),"")</f>
        <v>PSL</v>
      </c>
      <c r="G318" s="8" t="str">
        <f>IFERROR(VLOOKUP($A318,'CR ACT'!$A$3:$G$9999,4,0),"")</f>
        <v>NH</v>
      </c>
      <c r="H318" s="9" t="str">
        <f>IFERROR(VLOOKUP($A318,'CR ACT'!$A$3:$G$9999,5,0),"")</f>
        <v>KLKV</v>
      </c>
      <c r="I318" s="9">
        <f>IFERROR(VLOOKUP($A318,'CR ACT'!$A$3:$G$9999,6,0),"")</f>
        <v>0.57986111111111138</v>
      </c>
      <c r="J318" s="10">
        <f>IFERROR(VLOOKUP($A318,'CR ACT'!$A$3:$G$9999,7,0),"")</f>
        <v>3.5</v>
      </c>
    </row>
    <row r="319" spans="1:10" ht="15.75" hidden="1">
      <c r="A319" s="16">
        <v>526</v>
      </c>
      <c r="B319" s="124">
        <v>52</v>
      </c>
      <c r="C319" s="16">
        <v>2</v>
      </c>
      <c r="D319" s="8" t="str">
        <f t="shared" si="5"/>
        <v>52-2</v>
      </c>
      <c r="E319" s="17">
        <f>IFERROR(VLOOKUP($A319,'CR ACT'!$A$3:$G$9999,2,0),"")</f>
        <v>0.58333333333333304</v>
      </c>
      <c r="F319" s="17" t="str">
        <f>IFERROR(VLOOKUP($A319,'CR ACT'!$A$3:$G$9999,3,0),"")</f>
        <v>KLKV</v>
      </c>
      <c r="G319" s="16" t="str">
        <f>IFERROR(VLOOKUP($A319,'CR ACT'!$A$3:$G$9999,4,0),"")</f>
        <v>KRKM</v>
      </c>
      <c r="H319" s="17" t="str">
        <f>IFERROR(VLOOKUP($A319,'CR ACT'!$A$3:$G$9999,5,0),"")</f>
        <v>VLRD</v>
      </c>
      <c r="I319" s="17">
        <f>IFERROR(VLOOKUP($A319,'CR ACT'!$A$3:$G$9999,6,0),"")</f>
        <v>0.61111111111111083</v>
      </c>
      <c r="J319" s="18">
        <f>IFERROR(VLOOKUP($A319,'CR ACT'!$A$3:$G$9999,7,0),"")</f>
        <v>17</v>
      </c>
    </row>
    <row r="320" spans="1:10" ht="15.75" hidden="1">
      <c r="A320" s="16">
        <v>570</v>
      </c>
      <c r="B320" s="123">
        <v>52</v>
      </c>
      <c r="C320" s="16">
        <v>3</v>
      </c>
      <c r="D320" s="8" t="str">
        <f t="shared" si="5"/>
        <v>52-3</v>
      </c>
      <c r="E320" s="17">
        <f>IFERROR(VLOOKUP($A320,'CR ACT'!$A$3:$G$9999,2,0),"")</f>
        <v>0.61805555555555558</v>
      </c>
      <c r="F320" s="17" t="str">
        <f>IFERROR(VLOOKUP($A320,'CR ACT'!$A$3:$G$9999,3,0),"")</f>
        <v>VLRD</v>
      </c>
      <c r="G320" s="16" t="str">
        <f>IFERROR(VLOOKUP($A320,'CR ACT'!$A$3:$G$9999,4,0),"")</f>
        <v>KRKM</v>
      </c>
      <c r="H320" s="17" t="str">
        <f>IFERROR(VLOOKUP($A320,'CR ACT'!$A$3:$G$9999,5,0),"")</f>
        <v>KLKV</v>
      </c>
      <c r="I320" s="17">
        <f>IFERROR(VLOOKUP($A320,'CR ACT'!$A$3:$G$9999,6,0),"")</f>
        <v>0.65277777777777779</v>
      </c>
      <c r="J320" s="18">
        <f>IFERROR(VLOOKUP($A320,'CR ACT'!$A$3:$G$9999,7,0),"")</f>
        <v>17</v>
      </c>
    </row>
    <row r="321" spans="1:10" ht="15.75" hidden="1">
      <c r="A321" s="16">
        <v>583</v>
      </c>
      <c r="B321" s="124">
        <v>52</v>
      </c>
      <c r="C321" s="16">
        <v>4</v>
      </c>
      <c r="D321" s="8" t="str">
        <f t="shared" si="5"/>
        <v>52-4</v>
      </c>
      <c r="E321" s="17">
        <f>IFERROR(VLOOKUP($A321,'CR ACT'!$A$3:$G$9999,2,0),"")</f>
        <v>0.67361111111111105</v>
      </c>
      <c r="F321" s="17" t="str">
        <f>IFERROR(VLOOKUP($A321,'CR ACT'!$A$3:$G$9999,3,0),"")</f>
        <v>KLKV</v>
      </c>
      <c r="G321" s="16" t="str">
        <f>IFERROR(VLOOKUP($A321,'CR ACT'!$A$3:$G$9999,4,0),"")</f>
        <v>ALMP-DVPM</v>
      </c>
      <c r="H321" s="17" t="str">
        <f>IFERROR(VLOOKUP($A321,'CR ACT'!$A$3:$G$9999,5,0),"")</f>
        <v>TVM</v>
      </c>
      <c r="I321" s="17">
        <f>IFERROR(VLOOKUP($A321,'CR ACT'!$A$3:$G$9999,6,0),"")</f>
        <v>0.73611111111111105</v>
      </c>
      <c r="J321" s="18">
        <f>IFERROR(VLOOKUP($A321,'CR ACT'!$A$3:$G$9999,7,0),"")</f>
        <v>39</v>
      </c>
    </row>
    <row r="322" spans="1:10" ht="15.75" hidden="1">
      <c r="A322" s="16">
        <v>440</v>
      </c>
      <c r="B322" s="123">
        <v>19</v>
      </c>
      <c r="C322" s="16">
        <v>3</v>
      </c>
      <c r="D322" s="8" t="str">
        <f t="shared" si="5"/>
        <v>19-3</v>
      </c>
      <c r="E322" s="17">
        <f>IFERROR(VLOOKUP($A322,'CR ACT'!$A$3:$G$9999,2,0),"")</f>
        <v>0.65972222222222199</v>
      </c>
      <c r="F322" s="17" t="str">
        <f>IFERROR(VLOOKUP($A322,'CR ACT'!$A$3:$G$9999,3,0),"")</f>
        <v>MC</v>
      </c>
      <c r="G322" s="16" t="str">
        <f>IFERROR(VLOOKUP($A322,'CR ACT'!$A$3:$G$9999,4,0),"")</f>
        <v>NH</v>
      </c>
      <c r="H322" s="17" t="str">
        <f>IFERROR(VLOOKUP($A322,'CR ACT'!$A$3:$G$9999,5,0),"")</f>
        <v>KLKV</v>
      </c>
      <c r="I322" s="17">
        <f>IFERROR(VLOOKUP($A322,'CR ACT'!$A$3:$G$9999,6,0),"")</f>
        <v>0.73263888888888873</v>
      </c>
      <c r="J322" s="18">
        <f>IFERROR(VLOOKUP($A322,'CR ACT'!$A$3:$G$9999,7,0),"")</f>
        <v>40</v>
      </c>
    </row>
    <row r="323" spans="1:10" ht="15.75" hidden="1">
      <c r="A323" s="16">
        <v>540</v>
      </c>
      <c r="B323" s="124">
        <v>52</v>
      </c>
      <c r="C323" s="16">
        <v>6</v>
      </c>
      <c r="D323" s="8" t="str">
        <f t="shared" si="5"/>
        <v>52-6</v>
      </c>
      <c r="E323" s="17">
        <f>IFERROR(VLOOKUP($A323,'CR ACT'!$A$3:$G$9999,2,0),"")</f>
        <v>0.8125</v>
      </c>
      <c r="F323" s="17" t="str">
        <f>IFERROR(VLOOKUP($A323,'CR ACT'!$A$3:$G$9999,3,0),"")</f>
        <v>KLKV</v>
      </c>
      <c r="G323" s="16" t="str">
        <f>IFERROR(VLOOKUP($A323,'CR ACT'!$A$3:$G$9999,4,0),"")</f>
        <v>KRKM</v>
      </c>
      <c r="H323" s="17" t="str">
        <f>IFERROR(VLOOKUP($A323,'CR ACT'!$A$3:$G$9999,5,0),"")</f>
        <v>VLRD</v>
      </c>
      <c r="I323" s="17">
        <f>IFERROR(VLOOKUP($A323,'CR ACT'!$A$3:$G$9999,6,0),"")</f>
        <v>0.84027777777777779</v>
      </c>
      <c r="J323" s="18">
        <f>IFERROR(VLOOKUP($A323,'CR ACT'!$A$3:$G$9999,7,0),"")</f>
        <v>17</v>
      </c>
    </row>
    <row r="324" spans="1:10" ht="15.75" hidden="1">
      <c r="A324" s="16">
        <v>582</v>
      </c>
      <c r="B324" s="123">
        <v>52</v>
      </c>
      <c r="C324" s="16">
        <v>7</v>
      </c>
      <c r="D324" s="8" t="str">
        <f t="shared" si="5"/>
        <v>52-7</v>
      </c>
      <c r="E324" s="17">
        <f>IFERROR(VLOOKUP($A324,'CR ACT'!$A$3:$G$9999,2,0),"")</f>
        <v>0.84722222222222199</v>
      </c>
      <c r="F324" s="17" t="str">
        <f>IFERROR(VLOOKUP($A324,'CR ACT'!$A$3:$G$9999,3,0),"")</f>
        <v>VLRD</v>
      </c>
      <c r="G324" s="16" t="str">
        <f>IFERROR(VLOOKUP($A324,'CR ACT'!$A$3:$G$9999,4,0),"")</f>
        <v>KRKM</v>
      </c>
      <c r="H324" s="17" t="str">
        <f>IFERROR(VLOOKUP($A324,'CR ACT'!$A$3:$G$9999,5,0),"")</f>
        <v>KLKV</v>
      </c>
      <c r="I324" s="17">
        <f>IFERROR(VLOOKUP($A324,'CR ACT'!$A$3:$G$9999,6,0),"")</f>
        <v>0.87499999999999978</v>
      </c>
      <c r="J324" s="18">
        <f>IFERROR(VLOOKUP($A324,'CR ACT'!$A$3:$G$9999,7,0),"")</f>
        <v>17</v>
      </c>
    </row>
    <row r="325" spans="1:10" ht="16.5" hidden="1" thickBot="1">
      <c r="A325" s="16">
        <v>115</v>
      </c>
      <c r="B325" s="124">
        <v>52</v>
      </c>
      <c r="C325" s="23">
        <v>8</v>
      </c>
      <c r="D325" s="8" t="str">
        <f t="shared" si="5"/>
        <v>52-8</v>
      </c>
      <c r="E325" s="24">
        <f>IFERROR(VLOOKUP($A325,'CR ACT'!$A$3:$G$9999,2,0),"")</f>
        <v>0.87847222222222199</v>
      </c>
      <c r="F325" s="24" t="str">
        <f>IFERROR(VLOOKUP($A325,'CR ACT'!$A$3:$G$9999,3,0),"")</f>
        <v>KLKV</v>
      </c>
      <c r="G325" s="23" t="str">
        <f>IFERROR(VLOOKUP($A325,'CR ACT'!$A$3:$G$9999,4,0),"")</f>
        <v>NH</v>
      </c>
      <c r="H325" s="24" t="str">
        <f>IFERROR(VLOOKUP($A325,'CR ACT'!$A$3:$G$9999,5,0),"")</f>
        <v>PSL</v>
      </c>
      <c r="I325" s="24">
        <f>IFERROR(VLOOKUP($A325,'CR ACT'!$A$3:$G$9999,6,0),"")</f>
        <v>0.88541666666666641</v>
      </c>
      <c r="J325" s="25">
        <f>IFERROR(VLOOKUP($A325,'CR ACT'!$A$3:$G$9999,7,0),"")</f>
        <v>3.5</v>
      </c>
    </row>
    <row r="326" spans="1:10" ht="15.75" hidden="1">
      <c r="A326" s="7">
        <v>2</v>
      </c>
      <c r="B326" s="123">
        <v>53</v>
      </c>
      <c r="C326" s="8">
        <v>1</v>
      </c>
      <c r="D326" s="8" t="str">
        <f t="shared" si="5"/>
        <v>53-1</v>
      </c>
      <c r="E326" s="9">
        <f>IFERROR(VLOOKUP($A326,'CR ACT'!$A$3:$G$9999,2,0),"")</f>
        <v>0.32986111111111099</v>
      </c>
      <c r="F326" s="9" t="str">
        <f>IFERROR(VLOOKUP($A326,'CR ACT'!$A$3:$G$9999,3,0),"")</f>
        <v>PSL</v>
      </c>
      <c r="G326" s="8" t="str">
        <f>IFERROR(VLOOKUP($A326,'CR ACT'!$A$3:$G$9999,4,0),"")</f>
        <v>NH</v>
      </c>
      <c r="H326" s="9" t="str">
        <f>IFERROR(VLOOKUP($A326,'CR ACT'!$A$3:$G$9999,5,0),"")</f>
        <v>KLKV</v>
      </c>
      <c r="I326" s="9">
        <f>IFERROR(VLOOKUP($A326,'CR ACT'!$A$3:$G$9999,6,0),"")</f>
        <v>0.33680555555555541</v>
      </c>
      <c r="J326" s="10">
        <f>IFERROR(VLOOKUP($A326,'CR ACT'!$A$3:$G$9999,7,0),"")</f>
        <v>3.5</v>
      </c>
    </row>
    <row r="327" spans="1:10" ht="15.75" hidden="1">
      <c r="A327" s="16">
        <v>625</v>
      </c>
      <c r="B327" s="124">
        <v>53</v>
      </c>
      <c r="C327" s="16">
        <v>2</v>
      </c>
      <c r="D327" s="8" t="str">
        <f t="shared" ref="D327:D390" si="6">B327&amp;-C327</f>
        <v>53-2</v>
      </c>
      <c r="E327" s="17">
        <f>IFERROR(VLOOKUP($A327,'CR ACT'!$A$3:$G$9999,2,0),"")</f>
        <v>0.34375</v>
      </c>
      <c r="F327" s="17" t="str">
        <f>IFERROR(VLOOKUP($A327,'CR ACT'!$A$3:$G$9999,3,0),"")</f>
        <v>KLKV</v>
      </c>
      <c r="G327" s="16" t="str">
        <f>IFERROR(VLOOKUP($A327,'CR ACT'!$A$3:$G$9999,4,0),"")</f>
        <v>KRKM-PDTM</v>
      </c>
      <c r="H327" s="17" t="str">
        <f>IFERROR(VLOOKUP($A327,'CR ACT'!$A$3:$G$9999,5,0),"")</f>
        <v>KTDA</v>
      </c>
      <c r="I327" s="17">
        <f>IFERROR(VLOOKUP($A327,'CR ACT'!$A$3:$G$9999,6,0),"")</f>
        <v>0.39930555555555558</v>
      </c>
      <c r="J327" s="18">
        <f>IFERROR(VLOOKUP($A327,'CR ACT'!$A$3:$G$9999,7,0),"")</f>
        <v>32</v>
      </c>
    </row>
    <row r="328" spans="1:10" ht="15.75" hidden="1">
      <c r="A328" s="16">
        <v>629</v>
      </c>
      <c r="B328" s="123">
        <v>53</v>
      </c>
      <c r="C328" s="16">
        <v>3</v>
      </c>
      <c r="D328" s="8" t="str">
        <f t="shared" si="6"/>
        <v>53-3</v>
      </c>
      <c r="E328" s="17">
        <f>IFERROR(VLOOKUP($A328,'CR ACT'!$A$3:$G$9999,2,0),"")</f>
        <v>0.40625</v>
      </c>
      <c r="F328" s="17" t="str">
        <f>IFERROR(VLOOKUP($A328,'CR ACT'!$A$3:$G$9999,3,0),"")</f>
        <v>KTDA</v>
      </c>
      <c r="G328" s="16" t="str">
        <f>IFERROR(VLOOKUP($A328,'CR ACT'!$A$3:$G$9999,4,0),"")</f>
        <v>PDTM-KRKM</v>
      </c>
      <c r="H328" s="17" t="str">
        <f>IFERROR(VLOOKUP($A328,'CR ACT'!$A$3:$G$9999,5,0),"")</f>
        <v>KLKV</v>
      </c>
      <c r="I328" s="17">
        <f>IFERROR(VLOOKUP($A328,'CR ACT'!$A$3:$G$9999,6,0),"")</f>
        <v>0.46180555555555558</v>
      </c>
      <c r="J328" s="18">
        <f>IFERROR(VLOOKUP($A328,'CR ACT'!$A$3:$G$9999,7,0),"")</f>
        <v>32</v>
      </c>
    </row>
    <row r="329" spans="1:10" ht="15.75" hidden="1">
      <c r="A329" s="16">
        <v>626</v>
      </c>
      <c r="B329" s="124">
        <v>53</v>
      </c>
      <c r="C329" s="16">
        <v>4</v>
      </c>
      <c r="D329" s="8" t="str">
        <f t="shared" si="6"/>
        <v>53-4</v>
      </c>
      <c r="E329" s="17">
        <f>IFERROR(VLOOKUP($A329,'CR ACT'!$A$3:$G$9999,2,0),"")</f>
        <v>0.48263888888888901</v>
      </c>
      <c r="F329" s="17" t="str">
        <f>IFERROR(VLOOKUP($A329,'CR ACT'!$A$3:$G$9999,3,0),"")</f>
        <v>KLKV</v>
      </c>
      <c r="G329" s="16" t="str">
        <f>IFERROR(VLOOKUP($A329,'CR ACT'!$A$3:$G$9999,4,0),"")</f>
        <v>KRKM-PDTM</v>
      </c>
      <c r="H329" s="17" t="str">
        <f>IFERROR(VLOOKUP($A329,'CR ACT'!$A$3:$G$9999,5,0),"")</f>
        <v>KTDA</v>
      </c>
      <c r="I329" s="17">
        <f>IFERROR(VLOOKUP($A329,'CR ACT'!$A$3:$G$9999,6,0),"")</f>
        <v>0.54513888888888906</v>
      </c>
      <c r="J329" s="18">
        <f>IFERROR(VLOOKUP($A329,'CR ACT'!$A$3:$G$9999,7,0),"")</f>
        <v>32</v>
      </c>
    </row>
    <row r="330" spans="1:10" ht="15.75" hidden="1">
      <c r="A330" s="16">
        <v>630</v>
      </c>
      <c r="B330" s="123">
        <v>53</v>
      </c>
      <c r="C330" s="16">
        <v>5</v>
      </c>
      <c r="D330" s="8" t="str">
        <f t="shared" si="6"/>
        <v>53-5</v>
      </c>
      <c r="E330" s="17">
        <f>IFERROR(VLOOKUP($A330,'CR ACT'!$A$3:$G$9999,2,0),"")</f>
        <v>0.55208333333333304</v>
      </c>
      <c r="F330" s="17" t="str">
        <f>IFERROR(VLOOKUP($A330,'CR ACT'!$A$3:$G$9999,3,0),"")</f>
        <v>KTDA</v>
      </c>
      <c r="G330" s="16" t="str">
        <f>IFERROR(VLOOKUP($A330,'CR ACT'!$A$3:$G$9999,4,0),"")</f>
        <v>PDTM</v>
      </c>
      <c r="H330" s="17" t="str">
        <f>IFERROR(VLOOKUP($A330,'CR ACT'!$A$3:$G$9999,5,0),"")</f>
        <v>KRKM</v>
      </c>
      <c r="I330" s="17">
        <f>IFERROR(VLOOKUP($A330,'CR ACT'!$A$3:$G$9999,6,0),"")</f>
        <v>0.59374999999999978</v>
      </c>
      <c r="J330" s="18">
        <f>IFERROR(VLOOKUP($A330,'CR ACT'!$A$3:$G$9999,7,0),"")</f>
        <v>25</v>
      </c>
    </row>
    <row r="331" spans="1:10" ht="15.75" hidden="1">
      <c r="A331" s="16">
        <v>627</v>
      </c>
      <c r="B331" s="124">
        <v>53</v>
      </c>
      <c r="C331" s="16">
        <v>6</v>
      </c>
      <c r="D331" s="8" t="str">
        <f t="shared" si="6"/>
        <v>53-6</v>
      </c>
      <c r="E331" s="17">
        <f>IFERROR(VLOOKUP($A331,'CR ACT'!$A$3:$G$9999,2,0),"")</f>
        <v>0.60069444444444398</v>
      </c>
      <c r="F331" s="17" t="str">
        <f>IFERROR(VLOOKUP($A331,'CR ACT'!$A$3:$G$9999,3,0),"")</f>
        <v>KRKM</v>
      </c>
      <c r="G331" s="16" t="str">
        <f>IFERROR(VLOOKUP($A331,'CR ACT'!$A$3:$G$9999,4,0),"")</f>
        <v>PDTM</v>
      </c>
      <c r="H331" s="17" t="str">
        <f>IFERROR(VLOOKUP($A331,'CR ACT'!$A$3:$G$9999,5,0),"")</f>
        <v>KTDA</v>
      </c>
      <c r="I331" s="17">
        <f>IFERROR(VLOOKUP($A331,'CR ACT'!$A$3:$G$9999,6,0),"")</f>
        <v>0.64236111111111072</v>
      </c>
      <c r="J331" s="18">
        <f>IFERROR(VLOOKUP($A331,'CR ACT'!$A$3:$G$9999,7,0),"")</f>
        <v>25</v>
      </c>
    </row>
    <row r="332" spans="1:10" ht="15.75" hidden="1">
      <c r="A332" s="16">
        <v>631</v>
      </c>
      <c r="B332" s="123">
        <v>53</v>
      </c>
      <c r="C332" s="16">
        <v>7</v>
      </c>
      <c r="D332" s="8" t="str">
        <f t="shared" si="6"/>
        <v>53-7</v>
      </c>
      <c r="E332" s="17">
        <f>IFERROR(VLOOKUP($A332,'CR ACT'!$A$3:$G$9999,2,0),"")</f>
        <v>0.64930555555555602</v>
      </c>
      <c r="F332" s="17" t="str">
        <f>IFERROR(VLOOKUP($A332,'CR ACT'!$A$3:$G$9999,3,0),"")</f>
        <v>KTDA</v>
      </c>
      <c r="G332" s="16" t="str">
        <f>IFERROR(VLOOKUP($A332,'CR ACT'!$A$3:$G$9999,4,0),"")</f>
        <v>PDTM</v>
      </c>
      <c r="H332" s="17" t="str">
        <f>IFERROR(VLOOKUP($A332,'CR ACT'!$A$3:$G$9999,5,0),"")</f>
        <v>PSL</v>
      </c>
      <c r="I332" s="17">
        <f>IFERROR(VLOOKUP($A332,'CR ACT'!$A$3:$G$9999,6,0),"")</f>
        <v>0.7048611111111116</v>
      </c>
      <c r="J332" s="18">
        <f>IFERROR(VLOOKUP($A332,'CR ACT'!$A$3:$G$9999,7,0),"")</f>
        <v>32</v>
      </c>
    </row>
    <row r="333" spans="1:10" ht="16.5" hidden="1" thickBot="1">
      <c r="A333" s="16"/>
      <c r="B333" s="138"/>
      <c r="C333" s="23"/>
      <c r="D333" s="8" t="str">
        <f t="shared" si="6"/>
        <v>0</v>
      </c>
      <c r="E333" s="24" t="str">
        <f>IFERROR(VLOOKUP($A333,'CR ACT'!$A$3:$G$9999,2,0),"")</f>
        <v/>
      </c>
      <c r="F333" s="24" t="str">
        <f>IFERROR(VLOOKUP($A333,'CR ACT'!$A$3:$G$9999,3,0),"")</f>
        <v/>
      </c>
      <c r="G333" s="23" t="str">
        <f>IFERROR(VLOOKUP($A333,'CR ACT'!$A$3:$G$9999,4,0),"")</f>
        <v/>
      </c>
      <c r="H333" s="24" t="str">
        <f>IFERROR(VLOOKUP($A333,'CR ACT'!$A$3:$G$9999,5,0),"")</f>
        <v/>
      </c>
      <c r="I333" s="24" t="str">
        <f>IFERROR(VLOOKUP($A333,'CR ACT'!$A$3:$G$9999,6,0),"")</f>
        <v/>
      </c>
      <c r="J333" s="25" t="str">
        <f>IFERROR(VLOOKUP($A333,'CR ACT'!$A$3:$G$9999,7,0),"")</f>
        <v/>
      </c>
    </row>
    <row r="334" spans="1:10" ht="15.75" hidden="1">
      <c r="A334" s="7">
        <v>46</v>
      </c>
      <c r="B334" s="123">
        <v>54</v>
      </c>
      <c r="C334" s="8">
        <v>1</v>
      </c>
      <c r="D334" s="8" t="str">
        <f t="shared" si="6"/>
        <v>54-1</v>
      </c>
      <c r="E334" s="9">
        <f>IFERROR(VLOOKUP($A334,'CR ACT'!$A$3:$G$9999,2,0),"")</f>
        <v>0.46527777777777801</v>
      </c>
      <c r="F334" s="9" t="str">
        <f>IFERROR(VLOOKUP($A334,'CR ACT'!$A$3:$G$9999,3,0),"")</f>
        <v>PSL</v>
      </c>
      <c r="G334" s="8" t="str">
        <f>IFERROR(VLOOKUP($A334,'CR ACT'!$A$3:$G$9999,4,0),"")</f>
        <v>NH</v>
      </c>
      <c r="H334" s="9" t="str">
        <f>IFERROR(VLOOKUP($A334,'CR ACT'!$A$3:$G$9999,5,0),"")</f>
        <v>KLKV</v>
      </c>
      <c r="I334" s="9">
        <f>IFERROR(VLOOKUP($A334,'CR ACT'!$A$3:$G$9999,6,0),"")</f>
        <v>0.47222222222222243</v>
      </c>
      <c r="J334" s="10">
        <f>IFERROR(VLOOKUP($A334,'CR ACT'!$A$3:$G$9999,7,0),"")</f>
        <v>3.5</v>
      </c>
    </row>
    <row r="335" spans="1:10" ht="15.75">
      <c r="A335" s="16">
        <v>644</v>
      </c>
      <c r="B335" s="124">
        <v>54</v>
      </c>
      <c r="C335" s="16">
        <v>2</v>
      </c>
      <c r="D335" s="8" t="str">
        <f t="shared" si="6"/>
        <v>54-2</v>
      </c>
      <c r="E335" s="17">
        <f>IFERROR(VLOOKUP($A335,'CR ACT'!$A$3:$G$9999,2,0),"")</f>
        <v>0.47916666666666702</v>
      </c>
      <c r="F335" s="17" t="str">
        <f>IFERROR(VLOOKUP($A335,'CR ACT'!$A$3:$G$9999,3,0),"")</f>
        <v>KLKV</v>
      </c>
      <c r="G335" s="16" t="str">
        <f>IFERROR(VLOOKUP($A335,'CR ACT'!$A$3:$G$9999,4,0),"")</f>
        <v>PVR-VZM-BYPASS</v>
      </c>
      <c r="H335" s="17" t="str">
        <f>IFERROR(VLOOKUP($A335,'CR ACT'!$A$3:$G$9999,5,0),"")</f>
        <v>TVM</v>
      </c>
      <c r="I335" s="17">
        <f>IFERROR(VLOOKUP($A335,'CR ACT'!$A$3:$G$9999,6,0),"")</f>
        <v>0.56944444444444486</v>
      </c>
      <c r="J335" s="18">
        <f>IFERROR(VLOOKUP($A335,'CR ACT'!$A$3:$G$9999,7,0),"")</f>
        <v>45</v>
      </c>
    </row>
    <row r="336" spans="1:10" ht="15.75" hidden="1">
      <c r="A336" s="16">
        <v>601</v>
      </c>
      <c r="B336" s="123">
        <v>54</v>
      </c>
      <c r="C336" s="16">
        <v>3</v>
      </c>
      <c r="D336" s="8" t="str">
        <f t="shared" si="6"/>
        <v>54-3</v>
      </c>
      <c r="E336" s="17">
        <f>IFERROR(VLOOKUP($A336,'CR ACT'!$A$3:$G$9999,2,0),"")</f>
        <v>0.59027777777777801</v>
      </c>
      <c r="F336" s="17" t="str">
        <f>IFERROR(VLOOKUP($A336,'CR ACT'!$A$3:$G$9999,3,0),"")</f>
        <v>TVM</v>
      </c>
      <c r="G336" s="16" t="str">
        <f>IFERROR(VLOOKUP($A336,'CR ACT'!$A$3:$G$9999,4,0),"")</f>
        <v>AYRA</v>
      </c>
      <c r="H336" s="17" t="str">
        <f>IFERROR(VLOOKUP($A336,'CR ACT'!$A$3:$G$9999,5,0),"")</f>
        <v>CHVLA</v>
      </c>
      <c r="I336" s="17">
        <f>IFERROR(VLOOKUP($A336,'CR ACT'!$A$3:$G$9999,6,0),"")</f>
        <v>0.65625000000000022</v>
      </c>
      <c r="J336" s="18">
        <f>IFERROR(VLOOKUP($A336,'CR ACT'!$A$3:$G$9999,7,0),"")</f>
        <v>37</v>
      </c>
    </row>
    <row r="337" spans="1:11" ht="15.75" hidden="1">
      <c r="A337" s="16">
        <v>597</v>
      </c>
      <c r="B337" s="124">
        <v>54</v>
      </c>
      <c r="C337" s="16">
        <v>4</v>
      </c>
      <c r="D337" s="8" t="str">
        <f t="shared" si="6"/>
        <v>54-4</v>
      </c>
      <c r="E337" s="17">
        <f>IFERROR(VLOOKUP($A337,'CR ACT'!$A$3:$G$9999,2,0),"")</f>
        <v>0.66319444444444442</v>
      </c>
      <c r="F337" s="17" t="str">
        <f>IFERROR(VLOOKUP($A337,'CR ACT'!$A$3:$G$9999,3,0),"")</f>
        <v>CHVLA</v>
      </c>
      <c r="G337" s="16" t="str">
        <f>IFERROR(VLOOKUP($A337,'CR ACT'!$A$3:$G$9999,4,0),"")</f>
        <v>AYRA</v>
      </c>
      <c r="H337" s="17" t="str">
        <f>IFERROR(VLOOKUP($A337,'CR ACT'!$A$3:$G$9999,5,0),"")</f>
        <v>TVM</v>
      </c>
      <c r="I337" s="17">
        <f>IFERROR(VLOOKUP($A337,'CR ACT'!$A$3:$G$9999,6,0),"")</f>
        <v>0.72916666666666663</v>
      </c>
      <c r="J337" s="18">
        <f>IFERROR(VLOOKUP($A337,'CR ACT'!$A$3:$G$9999,7,0),"")</f>
        <v>37</v>
      </c>
    </row>
    <row r="338" spans="1:11" ht="15.75" hidden="1">
      <c r="A338" s="16">
        <v>476</v>
      </c>
      <c r="B338" s="123">
        <v>63</v>
      </c>
      <c r="C338" s="16">
        <v>7</v>
      </c>
      <c r="D338" s="8" t="str">
        <f t="shared" si="6"/>
        <v>63-7</v>
      </c>
      <c r="E338" s="17">
        <f>IFERROR(VLOOKUP($A338,'CR ACT'!$A$3:$G$9999,2,0),"")</f>
        <v>0.66319444444444442</v>
      </c>
      <c r="F338" s="17" t="str">
        <f>IFERROR(VLOOKUP($A338,'CR ACT'!$A$3:$G$9999,3,0),"")</f>
        <v>TVM</v>
      </c>
      <c r="G338" s="16" t="str">
        <f>IFERROR(VLOOKUP($A338,'CR ACT'!$A$3:$G$9999,4,0),"")</f>
        <v>NH</v>
      </c>
      <c r="H338" s="17" t="str">
        <f>IFERROR(VLOOKUP($A338,'CR ACT'!$A$3:$G$9999,5,0),"")</f>
        <v>KLKV</v>
      </c>
      <c r="I338" s="17">
        <f>IFERROR(VLOOKUP($A338,'CR ACT'!$A$3:$G$9999,6,0),"")</f>
        <v>0.72222222222222221</v>
      </c>
      <c r="J338" s="18">
        <f>IFERROR(VLOOKUP($A338,'CR ACT'!$A$3:$G$9999,7,0),"")</f>
        <v>33.700000000000003</v>
      </c>
    </row>
    <row r="339" spans="1:11" ht="15.75" hidden="1">
      <c r="A339" s="16">
        <v>111</v>
      </c>
      <c r="B339" s="124">
        <v>54</v>
      </c>
      <c r="C339" s="16">
        <v>6</v>
      </c>
      <c r="D339" s="8" t="str">
        <f t="shared" si="6"/>
        <v>54-6</v>
      </c>
      <c r="E339" s="17">
        <f>IFERROR(VLOOKUP($A339,'CR ACT'!$A$3:$G$9999,2,0),"")</f>
        <v>0.79861111111111116</v>
      </c>
      <c r="F339" s="17" t="str">
        <f>IFERROR(VLOOKUP($A339,'CR ACT'!$A$3:$G$9999,3,0),"")</f>
        <v>KLKV</v>
      </c>
      <c r="G339" s="16" t="str">
        <f>IFERROR(VLOOKUP($A339,'CR ACT'!$A$3:$G$9999,4,0),"")</f>
        <v>NH</v>
      </c>
      <c r="H339" s="17" t="str">
        <f>IFERROR(VLOOKUP($A339,'CR ACT'!$A$3:$G$9999,5,0),"")</f>
        <v>PSL</v>
      </c>
      <c r="I339" s="17">
        <f>IFERROR(VLOOKUP($A339,'CR ACT'!$A$3:$G$9999,6,0),"")</f>
        <v>0.80555555555555558</v>
      </c>
      <c r="J339" s="18">
        <f>IFERROR(VLOOKUP($A339,'CR ACT'!$A$3:$G$9999,7,0),"")</f>
        <v>3.5</v>
      </c>
    </row>
    <row r="340" spans="1:11" ht="15.75" hidden="1">
      <c r="A340" s="16"/>
      <c r="B340" s="138"/>
      <c r="C340" s="16"/>
      <c r="D340" s="8" t="str">
        <f t="shared" si="6"/>
        <v>0</v>
      </c>
      <c r="E340" s="17" t="str">
        <f>IFERROR(VLOOKUP($A340,'CR ACT'!$A$3:$G$9999,2,0),"")</f>
        <v/>
      </c>
      <c r="F340" s="17" t="str">
        <f>IFERROR(VLOOKUP($A340,'CR ACT'!$A$3:$G$9999,3,0),"")</f>
        <v/>
      </c>
      <c r="G340" s="16" t="str">
        <f>IFERROR(VLOOKUP($A340,'CR ACT'!$A$3:$G$9999,4,0),"")</f>
        <v/>
      </c>
      <c r="H340" s="17" t="str">
        <f>IFERROR(VLOOKUP($A340,'CR ACT'!$A$3:$G$9999,5,0),"")</f>
        <v/>
      </c>
      <c r="I340" s="17" t="str">
        <f>IFERROR(VLOOKUP($A340,'CR ACT'!$A$3:$G$9999,6,0),"")</f>
        <v/>
      </c>
      <c r="J340" s="18" t="str">
        <f>IFERROR(VLOOKUP($A340,'CR ACT'!$A$3:$G$9999,7,0),"")</f>
        <v/>
      </c>
    </row>
    <row r="341" spans="1:11" ht="16.5" hidden="1" thickBot="1">
      <c r="A341" s="16"/>
      <c r="B341" s="138"/>
      <c r="C341" s="23"/>
      <c r="D341" s="8" t="str">
        <f t="shared" si="6"/>
        <v>0</v>
      </c>
      <c r="E341" s="24" t="str">
        <f>IFERROR(VLOOKUP($A341,'CR ACT'!$A$3:$G$9999,2,0),"")</f>
        <v/>
      </c>
      <c r="F341" s="24" t="str">
        <f>IFERROR(VLOOKUP($A341,'CR ACT'!$A$3:$G$9999,3,0),"")</f>
        <v/>
      </c>
      <c r="G341" s="23" t="str">
        <f>IFERROR(VLOOKUP($A341,'CR ACT'!$A$3:$G$9999,4,0),"")</f>
        <v/>
      </c>
      <c r="H341" s="24" t="str">
        <f>IFERROR(VLOOKUP($A341,'CR ACT'!$A$3:$G$9999,5,0),"")</f>
        <v/>
      </c>
      <c r="I341" s="24" t="str">
        <f>IFERROR(VLOOKUP($A341,'CR ACT'!$A$3:$G$9999,6,0),"")</f>
        <v/>
      </c>
      <c r="J341" s="25" t="str">
        <f>IFERROR(VLOOKUP($A341,'CR ACT'!$A$3:$G$9999,7,0),"")</f>
        <v/>
      </c>
    </row>
    <row r="342" spans="1:11" ht="15.75" hidden="1">
      <c r="A342" s="7">
        <v>36</v>
      </c>
      <c r="B342" s="123">
        <v>55</v>
      </c>
      <c r="C342" s="8">
        <v>1</v>
      </c>
      <c r="D342" s="8" t="str">
        <f t="shared" si="6"/>
        <v>55-1</v>
      </c>
      <c r="E342" s="9">
        <f>IFERROR(VLOOKUP($A342,'CR ACT'!$A$3:$G$9999,2,0),"")</f>
        <v>0.30902777777777801</v>
      </c>
      <c r="F342" s="9" t="str">
        <f>IFERROR(VLOOKUP($A342,'CR ACT'!$A$3:$G$9999,3,0),"")</f>
        <v>PSL</v>
      </c>
      <c r="G342" s="8" t="str">
        <f>IFERROR(VLOOKUP($A342,'CR ACT'!$A$3:$G$9999,4,0),"")</f>
        <v>NH</v>
      </c>
      <c r="H342" s="9" t="str">
        <f>IFERROR(VLOOKUP($A342,'CR ACT'!$A$3:$G$9999,5,0),"")</f>
        <v>KLKV</v>
      </c>
      <c r="I342" s="9">
        <f>IFERROR(VLOOKUP($A342,'CR ACT'!$A$3:$G$9999,6,0),"")</f>
        <v>0.31597222222222243</v>
      </c>
      <c r="J342" s="10">
        <f>IFERROR(VLOOKUP($A342,'CR ACT'!$A$3:$G$9999,7,0),"")</f>
        <v>3.5</v>
      </c>
    </row>
    <row r="343" spans="1:11" ht="15.75" hidden="1">
      <c r="A343" s="16">
        <v>634</v>
      </c>
      <c r="B343" s="124">
        <v>55</v>
      </c>
      <c r="C343" s="16">
        <v>2</v>
      </c>
      <c r="D343" s="8" t="str">
        <f t="shared" si="6"/>
        <v>55-2</v>
      </c>
      <c r="E343" s="17">
        <f>IFERROR(VLOOKUP($A343,'CR ACT'!$A$3:$G$9999,2,0),"")</f>
        <v>0.31944444444444448</v>
      </c>
      <c r="F343" s="17" t="str">
        <f>IFERROR(VLOOKUP($A343,'CR ACT'!$A$3:$G$9999,3,0),"")</f>
        <v>KLKV</v>
      </c>
      <c r="G343" s="16" t="str">
        <f>IFERROR(VLOOKUP($A343,'CR ACT'!$A$3:$G$9999,4,0),"")</f>
        <v>PLKDA-PZKNU</v>
      </c>
      <c r="H343" s="17" t="str">
        <f>IFERROR(VLOOKUP($A343,'CR ACT'!$A$3:$G$9999,5,0),"")</f>
        <v>VLKA</v>
      </c>
      <c r="I343" s="17">
        <f>IFERROR(VLOOKUP($A343,'CR ACT'!$A$3:$G$9999,6,0),"")</f>
        <v>0.34027777777777779</v>
      </c>
      <c r="J343" s="18">
        <f>IFERROR(VLOOKUP($A343,'CR ACT'!$A$3:$G$9999,7,0),"")</f>
        <v>13</v>
      </c>
    </row>
    <row r="344" spans="1:11" ht="15.75" hidden="1">
      <c r="A344" s="16">
        <v>638</v>
      </c>
      <c r="B344" s="123">
        <v>55</v>
      </c>
      <c r="C344" s="16">
        <v>3</v>
      </c>
      <c r="D344" s="8" t="str">
        <f t="shared" si="6"/>
        <v>55-3</v>
      </c>
      <c r="E344" s="17">
        <f>IFERROR(VLOOKUP($A344,'CR ACT'!$A$3:$G$9999,2,0),"")</f>
        <v>0.34722222222222199</v>
      </c>
      <c r="F344" s="17" t="str">
        <f>IFERROR(VLOOKUP($A344,'CR ACT'!$A$3:$G$9999,3,0),"")</f>
        <v>VLKA</v>
      </c>
      <c r="G344" s="16" t="str">
        <f>IFERROR(VLOOKUP($A344,'CR ACT'!$A$3:$G$9999,4,0),"")</f>
        <v>PLKDA</v>
      </c>
      <c r="H344" s="17" t="str">
        <f>IFERROR(VLOOKUP($A344,'CR ACT'!$A$3:$G$9999,5,0),"")</f>
        <v>KLKV</v>
      </c>
      <c r="I344" s="17">
        <f>IFERROR(VLOOKUP($A344,'CR ACT'!$A$3:$G$9999,6,0),"")</f>
        <v>0.37152777777777757</v>
      </c>
      <c r="J344" s="18">
        <f>IFERROR(VLOOKUP($A344,'CR ACT'!$A$3:$G$9999,7,0),"")</f>
        <v>13</v>
      </c>
      <c r="K344" s="121"/>
    </row>
    <row r="345" spans="1:11" ht="15.75" hidden="1">
      <c r="A345" s="16">
        <v>603</v>
      </c>
      <c r="B345" s="124">
        <v>55</v>
      </c>
      <c r="C345" s="16">
        <v>4</v>
      </c>
      <c r="D345" s="8" t="str">
        <f t="shared" si="6"/>
        <v>55-4</v>
      </c>
      <c r="E345" s="17">
        <f>IFERROR(VLOOKUP($A345,'CR ACT'!$A$3:$G$9999,2,0),"")</f>
        <v>0.37847222222222227</v>
      </c>
      <c r="F345" s="17" t="str">
        <f>IFERROR(VLOOKUP($A345,'CR ACT'!$A$3:$G$9999,3,0),"")</f>
        <v>KLKV</v>
      </c>
      <c r="G345" s="16" t="str">
        <f>IFERROR(VLOOKUP($A345,'CR ACT'!$A$3:$G$9999,4,0),"")</f>
        <v>NH</v>
      </c>
      <c r="H345" s="17" t="str">
        <f>IFERROR(VLOOKUP($A345,'CR ACT'!$A$3:$G$9999,5,0),"")</f>
        <v>TVM</v>
      </c>
      <c r="I345" s="17">
        <f>IFERROR(VLOOKUP($A345,'CR ACT'!$A$3:$G$9999,6,0),"")</f>
        <v>0.44444444444444448</v>
      </c>
      <c r="J345" s="18">
        <f>IFERROR(VLOOKUP($A345,'CR ACT'!$A$3:$G$9999,7,0),"")</f>
        <v>33.700000000000003</v>
      </c>
    </row>
    <row r="346" spans="1:11" ht="15.75" hidden="1">
      <c r="A346" s="16">
        <v>467</v>
      </c>
      <c r="B346" s="123">
        <v>28</v>
      </c>
      <c r="C346" s="16">
        <v>5</v>
      </c>
      <c r="D346" s="8" t="str">
        <f t="shared" si="6"/>
        <v>28-5</v>
      </c>
      <c r="E346" s="17">
        <f>IFERROR(VLOOKUP($A346,'CR ACT'!$A$3:$G$9999,2,0),"")</f>
        <v>0.66666666666666663</v>
      </c>
      <c r="F346" s="17" t="str">
        <f>IFERROR(VLOOKUP($A346,'CR ACT'!$A$3:$G$9999,3,0),"")</f>
        <v>TVM</v>
      </c>
      <c r="G346" s="16" t="str">
        <f>IFERROR(VLOOKUP($A346,'CR ACT'!$A$3:$G$9999,4,0),"")</f>
        <v>NH</v>
      </c>
      <c r="H346" s="17" t="str">
        <f>IFERROR(VLOOKUP($A346,'CR ACT'!$A$3:$G$9999,5,0),"")</f>
        <v>KLKV</v>
      </c>
      <c r="I346" s="17">
        <f>IFERROR(VLOOKUP($A346,'CR ACT'!$A$3:$G$9999,6,0),"")</f>
        <v>0.72222222222222221</v>
      </c>
      <c r="J346" s="18">
        <f>IFERROR(VLOOKUP($A346,'CR ACT'!$A$3:$G$9999,7,0),"")</f>
        <v>33.700000000000003</v>
      </c>
    </row>
    <row r="347" spans="1:11" ht="15.75" hidden="1">
      <c r="A347" s="16">
        <v>204</v>
      </c>
      <c r="B347" s="124">
        <v>55</v>
      </c>
      <c r="C347" s="16">
        <v>6</v>
      </c>
      <c r="D347" s="8" t="str">
        <f t="shared" si="6"/>
        <v>55-6</v>
      </c>
      <c r="E347" s="17">
        <f>IFERROR(VLOOKUP($A347,'CR ACT'!$A$3:$G$9999,2,0),"")</f>
        <v>0.65277777777777779</v>
      </c>
      <c r="F347" s="17" t="str">
        <f>IFERROR(VLOOKUP($A347,'CR ACT'!$A$3:$G$9999,3,0),"")</f>
        <v>KLKV</v>
      </c>
      <c r="G347" s="16" t="str">
        <f>IFERROR(VLOOKUP($A347,'CR ACT'!$A$3:$G$9999,4,0),"")</f>
        <v>NH</v>
      </c>
      <c r="H347" s="17" t="str">
        <f>IFERROR(VLOOKUP($A347,'CR ACT'!$A$3:$G$9999,5,0),"")</f>
        <v>TVM</v>
      </c>
      <c r="I347" s="17">
        <f>IFERROR(VLOOKUP($A347,'CR ACT'!$A$3:$G$9999,6,0),"")</f>
        <v>0.71527777777777779</v>
      </c>
      <c r="J347" s="18">
        <f>IFERROR(VLOOKUP($A347,'CR ACT'!$A$3:$G$9999,7,0),"")</f>
        <v>33.700000000000003</v>
      </c>
    </row>
    <row r="348" spans="1:11" ht="15.75" hidden="1">
      <c r="A348" s="16">
        <v>443</v>
      </c>
      <c r="B348" s="123">
        <v>23</v>
      </c>
      <c r="C348" s="16">
        <v>3</v>
      </c>
      <c r="D348" s="8" t="str">
        <f t="shared" si="6"/>
        <v>23-3</v>
      </c>
      <c r="E348" s="17">
        <f>IFERROR(VLOOKUP($A348,'CR ACT'!$A$3:$G$9999,2,0),"")</f>
        <v>0.68055555555555602</v>
      </c>
      <c r="F348" s="17" t="str">
        <f>IFERROR(VLOOKUP($A348,'CR ACT'!$A$3:$G$9999,3,0),"")</f>
        <v>MC</v>
      </c>
      <c r="G348" s="16" t="str">
        <f>IFERROR(VLOOKUP($A348,'CR ACT'!$A$3:$G$9999,4,0),"")</f>
        <v>NH</v>
      </c>
      <c r="H348" s="17" t="str">
        <f>IFERROR(VLOOKUP($A348,'CR ACT'!$A$3:$G$9999,5,0),"")</f>
        <v>KLKV</v>
      </c>
      <c r="I348" s="17">
        <f>IFERROR(VLOOKUP($A348,'CR ACT'!$A$3:$G$9999,6,0),"")</f>
        <v>0.75000000000000044</v>
      </c>
      <c r="J348" s="18">
        <f>IFERROR(VLOOKUP($A348,'CR ACT'!$A$3:$G$9999,7,0),"")</f>
        <v>40</v>
      </c>
    </row>
    <row r="349" spans="1:11" ht="15.75" hidden="1">
      <c r="A349" s="16">
        <v>76</v>
      </c>
      <c r="B349" s="124">
        <v>55</v>
      </c>
      <c r="C349" s="16">
        <v>8</v>
      </c>
      <c r="D349" s="8" t="str">
        <f t="shared" si="6"/>
        <v>55-8</v>
      </c>
      <c r="E349" s="17">
        <f>IFERROR(VLOOKUP($A349,'CR ACT'!$A$3:$G$9999,2,0),"")</f>
        <v>0.78125</v>
      </c>
      <c r="F349" s="17" t="str">
        <f>IFERROR(VLOOKUP($A349,'CR ACT'!$A$3:$G$9999,3,0),"")</f>
        <v>KLKV</v>
      </c>
      <c r="G349" s="16" t="str">
        <f>IFERROR(VLOOKUP($A349,'CR ACT'!$A$3:$G$9999,4,0),"")</f>
        <v>NH</v>
      </c>
      <c r="H349" s="17" t="str">
        <f>IFERROR(VLOOKUP($A349,'CR ACT'!$A$3:$G$9999,5,0),"")</f>
        <v>PSL</v>
      </c>
      <c r="I349" s="17">
        <f>IFERROR(VLOOKUP($A349,'CR ACT'!$A$3:$G$9999,6,0),"")</f>
        <v>0.78819444444444442</v>
      </c>
      <c r="J349" s="18">
        <f>IFERROR(VLOOKUP($A349,'CR ACT'!$A$3:$G$9999,7,0),"")</f>
        <v>3.5</v>
      </c>
    </row>
    <row r="350" spans="1:11" ht="15.75" hidden="1">
      <c r="A350" s="16"/>
      <c r="B350" s="123"/>
      <c r="C350" s="16"/>
      <c r="D350" s="8" t="str">
        <f t="shared" si="6"/>
        <v>0</v>
      </c>
      <c r="E350" s="17" t="str">
        <f>IFERROR(VLOOKUP($A350,'CR ACT'!$A$3:$G$9999,2,0),"")</f>
        <v/>
      </c>
      <c r="F350" s="17" t="str">
        <f>IFERROR(VLOOKUP($A350,'CR ACT'!$A$3:$G$9999,3,0),"")</f>
        <v/>
      </c>
      <c r="G350" s="16" t="str">
        <f>IFERROR(VLOOKUP($A350,'CR ACT'!$A$3:$G$9999,4,0),"")</f>
        <v/>
      </c>
      <c r="H350" s="17" t="str">
        <f>IFERROR(VLOOKUP($A350,'CR ACT'!$A$3:$G$9999,5,0),"")</f>
        <v/>
      </c>
      <c r="I350" s="17" t="str">
        <f>IFERROR(VLOOKUP($A350,'CR ACT'!$A$3:$G$9999,6,0),"")</f>
        <v/>
      </c>
      <c r="J350" s="18" t="str">
        <f>IFERROR(VLOOKUP($A350,'CR ACT'!$A$3:$G$9999,7,0),"")</f>
        <v/>
      </c>
    </row>
    <row r="351" spans="1:11" ht="15.75" hidden="1">
      <c r="A351" s="16"/>
      <c r="B351" s="124"/>
      <c r="C351" s="16"/>
      <c r="D351" s="8" t="str">
        <f t="shared" si="6"/>
        <v>0</v>
      </c>
      <c r="E351" s="17" t="str">
        <f>IFERROR(VLOOKUP($A351,'CR ACT'!$A$3:$G$9999,2,0),"")</f>
        <v/>
      </c>
      <c r="F351" s="17" t="str">
        <f>IFERROR(VLOOKUP($A351,'CR ACT'!$A$3:$G$9999,3,0),"")</f>
        <v/>
      </c>
      <c r="G351" s="16" t="str">
        <f>IFERROR(VLOOKUP($A351,'CR ACT'!$A$3:$G$9999,4,0),"")</f>
        <v/>
      </c>
      <c r="H351" s="17" t="str">
        <f>IFERROR(VLOOKUP($A351,'CR ACT'!$A$3:$G$9999,5,0),"")</f>
        <v/>
      </c>
      <c r="I351" s="17" t="str">
        <f>IFERROR(VLOOKUP($A351,'CR ACT'!$A$3:$G$9999,6,0),"")</f>
        <v/>
      </c>
      <c r="J351" s="18" t="str">
        <f>IFERROR(VLOOKUP($A351,'CR ACT'!$A$3:$G$9999,7,0),"")</f>
        <v/>
      </c>
    </row>
    <row r="352" spans="1:11" ht="16.5" hidden="1" thickBot="1">
      <c r="A352" s="16"/>
      <c r="B352" s="138"/>
      <c r="C352" s="23"/>
      <c r="D352" s="8" t="str">
        <f t="shared" si="6"/>
        <v>0</v>
      </c>
      <c r="E352" s="24" t="str">
        <f>IFERROR(VLOOKUP($A352,'CR ACT'!$A$3:$G$9999,2,0),"")</f>
        <v/>
      </c>
      <c r="F352" s="24" t="str">
        <f>IFERROR(VLOOKUP($A352,'CR ACT'!$A$3:$G$9999,3,0),"")</f>
        <v/>
      </c>
      <c r="G352" s="23" t="str">
        <f>IFERROR(VLOOKUP($A352,'CR ACT'!$A$3:$G$9999,4,0),"")</f>
        <v/>
      </c>
      <c r="H352" s="24" t="str">
        <f>IFERROR(VLOOKUP($A352,'CR ACT'!$A$3:$G$9999,5,0),"")</f>
        <v/>
      </c>
      <c r="I352" s="24" t="str">
        <f>IFERROR(VLOOKUP($A352,'CR ACT'!$A$3:$G$9999,6,0),"")</f>
        <v/>
      </c>
      <c r="J352" s="25" t="str">
        <f>IFERROR(VLOOKUP($A352,'CR ACT'!$A$3:$G$9999,7,0),"")</f>
        <v/>
      </c>
    </row>
    <row r="353" spans="1:10" ht="15.75" hidden="1">
      <c r="A353" s="7">
        <v>645</v>
      </c>
      <c r="B353" s="123">
        <v>56</v>
      </c>
      <c r="C353" s="8">
        <v>1</v>
      </c>
      <c r="D353" s="8" t="str">
        <f t="shared" si="6"/>
        <v>56-1</v>
      </c>
      <c r="E353" s="9">
        <f>IFERROR(VLOOKUP($A353,'CR ACT'!$A$3:$G$9999,2,0),"")</f>
        <v>0.20833333333333301</v>
      </c>
      <c r="F353" s="9" t="str">
        <f>IFERROR(VLOOKUP($A353,'CR ACT'!$A$3:$G$9999,3,0),"")</f>
        <v>PSL</v>
      </c>
      <c r="G353" s="8" t="str">
        <f>IFERROR(VLOOKUP($A353,'CR ACT'!$A$3:$G$9999,4,0),"")</f>
        <v>KRKM-MJ</v>
      </c>
      <c r="H353" s="9" t="str">
        <f>IFERROR(VLOOKUP($A353,'CR ACT'!$A$3:$G$9999,5,0),"")</f>
        <v>TVM</v>
      </c>
      <c r="I353" s="9">
        <f>IFERROR(VLOOKUP($A353,'CR ACT'!$A$3:$G$9999,6,0),"")</f>
        <v>0.27430555555555519</v>
      </c>
      <c r="J353" s="10">
        <f>IFERROR(VLOOKUP($A353,'CR ACT'!$A$3:$G$9999,7,0),"")</f>
        <v>39</v>
      </c>
    </row>
    <row r="354" spans="1:10" ht="15.75" hidden="1">
      <c r="A354" s="16">
        <v>648</v>
      </c>
      <c r="B354" s="124">
        <v>56</v>
      </c>
      <c r="C354" s="16">
        <v>2</v>
      </c>
      <c r="D354" s="8" t="str">
        <f t="shared" si="6"/>
        <v>56-2</v>
      </c>
      <c r="E354" s="17">
        <f>IFERROR(VLOOKUP($A354,'CR ACT'!$A$3:$G$9999,2,0),"")</f>
        <v>0.28125</v>
      </c>
      <c r="F354" s="17" t="str">
        <f>IFERROR(VLOOKUP($A354,'CR ACT'!$A$3:$G$9999,3,0),"")</f>
        <v>TVM</v>
      </c>
      <c r="G354" s="16" t="str">
        <f>IFERROR(VLOOKUP($A354,'CR ACT'!$A$3:$G$9999,4,0),"")</f>
        <v>NTA-MJ</v>
      </c>
      <c r="H354" s="17" t="str">
        <f>IFERROR(VLOOKUP($A354,'CR ACT'!$A$3:$G$9999,5,0),"")</f>
        <v>KRKM</v>
      </c>
      <c r="I354" s="17">
        <f>IFERROR(VLOOKUP($A354,'CR ACT'!$A$3:$G$9999,6,0),"")</f>
        <v>0.35069444444444442</v>
      </c>
      <c r="J354" s="18">
        <f>IFERROR(VLOOKUP($A354,'CR ACT'!$A$3:$G$9999,7,0),"")</f>
        <v>34</v>
      </c>
    </row>
    <row r="355" spans="1:10" ht="15.75" hidden="1">
      <c r="A355" s="16">
        <v>646</v>
      </c>
      <c r="B355" s="123">
        <v>56</v>
      </c>
      <c r="C355" s="16">
        <v>3</v>
      </c>
      <c r="D355" s="8" t="str">
        <f t="shared" si="6"/>
        <v>56-3</v>
      </c>
      <c r="E355" s="17">
        <f>IFERROR(VLOOKUP($A355,'CR ACT'!$A$3:$G$9999,2,0),"")</f>
        <v>0.3576388888888889</v>
      </c>
      <c r="F355" s="17" t="str">
        <f>IFERROR(VLOOKUP($A355,'CR ACT'!$A$3:$G$9999,3,0),"")</f>
        <v>KRKM</v>
      </c>
      <c r="G355" s="16" t="str">
        <f>IFERROR(VLOOKUP($A355,'CR ACT'!$A$3:$G$9999,4,0),"")</f>
        <v>MJ-NTA</v>
      </c>
      <c r="H355" s="17" t="str">
        <f>IFERROR(VLOOKUP($A355,'CR ACT'!$A$3:$G$9999,5,0),"")</f>
        <v>MC</v>
      </c>
      <c r="I355" s="17">
        <f>IFERROR(VLOOKUP($A355,'CR ACT'!$A$3:$G$9999,6,0),"")</f>
        <v>0.42708333333333331</v>
      </c>
      <c r="J355" s="18">
        <f>IFERROR(VLOOKUP($A355,'CR ACT'!$A$3:$G$9999,7,0),"")</f>
        <v>41</v>
      </c>
    </row>
    <row r="356" spans="1:10" ht="15.75" hidden="1">
      <c r="A356" s="16">
        <v>649</v>
      </c>
      <c r="B356" s="124">
        <v>56</v>
      </c>
      <c r="C356" s="16">
        <v>4</v>
      </c>
      <c r="D356" s="8" t="str">
        <f t="shared" si="6"/>
        <v>56-4</v>
      </c>
      <c r="E356" s="17">
        <f>IFERROR(VLOOKUP($A356,'CR ACT'!$A$3:$G$9999,2,0),"")</f>
        <v>0.44791666666666702</v>
      </c>
      <c r="F356" s="17" t="str">
        <f>IFERROR(VLOOKUP($A356,'CR ACT'!$A$3:$G$9999,3,0),"")</f>
        <v>MC</v>
      </c>
      <c r="G356" s="16" t="str">
        <f>IFERROR(VLOOKUP($A356,'CR ACT'!$A$3:$G$9999,4,0),"")</f>
        <v>NTA-MJ-KRKM</v>
      </c>
      <c r="H356" s="17" t="str">
        <f>IFERROR(VLOOKUP($A356,'CR ACT'!$A$3:$G$9999,5,0),"")</f>
        <v>PSL</v>
      </c>
      <c r="I356" s="17">
        <f>IFERROR(VLOOKUP($A356,'CR ACT'!$A$3:$G$9999,6,0),"")</f>
        <v>0.53125000000000033</v>
      </c>
      <c r="J356" s="18">
        <f>IFERROR(VLOOKUP($A356,'CR ACT'!$A$3:$G$9999,7,0),"")</f>
        <v>46</v>
      </c>
    </row>
    <row r="357" spans="1:10" ht="15.75" hidden="1">
      <c r="A357" s="16"/>
      <c r="B357" s="124"/>
      <c r="C357" s="16"/>
      <c r="D357" s="8" t="str">
        <f t="shared" si="6"/>
        <v>0</v>
      </c>
      <c r="E357" s="17" t="str">
        <f>IFERROR(VLOOKUP($A357,'CR ACT'!$A$3:$G$9999,2,0),"")</f>
        <v/>
      </c>
      <c r="F357" s="17" t="str">
        <f>IFERROR(VLOOKUP($A357,'CR ACT'!$A$3:$G$9999,3,0),"")</f>
        <v/>
      </c>
      <c r="G357" s="16" t="str">
        <f>IFERROR(VLOOKUP($A357,'CR ACT'!$A$3:$G$9999,4,0),"")</f>
        <v/>
      </c>
      <c r="H357" s="17" t="str">
        <f>IFERROR(VLOOKUP($A357,'CR ACT'!$A$3:$G$9999,5,0),"")</f>
        <v/>
      </c>
      <c r="I357" s="17" t="str">
        <f>IFERROR(VLOOKUP($A357,'CR ACT'!$A$3:$G$9999,6,0),"")</f>
        <v/>
      </c>
      <c r="J357" s="18" t="str">
        <f>IFERROR(VLOOKUP($A357,'CR ACT'!$A$3:$G$9999,7,0),"")</f>
        <v/>
      </c>
    </row>
    <row r="358" spans="1:10" ht="15.75" hidden="1">
      <c r="A358" s="16"/>
      <c r="B358" s="124"/>
      <c r="C358" s="16"/>
      <c r="D358" s="8" t="str">
        <f t="shared" si="6"/>
        <v>0</v>
      </c>
      <c r="E358" s="17" t="str">
        <f>IFERROR(VLOOKUP($A358,'CR ACT'!$A$3:$G$9999,2,0),"")</f>
        <v/>
      </c>
      <c r="F358" s="17" t="str">
        <f>IFERROR(VLOOKUP($A358,'CR ACT'!$A$3:$G$9999,3,0),"")</f>
        <v/>
      </c>
      <c r="G358" s="16" t="str">
        <f>IFERROR(VLOOKUP($A358,'CR ACT'!$A$3:$G$9999,4,0),"")</f>
        <v/>
      </c>
      <c r="H358" s="17" t="str">
        <f>IFERROR(VLOOKUP($A358,'CR ACT'!$A$3:$G$9999,5,0),"")</f>
        <v/>
      </c>
      <c r="I358" s="17" t="str">
        <f>IFERROR(VLOOKUP($A358,'CR ACT'!$A$3:$G$9999,6,0),"")</f>
        <v/>
      </c>
      <c r="J358" s="18" t="str">
        <f>IFERROR(VLOOKUP($A358,'CR ACT'!$A$3:$G$9999,7,0),"")</f>
        <v/>
      </c>
    </row>
    <row r="359" spans="1:10" ht="15.75" hidden="1">
      <c r="A359" s="16"/>
      <c r="B359" s="138"/>
      <c r="C359" s="16"/>
      <c r="D359" s="8" t="str">
        <f t="shared" si="6"/>
        <v>0</v>
      </c>
      <c r="E359" s="17" t="str">
        <f>IFERROR(VLOOKUP($A359,'CR ACT'!$A$3:$G$9999,2,0),"")</f>
        <v/>
      </c>
      <c r="F359" s="17" t="str">
        <f>IFERROR(VLOOKUP($A359,'CR ACT'!$A$3:$G$9999,3,0),"")</f>
        <v/>
      </c>
      <c r="G359" s="16" t="str">
        <f>IFERROR(VLOOKUP($A359,'CR ACT'!$A$3:$G$9999,4,0),"")</f>
        <v/>
      </c>
      <c r="H359" s="17" t="str">
        <f>IFERROR(VLOOKUP($A359,'CR ACT'!$A$3:$G$9999,5,0),"")</f>
        <v/>
      </c>
      <c r="I359" s="17" t="str">
        <f>IFERROR(VLOOKUP($A359,'CR ACT'!$A$3:$G$9999,6,0),"")</f>
        <v/>
      </c>
      <c r="J359" s="18" t="str">
        <f>IFERROR(VLOOKUP($A359,'CR ACT'!$A$3:$G$9999,7,0),"")</f>
        <v/>
      </c>
    </row>
    <row r="360" spans="1:10" ht="15.75" hidden="1">
      <c r="A360" s="16"/>
      <c r="B360" s="138"/>
      <c r="C360" s="16"/>
      <c r="D360" s="8" t="str">
        <f t="shared" si="6"/>
        <v>0</v>
      </c>
      <c r="E360" s="17"/>
      <c r="F360" s="17"/>
      <c r="G360" s="16"/>
      <c r="H360" s="17"/>
      <c r="I360" s="17"/>
      <c r="J360" s="18"/>
    </row>
    <row r="361" spans="1:10" ht="15.75" hidden="1">
      <c r="A361" s="16"/>
      <c r="B361" s="138"/>
      <c r="C361" s="16"/>
      <c r="D361" s="8" t="str">
        <f t="shared" si="6"/>
        <v>0</v>
      </c>
      <c r="E361" s="17"/>
      <c r="F361" s="17"/>
      <c r="G361" s="16"/>
      <c r="H361" s="17"/>
      <c r="I361" s="17"/>
      <c r="J361" s="18"/>
    </row>
    <row r="362" spans="1:10" ht="15.75" hidden="1">
      <c r="A362" s="16"/>
      <c r="B362" s="138"/>
      <c r="C362" s="16"/>
      <c r="D362" s="8" t="str">
        <f t="shared" si="6"/>
        <v>0</v>
      </c>
      <c r="E362" s="17"/>
      <c r="F362" s="17"/>
      <c r="G362" s="16"/>
      <c r="H362" s="17"/>
      <c r="I362" s="17"/>
      <c r="J362" s="18"/>
    </row>
    <row r="363" spans="1:10" ht="15.75" hidden="1">
      <c r="A363" s="16"/>
      <c r="B363" s="138"/>
      <c r="C363" s="16"/>
      <c r="D363" s="8" t="str">
        <f t="shared" si="6"/>
        <v>0</v>
      </c>
      <c r="E363" s="17"/>
      <c r="F363" s="17"/>
      <c r="G363" s="16"/>
      <c r="H363" s="17"/>
      <c r="I363" s="17"/>
      <c r="J363" s="18"/>
    </row>
    <row r="364" spans="1:10" ht="16.5" hidden="1" thickBot="1">
      <c r="A364" s="16"/>
      <c r="B364" s="138"/>
      <c r="C364" s="23"/>
      <c r="D364" s="8" t="str">
        <f t="shared" si="6"/>
        <v>0</v>
      </c>
      <c r="E364" s="24" t="str">
        <f>IFERROR(VLOOKUP($A364,'CR ACT'!$A$3:$G$9999,2,0),"")</f>
        <v/>
      </c>
      <c r="F364" s="24" t="str">
        <f>IFERROR(VLOOKUP($A364,'CR ACT'!$A$3:$G$9999,3,0),"")</f>
        <v/>
      </c>
      <c r="G364" s="23" t="str">
        <f>IFERROR(VLOOKUP($A364,'CR ACT'!$A$3:$G$9999,4,0),"")</f>
        <v/>
      </c>
      <c r="H364" s="24" t="str">
        <f>IFERROR(VLOOKUP($A364,'CR ACT'!$A$3:$G$9999,5,0),"")</f>
        <v/>
      </c>
      <c r="I364" s="24" t="str">
        <f>IFERROR(VLOOKUP($A364,'CR ACT'!$A$3:$G$9999,6,0),"")</f>
        <v/>
      </c>
      <c r="J364" s="25" t="str">
        <f>IFERROR(VLOOKUP($A364,'CR ACT'!$A$3:$G$9999,7,0),"")</f>
        <v/>
      </c>
    </row>
    <row r="365" spans="1:10" ht="15.75" hidden="1">
      <c r="A365" s="7">
        <v>3</v>
      </c>
      <c r="B365" s="123">
        <v>57</v>
      </c>
      <c r="C365" s="8">
        <v>1</v>
      </c>
      <c r="D365" s="8" t="str">
        <f t="shared" si="6"/>
        <v>57-1</v>
      </c>
      <c r="E365" s="9">
        <f>IFERROR(VLOOKUP($A365,'CR ACT'!$A$3:$G$9999,2,0),"")</f>
        <v>0.27777777777777779</v>
      </c>
      <c r="F365" s="9" t="str">
        <f>IFERROR(VLOOKUP($A365,'CR ACT'!$A$3:$G$9999,3,0),"")</f>
        <v>PSL</v>
      </c>
      <c r="G365" s="8" t="str">
        <f>IFERROR(VLOOKUP($A365,'CR ACT'!$A$3:$G$9999,4,0),"")</f>
        <v>NH</v>
      </c>
      <c r="H365" s="9" t="str">
        <f>IFERROR(VLOOKUP($A365,'CR ACT'!$A$3:$G$9999,5,0),"")</f>
        <v>KLKV</v>
      </c>
      <c r="I365" s="9">
        <f>IFERROR(VLOOKUP($A365,'CR ACT'!$A$3:$G$9999,6,0),"")</f>
        <v>0.28472222222222221</v>
      </c>
      <c r="J365" s="10">
        <f>IFERROR(VLOOKUP($A365,'CR ACT'!$A$3:$G$9999,7,0),"")</f>
        <v>3.5</v>
      </c>
    </row>
    <row r="366" spans="1:10" ht="15.75" hidden="1">
      <c r="A366" s="16">
        <v>505</v>
      </c>
      <c r="B366" s="124">
        <v>57</v>
      </c>
      <c r="C366" s="16">
        <v>2</v>
      </c>
      <c r="D366" s="8" t="str">
        <f t="shared" si="6"/>
        <v>57-2</v>
      </c>
      <c r="E366" s="17">
        <f>IFERROR(VLOOKUP($A366,'CR ACT'!$A$3:$G$9999,2,0),"")</f>
        <v>0.29166666666666702</v>
      </c>
      <c r="F366" s="17" t="str">
        <f>IFERROR(VLOOKUP($A366,'CR ACT'!$A$3:$G$9999,3,0),"")</f>
        <v>KLKV</v>
      </c>
      <c r="G366" s="16" t="str">
        <f>IFERROR(VLOOKUP($A366,'CR ACT'!$A$3:$G$9999,4,0),"")</f>
        <v>KRKM</v>
      </c>
      <c r="H366" s="17" t="str">
        <f>IFERROR(VLOOKUP($A366,'CR ACT'!$A$3:$G$9999,5,0),"")</f>
        <v>VLRD</v>
      </c>
      <c r="I366" s="17">
        <f>IFERROR(VLOOKUP($A366,'CR ACT'!$A$3:$G$9999,6,0),"")</f>
        <v>0.31944444444444481</v>
      </c>
      <c r="J366" s="18">
        <f>IFERROR(VLOOKUP($A366,'CR ACT'!$A$3:$G$9999,7,0),"")</f>
        <v>17</v>
      </c>
    </row>
    <row r="367" spans="1:10" ht="15.75" hidden="1">
      <c r="A367" s="16">
        <v>547</v>
      </c>
      <c r="B367" s="123">
        <v>57</v>
      </c>
      <c r="C367" s="16">
        <v>3</v>
      </c>
      <c r="D367" s="8" t="str">
        <f t="shared" si="6"/>
        <v>57-3</v>
      </c>
      <c r="E367" s="17">
        <f>IFERROR(VLOOKUP($A367,'CR ACT'!$A$3:$G$9999,2,0),"")</f>
        <v>0.32638888888888901</v>
      </c>
      <c r="F367" s="17" t="str">
        <f>IFERROR(VLOOKUP($A367,'CR ACT'!$A$3:$G$9999,3,0),"")</f>
        <v>VLRD</v>
      </c>
      <c r="G367" s="16" t="str">
        <f>IFERROR(VLOOKUP($A367,'CR ACT'!$A$3:$G$9999,4,0),"")</f>
        <v>KRKM</v>
      </c>
      <c r="H367" s="17" t="str">
        <f>IFERROR(VLOOKUP($A367,'CR ACT'!$A$3:$G$9999,5,0),"")</f>
        <v>KLKV</v>
      </c>
      <c r="I367" s="17">
        <f>IFERROR(VLOOKUP($A367,'CR ACT'!$A$3:$G$9999,6,0),"")</f>
        <v>0.3541666666666668</v>
      </c>
      <c r="J367" s="18">
        <f>IFERROR(VLOOKUP($A367,'CR ACT'!$A$3:$G$9999,7,0),"")</f>
        <v>17</v>
      </c>
    </row>
    <row r="368" spans="1:10" ht="15.75" hidden="1">
      <c r="A368" s="16">
        <v>511</v>
      </c>
      <c r="B368" s="124">
        <v>57</v>
      </c>
      <c r="C368" s="16">
        <v>4</v>
      </c>
      <c r="D368" s="8" t="str">
        <f t="shared" si="6"/>
        <v>57-4</v>
      </c>
      <c r="E368" s="17">
        <f>IFERROR(VLOOKUP($A368,'CR ACT'!$A$3:$G$9999,2,0),"")</f>
        <v>0.375</v>
      </c>
      <c r="F368" s="17" t="str">
        <f>IFERROR(VLOOKUP($A368,'CR ACT'!$A$3:$G$9999,3,0),"")</f>
        <v>KLKV</v>
      </c>
      <c r="G368" s="16" t="str">
        <f>IFERROR(VLOOKUP($A368,'CR ACT'!$A$3:$G$9999,4,0),"")</f>
        <v>KRKM</v>
      </c>
      <c r="H368" s="17" t="str">
        <f>IFERROR(VLOOKUP($A368,'CR ACT'!$A$3:$G$9999,5,0),"")</f>
        <v>VLRD</v>
      </c>
      <c r="I368" s="17">
        <f>IFERROR(VLOOKUP($A368,'CR ACT'!$A$3:$G$9999,6,0),"")</f>
        <v>0.40277777777777779</v>
      </c>
      <c r="J368" s="18">
        <f>IFERROR(VLOOKUP($A368,'CR ACT'!$A$3:$G$9999,7,0),"")</f>
        <v>17</v>
      </c>
    </row>
    <row r="369" spans="1:10" ht="15.75" hidden="1">
      <c r="A369" s="16">
        <v>556</v>
      </c>
      <c r="B369" s="123">
        <v>57</v>
      </c>
      <c r="C369" s="16">
        <v>5</v>
      </c>
      <c r="D369" s="8" t="str">
        <f t="shared" si="6"/>
        <v>57-5</v>
      </c>
      <c r="E369" s="17">
        <f>IFERROR(VLOOKUP($A369,'CR ACT'!$A$3:$G$9999,2,0),"")</f>
        <v>0.40972222222222199</v>
      </c>
      <c r="F369" s="17" t="str">
        <f>IFERROR(VLOOKUP($A369,'CR ACT'!$A$3:$G$9999,3,0),"")</f>
        <v>VLRD</v>
      </c>
      <c r="G369" s="16" t="str">
        <f>IFERROR(VLOOKUP($A369,'CR ACT'!$A$3:$G$9999,4,0),"")</f>
        <v>KRKM</v>
      </c>
      <c r="H369" s="17" t="str">
        <f>IFERROR(VLOOKUP($A369,'CR ACT'!$A$3:$G$9999,5,0),"")</f>
        <v>KLKV</v>
      </c>
      <c r="I369" s="17">
        <f>IFERROR(VLOOKUP($A369,'CR ACT'!$A$3:$G$9999,6,0),"")</f>
        <v>0.43749999999999978</v>
      </c>
      <c r="J369" s="18">
        <f>IFERROR(VLOOKUP($A369,'CR ACT'!$A$3:$G$9999,7,0),"")</f>
        <v>17</v>
      </c>
    </row>
    <row r="370" spans="1:10" ht="15.75" hidden="1">
      <c r="A370" s="16">
        <v>180</v>
      </c>
      <c r="B370" s="124">
        <v>57</v>
      </c>
      <c r="C370" s="16">
        <v>6</v>
      </c>
      <c r="D370" s="8" t="str">
        <f t="shared" si="6"/>
        <v>57-6</v>
      </c>
      <c r="E370" s="17">
        <f>IFERROR(VLOOKUP($A370,'CR ACT'!$A$3:$G$9999,2,0),"")</f>
        <v>0.44444444444444442</v>
      </c>
      <c r="F370" s="17" t="str">
        <f>IFERROR(VLOOKUP($A370,'CR ACT'!$A$3:$G$9999,3,0),"")</f>
        <v>KLKV</v>
      </c>
      <c r="G370" s="16" t="str">
        <f>IFERROR(VLOOKUP($A370,'CR ACT'!$A$3:$G$9999,4,0),"")</f>
        <v>NH</v>
      </c>
      <c r="H370" s="17" t="str">
        <f>IFERROR(VLOOKUP($A370,'CR ACT'!$A$3:$G$9999,5,0),"")</f>
        <v>MC</v>
      </c>
      <c r="I370" s="17">
        <f>IFERROR(VLOOKUP($A370,'CR ACT'!$A$3:$G$9999,6,0),"")</f>
        <v>0.51388888888888884</v>
      </c>
      <c r="J370" s="18">
        <f>IFERROR(VLOOKUP($A370,'CR ACT'!$A$3:$G$9999,7,0),"")</f>
        <v>40</v>
      </c>
    </row>
    <row r="371" spans="1:10" ht="15.75" hidden="1">
      <c r="A371" s="16">
        <v>334</v>
      </c>
      <c r="B371" s="123">
        <v>24</v>
      </c>
      <c r="C371" s="16">
        <v>7</v>
      </c>
      <c r="D371" s="8" t="str">
        <f t="shared" si="6"/>
        <v>24-7</v>
      </c>
      <c r="E371" s="17">
        <f>IFERROR(VLOOKUP($A371,'CR ACT'!$A$3:$G$9999,2,0),"")</f>
        <v>0.72916666666666663</v>
      </c>
      <c r="F371" s="17" t="str">
        <f>IFERROR(VLOOKUP($A371,'CR ACT'!$A$3:$G$9999,3,0),"")</f>
        <v>MC</v>
      </c>
      <c r="G371" s="16" t="str">
        <f>IFERROR(VLOOKUP($A371,'CR ACT'!$A$3:$G$9999,4,0),"")</f>
        <v>NH-KLKV</v>
      </c>
      <c r="H371" s="17" t="str">
        <f>IFERROR(VLOOKUP($A371,'CR ACT'!$A$3:$G$9999,5,0),"")</f>
        <v>PSL</v>
      </c>
      <c r="I371" s="17">
        <f>IFERROR(VLOOKUP($A371,'CR ACT'!$A$3:$G$9999,6,0),"")</f>
        <v>0.80208333333333326</v>
      </c>
      <c r="J371" s="18">
        <f>IFERROR(VLOOKUP($A371,'CR ACT'!$A$3:$G$9999,7,0),"")</f>
        <v>43.5</v>
      </c>
    </row>
    <row r="372" spans="1:10" ht="15.75" hidden="1">
      <c r="A372" s="16">
        <v>91</v>
      </c>
      <c r="B372" s="124">
        <v>57</v>
      </c>
      <c r="C372" s="16">
        <v>8</v>
      </c>
      <c r="D372" s="8" t="str">
        <f t="shared" si="6"/>
        <v>57-8</v>
      </c>
      <c r="E372" s="17">
        <f>IFERROR(VLOOKUP($A372,'CR ACT'!$A$3:$G$9999,2,0),"")</f>
        <v>0.59375</v>
      </c>
      <c r="F372" s="17" t="str">
        <f>IFERROR(VLOOKUP($A372,'CR ACT'!$A$3:$G$9999,3,0),"")</f>
        <v>KLKV</v>
      </c>
      <c r="G372" s="16" t="str">
        <f>IFERROR(VLOOKUP($A372,'CR ACT'!$A$3:$G$9999,4,0),"")</f>
        <v>NH</v>
      </c>
      <c r="H372" s="17" t="str">
        <f>IFERROR(VLOOKUP($A372,'CR ACT'!$A$3:$G$9999,5,0),"")</f>
        <v>PSL</v>
      </c>
      <c r="I372" s="17">
        <f>IFERROR(VLOOKUP($A372,'CR ACT'!$A$3:$G$9999,6,0),"")</f>
        <v>0.60069444444444442</v>
      </c>
      <c r="J372" s="18">
        <f>IFERROR(VLOOKUP($A372,'CR ACT'!$A$3:$G$9999,7,0),"")</f>
        <v>3.5</v>
      </c>
    </row>
    <row r="373" spans="1:10" ht="15.75" hidden="1">
      <c r="A373" s="16"/>
      <c r="B373" s="123"/>
      <c r="C373" s="16"/>
      <c r="D373" s="8" t="str">
        <f t="shared" si="6"/>
        <v>0</v>
      </c>
      <c r="E373" s="17" t="str">
        <f>IFERROR(VLOOKUP($A373,'CR ACT'!$A$3:$G$9999,2,0),"")</f>
        <v/>
      </c>
      <c r="F373" s="17" t="str">
        <f>IFERROR(VLOOKUP($A373,'CR ACT'!$A$3:$G$9999,3,0),"")</f>
        <v/>
      </c>
      <c r="G373" s="16" t="str">
        <f>IFERROR(VLOOKUP($A373,'CR ACT'!$A$3:$G$9999,4,0),"")</f>
        <v/>
      </c>
      <c r="H373" s="17" t="str">
        <f>IFERROR(VLOOKUP($A373,'CR ACT'!$A$3:$G$9999,5,0),"")</f>
        <v/>
      </c>
      <c r="I373" s="17" t="str">
        <f>IFERROR(VLOOKUP($A373,'CR ACT'!$A$3:$G$9999,6,0),"")</f>
        <v/>
      </c>
      <c r="J373" s="18" t="str">
        <f>IFERROR(VLOOKUP($A373,'CR ACT'!$A$3:$G$9999,7,0),"")</f>
        <v/>
      </c>
    </row>
    <row r="374" spans="1:10" ht="15.75" hidden="1">
      <c r="A374" s="16"/>
      <c r="B374" s="124"/>
      <c r="C374" s="16"/>
      <c r="D374" s="8" t="str">
        <f t="shared" si="6"/>
        <v>0</v>
      </c>
      <c r="E374" s="17" t="str">
        <f>IFERROR(VLOOKUP($A374,'CR ACT'!$A$3:$G$9999,2,0),"")</f>
        <v/>
      </c>
      <c r="F374" s="17" t="str">
        <f>IFERROR(VLOOKUP($A374,'CR ACT'!$A$3:$G$9999,3,0),"")</f>
        <v/>
      </c>
      <c r="G374" s="16" t="str">
        <f>IFERROR(VLOOKUP($A374,'CR ACT'!$A$3:$G$9999,4,0),"")</f>
        <v/>
      </c>
      <c r="H374" s="17" t="str">
        <f>IFERROR(VLOOKUP($A374,'CR ACT'!$A$3:$G$9999,5,0),"")</f>
        <v/>
      </c>
      <c r="I374" s="17" t="str">
        <f>IFERROR(VLOOKUP($A374,'CR ACT'!$A$3:$G$9999,6,0),"")</f>
        <v/>
      </c>
      <c r="J374" s="18" t="str">
        <f>IFERROR(VLOOKUP($A374,'CR ACT'!$A$3:$G$9999,7,0),"")</f>
        <v/>
      </c>
    </row>
    <row r="375" spans="1:10" ht="16.5" hidden="1" thickBot="1">
      <c r="A375" s="16"/>
      <c r="B375" s="138"/>
      <c r="C375" s="23"/>
      <c r="D375" s="8" t="str">
        <f t="shared" si="6"/>
        <v>0</v>
      </c>
      <c r="E375" s="24" t="str">
        <f>IFERROR(VLOOKUP($A375,'CR ACT'!$A$3:$G$9999,2,0),"")</f>
        <v/>
      </c>
      <c r="F375" s="24" t="str">
        <f>IFERROR(VLOOKUP($A375,'CR ACT'!$A$3:$G$9999,3,0),"")</f>
        <v/>
      </c>
      <c r="G375" s="23" t="str">
        <f>IFERROR(VLOOKUP($A375,'CR ACT'!$A$3:$G$9999,4,0),"")</f>
        <v/>
      </c>
      <c r="H375" s="24" t="str">
        <f>IFERROR(VLOOKUP($A375,'CR ACT'!$A$3:$G$9999,5,0),"")</f>
        <v/>
      </c>
      <c r="I375" s="24" t="str">
        <f>IFERROR(VLOOKUP($A375,'CR ACT'!$A$3:$G$9999,6,0),"")</f>
        <v/>
      </c>
      <c r="J375" s="25" t="str">
        <f>IFERROR(VLOOKUP($A375,'CR ACT'!$A$3:$G$9999,7,0),"")</f>
        <v/>
      </c>
    </row>
    <row r="376" spans="1:10" ht="15.75" hidden="1">
      <c r="A376" s="7">
        <v>509</v>
      </c>
      <c r="B376" s="123">
        <v>58</v>
      </c>
      <c r="C376" s="8">
        <v>1</v>
      </c>
      <c r="D376" s="8" t="str">
        <f t="shared" si="6"/>
        <v>58-1</v>
      </c>
      <c r="E376" s="9">
        <f>IFERROR(VLOOKUP($A376,'CR ACT'!$A$3:$G$9999,2,0),"")</f>
        <v>0.35416666666666702</v>
      </c>
      <c r="F376" s="9" t="str">
        <f>IFERROR(VLOOKUP($A376,'CR ACT'!$A$3:$G$9999,3,0),"")</f>
        <v>PSL</v>
      </c>
      <c r="G376" s="8" t="str">
        <f>IFERROR(VLOOKUP($A376,'CR ACT'!$A$3:$G$9999,4,0),"")</f>
        <v>KRKM</v>
      </c>
      <c r="H376" s="9" t="str">
        <f>IFERROR(VLOOKUP($A376,'CR ACT'!$A$3:$G$9999,5,0),"")</f>
        <v>VLRD</v>
      </c>
      <c r="I376" s="9">
        <f>IFERROR(VLOOKUP($A376,'CR ACT'!$A$3:$G$9999,6,0),"")</f>
        <v>0.38888888888888923</v>
      </c>
      <c r="J376" s="10">
        <f>IFERROR(VLOOKUP($A376,'CR ACT'!$A$3:$G$9999,7,0),"")</f>
        <v>17</v>
      </c>
    </row>
    <row r="377" spans="1:10" ht="15.75" hidden="1">
      <c r="A377" s="16">
        <v>552</v>
      </c>
      <c r="B377" s="124">
        <v>58</v>
      </c>
      <c r="C377" s="16">
        <v>2</v>
      </c>
      <c r="D377" s="8" t="str">
        <f t="shared" si="6"/>
        <v>58-2</v>
      </c>
      <c r="E377" s="17">
        <f>IFERROR(VLOOKUP($A377,'CR ACT'!$A$3:$G$9999,2,0),"")</f>
        <v>0.39583333333333331</v>
      </c>
      <c r="F377" s="17" t="str">
        <f>IFERROR(VLOOKUP($A377,'CR ACT'!$A$3:$G$9999,3,0),"")</f>
        <v>VLRD</v>
      </c>
      <c r="G377" s="16" t="str">
        <f>IFERROR(VLOOKUP($A377,'CR ACT'!$A$3:$G$9999,4,0),"")</f>
        <v>KRKM</v>
      </c>
      <c r="H377" s="17" t="str">
        <f>IFERROR(VLOOKUP($A377,'CR ACT'!$A$3:$G$9999,5,0),"")</f>
        <v>KLKV</v>
      </c>
      <c r="I377" s="17">
        <f>IFERROR(VLOOKUP($A377,'CR ACT'!$A$3:$G$9999,6,0),"")</f>
        <v>0.4236111111111111</v>
      </c>
      <c r="J377" s="18">
        <f>IFERROR(VLOOKUP($A377,'CR ACT'!$A$3:$G$9999,7,0),"")</f>
        <v>17</v>
      </c>
    </row>
    <row r="378" spans="1:10" ht="15.75" hidden="1">
      <c r="A378" s="16">
        <v>524</v>
      </c>
      <c r="B378" s="123">
        <v>58</v>
      </c>
      <c r="C378" s="16">
        <v>3</v>
      </c>
      <c r="D378" s="8" t="str">
        <f t="shared" si="6"/>
        <v>58-3</v>
      </c>
      <c r="E378" s="17">
        <f>IFERROR(VLOOKUP($A378,'CR ACT'!$A$3:$G$9999,2,0),"")</f>
        <v>0.54513888888888895</v>
      </c>
      <c r="F378" s="17" t="str">
        <f>IFERROR(VLOOKUP($A378,'CR ACT'!$A$3:$G$9999,3,0),"")</f>
        <v>KLKV</v>
      </c>
      <c r="G378" s="16" t="str">
        <f>IFERROR(VLOOKUP($A378,'CR ACT'!$A$3:$G$9999,4,0),"")</f>
        <v>KRKM</v>
      </c>
      <c r="H378" s="17" t="str">
        <f>IFERROR(VLOOKUP($A378,'CR ACT'!$A$3:$G$9999,5,0),"")</f>
        <v>VLRD</v>
      </c>
      <c r="I378" s="17">
        <f>IFERROR(VLOOKUP($A378,'CR ACT'!$A$3:$G$9999,6,0),"")</f>
        <v>0.57291666666666674</v>
      </c>
      <c r="J378" s="18">
        <f>IFERROR(VLOOKUP($A378,'CR ACT'!$A$3:$G$9999,7,0),"")</f>
        <v>17</v>
      </c>
    </row>
    <row r="379" spans="1:10" ht="15.75" hidden="1">
      <c r="A379" s="16">
        <v>568</v>
      </c>
      <c r="B379" s="124">
        <v>58</v>
      </c>
      <c r="C379" s="16">
        <v>4</v>
      </c>
      <c r="D379" s="8" t="str">
        <f t="shared" si="6"/>
        <v>58-4</v>
      </c>
      <c r="E379" s="17">
        <f>IFERROR(VLOOKUP($A379,'CR ACT'!$A$3:$G$9999,2,0),"")</f>
        <v>0.57986111111111105</v>
      </c>
      <c r="F379" s="17" t="str">
        <f>IFERROR(VLOOKUP($A379,'CR ACT'!$A$3:$G$9999,3,0),"")</f>
        <v>VLRD</v>
      </c>
      <c r="G379" s="16" t="str">
        <f>IFERROR(VLOOKUP($A379,'CR ACT'!$A$3:$G$9999,4,0),"")</f>
        <v>KRKM</v>
      </c>
      <c r="H379" s="17" t="str">
        <f>IFERROR(VLOOKUP($A379,'CR ACT'!$A$3:$G$9999,5,0),"")</f>
        <v>KLKV</v>
      </c>
      <c r="I379" s="17">
        <f>IFERROR(VLOOKUP($A379,'CR ACT'!$A$3:$G$9999,6,0),"")</f>
        <v>0.60763888888888884</v>
      </c>
      <c r="J379" s="18">
        <f>IFERROR(VLOOKUP($A379,'CR ACT'!$A$3:$G$9999,7,0),"")</f>
        <v>17</v>
      </c>
    </row>
    <row r="380" spans="1:10" ht="15.75" hidden="1">
      <c r="A380" s="16">
        <v>528</v>
      </c>
      <c r="B380" s="123">
        <v>58</v>
      </c>
      <c r="C380" s="16">
        <v>5</v>
      </c>
      <c r="D380" s="8" t="str">
        <f t="shared" si="6"/>
        <v>58-5</v>
      </c>
      <c r="E380" s="17">
        <f>IFERROR(VLOOKUP($A380,'CR ACT'!$A$3:$G$9999,2,0),"")</f>
        <v>0.61458333333333304</v>
      </c>
      <c r="F380" s="17" t="str">
        <f>IFERROR(VLOOKUP($A380,'CR ACT'!$A$3:$G$9999,3,0),"")</f>
        <v>KLKV</v>
      </c>
      <c r="G380" s="16" t="str">
        <f>IFERROR(VLOOKUP($A380,'CR ACT'!$A$3:$G$9999,4,0),"")</f>
        <v>KRKM</v>
      </c>
      <c r="H380" s="17" t="str">
        <f>IFERROR(VLOOKUP($A380,'CR ACT'!$A$3:$G$9999,5,0),"")</f>
        <v>VLRD</v>
      </c>
      <c r="I380" s="17">
        <f>IFERROR(VLOOKUP($A380,'CR ACT'!$A$3:$G$9999,6,0),"")</f>
        <v>0.64236111111111083</v>
      </c>
      <c r="J380" s="18">
        <f>IFERROR(VLOOKUP($A380,'CR ACT'!$A$3:$G$9999,7,0),"")</f>
        <v>17</v>
      </c>
    </row>
    <row r="381" spans="1:10" ht="15.75" hidden="1">
      <c r="A381" s="16">
        <v>573</v>
      </c>
      <c r="B381" s="124">
        <v>58</v>
      </c>
      <c r="C381" s="16">
        <v>6</v>
      </c>
      <c r="D381" s="8" t="str">
        <f t="shared" si="6"/>
        <v>58-6</v>
      </c>
      <c r="E381" s="17">
        <f>IFERROR(VLOOKUP($A381,'CR ACT'!$A$3:$G$9999,2,0),"")</f>
        <v>0.66319444444444398</v>
      </c>
      <c r="F381" s="17" t="str">
        <f>IFERROR(VLOOKUP($A381,'CR ACT'!$A$3:$G$9999,3,0),"")</f>
        <v>VLRD</v>
      </c>
      <c r="G381" s="16" t="str">
        <f>IFERROR(VLOOKUP($A381,'CR ACT'!$A$3:$G$9999,4,0),"")</f>
        <v>KRKM</v>
      </c>
      <c r="H381" s="17" t="str">
        <f>IFERROR(VLOOKUP($A381,'CR ACT'!$A$3:$G$9999,5,0),"")</f>
        <v>KLKV</v>
      </c>
      <c r="I381" s="17">
        <f>IFERROR(VLOOKUP($A381,'CR ACT'!$A$3:$G$9999,6,0),"")</f>
        <v>0.69097222222222177</v>
      </c>
      <c r="J381" s="18">
        <f>IFERROR(VLOOKUP($A381,'CR ACT'!$A$3:$G$9999,7,0),"")</f>
        <v>17</v>
      </c>
    </row>
    <row r="382" spans="1:10" ht="15.75" hidden="1">
      <c r="A382" s="16">
        <v>535</v>
      </c>
      <c r="B382" s="123">
        <v>58</v>
      </c>
      <c r="C382" s="16">
        <v>7</v>
      </c>
      <c r="D382" s="8" t="str">
        <f t="shared" si="6"/>
        <v>58-7</v>
      </c>
      <c r="E382" s="17">
        <f>IFERROR(VLOOKUP($A382,'CR ACT'!$A$3:$G$9999,2,0),"")</f>
        <v>0.69791666666666696</v>
      </c>
      <c r="F382" s="17" t="str">
        <f>IFERROR(VLOOKUP($A382,'CR ACT'!$A$3:$G$9999,3,0),"")</f>
        <v>KLKV</v>
      </c>
      <c r="G382" s="16" t="str">
        <f>IFERROR(VLOOKUP($A382,'CR ACT'!$A$3:$G$9999,4,0),"")</f>
        <v>KRKM</v>
      </c>
      <c r="H382" s="17" t="str">
        <f>IFERROR(VLOOKUP($A382,'CR ACT'!$A$3:$G$9999,5,0),"")</f>
        <v>VLRD</v>
      </c>
      <c r="I382" s="17">
        <f>IFERROR(VLOOKUP($A382,'CR ACT'!$A$3:$G$9999,6,0),"")</f>
        <v>0.72569444444444475</v>
      </c>
      <c r="J382" s="18">
        <f>IFERROR(VLOOKUP($A382,'CR ACT'!$A$3:$G$9999,7,0),"")</f>
        <v>17</v>
      </c>
    </row>
    <row r="383" spans="1:10" ht="15.75" hidden="1">
      <c r="A383" s="16">
        <v>578</v>
      </c>
      <c r="B383" s="124">
        <v>58</v>
      </c>
      <c r="C383" s="16">
        <v>8</v>
      </c>
      <c r="D383" s="8" t="str">
        <f t="shared" si="6"/>
        <v>58-8</v>
      </c>
      <c r="E383" s="17">
        <f>IFERROR(VLOOKUP($A383,'CR ACT'!$A$3:$G$9999,2,0),"")</f>
        <v>0.73263888888888895</v>
      </c>
      <c r="F383" s="17" t="str">
        <f>IFERROR(VLOOKUP($A383,'CR ACT'!$A$3:$G$9999,3,0),"")</f>
        <v>VLRD</v>
      </c>
      <c r="G383" s="16" t="str">
        <f>IFERROR(VLOOKUP($A383,'CR ACT'!$A$3:$G$9999,4,0),"")</f>
        <v>KRKM</v>
      </c>
      <c r="H383" s="17" t="str">
        <f>IFERROR(VLOOKUP($A383,'CR ACT'!$A$3:$G$9999,5,0),"")</f>
        <v>KLKV</v>
      </c>
      <c r="I383" s="17">
        <f>IFERROR(VLOOKUP($A383,'CR ACT'!$A$3:$G$9999,6,0),"")</f>
        <v>0.76041666666666674</v>
      </c>
      <c r="J383" s="18">
        <f>IFERROR(VLOOKUP($A383,'CR ACT'!$A$3:$G$9999,7,0),"")</f>
        <v>17</v>
      </c>
    </row>
    <row r="384" spans="1:10" ht="15.75" hidden="1">
      <c r="A384" s="16">
        <v>538</v>
      </c>
      <c r="B384" s="123">
        <v>58</v>
      </c>
      <c r="C384" s="16">
        <v>9</v>
      </c>
      <c r="D384" s="8" t="str">
        <f t="shared" si="6"/>
        <v>58-9</v>
      </c>
      <c r="E384" s="17">
        <f>IFERROR(VLOOKUP($A384,'CR ACT'!$A$3:$G$9999,2,0),"")</f>
        <v>0.76736111111111105</v>
      </c>
      <c r="F384" s="17" t="str">
        <f>IFERROR(VLOOKUP($A384,'CR ACT'!$A$3:$G$9999,3,0),"")</f>
        <v>KLKV</v>
      </c>
      <c r="G384" s="16" t="str">
        <f>IFERROR(VLOOKUP($A384,'CR ACT'!$A$3:$G$9999,4,0),"")</f>
        <v>KRKM</v>
      </c>
      <c r="H384" s="17" t="str">
        <f>IFERROR(VLOOKUP($A384,'CR ACT'!$A$3:$G$9999,5,0),"")</f>
        <v>VLRD</v>
      </c>
      <c r="I384" s="17">
        <f>IFERROR(VLOOKUP($A384,'CR ACT'!$A$3:$G$9999,6,0),"")</f>
        <v>0.79513888888888884</v>
      </c>
      <c r="J384" s="18">
        <f>IFERROR(VLOOKUP($A384,'CR ACT'!$A$3:$G$9999,7,0),"")</f>
        <v>17</v>
      </c>
    </row>
    <row r="385" spans="1:10" ht="16.5" hidden="1" thickBot="1">
      <c r="A385" s="16">
        <v>580</v>
      </c>
      <c r="B385" s="124">
        <v>58</v>
      </c>
      <c r="C385" s="16">
        <v>10</v>
      </c>
      <c r="D385" s="8" t="str">
        <f t="shared" si="6"/>
        <v>58-10</v>
      </c>
      <c r="E385" s="24">
        <f>IFERROR(VLOOKUP($A385,'CR ACT'!$A$3:$G$9999,2,0),"")</f>
        <v>0.80208333333333304</v>
      </c>
      <c r="F385" s="24" t="str">
        <f>IFERROR(VLOOKUP($A385,'CR ACT'!$A$3:$G$9999,3,0),"")</f>
        <v>VLRD</v>
      </c>
      <c r="G385" s="23" t="str">
        <f>IFERROR(VLOOKUP($A385,'CR ACT'!$A$3:$G$9999,4,0),"")</f>
        <v>KRKM</v>
      </c>
      <c r="H385" s="24" t="str">
        <f>IFERROR(VLOOKUP($A385,'CR ACT'!$A$3:$G$9999,5,0),"")</f>
        <v>PSL</v>
      </c>
      <c r="I385" s="24">
        <f>IFERROR(VLOOKUP($A385,'CR ACT'!$A$3:$G$9999,6,0),"")</f>
        <v>0.82986111111111083</v>
      </c>
      <c r="J385" s="25">
        <f>IFERROR(VLOOKUP($A385,'CR ACT'!$A$3:$G$9999,7,0),"")</f>
        <v>17</v>
      </c>
    </row>
    <row r="386" spans="1:10" ht="15.75" hidden="1">
      <c r="A386" s="7">
        <v>13</v>
      </c>
      <c r="B386" s="123">
        <v>59</v>
      </c>
      <c r="C386" s="8">
        <v>1</v>
      </c>
      <c r="D386" s="8" t="str">
        <f t="shared" si="6"/>
        <v>59-1</v>
      </c>
      <c r="E386" s="9">
        <f>IFERROR(VLOOKUP($A386,'CR ACT'!$A$3:$G$9999,2,0),"")</f>
        <v>0.22916666666666699</v>
      </c>
      <c r="F386" s="9" t="str">
        <f>IFERROR(VLOOKUP($A386,'CR ACT'!$A$3:$G$9999,3,0),"")</f>
        <v>PSL</v>
      </c>
      <c r="G386" s="8" t="str">
        <f>IFERROR(VLOOKUP($A386,'CR ACT'!$A$3:$G$9999,4,0),"")</f>
        <v>NH</v>
      </c>
      <c r="H386" s="9" t="str">
        <f>IFERROR(VLOOKUP($A386,'CR ACT'!$A$3:$G$9999,5,0),"")</f>
        <v>KLKV</v>
      </c>
      <c r="I386" s="9">
        <f>IFERROR(VLOOKUP($A386,'CR ACT'!$A$3:$G$9999,6,0),"")</f>
        <v>0.23611111111111144</v>
      </c>
      <c r="J386" s="10">
        <f>IFERROR(VLOOKUP($A386,'CR ACT'!$A$3:$G$9999,7,0),"")</f>
        <v>3.5</v>
      </c>
    </row>
    <row r="387" spans="1:10" ht="15.75" hidden="1">
      <c r="A387" s="16">
        <v>502</v>
      </c>
      <c r="B387" s="124">
        <v>59</v>
      </c>
      <c r="C387" s="16">
        <v>2</v>
      </c>
      <c r="D387" s="8" t="str">
        <f t="shared" si="6"/>
        <v>59-2</v>
      </c>
      <c r="E387" s="17">
        <f>IFERROR(VLOOKUP($A387,'CR ACT'!$A$3:$G$9999,2,0),"")</f>
        <v>0.22916666666666666</v>
      </c>
      <c r="F387" s="17" t="str">
        <f>IFERROR(VLOOKUP($A387,'CR ACT'!$A$3:$G$9999,3,0),"")</f>
        <v>PSL</v>
      </c>
      <c r="G387" s="16" t="str">
        <f>IFERROR(VLOOKUP($A387,'CR ACT'!$A$3:$G$9999,4,0),"")</f>
        <v>KLKV-KRKM</v>
      </c>
      <c r="H387" s="17" t="str">
        <f>IFERROR(VLOOKUP($A387,'CR ACT'!$A$3:$G$9999,5,0),"")</f>
        <v>VLRD</v>
      </c>
      <c r="I387" s="17">
        <f>IFERROR(VLOOKUP($A387,'CR ACT'!$A$3:$G$9999,6,0),"")</f>
        <v>0.2638888888888889</v>
      </c>
      <c r="J387" s="18">
        <f>IFERROR(VLOOKUP($A387,'CR ACT'!$A$3:$G$9999,7,0),"")</f>
        <v>20.5</v>
      </c>
    </row>
    <row r="388" spans="1:10" ht="15.75" hidden="1">
      <c r="A388" s="16">
        <v>543</v>
      </c>
      <c r="B388" s="123">
        <v>59</v>
      </c>
      <c r="C388" s="16">
        <v>3</v>
      </c>
      <c r="D388" s="8" t="str">
        <f t="shared" si="6"/>
        <v>59-3</v>
      </c>
      <c r="E388" s="17">
        <f>IFERROR(VLOOKUP($A388,'CR ACT'!$A$3:$G$9999,2,0),"")</f>
        <v>0.27083333333333331</v>
      </c>
      <c r="F388" s="17" t="str">
        <f>IFERROR(VLOOKUP($A388,'CR ACT'!$A$3:$G$9999,3,0),"")</f>
        <v>VLRD</v>
      </c>
      <c r="G388" s="16" t="str">
        <f>IFERROR(VLOOKUP($A388,'CR ACT'!$A$3:$G$9999,4,0),"")</f>
        <v>KRKM</v>
      </c>
      <c r="H388" s="17" t="str">
        <f>IFERROR(VLOOKUP($A388,'CR ACT'!$A$3:$G$9999,5,0),"")</f>
        <v>KLKV</v>
      </c>
      <c r="I388" s="17">
        <f>IFERROR(VLOOKUP($A388,'CR ACT'!$A$3:$G$9999,6,0),"")</f>
        <v>0.2986111111111111</v>
      </c>
      <c r="J388" s="18">
        <f>IFERROR(VLOOKUP($A388,'CR ACT'!$A$3:$G$9999,7,0),"")</f>
        <v>17</v>
      </c>
    </row>
    <row r="389" spans="1:10" ht="15.75" hidden="1">
      <c r="A389" s="16">
        <v>506</v>
      </c>
      <c r="B389" s="124">
        <v>59</v>
      </c>
      <c r="C389" s="16">
        <v>4</v>
      </c>
      <c r="D389" s="8" t="str">
        <f t="shared" si="6"/>
        <v>59-4</v>
      </c>
      <c r="E389" s="17">
        <f>IFERROR(VLOOKUP($A389,'CR ACT'!$A$3:$G$9999,2,0),"")</f>
        <v>0.30555555555555552</v>
      </c>
      <c r="F389" s="17" t="str">
        <f>IFERROR(VLOOKUP($A389,'CR ACT'!$A$3:$G$9999,3,0),"")</f>
        <v>KLKV</v>
      </c>
      <c r="G389" s="16" t="str">
        <f>IFERROR(VLOOKUP($A389,'CR ACT'!$A$3:$G$9999,4,0),"")</f>
        <v>KRKM</v>
      </c>
      <c r="H389" s="17" t="str">
        <f>IFERROR(VLOOKUP($A389,'CR ACT'!$A$3:$G$9999,5,0),"")</f>
        <v>VLRD</v>
      </c>
      <c r="I389" s="17">
        <f>IFERROR(VLOOKUP($A389,'CR ACT'!$A$3:$G$9999,6,0),"")</f>
        <v>0.34027777777777773</v>
      </c>
      <c r="J389" s="18">
        <f>IFERROR(VLOOKUP($A389,'CR ACT'!$A$3:$G$9999,7,0),"")</f>
        <v>17</v>
      </c>
    </row>
    <row r="390" spans="1:10" ht="15.75" hidden="1">
      <c r="A390" s="16">
        <v>550</v>
      </c>
      <c r="B390" s="123">
        <v>59</v>
      </c>
      <c r="C390" s="16">
        <v>5</v>
      </c>
      <c r="D390" s="8" t="str">
        <f t="shared" si="6"/>
        <v>59-5</v>
      </c>
      <c r="E390" s="17">
        <f>IFERROR(VLOOKUP($A390,'CR ACT'!$A$3:$G$9999,2,0),"")</f>
        <v>0.36111111111111099</v>
      </c>
      <c r="F390" s="17" t="str">
        <f>IFERROR(VLOOKUP($A390,'CR ACT'!$A$3:$G$9999,3,0),"")</f>
        <v>VLRD</v>
      </c>
      <c r="G390" s="16" t="str">
        <f>IFERROR(VLOOKUP($A390,'CR ACT'!$A$3:$G$9999,4,0),"")</f>
        <v>KRKM</v>
      </c>
      <c r="H390" s="17" t="str">
        <f>IFERROR(VLOOKUP($A390,'CR ACT'!$A$3:$G$9999,5,0),"")</f>
        <v>KLKV</v>
      </c>
      <c r="I390" s="17">
        <f>IFERROR(VLOOKUP($A390,'CR ACT'!$A$3:$G$9999,6,0),"")</f>
        <v>0.38888888888888878</v>
      </c>
      <c r="J390" s="18">
        <f>IFERROR(VLOOKUP($A390,'CR ACT'!$A$3:$G$9999,7,0),"")</f>
        <v>17</v>
      </c>
    </row>
    <row r="391" spans="1:10" ht="15.75" hidden="1">
      <c r="A391" s="16">
        <v>513</v>
      </c>
      <c r="B391" s="124">
        <v>59</v>
      </c>
      <c r="C391" s="16">
        <v>6</v>
      </c>
      <c r="D391" s="8" t="str">
        <f t="shared" ref="D391:D454" si="7">B391&amp;-C391</f>
        <v>59-6</v>
      </c>
      <c r="E391" s="17">
        <f>IFERROR(VLOOKUP($A391,'CR ACT'!$A$3:$G$9999,2,0),"")</f>
        <v>0.39583333333333298</v>
      </c>
      <c r="F391" s="17" t="str">
        <f>IFERROR(VLOOKUP($A391,'CR ACT'!$A$3:$G$9999,3,0),"")</f>
        <v>KLKV</v>
      </c>
      <c r="G391" s="16" t="str">
        <f>IFERROR(VLOOKUP($A391,'CR ACT'!$A$3:$G$9999,4,0),"")</f>
        <v>KRKM</v>
      </c>
      <c r="H391" s="17" t="str">
        <f>IFERROR(VLOOKUP($A391,'CR ACT'!$A$3:$G$9999,5,0),"")</f>
        <v>VLRD</v>
      </c>
      <c r="I391" s="17">
        <f>IFERROR(VLOOKUP($A391,'CR ACT'!$A$3:$G$9999,6,0),"")</f>
        <v>0.42361111111111077</v>
      </c>
      <c r="J391" s="18">
        <f>IFERROR(VLOOKUP($A391,'CR ACT'!$A$3:$G$9999,7,0),"")</f>
        <v>17</v>
      </c>
    </row>
    <row r="392" spans="1:10" ht="15.75" hidden="1">
      <c r="A392" s="16">
        <v>557</v>
      </c>
      <c r="B392" s="123">
        <v>59</v>
      </c>
      <c r="C392" s="16">
        <v>7</v>
      </c>
      <c r="D392" s="8" t="str">
        <f t="shared" si="7"/>
        <v>59-7</v>
      </c>
      <c r="E392" s="17">
        <f>IFERROR(VLOOKUP($A392,'CR ACT'!$A$3:$G$9999,2,0),"")</f>
        <v>0.43055555555555602</v>
      </c>
      <c r="F392" s="17" t="str">
        <f>IFERROR(VLOOKUP($A392,'CR ACT'!$A$3:$G$9999,3,0),"")</f>
        <v>VLRD</v>
      </c>
      <c r="G392" s="16" t="str">
        <f>IFERROR(VLOOKUP($A392,'CR ACT'!$A$3:$G$9999,4,0),"")</f>
        <v>KRKM</v>
      </c>
      <c r="H392" s="17" t="str">
        <f>IFERROR(VLOOKUP($A392,'CR ACT'!$A$3:$G$9999,5,0),"")</f>
        <v>KLKV</v>
      </c>
      <c r="I392" s="17">
        <f>IFERROR(VLOOKUP($A392,'CR ACT'!$A$3:$G$9999,6,0),"")</f>
        <v>0.45833333333333381</v>
      </c>
      <c r="J392" s="18">
        <f>IFERROR(VLOOKUP($A392,'CR ACT'!$A$3:$G$9999,7,0),"")</f>
        <v>17</v>
      </c>
    </row>
    <row r="393" spans="1:10" ht="15.75" hidden="1">
      <c r="A393" s="16">
        <v>525</v>
      </c>
      <c r="B393" s="124">
        <v>59</v>
      </c>
      <c r="C393" s="16">
        <v>8</v>
      </c>
      <c r="D393" s="8" t="str">
        <f t="shared" si="7"/>
        <v>59-8</v>
      </c>
      <c r="E393" s="17">
        <f>IFERROR(VLOOKUP($A393,'CR ACT'!$A$3:$G$9999,2,0),"")</f>
        <v>0.46527777777777801</v>
      </c>
      <c r="F393" s="17" t="str">
        <f>IFERROR(VLOOKUP($A393,'CR ACT'!$A$3:$G$9999,3,0),"")</f>
        <v>KLKV</v>
      </c>
      <c r="G393" s="16" t="str">
        <f>IFERROR(VLOOKUP($A393,'CR ACT'!$A$3:$G$9999,4,0),"")</f>
        <v>KRKM</v>
      </c>
      <c r="H393" s="17" t="str">
        <f>IFERROR(VLOOKUP($A393,'CR ACT'!$A$3:$G$9999,5,0),"")</f>
        <v>VLRD</v>
      </c>
      <c r="I393" s="17">
        <f>IFERROR(VLOOKUP($A393,'CR ACT'!$A$3:$G$9999,6,0),"")</f>
        <v>0.4930555555555558</v>
      </c>
      <c r="J393" s="18">
        <f>IFERROR(VLOOKUP($A393,'CR ACT'!$A$3:$G$9999,7,0),"")</f>
        <v>17</v>
      </c>
    </row>
    <row r="394" spans="1:10" ht="15.75" hidden="1">
      <c r="A394" s="16">
        <v>577</v>
      </c>
      <c r="B394" s="123">
        <v>59</v>
      </c>
      <c r="C394" s="16">
        <v>9</v>
      </c>
      <c r="D394" s="8" t="str">
        <f t="shared" si="7"/>
        <v>59-9</v>
      </c>
      <c r="E394" s="17">
        <f>IFERROR(VLOOKUP($A394,'CR ACT'!$A$3:$G$9999,2,0),"")</f>
        <v>0.5</v>
      </c>
      <c r="F394" s="17" t="str">
        <f>IFERROR(VLOOKUP($A394,'CR ACT'!$A$3:$G$9999,3,0),"")</f>
        <v>VLRD</v>
      </c>
      <c r="G394" s="16" t="str">
        <f>IFERROR(VLOOKUP($A394,'CR ACT'!$A$3:$G$9999,4,0),"")</f>
        <v>KRKM-KLKV</v>
      </c>
      <c r="H394" s="17" t="str">
        <f>IFERROR(VLOOKUP($A394,'CR ACT'!$A$3:$G$9999,5,0),"")</f>
        <v>PSL</v>
      </c>
      <c r="I394" s="17">
        <f>IFERROR(VLOOKUP($A394,'CR ACT'!$A$3:$G$9999,6,0),"")</f>
        <v>0.54166666666666663</v>
      </c>
      <c r="J394" s="18">
        <f>IFERROR(VLOOKUP($A394,'CR ACT'!$A$3:$G$9999,7,0),"")</f>
        <v>20.5</v>
      </c>
    </row>
    <row r="395" spans="1:10" ht="16.5" hidden="1" thickBot="1">
      <c r="A395" s="16">
        <v>77</v>
      </c>
      <c r="B395" s="124">
        <v>59</v>
      </c>
      <c r="C395" s="16">
        <v>10</v>
      </c>
      <c r="D395" s="8" t="str">
        <f t="shared" si="7"/>
        <v>59-10</v>
      </c>
      <c r="E395" s="24">
        <f>IFERROR(VLOOKUP($A395,'CR ACT'!$A$3:$G$9999,2,0),"")</f>
        <v>0.53472222222222199</v>
      </c>
      <c r="F395" s="24" t="str">
        <f>IFERROR(VLOOKUP($A395,'CR ACT'!$A$3:$G$9999,3,0),"")</f>
        <v>KLKV</v>
      </c>
      <c r="G395" s="23" t="str">
        <f>IFERROR(VLOOKUP($A395,'CR ACT'!$A$3:$G$9999,4,0),"")</f>
        <v>NH</v>
      </c>
      <c r="H395" s="24" t="str">
        <f>IFERROR(VLOOKUP($A395,'CR ACT'!$A$3:$G$9999,5,0),"")</f>
        <v>PSL</v>
      </c>
      <c r="I395" s="24">
        <f>IFERROR(VLOOKUP($A395,'CR ACT'!$A$3:$G$9999,6,0),"")</f>
        <v>0.54166666666666641</v>
      </c>
      <c r="J395" s="25">
        <f>IFERROR(VLOOKUP($A395,'CR ACT'!$A$3:$G$9999,7,0),"")</f>
        <v>3.5</v>
      </c>
    </row>
    <row r="396" spans="1:10" ht="15.75" hidden="1">
      <c r="A396" s="7">
        <v>14</v>
      </c>
      <c r="B396" s="123">
        <v>60</v>
      </c>
      <c r="C396" s="8">
        <v>1</v>
      </c>
      <c r="D396" s="8" t="str">
        <f t="shared" si="7"/>
        <v>60-1</v>
      </c>
      <c r="E396" s="9">
        <f>IFERROR(VLOOKUP($A396,'CR ACT'!$A$3:$G$9999,2,0),"")</f>
        <v>0.243055555555556</v>
      </c>
      <c r="F396" s="9" t="str">
        <f>IFERROR(VLOOKUP($A396,'CR ACT'!$A$3:$G$9999,3,0),"")</f>
        <v>PSL</v>
      </c>
      <c r="G396" s="8" t="str">
        <f>IFERROR(VLOOKUP($A396,'CR ACT'!$A$3:$G$9999,4,0),"")</f>
        <v>NH</v>
      </c>
      <c r="H396" s="9" t="str">
        <f>IFERROR(VLOOKUP($A396,'CR ACT'!$A$3:$G$9999,5,0),"")</f>
        <v>KLKV</v>
      </c>
      <c r="I396" s="9">
        <f>IFERROR(VLOOKUP($A396,'CR ACT'!$A$3:$G$9999,6,0),"")</f>
        <v>0.25000000000000044</v>
      </c>
      <c r="J396" s="10">
        <f>IFERROR(VLOOKUP($A396,'CR ACT'!$A$3:$G$9999,7,0),"")</f>
        <v>3.5</v>
      </c>
    </row>
    <row r="397" spans="1:10" ht="15.75" hidden="1">
      <c r="A397" s="16">
        <v>503</v>
      </c>
      <c r="B397" s="124">
        <v>60</v>
      </c>
      <c r="C397" s="16">
        <v>2</v>
      </c>
      <c r="D397" s="8" t="str">
        <f t="shared" si="7"/>
        <v>60-2</v>
      </c>
      <c r="E397" s="17">
        <f>IFERROR(VLOOKUP($A397,'CR ACT'!$A$3:$G$9999,2,0),"")</f>
        <v>0.25694444444444398</v>
      </c>
      <c r="F397" s="17" t="str">
        <f>IFERROR(VLOOKUP($A397,'CR ACT'!$A$3:$G$9999,3,0),"")</f>
        <v>KLKV</v>
      </c>
      <c r="G397" s="16" t="str">
        <f>IFERROR(VLOOKUP($A397,'CR ACT'!$A$3:$G$9999,4,0),"")</f>
        <v>KRKM</v>
      </c>
      <c r="H397" s="17" t="str">
        <f>IFERROR(VLOOKUP($A397,'CR ACT'!$A$3:$G$9999,5,0),"")</f>
        <v>VLRD</v>
      </c>
      <c r="I397" s="17">
        <f>IFERROR(VLOOKUP($A397,'CR ACT'!$A$3:$G$9999,6,0),"")</f>
        <v>0.28472222222222177</v>
      </c>
      <c r="J397" s="18">
        <f>IFERROR(VLOOKUP($A397,'CR ACT'!$A$3:$G$9999,7,0),"")</f>
        <v>17</v>
      </c>
    </row>
    <row r="398" spans="1:10" ht="15.75" hidden="1">
      <c r="A398" s="16">
        <v>544</v>
      </c>
      <c r="B398" s="123">
        <v>60</v>
      </c>
      <c r="C398" s="16">
        <v>3</v>
      </c>
      <c r="D398" s="8" t="str">
        <f t="shared" si="7"/>
        <v>60-3</v>
      </c>
      <c r="E398" s="17">
        <f>IFERROR(VLOOKUP($A398,'CR ACT'!$A$3:$G$9999,2,0),"")</f>
        <v>0.29166666666666702</v>
      </c>
      <c r="F398" s="17" t="str">
        <f>IFERROR(VLOOKUP($A398,'CR ACT'!$A$3:$G$9999,3,0),"")</f>
        <v>VLRD</v>
      </c>
      <c r="G398" s="16" t="str">
        <f>IFERROR(VLOOKUP($A398,'CR ACT'!$A$3:$G$9999,4,0),"")</f>
        <v>KRKM</v>
      </c>
      <c r="H398" s="17" t="str">
        <f>IFERROR(VLOOKUP($A398,'CR ACT'!$A$3:$G$9999,5,0),"")</f>
        <v>KLKV</v>
      </c>
      <c r="I398" s="17">
        <f>IFERROR(VLOOKUP($A398,'CR ACT'!$A$3:$G$9999,6,0),"")</f>
        <v>0.31944444444444481</v>
      </c>
      <c r="J398" s="18">
        <f>IFERROR(VLOOKUP($A398,'CR ACT'!$A$3:$G$9999,7,0),"")</f>
        <v>17</v>
      </c>
    </row>
    <row r="399" spans="1:10" ht="15.75" hidden="1">
      <c r="A399" s="16">
        <v>507</v>
      </c>
      <c r="B399" s="124">
        <v>60</v>
      </c>
      <c r="C399" s="16">
        <v>4</v>
      </c>
      <c r="D399" s="8" t="str">
        <f t="shared" si="7"/>
        <v>60-4</v>
      </c>
      <c r="E399" s="17">
        <f>IFERROR(VLOOKUP($A399,'CR ACT'!$A$3:$G$9999,2,0),"")</f>
        <v>0.32638888888888901</v>
      </c>
      <c r="F399" s="17" t="str">
        <f>IFERROR(VLOOKUP($A399,'CR ACT'!$A$3:$G$9999,3,0),"")</f>
        <v>KLKV</v>
      </c>
      <c r="G399" s="16" t="str">
        <f>IFERROR(VLOOKUP($A399,'CR ACT'!$A$3:$G$9999,4,0),"")</f>
        <v>KRKM</v>
      </c>
      <c r="H399" s="17" t="str">
        <f>IFERROR(VLOOKUP($A399,'CR ACT'!$A$3:$G$9999,5,0),"")</f>
        <v>VLRD</v>
      </c>
      <c r="I399" s="17">
        <f>IFERROR(VLOOKUP($A399,'CR ACT'!$A$3:$G$9999,6,0),"")</f>
        <v>0.3541666666666668</v>
      </c>
      <c r="J399" s="18">
        <f>IFERROR(VLOOKUP($A399,'CR ACT'!$A$3:$G$9999,7,0),"")</f>
        <v>17</v>
      </c>
    </row>
    <row r="400" spans="1:10" ht="15.75" hidden="1">
      <c r="A400" s="16">
        <v>551</v>
      </c>
      <c r="B400" s="123">
        <v>60</v>
      </c>
      <c r="C400" s="16">
        <v>5</v>
      </c>
      <c r="D400" s="8" t="str">
        <f t="shared" si="7"/>
        <v>60-5</v>
      </c>
      <c r="E400" s="17">
        <f>IFERROR(VLOOKUP($A400,'CR ACT'!$A$3:$G$9999,2,0),"")</f>
        <v>0.375</v>
      </c>
      <c r="F400" s="17" t="str">
        <f>IFERROR(VLOOKUP($A400,'CR ACT'!$A$3:$G$9999,3,0),"")</f>
        <v>VLRD</v>
      </c>
      <c r="G400" s="16" t="str">
        <f>IFERROR(VLOOKUP($A400,'CR ACT'!$A$3:$G$9999,4,0),"")</f>
        <v>KRKM</v>
      </c>
      <c r="H400" s="17" t="str">
        <f>IFERROR(VLOOKUP($A400,'CR ACT'!$A$3:$G$9999,5,0),"")</f>
        <v>KLKV</v>
      </c>
      <c r="I400" s="17">
        <f>IFERROR(VLOOKUP($A400,'CR ACT'!$A$3:$G$9999,6,0),"")</f>
        <v>0.40277777777777779</v>
      </c>
      <c r="J400" s="18">
        <f>IFERROR(VLOOKUP($A400,'CR ACT'!$A$3:$G$9999,7,0),"")</f>
        <v>17</v>
      </c>
    </row>
    <row r="401" spans="1:15" ht="15.75" hidden="1">
      <c r="A401" s="16">
        <v>512</v>
      </c>
      <c r="B401" s="124">
        <v>60</v>
      </c>
      <c r="C401" s="16">
        <v>6</v>
      </c>
      <c r="D401" s="8" t="str">
        <f t="shared" si="7"/>
        <v>60-6</v>
      </c>
      <c r="E401" s="17">
        <f>IFERROR(VLOOKUP($A401,'CR ACT'!$A$3:$G$9999,2,0),"")</f>
        <v>0.40972222222222199</v>
      </c>
      <c r="F401" s="17" t="str">
        <f>IFERROR(VLOOKUP($A401,'CR ACT'!$A$3:$G$9999,3,0),"")</f>
        <v>KLKV</v>
      </c>
      <c r="G401" s="16" t="str">
        <f>IFERROR(VLOOKUP($A401,'CR ACT'!$A$3:$G$9999,4,0),"")</f>
        <v>KRKM</v>
      </c>
      <c r="H401" s="17" t="str">
        <f>IFERROR(VLOOKUP($A401,'CR ACT'!$A$3:$G$9999,5,0),"")</f>
        <v>VLRD</v>
      </c>
      <c r="I401" s="17">
        <f>IFERROR(VLOOKUP($A401,'CR ACT'!$A$3:$G$9999,6,0),"")</f>
        <v>0.43749999999999978</v>
      </c>
      <c r="J401" s="18">
        <f>IFERROR(VLOOKUP($A401,'CR ACT'!$A$3:$G$9999,7,0),"")</f>
        <v>17</v>
      </c>
    </row>
    <row r="402" spans="1:15" ht="15.75" hidden="1">
      <c r="A402" s="16">
        <v>558</v>
      </c>
      <c r="B402" s="123">
        <v>60</v>
      </c>
      <c r="C402" s="16">
        <v>7</v>
      </c>
      <c r="D402" s="8" t="str">
        <f t="shared" si="7"/>
        <v>60-7</v>
      </c>
      <c r="E402" s="17">
        <f>IFERROR(VLOOKUP($A402,'CR ACT'!$A$3:$G$9999,2,0),"")</f>
        <v>0.44444444444444398</v>
      </c>
      <c r="F402" s="17" t="str">
        <f>IFERROR(VLOOKUP($A402,'CR ACT'!$A$3:$G$9999,3,0),"")</f>
        <v>VLRD</v>
      </c>
      <c r="G402" s="16" t="str">
        <f>IFERROR(VLOOKUP($A402,'CR ACT'!$A$3:$G$9999,4,0),"")</f>
        <v>KRKM</v>
      </c>
      <c r="H402" s="17" t="str">
        <f>IFERROR(VLOOKUP($A402,'CR ACT'!$A$3:$G$9999,5,0),"")</f>
        <v>KLKV</v>
      </c>
      <c r="I402" s="17">
        <f>IFERROR(VLOOKUP($A402,'CR ACT'!$A$3:$G$9999,6,0),"")</f>
        <v>0.47222222222222177</v>
      </c>
      <c r="J402" s="18">
        <f>IFERROR(VLOOKUP($A402,'CR ACT'!$A$3:$G$9999,7,0),"")</f>
        <v>17</v>
      </c>
    </row>
    <row r="403" spans="1:15" ht="15.75" hidden="1">
      <c r="A403" s="16">
        <v>518</v>
      </c>
      <c r="B403" s="124">
        <v>60</v>
      </c>
      <c r="C403" s="16">
        <v>8</v>
      </c>
      <c r="D403" s="8" t="str">
        <f t="shared" si="7"/>
        <v>60-8</v>
      </c>
      <c r="E403" s="17">
        <f>IFERROR(VLOOKUP($A403,'CR ACT'!$A$3:$G$9999,2,0),"")</f>
        <v>0.47916666666666702</v>
      </c>
      <c r="F403" s="17" t="str">
        <f>IFERROR(VLOOKUP($A403,'CR ACT'!$A$3:$G$9999,3,0),"")</f>
        <v>KLKV</v>
      </c>
      <c r="G403" s="16" t="str">
        <f>IFERROR(VLOOKUP($A403,'CR ACT'!$A$3:$G$9999,4,0),"")</f>
        <v>KRKM</v>
      </c>
      <c r="H403" s="17" t="str">
        <f>IFERROR(VLOOKUP($A403,'CR ACT'!$A$3:$G$9999,5,0),"")</f>
        <v>VLRD</v>
      </c>
      <c r="I403" s="17">
        <f>IFERROR(VLOOKUP($A403,'CR ACT'!$A$3:$G$9999,6,0),"")</f>
        <v>0.50694444444444486</v>
      </c>
      <c r="J403" s="18">
        <f>IFERROR(VLOOKUP($A403,'CR ACT'!$A$3:$G$9999,7,0),"")</f>
        <v>17</v>
      </c>
    </row>
    <row r="404" spans="1:15" ht="15.75" hidden="1">
      <c r="A404" s="16">
        <v>549</v>
      </c>
      <c r="B404" s="123">
        <v>60</v>
      </c>
      <c r="C404" s="16">
        <v>9</v>
      </c>
      <c r="D404" s="8" t="str">
        <f t="shared" si="7"/>
        <v>60-9</v>
      </c>
      <c r="E404" s="17">
        <f>IFERROR(VLOOKUP($A404,'CR ACT'!$A$3:$G$9999,2,0),"")</f>
        <v>0.51388888888888895</v>
      </c>
      <c r="F404" s="17" t="str">
        <f>IFERROR(VLOOKUP($A404,'CR ACT'!$A$3:$G$9999,3,0),"")</f>
        <v>VLRD</v>
      </c>
      <c r="G404" s="16" t="str">
        <f>IFERROR(VLOOKUP($A404,'CR ACT'!$A$3:$G$9999,4,0),"")</f>
        <v>KRKM</v>
      </c>
      <c r="H404" s="17" t="str">
        <f>IFERROR(VLOOKUP($A404,'CR ACT'!$A$3:$G$9999,5,0),"")</f>
        <v>KLKV</v>
      </c>
      <c r="I404" s="17">
        <f>IFERROR(VLOOKUP($A404,'CR ACT'!$A$3:$G$9999,6,0),"")</f>
        <v>0.54166666666666674</v>
      </c>
      <c r="J404" s="18">
        <f>IFERROR(VLOOKUP($A404,'CR ACT'!$A$3:$G$9999,7,0),"")</f>
        <v>17</v>
      </c>
    </row>
    <row r="405" spans="1:15" ht="16.5" hidden="1" thickBot="1">
      <c r="A405" s="16">
        <v>83</v>
      </c>
      <c r="B405" s="124">
        <v>60</v>
      </c>
      <c r="C405" s="23">
        <v>10</v>
      </c>
      <c r="D405" s="8" t="str">
        <f t="shared" si="7"/>
        <v>60-10</v>
      </c>
      <c r="E405" s="24">
        <f>IFERROR(VLOOKUP($A405,'CR ACT'!$A$3:$G$9999,2,0),"")</f>
        <v>0.54861111111111105</v>
      </c>
      <c r="F405" s="24" t="str">
        <f>IFERROR(VLOOKUP($A405,'CR ACT'!$A$3:$G$9999,3,0),"")</f>
        <v>KLKV</v>
      </c>
      <c r="G405" s="23" t="str">
        <f>IFERROR(VLOOKUP($A405,'CR ACT'!$A$3:$G$9999,4,0),"")</f>
        <v>NH</v>
      </c>
      <c r="H405" s="24" t="str">
        <f>IFERROR(VLOOKUP($A405,'CR ACT'!$A$3:$G$9999,5,0),"")</f>
        <v>PSL</v>
      </c>
      <c r="I405" s="24">
        <f>IFERROR(VLOOKUP($A405,'CR ACT'!$A$3:$G$9999,6,0),"")</f>
        <v>0.55555555555555547</v>
      </c>
      <c r="J405" s="25">
        <f>IFERROR(VLOOKUP($A405,'CR ACT'!$A$3:$G$9999,7,0),"")</f>
        <v>3.5</v>
      </c>
    </row>
    <row r="406" spans="1:15" ht="15.75" hidden="1">
      <c r="A406" s="7">
        <v>527</v>
      </c>
      <c r="B406" s="123">
        <v>62</v>
      </c>
      <c r="C406" s="8">
        <v>1</v>
      </c>
      <c r="D406" s="8" t="str">
        <f t="shared" si="7"/>
        <v>62-1</v>
      </c>
      <c r="E406" s="9">
        <f>IFERROR(VLOOKUP($A406,'CR ACT'!$A$3:$G$9999,2,0),"")</f>
        <v>0.60416666666666696</v>
      </c>
      <c r="F406" s="9" t="str">
        <f>IFERROR(VLOOKUP($A406,'CR ACT'!$A$3:$G$9999,3,0),"")</f>
        <v>PSL</v>
      </c>
      <c r="G406" s="8" t="str">
        <f>IFERROR(VLOOKUP($A406,'CR ACT'!$A$3:$G$9999,4,0),"")</f>
        <v>KRKM</v>
      </c>
      <c r="H406" s="9" t="str">
        <f>IFERROR(VLOOKUP($A406,'CR ACT'!$A$3:$G$9999,5,0),"")</f>
        <v>VLRD</v>
      </c>
      <c r="I406" s="9">
        <f>IFERROR(VLOOKUP($A406,'CR ACT'!$A$3:$G$9999,6,0),"")</f>
        <v>0.63194444444444475</v>
      </c>
      <c r="J406" s="10">
        <f>IFERROR(VLOOKUP($A406,'CR ACT'!$A$3:$G$9999,7,0),"")</f>
        <v>17</v>
      </c>
    </row>
    <row r="407" spans="1:15" ht="15.75" hidden="1">
      <c r="A407" s="16">
        <v>571</v>
      </c>
      <c r="B407" s="124">
        <v>62</v>
      </c>
      <c r="C407" s="16">
        <v>2</v>
      </c>
      <c r="D407" s="8" t="str">
        <f t="shared" si="7"/>
        <v>62-2</v>
      </c>
      <c r="E407" s="17">
        <f>IFERROR(VLOOKUP($A407,'CR ACT'!$A$3:$G$9999,2,0),"")</f>
        <v>0.63888888888888895</v>
      </c>
      <c r="F407" s="17" t="str">
        <f>IFERROR(VLOOKUP($A407,'CR ACT'!$A$3:$G$9999,3,0),"")</f>
        <v>VLRD</v>
      </c>
      <c r="G407" s="16" t="str">
        <f>IFERROR(VLOOKUP($A407,'CR ACT'!$A$3:$G$9999,4,0),"")</f>
        <v>KRKM</v>
      </c>
      <c r="H407" s="17" t="str">
        <f>IFERROR(VLOOKUP($A407,'CR ACT'!$A$3:$G$9999,5,0),"")</f>
        <v>KLKV</v>
      </c>
      <c r="I407" s="17">
        <f>IFERROR(VLOOKUP($A407,'CR ACT'!$A$3:$G$9999,6,0),"")</f>
        <v>0.66666666666666674</v>
      </c>
      <c r="J407" s="18">
        <f>IFERROR(VLOOKUP($A407,'CR ACT'!$A$3:$G$9999,7,0),"")</f>
        <v>17</v>
      </c>
    </row>
    <row r="408" spans="1:15" ht="15.75" hidden="1">
      <c r="A408" s="16">
        <v>628</v>
      </c>
      <c r="B408" s="123">
        <v>62</v>
      </c>
      <c r="C408" s="16">
        <v>3</v>
      </c>
      <c r="D408" s="8" t="str">
        <f t="shared" si="7"/>
        <v>62-3</v>
      </c>
      <c r="E408" s="17">
        <f>IFERROR(VLOOKUP($A408,'CR ACT'!$A$3:$G$9999,2,0),"")</f>
        <v>0.6875</v>
      </c>
      <c r="F408" s="17" t="str">
        <f>IFERROR(VLOOKUP($A408,'CR ACT'!$A$3:$G$9999,3,0),"")</f>
        <v>KLKV</v>
      </c>
      <c r="G408" s="16" t="str">
        <f>IFERROR(VLOOKUP($A408,'CR ACT'!$A$3:$G$9999,4,0),"")</f>
        <v>PDTM</v>
      </c>
      <c r="H408" s="17" t="str">
        <f>IFERROR(VLOOKUP($A408,'CR ACT'!$A$3:$G$9999,5,0),"")</f>
        <v>KTDA</v>
      </c>
      <c r="I408" s="17">
        <f>IFERROR(VLOOKUP($A408,'CR ACT'!$A$3:$G$9999,6,0),"")</f>
        <v>0.74305555555555558</v>
      </c>
      <c r="J408" s="18">
        <f>IFERROR(VLOOKUP($A408,'CR ACT'!$A$3:$G$9999,7,0),"")</f>
        <v>32</v>
      </c>
    </row>
    <row r="409" spans="1:15" ht="15.75" hidden="1">
      <c r="A409" s="16">
        <v>632</v>
      </c>
      <c r="B409" s="124">
        <v>62</v>
      </c>
      <c r="C409" s="16">
        <v>4</v>
      </c>
      <c r="D409" s="8" t="str">
        <f t="shared" si="7"/>
        <v>62-4</v>
      </c>
      <c r="E409" s="17">
        <f>IFERROR(VLOOKUP($A409,'CR ACT'!$A$3:$G$9999,2,0),"")</f>
        <v>0.75</v>
      </c>
      <c r="F409" s="17" t="str">
        <f>IFERROR(VLOOKUP($A409,'CR ACT'!$A$3:$G$9999,3,0),"")</f>
        <v>KTDA</v>
      </c>
      <c r="G409" s="16" t="str">
        <f>IFERROR(VLOOKUP($A409,'CR ACT'!$A$3:$G$9999,4,0),"")</f>
        <v>PDTM-KRKM</v>
      </c>
      <c r="H409" s="17" t="str">
        <f>IFERROR(VLOOKUP($A409,'CR ACT'!$A$3:$G$9999,5,0),"")</f>
        <v>KLKV</v>
      </c>
      <c r="I409" s="17">
        <f>IFERROR(VLOOKUP($A409,'CR ACT'!$A$3:$G$9999,6,0),"")</f>
        <v>0.80555555555555558</v>
      </c>
      <c r="J409" s="18">
        <f>IFERROR(VLOOKUP($A409,'CR ACT'!$A$3:$G$9999,7,0),"")</f>
        <v>32</v>
      </c>
      <c r="K409" s="121"/>
    </row>
    <row r="410" spans="1:15" ht="15.75" hidden="1">
      <c r="A410" s="16">
        <v>309</v>
      </c>
      <c r="B410" s="123">
        <v>62</v>
      </c>
      <c r="C410" s="16">
        <v>5</v>
      </c>
      <c r="D410" s="8" t="str">
        <f t="shared" si="7"/>
        <v>62-5</v>
      </c>
      <c r="E410" s="17">
        <f>IFERROR(VLOOKUP($A410,'CR ACT'!$A$3:$G$9999,2,0),"")</f>
        <v>0.8125</v>
      </c>
      <c r="F410" s="17" t="str">
        <f>IFERROR(VLOOKUP($A410,'CR ACT'!$A$3:$G$9999,3,0),"")</f>
        <v>KLKV</v>
      </c>
      <c r="G410" s="16" t="str">
        <f>IFERROR(VLOOKUP($A410,'CR ACT'!$A$3:$G$9999,4,0),"")</f>
        <v>NH</v>
      </c>
      <c r="H410" s="17" t="str">
        <f>IFERROR(VLOOKUP($A410,'CR ACT'!$A$3:$G$9999,5,0),"")</f>
        <v>TVM</v>
      </c>
      <c r="I410" s="17">
        <f>IFERROR(VLOOKUP($A410,'CR ACT'!$A$3:$G$9999,6,0),"")</f>
        <v>0.86805555555555558</v>
      </c>
      <c r="J410" s="18">
        <f>IFERROR(VLOOKUP($A410,'CR ACT'!$A$3:$G$9999,7,0),"")</f>
        <v>33.700000000000003</v>
      </c>
    </row>
    <row r="411" spans="1:15" ht="31.5" hidden="1">
      <c r="A411" s="16">
        <v>370</v>
      </c>
      <c r="B411" s="124">
        <v>43</v>
      </c>
      <c r="C411" s="16">
        <v>5</v>
      </c>
      <c r="D411" s="8" t="str">
        <f t="shared" si="7"/>
        <v>43-5</v>
      </c>
      <c r="E411" s="17">
        <f>IFERROR(VLOOKUP($A411,'CR ACT'!$A$3:$G$9999,2,0),"")</f>
        <v>0.70138888888888895</v>
      </c>
      <c r="F411" s="17" t="str">
        <f>IFERROR(VLOOKUP($A411,'CR ACT'!$A$3:$G$9999,3,0),"")</f>
        <v>EF</v>
      </c>
      <c r="G411" s="16" t="str">
        <f>IFERROR(VLOOKUP($A411,'CR ACT'!$A$3:$G$9999,4,0),"")</f>
        <v>NH-TVM-VZD-VLBLM</v>
      </c>
      <c r="H411" s="17" t="str">
        <f>IFERROR(VLOOKUP($A411,'CR ACT'!$A$3:$G$9999,5,0),"")</f>
        <v>KLKV</v>
      </c>
      <c r="I411" s="17">
        <f>IFERROR(VLOOKUP($A411,'CR ACT'!$A$3:$G$9999,6,0),"")</f>
        <v>0.78472222222222232</v>
      </c>
      <c r="J411" s="18">
        <f>IFERROR(VLOOKUP($A411,'CR ACT'!$A$3:$G$9999,7,0),"")</f>
        <v>43</v>
      </c>
    </row>
    <row r="412" spans="1:15" ht="15.75" hidden="1">
      <c r="A412" s="16">
        <v>112</v>
      </c>
      <c r="B412" s="123">
        <v>62</v>
      </c>
      <c r="C412" s="16">
        <v>7</v>
      </c>
      <c r="D412" s="8" t="str">
        <f t="shared" si="7"/>
        <v>62-7</v>
      </c>
      <c r="E412" s="17">
        <f>IFERROR(VLOOKUP($A412,'CR ACT'!$A$3:$G$9999,2,0),"")</f>
        <v>0.93055555555555602</v>
      </c>
      <c r="F412" s="17" t="str">
        <f>IFERROR(VLOOKUP($A412,'CR ACT'!$A$3:$G$9999,3,0),"")</f>
        <v>KLKV</v>
      </c>
      <c r="G412" s="16" t="str">
        <f>IFERROR(VLOOKUP($A412,'CR ACT'!$A$3:$G$9999,4,0),"")</f>
        <v>NH</v>
      </c>
      <c r="H412" s="17" t="str">
        <f>IFERROR(VLOOKUP($A412,'CR ACT'!$A$3:$G$9999,5,0),"")</f>
        <v>PSL</v>
      </c>
      <c r="I412" s="17">
        <f>IFERROR(VLOOKUP($A412,'CR ACT'!$A$3:$G$9999,6,0),"")</f>
        <v>0.93750000000000044</v>
      </c>
      <c r="J412" s="18">
        <f>IFERROR(VLOOKUP($A412,'CR ACT'!$A$3:$G$9999,7,0),"")</f>
        <v>3.5</v>
      </c>
    </row>
    <row r="413" spans="1:15" ht="15.75" hidden="1">
      <c r="A413" s="16"/>
      <c r="B413" s="138"/>
      <c r="C413" s="16"/>
      <c r="D413" s="8" t="str">
        <f t="shared" si="7"/>
        <v>0</v>
      </c>
      <c r="E413" s="17"/>
      <c r="F413" s="17"/>
      <c r="G413" s="16"/>
      <c r="H413" s="17"/>
      <c r="I413" s="17"/>
      <c r="J413" s="18"/>
    </row>
    <row r="414" spans="1:15" ht="15.75" hidden="1">
      <c r="A414" s="16"/>
      <c r="B414" s="138"/>
      <c r="C414" s="16"/>
      <c r="D414" s="8" t="str">
        <f t="shared" si="7"/>
        <v>0</v>
      </c>
      <c r="E414" s="17"/>
      <c r="F414" s="17"/>
      <c r="G414" s="16"/>
      <c r="H414" s="17"/>
      <c r="I414" s="17"/>
      <c r="J414" s="18"/>
      <c r="O414" s="30"/>
    </row>
    <row r="415" spans="1:15" ht="16.5" hidden="1" thickBot="1">
      <c r="A415" s="16"/>
      <c r="B415" s="138"/>
      <c r="C415" s="23"/>
      <c r="D415" s="8" t="str">
        <f t="shared" si="7"/>
        <v>0</v>
      </c>
      <c r="E415" s="24" t="str">
        <f>IFERROR(VLOOKUP($A415,'CR ACT'!$A$3:$G$9999,2,0),"")</f>
        <v/>
      </c>
      <c r="F415" s="24" t="str">
        <f>IFERROR(VLOOKUP($A415,'CR ACT'!$A$3:$G$9999,3,0),"")</f>
        <v/>
      </c>
      <c r="G415" s="23" t="str">
        <f>IFERROR(VLOOKUP($A415,'CR ACT'!$A$3:$G$9999,4,0),"")</f>
        <v/>
      </c>
      <c r="H415" s="24" t="str">
        <f>IFERROR(VLOOKUP($A415,'CR ACT'!$A$3:$G$9999,5,0),"")</f>
        <v/>
      </c>
      <c r="I415" s="24" t="str">
        <f>IFERROR(VLOOKUP($A415,'CR ACT'!$A$3:$G$9999,6,0),"")</f>
        <v/>
      </c>
      <c r="J415" s="25" t="str">
        <f>IFERROR(VLOOKUP($A415,'CR ACT'!$A$3:$G$9999,7,0),"")</f>
        <v/>
      </c>
      <c r="O415" s="30"/>
    </row>
    <row r="416" spans="1:15" ht="15.75" hidden="1">
      <c r="A416" s="7">
        <v>15</v>
      </c>
      <c r="B416" s="123">
        <v>64</v>
      </c>
      <c r="C416" s="8">
        <v>1</v>
      </c>
      <c r="D416" s="8" t="str">
        <f t="shared" si="7"/>
        <v>64-1</v>
      </c>
      <c r="E416" s="9">
        <f>IFERROR(VLOOKUP($A416,'CR ACT'!$A$3:$G$9999,2,0),"")</f>
        <v>0.180555555555556</v>
      </c>
      <c r="F416" s="9" t="str">
        <f>IFERROR(VLOOKUP($A416,'CR ACT'!$A$3:$G$9999,3,0),"")</f>
        <v>PSL</v>
      </c>
      <c r="G416" s="8" t="str">
        <f>IFERROR(VLOOKUP($A416,'CR ACT'!$A$3:$G$9999,4,0),"")</f>
        <v>NH</v>
      </c>
      <c r="H416" s="9" t="str">
        <f>IFERROR(VLOOKUP($A416,'CR ACT'!$A$3:$G$9999,5,0),"")</f>
        <v>KLKV</v>
      </c>
      <c r="I416" s="9">
        <f>IFERROR(VLOOKUP($A416,'CR ACT'!$A$3:$G$9999,6,0),"")</f>
        <v>0.18402777777777821</v>
      </c>
      <c r="J416" s="10">
        <f>IFERROR(VLOOKUP($A416,'CR ACT'!$A$3:$G$9999,7,0),"")</f>
        <v>3.5</v>
      </c>
    </row>
    <row r="417" spans="1:11" ht="15.75">
      <c r="A417" s="16">
        <v>650</v>
      </c>
      <c r="B417" s="124">
        <v>64</v>
      </c>
      <c r="C417" s="16">
        <v>2</v>
      </c>
      <c r="D417" s="8" t="str">
        <f t="shared" si="7"/>
        <v>64-2</v>
      </c>
      <c r="E417" s="17">
        <f>IFERROR(VLOOKUP($A417,'CR ACT'!$A$3:$G$9999,2,0),"")</f>
        <v>0.1875</v>
      </c>
      <c r="F417" s="17" t="str">
        <f>IFERROR(VLOOKUP($A417,'CR ACT'!$A$3:$G$9999,3,0),"")</f>
        <v>KLKV</v>
      </c>
      <c r="G417" s="16" t="str">
        <f>IFERROR(VLOOKUP($A417,'CR ACT'!$A$3:$G$9999,4,0),"")</f>
        <v>PVR-VZM-BYPASS</v>
      </c>
      <c r="H417" s="17" t="str">
        <f>IFERROR(VLOOKUP($A417,'CR ACT'!$A$3:$G$9999,5,0),"")</f>
        <v>TVM</v>
      </c>
      <c r="I417" s="17">
        <f>IFERROR(VLOOKUP($A417,'CR ACT'!$A$3:$G$9999,6,0),"")</f>
        <v>0.27083333333333331</v>
      </c>
      <c r="J417" s="18">
        <f>IFERROR(VLOOKUP($A417,'CR ACT'!$A$3:$G$9999,7,0),"")</f>
        <v>45</v>
      </c>
    </row>
    <row r="418" spans="1:11" ht="15.75" hidden="1">
      <c r="A418" s="16">
        <v>663</v>
      </c>
      <c r="B418" s="123">
        <v>64</v>
      </c>
      <c r="C418" s="16">
        <v>3</v>
      </c>
      <c r="D418" s="8" t="str">
        <f t="shared" si="7"/>
        <v>64-3</v>
      </c>
      <c r="E418" s="17">
        <f>IFERROR(VLOOKUP($A418,'CR ACT'!$A$3:$G$9999,2,0),"")</f>
        <v>0.29166666666666669</v>
      </c>
      <c r="F418" s="17" t="str">
        <f>IFERROR(VLOOKUP($A418,'CR ACT'!$A$3:$G$9999,3,0),"")</f>
        <v>TVM</v>
      </c>
      <c r="G418" s="16" t="str">
        <f>IFERROR(VLOOKUP($A418,'CR ACT'!$A$3:$G$9999,4,0),"")</f>
        <v>AVPM-PKDA</v>
      </c>
      <c r="H418" s="17" t="str">
        <f>IFERROR(VLOOKUP($A418,'CR ACT'!$A$3:$G$9999,5,0),"")</f>
        <v>KLKV</v>
      </c>
      <c r="I418" s="17">
        <f>IFERROR(VLOOKUP($A418,'CR ACT'!$A$3:$G$9999,6,0),"")</f>
        <v>0.38194444444444448</v>
      </c>
      <c r="J418" s="18">
        <f>IFERROR(VLOOKUP($A418,'CR ACT'!$A$3:$G$9999,7,0),"")</f>
        <v>50</v>
      </c>
    </row>
    <row r="419" spans="1:11" ht="15.75">
      <c r="A419" s="16">
        <v>652</v>
      </c>
      <c r="B419" s="124">
        <v>64</v>
      </c>
      <c r="C419" s="16">
        <v>4</v>
      </c>
      <c r="D419" s="8" t="str">
        <f t="shared" si="7"/>
        <v>64-4</v>
      </c>
      <c r="E419" s="17">
        <f>IFERROR(VLOOKUP($A419,'CR ACT'!$A$3:$G$9999,2,0),"")</f>
        <v>0.38888888888888901</v>
      </c>
      <c r="F419" s="17" t="str">
        <f>IFERROR(VLOOKUP($A419,'CR ACT'!$A$3:$G$9999,3,0),"")</f>
        <v>KLKV</v>
      </c>
      <c r="G419" s="16" t="str">
        <f>IFERROR(VLOOKUP($A419,'CR ACT'!$A$3:$G$9999,4,0),"")</f>
        <v>PVR-VZM-BYPASS</v>
      </c>
      <c r="H419" s="17" t="str">
        <f>IFERROR(VLOOKUP($A419,'CR ACT'!$A$3:$G$9999,5,0),"")</f>
        <v>TVM</v>
      </c>
      <c r="I419" s="17">
        <f>IFERROR(VLOOKUP($A419,'CR ACT'!$A$3:$G$9999,6,0),"")</f>
        <v>0.47222222222222232</v>
      </c>
      <c r="J419" s="18">
        <f>IFERROR(VLOOKUP($A419,'CR ACT'!$A$3:$G$9999,7,0),"")</f>
        <v>45</v>
      </c>
    </row>
    <row r="420" spans="1:11" ht="15.75" hidden="1">
      <c r="A420" s="16">
        <v>660</v>
      </c>
      <c r="B420" s="123">
        <v>64</v>
      </c>
      <c r="C420" s="16">
        <v>5</v>
      </c>
      <c r="D420" s="8" t="str">
        <f t="shared" si="7"/>
        <v>64-5</v>
      </c>
      <c r="E420" s="17">
        <f>IFERROR(VLOOKUP($A420,'CR ACT'!$A$3:$G$9999,2,0),"")</f>
        <v>0.50694444444444398</v>
      </c>
      <c r="F420" s="17" t="str">
        <f>IFERROR(VLOOKUP($A420,'CR ACT'!$A$3:$G$9999,3,0),"")</f>
        <v>TVM</v>
      </c>
      <c r="G420" s="16" t="str">
        <f>IFERROR(VLOOKUP($A420,'CR ACT'!$A$3:$G$9999,4,0),"")</f>
        <v>VZM-PVR</v>
      </c>
      <c r="H420" s="17" t="str">
        <f>IFERROR(VLOOKUP($A420,'CR ACT'!$A$3:$G$9999,5,0),"")</f>
        <v>KLKV</v>
      </c>
      <c r="I420" s="17">
        <f>IFERROR(VLOOKUP($A420,'CR ACT'!$A$3:$G$9999,6,0),"")</f>
        <v>0.59027777777777724</v>
      </c>
      <c r="J420" s="18">
        <f>IFERROR(VLOOKUP($A420,'CR ACT'!$A$3:$G$9999,7,0),"")</f>
        <v>45</v>
      </c>
    </row>
    <row r="421" spans="1:11" ht="15.75" hidden="1">
      <c r="A421" s="16">
        <v>85</v>
      </c>
      <c r="B421" s="124">
        <v>64</v>
      </c>
      <c r="C421" s="16">
        <v>6</v>
      </c>
      <c r="D421" s="8" t="str">
        <f t="shared" si="7"/>
        <v>64-6</v>
      </c>
      <c r="E421" s="17">
        <f>IFERROR(VLOOKUP($A421,'CR ACT'!$A$3:$G$9999,2,0),"")</f>
        <v>0.59375</v>
      </c>
      <c r="F421" s="17" t="str">
        <f>IFERROR(VLOOKUP($A421,'CR ACT'!$A$3:$G$9999,3,0),"")</f>
        <v>KLKV</v>
      </c>
      <c r="G421" s="16" t="str">
        <f>IFERROR(VLOOKUP($A421,'CR ACT'!$A$3:$G$9999,4,0),"")</f>
        <v>NH</v>
      </c>
      <c r="H421" s="17" t="str">
        <f>IFERROR(VLOOKUP($A421,'CR ACT'!$A$3:$G$9999,5,0),"")</f>
        <v>PSL</v>
      </c>
      <c r="I421" s="17">
        <f>IFERROR(VLOOKUP($A421,'CR ACT'!$A$3:$G$9999,6,0),"")</f>
        <v>0.59722222222222221</v>
      </c>
      <c r="J421" s="18">
        <f>IFERROR(VLOOKUP($A421,'CR ACT'!$A$3:$G$9999,7,0),"")</f>
        <v>3.5</v>
      </c>
    </row>
    <row r="422" spans="1:11" ht="15.75" hidden="1">
      <c r="A422" s="16"/>
      <c r="B422" s="138"/>
      <c r="C422" s="16"/>
      <c r="D422" s="8" t="str">
        <f t="shared" si="7"/>
        <v>0</v>
      </c>
      <c r="E422" s="17" t="str">
        <f>IFERROR(VLOOKUP($A422,'CR ACT'!$A$3:$G$9999,2,0),"")</f>
        <v/>
      </c>
      <c r="F422" s="17" t="str">
        <f>IFERROR(VLOOKUP($A422,'CR ACT'!$A$3:$G$9999,3,0),"")</f>
        <v/>
      </c>
      <c r="G422" s="16" t="str">
        <f>IFERROR(VLOOKUP($A422,'CR ACT'!$A$3:$G$9999,4,0),"")</f>
        <v/>
      </c>
      <c r="H422" s="17" t="str">
        <f>IFERROR(VLOOKUP($A422,'CR ACT'!$A$3:$G$9999,5,0),"")</f>
        <v/>
      </c>
      <c r="I422" s="17" t="str">
        <f>IFERROR(VLOOKUP($A422,'CR ACT'!$A$3:$G$9999,6,0),"")</f>
        <v/>
      </c>
      <c r="J422" s="18" t="str">
        <f>IFERROR(VLOOKUP($A422,'CR ACT'!$A$3:$G$9999,7,0),"")</f>
        <v/>
      </c>
    </row>
    <row r="423" spans="1:11" ht="16.5" hidden="1" thickBot="1">
      <c r="A423" s="16"/>
      <c r="B423" s="138"/>
      <c r="C423" s="23"/>
      <c r="D423" s="8" t="str">
        <f t="shared" si="7"/>
        <v>0</v>
      </c>
      <c r="E423" s="24" t="str">
        <f>IFERROR(VLOOKUP($A423,'CR ACT'!$A$3:$G$9999,2,0),"")</f>
        <v/>
      </c>
      <c r="F423" s="24" t="str">
        <f>IFERROR(VLOOKUP($A423,'CR ACT'!$A$3:$G$9999,3,0),"")</f>
        <v/>
      </c>
      <c r="G423" s="23" t="str">
        <f>IFERROR(VLOOKUP($A423,'CR ACT'!$A$3:$G$9999,4,0),"")</f>
        <v/>
      </c>
      <c r="H423" s="24" t="str">
        <f>IFERROR(VLOOKUP($A423,'CR ACT'!$A$3:$G$9999,5,0),"")</f>
        <v/>
      </c>
      <c r="I423" s="24" t="str">
        <f>IFERROR(VLOOKUP($A423,'CR ACT'!$A$3:$G$9999,6,0),"")</f>
        <v/>
      </c>
      <c r="J423" s="25" t="str">
        <f>IFERROR(VLOOKUP($A423,'CR ACT'!$A$3:$G$9999,7,0),"")</f>
        <v/>
      </c>
    </row>
    <row r="424" spans="1:11" ht="15.75" hidden="1">
      <c r="A424" s="7">
        <v>17</v>
      </c>
      <c r="B424" s="123">
        <v>65</v>
      </c>
      <c r="C424" s="8">
        <v>1</v>
      </c>
      <c r="D424" s="8" t="str">
        <f t="shared" si="7"/>
        <v>65-1</v>
      </c>
      <c r="E424" s="9">
        <f>IFERROR(VLOOKUP($A424,'CR ACT'!$A$3:$G$9999,2,0),"")</f>
        <v>0.21527777777777801</v>
      </c>
      <c r="F424" s="9" t="str">
        <f>IFERROR(VLOOKUP($A424,'CR ACT'!$A$3:$G$9999,3,0),"")</f>
        <v>PSL</v>
      </c>
      <c r="G424" s="8" t="str">
        <f>IFERROR(VLOOKUP($A424,'CR ACT'!$A$3:$G$9999,4,0),"")</f>
        <v>NH</v>
      </c>
      <c r="H424" s="9" t="str">
        <f>IFERROR(VLOOKUP($A424,'CR ACT'!$A$3:$G$9999,5,0),"")</f>
        <v>KLKV</v>
      </c>
      <c r="I424" s="9">
        <f>IFERROR(VLOOKUP($A424,'CR ACT'!$A$3:$G$9999,6,0),"")</f>
        <v>0.21875000000000022</v>
      </c>
      <c r="J424" s="10">
        <f>IFERROR(VLOOKUP($A424,'CR ACT'!$A$3:$G$9999,7,0),"")</f>
        <v>3.5</v>
      </c>
    </row>
    <row r="425" spans="1:11" ht="31.5">
      <c r="A425" s="16">
        <v>651</v>
      </c>
      <c r="B425" s="124">
        <v>65</v>
      </c>
      <c r="C425" s="16">
        <v>2</v>
      </c>
      <c r="D425" s="8" t="str">
        <f t="shared" si="7"/>
        <v>65-2</v>
      </c>
      <c r="E425" s="17">
        <f>IFERROR(VLOOKUP($A425,'CR ACT'!$A$3:$G$9999,2,0),"")</f>
        <v>0.22222222222222199</v>
      </c>
      <c r="F425" s="17" t="str">
        <f>IFERROR(VLOOKUP($A425,'CR ACT'!$A$3:$G$9999,3,0),"")</f>
        <v>KLKV</v>
      </c>
      <c r="G425" s="16" t="str">
        <f>IFERROR(VLOOKUP($A425,'CR ACT'!$A$3:$G$9999,4,0),"")</f>
        <v>PVR-VZM-BYPASS-TVM-KANMLA</v>
      </c>
      <c r="H425" s="17" t="str">
        <f>IFERROR(VLOOKUP($A425,'CR ACT'!$A$3:$G$9999,5,0),"")</f>
        <v>MC</v>
      </c>
      <c r="I425" s="17">
        <f>IFERROR(VLOOKUP($A425,'CR ACT'!$A$3:$G$9999,6,0),"")</f>
        <v>0.3194444444444442</v>
      </c>
      <c r="J425" s="18">
        <f>IFERROR(VLOOKUP($A425,'CR ACT'!$A$3:$G$9999,7,0),"")</f>
        <v>55</v>
      </c>
      <c r="K425" s="121"/>
    </row>
    <row r="426" spans="1:11" ht="15.75" hidden="1">
      <c r="A426" s="16">
        <v>657</v>
      </c>
      <c r="B426" s="123">
        <v>65</v>
      </c>
      <c r="C426" s="16">
        <v>3</v>
      </c>
      <c r="D426" s="8" t="str">
        <f t="shared" si="7"/>
        <v>65-3</v>
      </c>
      <c r="E426" s="17">
        <f>IFERROR(VLOOKUP($A426,'CR ACT'!$A$3:$G$9999,2,0),"")</f>
        <v>0.32638888888888901</v>
      </c>
      <c r="F426" s="17" t="str">
        <f>IFERROR(VLOOKUP($A426,'CR ACT'!$A$3:$G$9999,3,0),"")</f>
        <v>MC</v>
      </c>
      <c r="G426" s="16" t="str">
        <f>IFERROR(VLOOKUP($A426,'CR ACT'!$A$3:$G$9999,4,0),"")</f>
        <v>KNMLA-VZM-PVR</v>
      </c>
      <c r="H426" s="17" t="str">
        <f>IFERROR(VLOOKUP($A426,'CR ACT'!$A$3:$G$9999,5,0),"")</f>
        <v>KLKV</v>
      </c>
      <c r="I426" s="17">
        <f>IFERROR(VLOOKUP($A426,'CR ACT'!$A$3:$G$9999,6,0),"")</f>
        <v>0.42361111111111122</v>
      </c>
      <c r="J426" s="18">
        <f>IFERROR(VLOOKUP($A426,'CR ACT'!$A$3:$G$9999,7,0),"")</f>
        <v>55</v>
      </c>
      <c r="K426" s="121"/>
    </row>
    <row r="427" spans="1:11" ht="15.75">
      <c r="A427" s="16">
        <v>653</v>
      </c>
      <c r="B427" s="124">
        <v>65</v>
      </c>
      <c r="C427" s="16">
        <v>4</v>
      </c>
      <c r="D427" s="8" t="str">
        <f t="shared" si="7"/>
        <v>65-4</v>
      </c>
      <c r="E427" s="17">
        <f>IFERROR(VLOOKUP($A427,'CR ACT'!$A$3:$G$9999,2,0),"")</f>
        <v>0.44444444444444398</v>
      </c>
      <c r="F427" s="17" t="str">
        <f>IFERROR(VLOOKUP($A427,'CR ACT'!$A$3:$G$9999,3,0),"")</f>
        <v>KLKV</v>
      </c>
      <c r="G427" s="16" t="str">
        <f>IFERROR(VLOOKUP($A427,'CR ACT'!$A$3:$G$9999,4,0),"")</f>
        <v>PVR-VZM-BYPASS</v>
      </c>
      <c r="H427" s="17" t="str">
        <f>IFERROR(VLOOKUP($A427,'CR ACT'!$A$3:$G$9999,5,0),"")</f>
        <v>TVM</v>
      </c>
      <c r="I427" s="17">
        <f>IFERROR(VLOOKUP($A427,'CR ACT'!$A$3:$G$9999,6,0),"")</f>
        <v>0.52083333333333282</v>
      </c>
      <c r="J427" s="18">
        <f>IFERROR(VLOOKUP($A427,'CR ACT'!$A$3:$G$9999,7,0),"")</f>
        <v>45</v>
      </c>
    </row>
    <row r="428" spans="1:11" ht="15.75" hidden="1">
      <c r="A428" s="16">
        <v>659</v>
      </c>
      <c r="B428" s="123">
        <v>65</v>
      </c>
      <c r="C428" s="16">
        <v>5</v>
      </c>
      <c r="D428" s="8" t="str">
        <f t="shared" si="7"/>
        <v>65-5</v>
      </c>
      <c r="E428" s="17">
        <f>IFERROR(VLOOKUP($A428,'CR ACT'!$A$3:$G$9999,2,0),"")</f>
        <v>0.52777777777777801</v>
      </c>
      <c r="F428" s="17" t="str">
        <f>IFERROR(VLOOKUP($A428,'CR ACT'!$A$3:$G$9999,3,0),"")</f>
        <v>TVM</v>
      </c>
      <c r="G428" s="16" t="str">
        <f>IFERROR(VLOOKUP($A428,'CR ACT'!$A$3:$G$9999,4,0),"")</f>
        <v>VZM-PVR</v>
      </c>
      <c r="H428" s="17" t="str">
        <f>IFERROR(VLOOKUP($A428,'CR ACT'!$A$3:$G$9999,5,0),"")</f>
        <v>KLKV</v>
      </c>
      <c r="I428" s="17">
        <f>IFERROR(VLOOKUP($A428,'CR ACT'!$A$3:$G$9999,6,0),"")</f>
        <v>0.60416666666666696</v>
      </c>
      <c r="J428" s="18">
        <f>IFERROR(VLOOKUP($A428,'CR ACT'!$A$3:$G$9999,7,0),"")</f>
        <v>45</v>
      </c>
    </row>
    <row r="429" spans="1:11" ht="15.75" hidden="1">
      <c r="A429" s="16">
        <v>89</v>
      </c>
      <c r="B429" s="124">
        <v>65</v>
      </c>
      <c r="C429" s="16">
        <v>6</v>
      </c>
      <c r="D429" s="8" t="str">
        <f t="shared" si="7"/>
        <v>65-6</v>
      </c>
      <c r="E429" s="17">
        <f>IFERROR(VLOOKUP($A429,'CR ACT'!$A$3:$G$9999,2,0),"")</f>
        <v>0.60763888888888895</v>
      </c>
      <c r="F429" s="17" t="str">
        <f>IFERROR(VLOOKUP($A429,'CR ACT'!$A$3:$G$9999,3,0),"")</f>
        <v>KLKV</v>
      </c>
      <c r="G429" s="16" t="str">
        <f>IFERROR(VLOOKUP($A429,'CR ACT'!$A$3:$G$9999,4,0),"")</f>
        <v>NH</v>
      </c>
      <c r="H429" s="17" t="str">
        <f>IFERROR(VLOOKUP($A429,'CR ACT'!$A$3:$G$9999,5,0),"")</f>
        <v>PSL</v>
      </c>
      <c r="I429" s="17">
        <f>IFERROR(VLOOKUP($A429,'CR ACT'!$A$3:$G$9999,6,0),"")</f>
        <v>0.61111111111111116</v>
      </c>
      <c r="J429" s="18">
        <f>IFERROR(VLOOKUP($A429,'CR ACT'!$A$3:$G$9999,7,0),"")</f>
        <v>3.5</v>
      </c>
    </row>
    <row r="430" spans="1:11" ht="15.75" hidden="1">
      <c r="A430" s="16"/>
      <c r="B430" s="138"/>
      <c r="C430" s="16"/>
      <c r="D430" s="8" t="str">
        <f t="shared" si="7"/>
        <v>0</v>
      </c>
      <c r="E430" s="17" t="str">
        <f>IFERROR(VLOOKUP($A430,'CR ACT'!$A$3:$G$9999,2,0),"")</f>
        <v/>
      </c>
      <c r="F430" s="17" t="str">
        <f>IFERROR(VLOOKUP($A430,'CR ACT'!$A$3:$G$9999,3,0),"")</f>
        <v/>
      </c>
      <c r="G430" s="16" t="str">
        <f>IFERROR(VLOOKUP($A430,'CR ACT'!$A$3:$G$9999,4,0),"")</f>
        <v/>
      </c>
      <c r="H430" s="17" t="str">
        <f>IFERROR(VLOOKUP($A430,'CR ACT'!$A$3:$G$9999,5,0),"")</f>
        <v/>
      </c>
      <c r="I430" s="17" t="str">
        <f>IFERROR(VLOOKUP($A430,'CR ACT'!$A$3:$G$9999,6,0),"")</f>
        <v/>
      </c>
      <c r="J430" s="18" t="str">
        <f>IFERROR(VLOOKUP($A430,'CR ACT'!$A$3:$G$9999,7,0),"")</f>
        <v/>
      </c>
    </row>
    <row r="431" spans="1:11" ht="16.5" hidden="1" thickBot="1">
      <c r="A431" s="16"/>
      <c r="B431" s="138"/>
      <c r="C431" s="23"/>
      <c r="D431" s="8" t="str">
        <f t="shared" si="7"/>
        <v>0</v>
      </c>
      <c r="E431" s="24" t="str">
        <f>IFERROR(VLOOKUP($A431,'CR ACT'!$A$3:$G$9999,2,0),"")</f>
        <v/>
      </c>
      <c r="F431" s="24" t="str">
        <f>IFERROR(VLOOKUP($A431,'CR ACT'!$A$3:$G$9999,3,0),"")</f>
        <v/>
      </c>
      <c r="G431" s="23" t="str">
        <f>IFERROR(VLOOKUP($A431,'CR ACT'!$A$3:$G$9999,4,0),"")</f>
        <v/>
      </c>
      <c r="H431" s="24" t="str">
        <f>IFERROR(VLOOKUP($A431,'CR ACT'!$A$3:$G$9999,5,0),"")</f>
        <v/>
      </c>
      <c r="I431" s="24" t="str">
        <f>IFERROR(VLOOKUP($A431,'CR ACT'!$A$3:$G$9999,6,0),"")</f>
        <v/>
      </c>
      <c r="J431" s="25" t="str">
        <f>IFERROR(VLOOKUP($A431,'CR ACT'!$A$3:$G$9999,7,0),"")</f>
        <v/>
      </c>
    </row>
    <row r="432" spans="1:11" ht="15.75" hidden="1">
      <c r="A432" s="7">
        <v>55</v>
      </c>
      <c r="B432" s="123">
        <v>66</v>
      </c>
      <c r="C432" s="8">
        <v>1</v>
      </c>
      <c r="D432" s="8" t="str">
        <f t="shared" si="7"/>
        <v>66-1</v>
      </c>
      <c r="E432" s="9">
        <f>IFERROR(VLOOKUP($A432,'CR ACT'!$A$3:$G$9999,2,0),"")</f>
        <v>0.62847222222222221</v>
      </c>
      <c r="F432" s="9" t="str">
        <f>IFERROR(VLOOKUP($A432,'CR ACT'!$A$3:$G$9999,3,0),"")</f>
        <v>PSL</v>
      </c>
      <c r="G432" s="8" t="str">
        <f>IFERROR(VLOOKUP($A432,'CR ACT'!$A$3:$G$9999,4,0),"")</f>
        <v>NH</v>
      </c>
      <c r="H432" s="9" t="str">
        <f>IFERROR(VLOOKUP($A432,'CR ACT'!$A$3:$G$9999,5,0),"")</f>
        <v>KLKV</v>
      </c>
      <c r="I432" s="9">
        <f>IFERROR(VLOOKUP($A432,'CR ACT'!$A$3:$G$9999,6,0),"")</f>
        <v>0.63541666666666663</v>
      </c>
      <c r="J432" s="10">
        <f>IFERROR(VLOOKUP($A432,'CR ACT'!$A$3:$G$9999,7,0),"")</f>
        <v>3.5</v>
      </c>
    </row>
    <row r="433" spans="1:11" ht="15.75" hidden="1">
      <c r="A433" s="16">
        <v>265</v>
      </c>
      <c r="B433" s="124">
        <v>66</v>
      </c>
      <c r="C433" s="16">
        <v>2</v>
      </c>
      <c r="D433" s="8" t="str">
        <f t="shared" si="7"/>
        <v>66-2</v>
      </c>
      <c r="E433" s="17">
        <f>IFERROR(VLOOKUP($A433,'CR ACT'!$A$3:$G$9999,2,0),"")</f>
        <v>0.64236111111111105</v>
      </c>
      <c r="F433" s="17" t="str">
        <f>IFERROR(VLOOKUP($A433,'CR ACT'!$A$3:$G$9999,3,0),"")</f>
        <v>KLKV</v>
      </c>
      <c r="G433" s="16" t="str">
        <f>IFERROR(VLOOKUP($A433,'CR ACT'!$A$3:$G$9999,4,0),"")</f>
        <v>NH</v>
      </c>
      <c r="H433" s="17" t="str">
        <f>IFERROR(VLOOKUP($A433,'CR ACT'!$A$3:$G$9999,5,0),"")</f>
        <v>TVM</v>
      </c>
      <c r="I433" s="17">
        <f>IFERROR(VLOOKUP($A433,'CR ACT'!$A$3:$G$9999,6,0),"")</f>
        <v>0.70138888888888884</v>
      </c>
      <c r="J433" s="18">
        <f>IFERROR(VLOOKUP($A433,'CR ACT'!$A$3:$G$9999,7,0),"")</f>
        <v>33.700000000000003</v>
      </c>
    </row>
    <row r="434" spans="1:11" ht="15.75" hidden="1">
      <c r="A434" s="16">
        <v>454</v>
      </c>
      <c r="B434" s="123">
        <v>66</v>
      </c>
      <c r="C434" s="16">
        <v>3</v>
      </c>
      <c r="D434" s="8" t="str">
        <f t="shared" si="7"/>
        <v>66-3</v>
      </c>
      <c r="E434" s="17">
        <f>IFERROR(VLOOKUP($A434,'CR ACT'!$A$3:$G$9999,2,0),"")</f>
        <v>0.70833333333333304</v>
      </c>
      <c r="F434" s="17" t="str">
        <f>IFERROR(VLOOKUP($A434,'CR ACT'!$A$3:$G$9999,3,0),"")</f>
        <v>TVM</v>
      </c>
      <c r="G434" s="16" t="str">
        <f>IFERROR(VLOOKUP($A434,'CR ACT'!$A$3:$G$9999,4,0),"")</f>
        <v>NH</v>
      </c>
      <c r="H434" s="17" t="str">
        <f>IFERROR(VLOOKUP($A434,'CR ACT'!$A$3:$G$9999,5,0),"")</f>
        <v>KLKV</v>
      </c>
      <c r="I434" s="17">
        <f>IFERROR(VLOOKUP($A434,'CR ACT'!$A$3:$G$9999,6,0),"")</f>
        <v>0.76388888888888862</v>
      </c>
      <c r="J434" s="18">
        <f>IFERROR(VLOOKUP($A434,'CR ACT'!$A$3:$G$9999,7,0),"")</f>
        <v>33.700000000000003</v>
      </c>
    </row>
    <row r="435" spans="1:11" ht="15.75" hidden="1">
      <c r="A435" s="16">
        <v>280</v>
      </c>
      <c r="B435" s="124">
        <v>66</v>
      </c>
      <c r="C435" s="16">
        <v>4</v>
      </c>
      <c r="D435" s="8" t="str">
        <f t="shared" si="7"/>
        <v>66-4</v>
      </c>
      <c r="E435" s="17">
        <f>IFERROR(VLOOKUP($A435,'CR ACT'!$A$3:$G$9999,2,0),"")</f>
        <v>0.78472222222222221</v>
      </c>
      <c r="F435" s="17" t="str">
        <f>IFERROR(VLOOKUP($A435,'CR ACT'!$A$3:$G$9999,3,0),"")</f>
        <v>KLKV</v>
      </c>
      <c r="G435" s="16" t="str">
        <f>IFERROR(VLOOKUP($A435,'CR ACT'!$A$3:$G$9999,4,0),"")</f>
        <v>NH</v>
      </c>
      <c r="H435" s="17" t="str">
        <f>IFERROR(VLOOKUP($A435,'CR ACT'!$A$3:$G$9999,5,0),"")</f>
        <v>MC</v>
      </c>
      <c r="I435" s="17">
        <f>IFERROR(VLOOKUP($A435,'CR ACT'!$A$3:$G$9999,6,0),"")</f>
        <v>0.85416666666666663</v>
      </c>
      <c r="J435" s="18">
        <f>IFERROR(VLOOKUP($A435,'CR ACT'!$A$3:$G$9999,7,0),"")</f>
        <v>40</v>
      </c>
    </row>
    <row r="436" spans="1:11" ht="15.75" hidden="1">
      <c r="A436" s="16">
        <v>453</v>
      </c>
      <c r="B436" s="123">
        <v>25</v>
      </c>
      <c r="C436" s="16">
        <v>3</v>
      </c>
      <c r="D436" s="8" t="str">
        <f t="shared" si="7"/>
        <v>25-3</v>
      </c>
      <c r="E436" s="17">
        <f>IFERROR(VLOOKUP($A436,'CR ACT'!$A$3:$G$9999,2,0),"")</f>
        <v>0.71527777777777801</v>
      </c>
      <c r="F436" s="17" t="str">
        <f>IFERROR(VLOOKUP($A436,'CR ACT'!$A$3:$G$9999,3,0),"")</f>
        <v>CSTN</v>
      </c>
      <c r="G436" s="16" t="str">
        <f>IFERROR(VLOOKUP($A436,'CR ACT'!$A$3:$G$9999,4,0),"")</f>
        <v>NH</v>
      </c>
      <c r="H436" s="17" t="str">
        <f>IFERROR(VLOOKUP($A436,'CR ACT'!$A$3:$G$9999,5,0),"")</f>
        <v>KLKV</v>
      </c>
      <c r="I436" s="17">
        <f>IFERROR(VLOOKUP($A436,'CR ACT'!$A$3:$G$9999,6,0),"")</f>
        <v>0.8055555555555558</v>
      </c>
      <c r="J436" s="18">
        <f>IFERROR(VLOOKUP($A436,'CR ACT'!$A$3:$G$9999,7,0),"")</f>
        <v>42</v>
      </c>
    </row>
    <row r="437" spans="1:11" ht="15.75" hidden="1">
      <c r="A437" s="16">
        <v>108</v>
      </c>
      <c r="B437" s="124">
        <v>66</v>
      </c>
      <c r="C437" s="16">
        <v>6</v>
      </c>
      <c r="D437" s="8" t="str">
        <f t="shared" si="7"/>
        <v>66-6</v>
      </c>
      <c r="E437" s="17">
        <f>IFERROR(VLOOKUP($A437,'CR ACT'!$A$3:$G$9999,2,0),"")</f>
        <v>0.9375</v>
      </c>
      <c r="F437" s="17" t="str">
        <f>IFERROR(VLOOKUP($A437,'CR ACT'!$A$3:$G$9999,3,0),"")</f>
        <v>KLKV</v>
      </c>
      <c r="G437" s="16" t="str">
        <f>IFERROR(VLOOKUP($A437,'CR ACT'!$A$3:$G$9999,4,0),"")</f>
        <v>NH</v>
      </c>
      <c r="H437" s="17" t="str">
        <f>IFERROR(VLOOKUP($A437,'CR ACT'!$A$3:$G$9999,5,0),"")</f>
        <v>PSL</v>
      </c>
      <c r="I437" s="17">
        <f>IFERROR(VLOOKUP($A437,'CR ACT'!$A$3:$G$9999,6,0),"")</f>
        <v>0.94097222222222221</v>
      </c>
      <c r="J437" s="18">
        <f>IFERROR(VLOOKUP($A437,'CR ACT'!$A$3:$G$9999,7,0),"")</f>
        <v>3.5</v>
      </c>
    </row>
    <row r="438" spans="1:11" ht="15.75" hidden="1">
      <c r="A438" s="16"/>
      <c r="B438" s="138"/>
      <c r="C438" s="16"/>
      <c r="D438" s="8" t="str">
        <f t="shared" si="7"/>
        <v>0</v>
      </c>
      <c r="E438" s="17" t="str">
        <f>IFERROR(VLOOKUP($A438,'CR ACT'!$A$3:$G$9999,2,0),"")</f>
        <v/>
      </c>
      <c r="F438" s="17" t="str">
        <f>IFERROR(VLOOKUP($A438,'CR ACT'!$A$3:$G$9999,3,0),"")</f>
        <v/>
      </c>
      <c r="G438" s="16" t="str">
        <f>IFERROR(VLOOKUP($A438,'CR ACT'!$A$3:$G$9999,4,0),"")</f>
        <v/>
      </c>
      <c r="H438" s="17" t="str">
        <f>IFERROR(VLOOKUP($A438,'CR ACT'!$A$3:$G$9999,5,0),"")</f>
        <v/>
      </c>
      <c r="I438" s="17" t="str">
        <f>IFERROR(VLOOKUP($A438,'CR ACT'!$A$3:$G$9999,6,0),"")</f>
        <v/>
      </c>
      <c r="J438" s="18" t="str">
        <f>IFERROR(VLOOKUP($A438,'CR ACT'!$A$3:$G$9999,7,0),"")</f>
        <v/>
      </c>
    </row>
    <row r="439" spans="1:11" ht="16.5" hidden="1" thickBot="1">
      <c r="A439" s="16"/>
      <c r="B439" s="138"/>
      <c r="C439" s="23"/>
      <c r="D439" s="8" t="str">
        <f t="shared" si="7"/>
        <v>0</v>
      </c>
      <c r="E439" s="24" t="str">
        <f>IFERROR(VLOOKUP($A439,'CR ACT'!$A$3:$G$9999,2,0),"")</f>
        <v/>
      </c>
      <c r="F439" s="24" t="str">
        <f>IFERROR(VLOOKUP($A439,'CR ACT'!$A$3:$G$9999,3,0),"")</f>
        <v/>
      </c>
      <c r="G439" s="23" t="str">
        <f>IFERROR(VLOOKUP($A439,'CR ACT'!$A$3:$G$9999,4,0),"")</f>
        <v/>
      </c>
      <c r="H439" s="24" t="str">
        <f>IFERROR(VLOOKUP($A439,'CR ACT'!$A$3:$G$9999,5,0),"")</f>
        <v/>
      </c>
      <c r="I439" s="24" t="str">
        <f>IFERROR(VLOOKUP($A439,'CR ACT'!$A$3:$G$9999,6,0),"")</f>
        <v/>
      </c>
      <c r="J439" s="25" t="str">
        <f>IFERROR(VLOOKUP($A439,'CR ACT'!$A$3:$G$9999,7,0),"")</f>
        <v/>
      </c>
    </row>
    <row r="440" spans="1:11" ht="15.75" hidden="1">
      <c r="A440" s="7">
        <v>16</v>
      </c>
      <c r="B440" s="123">
        <v>68</v>
      </c>
      <c r="C440" s="8">
        <v>1</v>
      </c>
      <c r="D440" s="8" t="str">
        <f t="shared" si="7"/>
        <v>68-1</v>
      </c>
      <c r="E440" s="9">
        <f>IFERROR(VLOOKUP($A440,'CR ACT'!$A$3:$G$9999,2,0),"")</f>
        <v>0.25694444444444448</v>
      </c>
      <c r="F440" s="9" t="str">
        <f>IFERROR(VLOOKUP($A440,'CR ACT'!$A$3:$G$9999,3,0),"")</f>
        <v>PSL</v>
      </c>
      <c r="G440" s="8" t="str">
        <f>IFERROR(VLOOKUP($A440,'CR ACT'!$A$3:$G$9999,4,0),"")</f>
        <v>NH</v>
      </c>
      <c r="H440" s="9" t="str">
        <f>IFERROR(VLOOKUP($A440,'CR ACT'!$A$3:$G$9999,5,0),"")</f>
        <v>KLKV</v>
      </c>
      <c r="I440" s="9">
        <f>IFERROR(VLOOKUP($A440,'CR ACT'!$A$3:$G$9999,6,0),"")</f>
        <v>0.2638888888888889</v>
      </c>
      <c r="J440" s="10">
        <f>IFERROR(VLOOKUP($A440,'CR ACT'!$A$3:$G$9999,7,0),"")</f>
        <v>3.5</v>
      </c>
      <c r="K440" s="121"/>
    </row>
    <row r="441" spans="1:11" ht="15.75" hidden="1">
      <c r="A441" s="16">
        <v>147</v>
      </c>
      <c r="B441" s="124">
        <v>68</v>
      </c>
      <c r="C441" s="16">
        <v>2</v>
      </c>
      <c r="D441" s="8" t="str">
        <f t="shared" si="7"/>
        <v>68-2</v>
      </c>
      <c r="E441" s="17">
        <f>IFERROR(VLOOKUP($A441,'CR ACT'!$A$3:$G$9999,2,0),"")</f>
        <v>0.26736111111111099</v>
      </c>
      <c r="F441" s="17" t="str">
        <f>IFERROR(VLOOKUP($A441,'CR ACT'!$A$3:$G$9999,3,0),"")</f>
        <v>KLKV</v>
      </c>
      <c r="G441" s="16" t="str">
        <f>IFERROR(VLOOKUP($A441,'CR ACT'!$A$3:$G$9999,4,0),"")</f>
        <v>NH</v>
      </c>
      <c r="H441" s="17" t="str">
        <f>IFERROR(VLOOKUP($A441,'CR ACT'!$A$3:$G$9999,5,0),"")</f>
        <v>MC</v>
      </c>
      <c r="I441" s="17">
        <f>IFERROR(VLOOKUP($A441,'CR ACT'!$A$3:$G$9999,6,0),"")</f>
        <v>0.3333333333333332</v>
      </c>
      <c r="J441" s="18">
        <f>IFERROR(VLOOKUP($A441,'CR ACT'!$A$3:$G$9999,7,0),"")</f>
        <v>40</v>
      </c>
    </row>
    <row r="442" spans="1:11" ht="15.75" hidden="1">
      <c r="A442" s="16">
        <v>387</v>
      </c>
      <c r="B442" s="123">
        <v>55</v>
      </c>
      <c r="C442" s="16">
        <v>7</v>
      </c>
      <c r="D442" s="8" t="str">
        <f t="shared" si="7"/>
        <v>55-7</v>
      </c>
      <c r="E442" s="17">
        <f>IFERROR(VLOOKUP($A442,'CR ACT'!$A$3:$G$9999,2,0),"")</f>
        <v>0.72222222222222221</v>
      </c>
      <c r="F442" s="17" t="str">
        <f>IFERROR(VLOOKUP($A442,'CR ACT'!$A$3:$G$9999,3,0),"")</f>
        <v>TVM</v>
      </c>
      <c r="G442" s="16" t="str">
        <f>IFERROR(VLOOKUP($A442,'CR ACT'!$A$3:$G$9999,4,0),"")</f>
        <v>NH</v>
      </c>
      <c r="H442" s="17" t="str">
        <f>IFERROR(VLOOKUP($A442,'CR ACT'!$A$3:$G$9999,5,0),"")</f>
        <v>KLKV</v>
      </c>
      <c r="I442" s="17">
        <f>IFERROR(VLOOKUP($A442,'CR ACT'!$A$3:$G$9999,6,0),"")</f>
        <v>0.77777777777777779</v>
      </c>
      <c r="J442" s="18">
        <f>IFERROR(VLOOKUP($A442,'CR ACT'!$A$3:$G$9999,7,0),"")</f>
        <v>33.700000000000003</v>
      </c>
    </row>
    <row r="443" spans="1:11" ht="15.75">
      <c r="A443" s="16">
        <v>654</v>
      </c>
      <c r="B443" s="124">
        <v>68</v>
      </c>
      <c r="C443" s="16">
        <v>4</v>
      </c>
      <c r="D443" s="8" t="str">
        <f t="shared" si="7"/>
        <v>68-4</v>
      </c>
      <c r="E443" s="17">
        <f>IFERROR(VLOOKUP($A443,'CR ACT'!$A$3:$G$9999,2,0),"")</f>
        <v>0.4375</v>
      </c>
      <c r="F443" s="17" t="str">
        <f>IFERROR(VLOOKUP($A443,'CR ACT'!$A$3:$G$9999,3,0),"")</f>
        <v>KLKV</v>
      </c>
      <c r="G443" s="16" t="str">
        <f>IFERROR(VLOOKUP($A443,'CR ACT'!$A$3:$G$9999,4,0),"")</f>
        <v>PVR-VZM-BYPASS</v>
      </c>
      <c r="H443" s="17" t="str">
        <f>IFERROR(VLOOKUP($A443,'CR ACT'!$A$3:$G$9999,5,0),"")</f>
        <v>TVM</v>
      </c>
      <c r="I443" s="17">
        <f>IFERROR(VLOOKUP($A443,'CR ACT'!$A$3:$G$9999,6,0),"")</f>
        <v>0.52083333333333326</v>
      </c>
      <c r="J443" s="18">
        <f>IFERROR(VLOOKUP($A443,'CR ACT'!$A$3:$G$9999,7,0),"")</f>
        <v>45</v>
      </c>
    </row>
    <row r="444" spans="1:11" ht="15.75" hidden="1">
      <c r="A444" s="16">
        <v>315</v>
      </c>
      <c r="B444" s="123">
        <v>67</v>
      </c>
      <c r="C444" s="16">
        <v>5</v>
      </c>
      <c r="D444" s="8" t="str">
        <f t="shared" si="7"/>
        <v>67-5</v>
      </c>
      <c r="E444" s="17">
        <f>IFERROR(VLOOKUP($A444,'CR ACT'!$A$3:$G$9999,2,0),"")</f>
        <v>0.73958333333333337</v>
      </c>
      <c r="F444" s="17" t="str">
        <f>IFERROR(VLOOKUP($A444,'CR ACT'!$A$3:$G$9999,3,0),"")</f>
        <v>TVM</v>
      </c>
      <c r="G444" s="16" t="str">
        <f>IFERROR(VLOOKUP($A444,'CR ACT'!$A$3:$G$9999,4,0),"")</f>
        <v>NH</v>
      </c>
      <c r="H444" s="17" t="str">
        <f>IFERROR(VLOOKUP($A444,'CR ACT'!$A$3:$G$9999,5,0),"")</f>
        <v>KLKV</v>
      </c>
      <c r="I444" s="17">
        <f>IFERROR(VLOOKUP($A444,'CR ACT'!$A$3:$G$9999,6,0),"")</f>
        <v>0.79513888888888895</v>
      </c>
      <c r="J444" s="18">
        <f>IFERROR(VLOOKUP($A444,'CR ACT'!$A$3:$G$9999,7,0),"")</f>
        <v>33.700000000000003</v>
      </c>
    </row>
    <row r="445" spans="1:11" ht="15.75" hidden="1">
      <c r="A445" s="16">
        <v>81</v>
      </c>
      <c r="B445" s="124">
        <v>68</v>
      </c>
      <c r="C445" s="16">
        <v>6</v>
      </c>
      <c r="D445" s="8" t="str">
        <f t="shared" si="7"/>
        <v>68-6</v>
      </c>
      <c r="E445" s="17">
        <f>IFERROR(VLOOKUP($A445,'CR ACT'!$A$3:$G$9999,2,0),"")</f>
        <v>0.59027777777777779</v>
      </c>
      <c r="F445" s="17" t="str">
        <f>IFERROR(VLOOKUP($A445,'CR ACT'!$A$3:$G$9999,3,0),"")</f>
        <v>KLKV</v>
      </c>
      <c r="G445" s="16" t="str">
        <f>IFERROR(VLOOKUP($A445,'CR ACT'!$A$3:$G$9999,4,0),"")</f>
        <v>NH</v>
      </c>
      <c r="H445" s="17" t="str">
        <f>IFERROR(VLOOKUP($A445,'CR ACT'!$A$3:$G$9999,5,0),"")</f>
        <v>PSL</v>
      </c>
      <c r="I445" s="17">
        <f>IFERROR(VLOOKUP($A445,'CR ACT'!$A$3:$G$9999,6,0),"")</f>
        <v>0.59722222222222221</v>
      </c>
      <c r="J445" s="18">
        <f>IFERROR(VLOOKUP($A445,'CR ACT'!$A$3:$G$9999,7,0),"")</f>
        <v>3.5</v>
      </c>
    </row>
    <row r="446" spans="1:11" ht="15.75" hidden="1">
      <c r="A446" s="16"/>
      <c r="B446" s="123"/>
      <c r="C446" s="16"/>
      <c r="D446" s="8" t="str">
        <f t="shared" si="7"/>
        <v>0</v>
      </c>
      <c r="E446" s="17" t="str">
        <f>IFERROR(VLOOKUP($A446,'CR ACT'!$A$3:$G$9999,2,0),"")</f>
        <v/>
      </c>
      <c r="F446" s="17" t="str">
        <f>IFERROR(VLOOKUP($A446,'CR ACT'!$A$3:$G$9999,3,0),"")</f>
        <v/>
      </c>
      <c r="G446" s="16" t="str">
        <f>IFERROR(VLOOKUP($A446,'CR ACT'!$A$3:$G$9999,4,0),"")</f>
        <v/>
      </c>
      <c r="H446" s="17" t="str">
        <f>IFERROR(VLOOKUP($A446,'CR ACT'!$A$3:$G$9999,5,0),"")</f>
        <v/>
      </c>
      <c r="I446" s="17" t="str">
        <f>IFERROR(VLOOKUP($A446,'CR ACT'!$A$3:$G$9999,6,0),"")</f>
        <v/>
      </c>
      <c r="J446" s="18" t="str">
        <f>IFERROR(VLOOKUP($A446,'CR ACT'!$A$3:$G$9999,7,0),"")</f>
        <v/>
      </c>
    </row>
    <row r="447" spans="1:11" ht="16.5" hidden="1" thickBot="1">
      <c r="A447" s="16"/>
      <c r="B447" s="138"/>
      <c r="C447" s="23"/>
      <c r="D447" s="8" t="str">
        <f t="shared" si="7"/>
        <v>0</v>
      </c>
      <c r="E447" s="24" t="str">
        <f>IFERROR(VLOOKUP($A447,'CR ACT'!$A$3:$G$9999,2,0),"")</f>
        <v/>
      </c>
      <c r="F447" s="24" t="str">
        <f>IFERROR(VLOOKUP($A447,'CR ACT'!$A$3:$G$9999,3,0),"")</f>
        <v/>
      </c>
      <c r="G447" s="23" t="str">
        <f>IFERROR(VLOOKUP($A447,'CR ACT'!$A$3:$G$9999,4,0),"")</f>
        <v/>
      </c>
      <c r="H447" s="24" t="str">
        <f>IFERROR(VLOOKUP($A447,'CR ACT'!$A$3:$G$9999,5,0),"")</f>
        <v/>
      </c>
      <c r="I447" s="24" t="str">
        <f>IFERROR(VLOOKUP($A447,'CR ACT'!$A$3:$G$9999,6,0),"")</f>
        <v/>
      </c>
      <c r="J447" s="25" t="str">
        <f>IFERROR(VLOOKUP($A447,'CR ACT'!$A$3:$G$9999,7,0),"")</f>
        <v/>
      </c>
    </row>
    <row r="448" spans="1:11" ht="15.75" hidden="1">
      <c r="A448" s="7">
        <v>34</v>
      </c>
      <c r="B448" s="123">
        <v>69</v>
      </c>
      <c r="C448" s="8">
        <v>1</v>
      </c>
      <c r="D448" s="8" t="str">
        <f t="shared" si="7"/>
        <v>69-1</v>
      </c>
      <c r="E448" s="9">
        <f>IFERROR(VLOOKUP($A448,'CR ACT'!$A$3:$G$9999,2,0),"")</f>
        <v>0.33333333333333298</v>
      </c>
      <c r="F448" s="9" t="str">
        <f>IFERROR(VLOOKUP($A448,'CR ACT'!$A$3:$G$9999,3,0),"")</f>
        <v>PSL</v>
      </c>
      <c r="G448" s="8" t="str">
        <f>IFERROR(VLOOKUP($A448,'CR ACT'!$A$3:$G$9999,4,0),"")</f>
        <v>NH</v>
      </c>
      <c r="H448" s="9" t="str">
        <f>IFERROR(VLOOKUP($A448,'CR ACT'!$A$3:$G$9999,5,0),"")</f>
        <v>KLKV</v>
      </c>
      <c r="I448" s="9">
        <f>IFERROR(VLOOKUP($A448,'CR ACT'!$A$3:$G$9999,6,0),"")</f>
        <v>0.33680555555555519</v>
      </c>
      <c r="J448" s="10">
        <f>IFERROR(VLOOKUP($A448,'CR ACT'!$A$3:$G$9999,7,0),"")</f>
        <v>3.5</v>
      </c>
    </row>
    <row r="449" spans="1:11" ht="15.75" hidden="1">
      <c r="A449" s="16">
        <v>178</v>
      </c>
      <c r="B449" s="124">
        <v>69</v>
      </c>
      <c r="C449" s="16">
        <v>2</v>
      </c>
      <c r="D449" s="8" t="str">
        <f t="shared" si="7"/>
        <v>69-2</v>
      </c>
      <c r="E449" s="17">
        <f>IFERROR(VLOOKUP($A449,'CR ACT'!$A$3:$G$9999,2,0),"")</f>
        <v>0.34027777777777801</v>
      </c>
      <c r="F449" s="17" t="str">
        <f>IFERROR(VLOOKUP($A449,'CR ACT'!$A$3:$G$9999,3,0),"")</f>
        <v>KLKV</v>
      </c>
      <c r="G449" s="16" t="str">
        <f>IFERROR(VLOOKUP($A449,'CR ACT'!$A$3:$G$9999,4,0),"")</f>
        <v>NH</v>
      </c>
      <c r="H449" s="17" t="str">
        <f>IFERROR(VLOOKUP($A449,'CR ACT'!$A$3:$G$9999,5,0),"")</f>
        <v>PCD</v>
      </c>
      <c r="I449" s="17">
        <f>IFERROR(VLOOKUP($A449,'CR ACT'!$A$3:$G$9999,6,0),"")</f>
        <v>0.43750000000000022</v>
      </c>
      <c r="J449" s="18">
        <f>IFERROR(VLOOKUP($A449,'CR ACT'!$A$3:$G$9999,7,0),"")</f>
        <v>56</v>
      </c>
      <c r="K449" s="121"/>
    </row>
    <row r="450" spans="1:11" ht="15.75" hidden="1">
      <c r="A450" s="16">
        <v>461</v>
      </c>
      <c r="B450" s="123">
        <v>52</v>
      </c>
      <c r="C450" s="16">
        <v>5</v>
      </c>
      <c r="D450" s="8" t="str">
        <f t="shared" si="7"/>
        <v>52-5</v>
      </c>
      <c r="E450" s="17">
        <f>IFERROR(VLOOKUP($A450,'CR ACT'!$A$3:$G$9999,2,0),"")</f>
        <v>0.74305555555555602</v>
      </c>
      <c r="F450" s="17" t="str">
        <f>IFERROR(VLOOKUP($A450,'CR ACT'!$A$3:$G$9999,3,0),"")</f>
        <v>TVM</v>
      </c>
      <c r="G450" s="16" t="str">
        <f>IFERROR(VLOOKUP($A450,'CR ACT'!$A$3:$G$9999,4,0),"")</f>
        <v>NH</v>
      </c>
      <c r="H450" s="17" t="str">
        <f>IFERROR(VLOOKUP($A450,'CR ACT'!$A$3:$G$9999,5,0),"")</f>
        <v>KLKV</v>
      </c>
      <c r="I450" s="17">
        <f>IFERROR(VLOOKUP($A450,'CR ACT'!$A$3:$G$9999,6,0),"")</f>
        <v>0.80555555555555602</v>
      </c>
      <c r="J450" s="18">
        <f>IFERROR(VLOOKUP($A450,'CR ACT'!$A$3:$G$9999,7,0),"")</f>
        <v>33.700000000000003</v>
      </c>
      <c r="K450" s="121"/>
    </row>
    <row r="451" spans="1:11" ht="15.75" hidden="1">
      <c r="A451" s="16">
        <v>252</v>
      </c>
      <c r="B451" s="124">
        <v>69</v>
      </c>
      <c r="C451" s="16">
        <v>4</v>
      </c>
      <c r="D451" s="8" t="str">
        <f t="shared" si="7"/>
        <v>69-4</v>
      </c>
      <c r="E451" s="17">
        <f>IFERROR(VLOOKUP($A451,'CR ACT'!$A$3:$G$9999,2,0),"")</f>
        <v>0.60416666666666696</v>
      </c>
      <c r="F451" s="17" t="str">
        <f>IFERROR(VLOOKUP($A451,'CR ACT'!$A$3:$G$9999,3,0),"")</f>
        <v>NTA</v>
      </c>
      <c r="G451" s="16" t="str">
        <f>IFERROR(VLOOKUP($A451,'CR ACT'!$A$3:$G$9999,4,0),"")</f>
        <v>TVM-MC-CHPY</v>
      </c>
      <c r="H451" s="17" t="str">
        <f>IFERROR(VLOOKUP($A451,'CR ACT'!$A$3:$G$9999,5,0),"")</f>
        <v>PCD</v>
      </c>
      <c r="I451" s="17">
        <f>IFERROR(VLOOKUP($A451,'CR ACT'!$A$3:$G$9999,6,0),"")</f>
        <v>0.6805555555555558</v>
      </c>
      <c r="J451" s="18">
        <f>IFERROR(VLOOKUP($A451,'CR ACT'!$A$3:$G$9999,7,0),"")</f>
        <v>43</v>
      </c>
      <c r="K451" s="121"/>
    </row>
    <row r="452" spans="1:11" ht="15.75" hidden="1">
      <c r="A452" s="16">
        <v>452</v>
      </c>
      <c r="B452" s="123">
        <v>69</v>
      </c>
      <c r="C452" s="16">
        <v>5</v>
      </c>
      <c r="D452" s="8" t="str">
        <f t="shared" si="7"/>
        <v>69-5</v>
      </c>
      <c r="E452" s="17">
        <f>IFERROR(VLOOKUP($A452,'CR ACT'!$A$3:$G$9999,2,0),"")</f>
        <v>0.6875</v>
      </c>
      <c r="F452" s="17" t="str">
        <f>IFERROR(VLOOKUP($A452,'CR ACT'!$A$3:$G$9999,3,0),"")</f>
        <v>PCD</v>
      </c>
      <c r="G452" s="16" t="str">
        <f>IFERROR(VLOOKUP($A452,'CR ACT'!$A$3:$G$9999,4,0),"")</f>
        <v>MC-PTM-NH</v>
      </c>
      <c r="H452" s="17" t="str">
        <f>IFERROR(VLOOKUP($A452,'CR ACT'!$A$3:$G$9999,5,0),"")</f>
        <v>KLKV</v>
      </c>
      <c r="I452" s="17">
        <f>IFERROR(VLOOKUP($A452,'CR ACT'!$A$3:$G$9999,6,0),"")</f>
        <v>0.78472222222222221</v>
      </c>
      <c r="J452" s="18">
        <f>IFERROR(VLOOKUP($A452,'CR ACT'!$A$3:$G$9999,7,0),"")</f>
        <v>56</v>
      </c>
    </row>
    <row r="453" spans="1:11" ht="15.75" hidden="1">
      <c r="A453" s="16">
        <v>103</v>
      </c>
      <c r="B453" s="124">
        <v>69</v>
      </c>
      <c r="C453" s="16">
        <v>6</v>
      </c>
      <c r="D453" s="8" t="str">
        <f t="shared" si="7"/>
        <v>69-6</v>
      </c>
      <c r="E453" s="17">
        <f>IFERROR(VLOOKUP($A453,'CR ACT'!$A$3:$G$9999,2,0),"")</f>
        <v>0.78819444444444398</v>
      </c>
      <c r="F453" s="17" t="str">
        <f>IFERROR(VLOOKUP($A453,'CR ACT'!$A$3:$G$9999,3,0),"")</f>
        <v>KLKV</v>
      </c>
      <c r="G453" s="16" t="str">
        <f>IFERROR(VLOOKUP($A453,'CR ACT'!$A$3:$G$9999,4,0),"")</f>
        <v>NH</v>
      </c>
      <c r="H453" s="17" t="str">
        <f>IFERROR(VLOOKUP($A453,'CR ACT'!$A$3:$G$9999,5,0),"")</f>
        <v>PSL</v>
      </c>
      <c r="I453" s="17">
        <f>IFERROR(VLOOKUP($A453,'CR ACT'!$A$3:$G$9999,6,0),"")</f>
        <v>0.79166666666666619</v>
      </c>
      <c r="J453" s="18">
        <f>IFERROR(VLOOKUP($A453,'CR ACT'!$A$3:$G$9999,7,0),"")</f>
        <v>3.5</v>
      </c>
    </row>
    <row r="454" spans="1:11" ht="15.75" hidden="1">
      <c r="A454" s="16"/>
      <c r="B454" s="138"/>
      <c r="C454" s="16"/>
      <c r="D454" s="8" t="str">
        <f t="shared" si="7"/>
        <v>0</v>
      </c>
      <c r="E454" s="17" t="str">
        <f>IFERROR(VLOOKUP($A454,'CR ACT'!$A$3:$G$9999,2,0),"")</f>
        <v/>
      </c>
      <c r="F454" s="17" t="str">
        <f>IFERROR(VLOOKUP($A454,'CR ACT'!$A$3:$G$9999,3,0),"")</f>
        <v/>
      </c>
      <c r="G454" s="16" t="str">
        <f>IFERROR(VLOOKUP($A454,'CR ACT'!$A$3:$G$9999,4,0),"")</f>
        <v/>
      </c>
      <c r="H454" s="17" t="str">
        <f>IFERROR(VLOOKUP($A454,'CR ACT'!$A$3:$G$9999,5,0),"")</f>
        <v/>
      </c>
      <c r="I454" s="17" t="str">
        <f>IFERROR(VLOOKUP($A454,'CR ACT'!$A$3:$G$9999,6,0),"")</f>
        <v/>
      </c>
      <c r="J454" s="18" t="str">
        <f>IFERROR(VLOOKUP($A454,'CR ACT'!$A$3:$G$9999,7,0),"")</f>
        <v/>
      </c>
    </row>
    <row r="455" spans="1:11" ht="16.5" hidden="1" thickBot="1">
      <c r="A455" s="16"/>
      <c r="B455" s="138"/>
      <c r="C455" s="23"/>
      <c r="D455" s="8" t="str">
        <f t="shared" ref="D455:D516" si="8">B455&amp;-C455</f>
        <v>0</v>
      </c>
      <c r="E455" s="24" t="str">
        <f>IFERROR(VLOOKUP($A455,'CR ACT'!$A$3:$G$9999,2,0),"")</f>
        <v/>
      </c>
      <c r="F455" s="24" t="str">
        <f>IFERROR(VLOOKUP($A455,'CR ACT'!$A$3:$G$9999,3,0),"")</f>
        <v/>
      </c>
      <c r="G455" s="23" t="str">
        <f>IFERROR(VLOOKUP($A455,'CR ACT'!$A$3:$G$9999,4,0),"")</f>
        <v/>
      </c>
      <c r="H455" s="24" t="str">
        <f>IFERROR(VLOOKUP($A455,'CR ACT'!$A$3:$G$9999,5,0),"")</f>
        <v/>
      </c>
      <c r="I455" s="24" t="str">
        <f>IFERROR(VLOOKUP($A455,'CR ACT'!$A$3:$G$9999,6,0),"")</f>
        <v/>
      </c>
      <c r="J455" s="25" t="str">
        <f>IFERROR(VLOOKUP($A455,'CR ACT'!$A$3:$G$9999,7,0),"")</f>
        <v/>
      </c>
    </row>
    <row r="456" spans="1:11" ht="15.75" hidden="1">
      <c r="A456" s="7">
        <v>23</v>
      </c>
      <c r="B456" s="123">
        <v>70</v>
      </c>
      <c r="C456" s="8">
        <v>1</v>
      </c>
      <c r="D456" s="8" t="str">
        <f t="shared" si="8"/>
        <v>70-1</v>
      </c>
      <c r="E456" s="9">
        <f>IFERROR(VLOOKUP($A456,'CR ACT'!$A$3:$G$9999,2,0),"")</f>
        <v>0.4236111111111111</v>
      </c>
      <c r="F456" s="9" t="str">
        <f>IFERROR(VLOOKUP($A456,'CR ACT'!$A$3:$G$9999,3,0),"")</f>
        <v>PSL</v>
      </c>
      <c r="G456" s="8" t="str">
        <f>IFERROR(VLOOKUP($A456,'CR ACT'!$A$3:$G$9999,4,0),"")</f>
        <v>NH</v>
      </c>
      <c r="H456" s="9" t="str">
        <f>IFERROR(VLOOKUP($A456,'CR ACT'!$A$3:$G$9999,5,0),"")</f>
        <v>KLKV</v>
      </c>
      <c r="I456" s="9">
        <f>IFERROR(VLOOKUP($A456,'CR ACT'!$A$3:$G$9999,6,0),"")</f>
        <v>0.42708333333333331</v>
      </c>
      <c r="J456" s="10">
        <f>IFERROR(VLOOKUP($A456,'CR ACT'!$A$3:$G$9999,7,0),"")</f>
        <v>3.5</v>
      </c>
    </row>
    <row r="457" spans="1:11" ht="15.75" hidden="1">
      <c r="A457" s="16">
        <v>201</v>
      </c>
      <c r="B457" s="124">
        <v>70</v>
      </c>
      <c r="C457" s="16">
        <v>2</v>
      </c>
      <c r="D457" s="8" t="str">
        <f t="shared" si="8"/>
        <v>70-2</v>
      </c>
      <c r="E457" s="17">
        <f>IFERROR(VLOOKUP($A457,'CR ACT'!$A$3:$G$9999,2,0),"")</f>
        <v>0.42708333333333331</v>
      </c>
      <c r="F457" s="17" t="str">
        <f>IFERROR(VLOOKUP($A457,'CR ACT'!$A$3:$G$9999,3,0),"")</f>
        <v>KLKV</v>
      </c>
      <c r="G457" s="16" t="str">
        <f>IFERROR(VLOOKUP($A457,'CR ACT'!$A$3:$G$9999,4,0),"")</f>
        <v>NH</v>
      </c>
      <c r="H457" s="17" t="str">
        <f>IFERROR(VLOOKUP($A457,'CR ACT'!$A$3:$G$9999,5,0),"")</f>
        <v>TVM</v>
      </c>
      <c r="I457" s="17">
        <f>IFERROR(VLOOKUP($A457,'CR ACT'!$A$3:$G$9999,6,0),"")</f>
        <v>0.4826388888888889</v>
      </c>
      <c r="J457" s="18">
        <f>IFERROR(VLOOKUP($A457,'CR ACT'!$A$3:$G$9999,7,0),"")</f>
        <v>33.700000000000003</v>
      </c>
    </row>
    <row r="458" spans="1:11" ht="15.75" hidden="1">
      <c r="A458" s="16">
        <v>464</v>
      </c>
      <c r="B458" s="123">
        <v>13</v>
      </c>
      <c r="C458" s="16">
        <v>5</v>
      </c>
      <c r="D458" s="8" t="str">
        <f t="shared" si="8"/>
        <v>13-5</v>
      </c>
      <c r="E458" s="17">
        <f>IFERROR(VLOOKUP($A458,'CR ACT'!$A$3:$G$9999,2,0),"")</f>
        <v>0.74652777777777779</v>
      </c>
      <c r="F458" s="17" t="str">
        <f>IFERROR(VLOOKUP($A458,'CR ACT'!$A$3:$G$9999,3,0),"")</f>
        <v>MC</v>
      </c>
      <c r="G458" s="16" t="str">
        <f>IFERROR(VLOOKUP($A458,'CR ACT'!$A$3:$G$9999,4,0),"")</f>
        <v>NH</v>
      </c>
      <c r="H458" s="17" t="str">
        <f>IFERROR(VLOOKUP($A458,'CR ACT'!$A$3:$G$9999,5,0),"")</f>
        <v>KLKV</v>
      </c>
      <c r="I458" s="17">
        <f>IFERROR(VLOOKUP($A458,'CR ACT'!$A$3:$G$9999,6,0),"")</f>
        <v>0.81944444444444453</v>
      </c>
      <c r="J458" s="18">
        <f>IFERROR(VLOOKUP($A458,'CR ACT'!$A$3:$G$9999,7,0),"")</f>
        <v>40</v>
      </c>
      <c r="K458" s="121"/>
    </row>
    <row r="459" spans="1:11" ht="15.75" hidden="1">
      <c r="A459" s="16">
        <v>635</v>
      </c>
      <c r="B459" s="124">
        <v>70</v>
      </c>
      <c r="C459" s="16">
        <v>4</v>
      </c>
      <c r="D459" s="8" t="str">
        <f t="shared" si="8"/>
        <v>70-4</v>
      </c>
      <c r="E459" s="17">
        <f>IFERROR(VLOOKUP($A459,'CR ACT'!$A$3:$G$9999,2,0),"")</f>
        <v>0.54513888888888895</v>
      </c>
      <c r="F459" s="17" t="str">
        <f>IFERROR(VLOOKUP($A459,'CR ACT'!$A$3:$G$9999,3,0),"")</f>
        <v>KLKV</v>
      </c>
      <c r="G459" s="16" t="str">
        <f>IFERROR(VLOOKUP($A459,'CR ACT'!$A$3:$G$9999,4,0),"")</f>
        <v>PLKDA-PZKNU</v>
      </c>
      <c r="H459" s="17" t="str">
        <f>IFERROR(VLOOKUP($A459,'CR ACT'!$A$3:$G$9999,5,0),"")</f>
        <v>VLKA</v>
      </c>
      <c r="I459" s="17">
        <f>IFERROR(VLOOKUP($A459,'CR ACT'!$A$3:$G$9999,6,0),"")</f>
        <v>0.56597222222222221</v>
      </c>
      <c r="J459" s="18">
        <f>IFERROR(VLOOKUP($A459,'CR ACT'!$A$3:$G$9999,7,0),"")</f>
        <v>13</v>
      </c>
    </row>
    <row r="460" spans="1:11" ht="15.75" hidden="1">
      <c r="A460" s="16">
        <v>639</v>
      </c>
      <c r="B460" s="123">
        <v>70</v>
      </c>
      <c r="C460" s="16">
        <v>5</v>
      </c>
      <c r="D460" s="8" t="str">
        <f t="shared" si="8"/>
        <v>70-5</v>
      </c>
      <c r="E460" s="17">
        <f>IFERROR(VLOOKUP($A460,'CR ACT'!$A$3:$G$9999,2,0),"")</f>
        <v>0.57291666666666663</v>
      </c>
      <c r="F460" s="17" t="str">
        <f>IFERROR(VLOOKUP($A460,'CR ACT'!$A$3:$G$9999,3,0),"")</f>
        <v>VLKA</v>
      </c>
      <c r="G460" s="16" t="str">
        <f>IFERROR(VLOOKUP($A460,'CR ACT'!$A$3:$G$9999,4,0),"")</f>
        <v>PLKDA</v>
      </c>
      <c r="H460" s="17" t="str">
        <f>IFERROR(VLOOKUP($A460,'CR ACT'!$A$3:$G$9999,5,0),"")</f>
        <v>KLKV</v>
      </c>
      <c r="I460" s="17">
        <f>IFERROR(VLOOKUP($A460,'CR ACT'!$A$3:$G$9999,6,0),"")</f>
        <v>0.59374999999999989</v>
      </c>
      <c r="J460" s="18">
        <f>IFERROR(VLOOKUP($A460,'CR ACT'!$A$3:$G$9999,7,0),"")</f>
        <v>13</v>
      </c>
    </row>
    <row r="461" spans="1:11" ht="15.75" hidden="1">
      <c r="A461" s="16">
        <v>263</v>
      </c>
      <c r="B461" s="124">
        <v>70</v>
      </c>
      <c r="C461" s="16">
        <v>6</v>
      </c>
      <c r="D461" s="8" t="str">
        <f t="shared" si="8"/>
        <v>70-6</v>
      </c>
      <c r="E461" s="17">
        <f>IFERROR(VLOOKUP($A461,'CR ACT'!$A$3:$G$9999,2,0),"")</f>
        <v>0.61458333333333337</v>
      </c>
      <c r="F461" s="17" t="str">
        <f>IFERROR(VLOOKUP($A461,'CR ACT'!$A$3:$G$9999,3,0),"")</f>
        <v>KLKV</v>
      </c>
      <c r="G461" s="16" t="str">
        <f>IFERROR(VLOOKUP($A461,'CR ACT'!$A$3:$G$9999,4,0),"")</f>
        <v>NH</v>
      </c>
      <c r="H461" s="17" t="str">
        <f>IFERROR(VLOOKUP($A461,'CR ACT'!$A$3:$G$9999,5,0),"")</f>
        <v>TVM</v>
      </c>
      <c r="I461" s="17">
        <f>IFERROR(VLOOKUP($A461,'CR ACT'!$A$3:$G$9999,6,0),"")</f>
        <v>0.67013888888888895</v>
      </c>
      <c r="J461" s="18">
        <f>IFERROR(VLOOKUP($A461,'CR ACT'!$A$3:$G$9999,7,0),"")</f>
        <v>33.700000000000003</v>
      </c>
    </row>
    <row r="462" spans="1:11" ht="15.75" hidden="1">
      <c r="A462" s="16">
        <v>624</v>
      </c>
      <c r="B462" s="123">
        <v>70</v>
      </c>
      <c r="C462" s="16">
        <v>7</v>
      </c>
      <c r="D462" s="8" t="str">
        <f t="shared" si="8"/>
        <v>70-7</v>
      </c>
      <c r="E462" s="17">
        <f>IFERROR(VLOOKUP($A462,'CR ACT'!$A$3:$G$9999,2,0),"")</f>
        <v>0.71527777777777801</v>
      </c>
      <c r="F462" s="17" t="str">
        <f>IFERROR(VLOOKUP($A462,'CR ACT'!$A$3:$G$9999,3,0),"")</f>
        <v>TVM</v>
      </c>
      <c r="G462" s="16" t="str">
        <f>IFERROR(VLOOKUP($A462,'CR ACT'!$A$3:$G$9999,4,0),"")</f>
        <v>KTDA-MYL-KRKM</v>
      </c>
      <c r="H462" s="17" t="str">
        <f>IFERROR(VLOOKUP($A462,'CR ACT'!$A$3:$G$9999,5,0),"")</f>
        <v>PSL</v>
      </c>
      <c r="I462" s="17">
        <f>IFERROR(VLOOKUP($A462,'CR ACT'!$A$3:$G$9999,6,0),"")</f>
        <v>0.81250000000000022</v>
      </c>
      <c r="J462" s="18">
        <f>IFERROR(VLOOKUP($A462,'CR ACT'!$A$3:$G$9999,7,0),"")</f>
        <v>57</v>
      </c>
    </row>
    <row r="463" spans="1:11" ht="16.5" hidden="1" thickBot="1">
      <c r="A463" s="16"/>
      <c r="B463" s="124"/>
      <c r="C463" s="23"/>
      <c r="D463" s="8" t="str">
        <f t="shared" si="8"/>
        <v>0</v>
      </c>
      <c r="E463" s="24" t="str">
        <f>IFERROR(VLOOKUP($A463,'CR ACT'!$A$3:$G$9999,2,0),"")</f>
        <v/>
      </c>
      <c r="F463" s="24" t="str">
        <f>IFERROR(VLOOKUP($A463,'CR ACT'!$A$3:$G$9999,3,0),"")</f>
        <v/>
      </c>
      <c r="G463" s="23" t="str">
        <f>IFERROR(VLOOKUP($A463,'CR ACT'!$A$3:$G$9999,4,0),"")</f>
        <v/>
      </c>
      <c r="H463" s="24" t="str">
        <f>IFERROR(VLOOKUP($A463,'CR ACT'!$A$3:$G$9999,5,0),"")</f>
        <v/>
      </c>
      <c r="I463" s="24" t="str">
        <f>IFERROR(VLOOKUP($A463,'CR ACT'!$A$3:$G$9999,6,0),"")</f>
        <v/>
      </c>
      <c r="J463" s="25" t="str">
        <f>IFERROR(VLOOKUP($A463,'CR ACT'!$A$3:$G$9999,7,0),"")</f>
        <v/>
      </c>
    </row>
    <row r="464" spans="1:11" ht="15.75" hidden="1">
      <c r="A464" s="7">
        <v>20</v>
      </c>
      <c r="B464" s="123">
        <v>71</v>
      </c>
      <c r="C464" s="8">
        <v>1</v>
      </c>
      <c r="D464" s="8" t="str">
        <f t="shared" si="8"/>
        <v>71-1</v>
      </c>
      <c r="E464" s="9">
        <f>IFERROR(VLOOKUP($A464,'CR ACT'!$A$3:$G$9999,2,0),"")</f>
        <v>0.26388888888888901</v>
      </c>
      <c r="F464" s="9" t="str">
        <f>IFERROR(VLOOKUP($A464,'CR ACT'!$A$3:$G$9999,3,0),"")</f>
        <v>PSL</v>
      </c>
      <c r="G464" s="8" t="str">
        <f>IFERROR(VLOOKUP($A464,'CR ACT'!$A$3:$G$9999,4,0),"")</f>
        <v>NH</v>
      </c>
      <c r="H464" s="9" t="str">
        <f>IFERROR(VLOOKUP($A464,'CR ACT'!$A$3:$G$9999,5,0),"")</f>
        <v>KLKV</v>
      </c>
      <c r="I464" s="9">
        <f>IFERROR(VLOOKUP($A464,'CR ACT'!$A$3:$G$9999,6,0),"")</f>
        <v>0.26736111111111122</v>
      </c>
      <c r="J464" s="10">
        <f>IFERROR(VLOOKUP($A464,'CR ACT'!$A$3:$G$9999,7,0),"")</f>
        <v>3.5</v>
      </c>
    </row>
    <row r="465" spans="1:11" ht="15.75" hidden="1">
      <c r="A465" s="16">
        <v>633</v>
      </c>
      <c r="B465" s="124">
        <v>71</v>
      </c>
      <c r="C465" s="16">
        <v>2</v>
      </c>
      <c r="D465" s="8" t="str">
        <f t="shared" si="8"/>
        <v>71-2</v>
      </c>
      <c r="E465" s="17">
        <f>IFERROR(VLOOKUP($A465,'CR ACT'!$A$3:$G$9999,2,0),"")</f>
        <v>0.27083333333333331</v>
      </c>
      <c r="F465" s="17" t="str">
        <f>IFERROR(VLOOKUP($A465,'CR ACT'!$A$3:$G$9999,3,0),"")</f>
        <v>KLKV</v>
      </c>
      <c r="G465" s="16" t="str">
        <f>IFERROR(VLOOKUP($A465,'CR ACT'!$A$3:$G$9999,4,0),"")</f>
        <v>PLKDA-PZKNU</v>
      </c>
      <c r="H465" s="17" t="str">
        <f>IFERROR(VLOOKUP($A465,'CR ACT'!$A$3:$G$9999,5,0),"")</f>
        <v>VLKA</v>
      </c>
      <c r="I465" s="17">
        <f>IFERROR(VLOOKUP($A465,'CR ACT'!$A$3:$G$9999,6,0),"")</f>
        <v>0.29166666666666663</v>
      </c>
      <c r="J465" s="18">
        <f>IFERROR(VLOOKUP($A465,'CR ACT'!$A$3:$G$9999,7,0),"")</f>
        <v>13</v>
      </c>
      <c r="K465" s="121"/>
    </row>
    <row r="466" spans="1:11" ht="15.75" hidden="1">
      <c r="A466" s="16">
        <v>637</v>
      </c>
      <c r="B466" s="123">
        <v>71</v>
      </c>
      <c r="C466" s="16">
        <v>3</v>
      </c>
      <c r="D466" s="8" t="str">
        <f t="shared" si="8"/>
        <v>71-3</v>
      </c>
      <c r="E466" s="17">
        <f>IFERROR(VLOOKUP($A466,'CR ACT'!$A$3:$G$9999,2,0),"")</f>
        <v>0.29861111111111099</v>
      </c>
      <c r="F466" s="17" t="str">
        <f>IFERROR(VLOOKUP($A466,'CR ACT'!$A$3:$G$9999,3,0),"")</f>
        <v>VLKA</v>
      </c>
      <c r="G466" s="16" t="str">
        <f>IFERROR(VLOOKUP($A466,'CR ACT'!$A$3:$G$9999,4,0),"")</f>
        <v>PLKDA</v>
      </c>
      <c r="H466" s="17" t="str">
        <f>IFERROR(VLOOKUP($A466,'CR ACT'!$A$3:$G$9999,5,0),"")</f>
        <v>KLKV</v>
      </c>
      <c r="I466" s="17">
        <f>IFERROR(VLOOKUP($A466,'CR ACT'!$A$3:$G$9999,6,0),"")</f>
        <v>0.31944444444444431</v>
      </c>
      <c r="J466" s="18">
        <f>IFERROR(VLOOKUP($A466,'CR ACT'!$A$3:$G$9999,7,0),"")</f>
        <v>13</v>
      </c>
    </row>
    <row r="467" spans="1:11" ht="31.5" hidden="1">
      <c r="A467" s="16">
        <v>666</v>
      </c>
      <c r="B467" s="124">
        <v>71</v>
      </c>
      <c r="C467" s="16">
        <v>4</v>
      </c>
      <c r="D467" s="8" t="str">
        <f t="shared" si="8"/>
        <v>71-4</v>
      </c>
      <c r="E467" s="17">
        <f>IFERROR(VLOOKUP($A467,'CR ACT'!$A$3:$G$9999,2,0),"")</f>
        <v>0.32638888888888901</v>
      </c>
      <c r="F467" s="17" t="str">
        <f>IFERROR(VLOOKUP($A467,'CR ACT'!$A$3:$G$9999,3,0),"")</f>
        <v>KLKV</v>
      </c>
      <c r="G467" s="16" t="str">
        <f>IFERROR(VLOOKUP($A467,'CR ACT'!$A$3:$G$9999,4,0),"")</f>
        <v>PKM-NTA-TVM-PTM</v>
      </c>
      <c r="H467" s="17" t="str">
        <f>IFERROR(VLOOKUP($A467,'CR ACT'!$A$3:$G$9999,5,0),"")</f>
        <v>MC</v>
      </c>
      <c r="I467" s="17">
        <f>IFERROR(VLOOKUP($A467,'CR ACT'!$A$3:$G$9999,6,0),"")</f>
        <v>0.4027777777777779</v>
      </c>
      <c r="J467" s="18">
        <f>IFERROR(VLOOKUP($A467,'CR ACT'!$A$3:$G$9999,7,0),"")</f>
        <v>42</v>
      </c>
    </row>
    <row r="468" spans="1:11" ht="15.75" hidden="1">
      <c r="A468" s="16">
        <v>499</v>
      </c>
      <c r="B468" s="123">
        <v>72</v>
      </c>
      <c r="C468" s="16">
        <v>5</v>
      </c>
      <c r="D468" s="8" t="str">
        <f t="shared" si="8"/>
        <v>72-5</v>
      </c>
      <c r="E468" s="17">
        <f>IFERROR(VLOOKUP($A468,'CR ACT'!$A$3:$G$9999,2,0),"")</f>
        <v>0.75347222222222221</v>
      </c>
      <c r="F468" s="17" t="str">
        <f>IFERROR(VLOOKUP($A468,'CR ACT'!$A$3:$G$9999,3,0),"")</f>
        <v>TVM</v>
      </c>
      <c r="G468" s="16" t="str">
        <f>IFERROR(VLOOKUP($A468,'CR ACT'!$A$3:$G$9999,4,0),"")</f>
        <v>NH-KLKV</v>
      </c>
      <c r="H468" s="17" t="str">
        <f>IFERROR(VLOOKUP($A468,'CR ACT'!$A$3:$G$9999,5,0),"")</f>
        <v>PSL</v>
      </c>
      <c r="I468" s="17">
        <f>IFERROR(VLOOKUP($A468,'CR ACT'!$A$3:$G$9999,6,0),"")</f>
        <v>0.81597222222222221</v>
      </c>
      <c r="J468" s="18">
        <f>IFERROR(VLOOKUP($A468,'CR ACT'!$A$3:$G$9999,7,0),"")</f>
        <v>37.200000000000003</v>
      </c>
    </row>
    <row r="469" spans="1:11" ht="15.75" hidden="1">
      <c r="A469" s="16">
        <v>229</v>
      </c>
      <c r="B469" s="124">
        <v>71</v>
      </c>
      <c r="C469" s="16">
        <v>6</v>
      </c>
      <c r="D469" s="8" t="str">
        <f t="shared" si="8"/>
        <v>71-6</v>
      </c>
      <c r="E469" s="17">
        <f>IFERROR(VLOOKUP($A469,'CR ACT'!$A$3:$G$9999,2,0),"")</f>
        <v>0.49305555555555558</v>
      </c>
      <c r="F469" s="17" t="str">
        <f>IFERROR(VLOOKUP($A469,'CR ACT'!$A$3:$G$9999,3,0),"")</f>
        <v>KLKV</v>
      </c>
      <c r="G469" s="16" t="str">
        <f>IFERROR(VLOOKUP($A469,'CR ACT'!$A$3:$G$9999,4,0),"")</f>
        <v>NH</v>
      </c>
      <c r="H469" s="17" t="str">
        <f>IFERROR(VLOOKUP($A469,'CR ACT'!$A$3:$G$9999,5,0),"")</f>
        <v>TVM</v>
      </c>
      <c r="I469" s="17">
        <f>IFERROR(VLOOKUP($A469,'CR ACT'!$A$3:$G$9999,6,0),"")</f>
        <v>0.54861111111111116</v>
      </c>
      <c r="J469" s="18">
        <f>IFERROR(VLOOKUP($A469,'CR ACT'!$A$3:$G$9999,7,0),"")</f>
        <v>33.700000000000003</v>
      </c>
    </row>
    <row r="470" spans="1:11" ht="15.75" hidden="1">
      <c r="A470" s="16">
        <v>466</v>
      </c>
      <c r="B470" s="123">
        <v>54</v>
      </c>
      <c r="C470" s="16">
        <v>5</v>
      </c>
      <c r="D470" s="8" t="str">
        <f t="shared" si="8"/>
        <v>54-5</v>
      </c>
      <c r="E470" s="17">
        <f>IFERROR(VLOOKUP($A470,'CR ACT'!$A$3:$G$9999,2,0),"")</f>
        <v>0.73611111111111116</v>
      </c>
      <c r="F470" s="17" t="str">
        <f>IFERROR(VLOOKUP($A470,'CR ACT'!$A$3:$G$9999,3,0),"")</f>
        <v>TVM</v>
      </c>
      <c r="G470" s="16" t="str">
        <f>IFERROR(VLOOKUP($A470,'CR ACT'!$A$3:$G$9999,4,0),"")</f>
        <v>NH</v>
      </c>
      <c r="H470" s="17" t="str">
        <f>IFERROR(VLOOKUP($A470,'CR ACT'!$A$3:$G$9999,5,0),"")</f>
        <v>KLKV</v>
      </c>
      <c r="I470" s="17">
        <f>IFERROR(VLOOKUP($A470,'CR ACT'!$A$3:$G$9999,6,0),"")</f>
        <v>0.79166666666666674</v>
      </c>
      <c r="J470" s="18">
        <f>IFERROR(VLOOKUP($A470,'CR ACT'!$A$3:$G$9999,7,0),"")</f>
        <v>33.700000000000003</v>
      </c>
    </row>
    <row r="471" spans="1:11" ht="16.5" hidden="1" thickBot="1">
      <c r="A471" s="16">
        <v>92</v>
      </c>
      <c r="B471" s="124">
        <v>71</v>
      </c>
      <c r="C471" s="23">
        <v>8</v>
      </c>
      <c r="D471" s="8" t="str">
        <f t="shared" si="8"/>
        <v>71-8</v>
      </c>
      <c r="E471" s="24">
        <f>IFERROR(VLOOKUP($A471,'CR ACT'!$A$3:$G$9999,2,0),"")</f>
        <v>0.61458333333333337</v>
      </c>
      <c r="F471" s="24" t="str">
        <f>IFERROR(VLOOKUP($A471,'CR ACT'!$A$3:$G$9999,3,0),"")</f>
        <v>KLKV</v>
      </c>
      <c r="G471" s="23" t="str">
        <f>IFERROR(VLOOKUP($A471,'CR ACT'!$A$3:$G$9999,4,0),"")</f>
        <v>NH</v>
      </c>
      <c r="H471" s="24" t="str">
        <f>IFERROR(VLOOKUP($A471,'CR ACT'!$A$3:$G$9999,5,0),"")</f>
        <v>PSL</v>
      </c>
      <c r="I471" s="24">
        <f>IFERROR(VLOOKUP($A471,'CR ACT'!$A$3:$G$9999,6,0),"")</f>
        <v>0.62152777777777779</v>
      </c>
      <c r="J471" s="25">
        <f>IFERROR(VLOOKUP($A471,'CR ACT'!$A$3:$G$9999,7,0),"")</f>
        <v>3.5</v>
      </c>
    </row>
    <row r="472" spans="1:11" ht="15.75" hidden="1">
      <c r="A472" s="7">
        <v>24</v>
      </c>
      <c r="B472" s="123">
        <v>24</v>
      </c>
      <c r="C472" s="8">
        <v>1</v>
      </c>
      <c r="D472" s="8" t="str">
        <f t="shared" si="8"/>
        <v>24-1</v>
      </c>
      <c r="E472" s="9">
        <f>IFERROR(VLOOKUP($A472,'CR ACT'!$A$3:$G$9999,2,0),"")</f>
        <v>0.34027777777777773</v>
      </c>
      <c r="F472" s="9" t="str">
        <f>IFERROR(VLOOKUP($A472,'CR ACT'!$A$3:$G$9999,3,0),"")</f>
        <v>PSL</v>
      </c>
      <c r="G472" s="8" t="str">
        <f>IFERROR(VLOOKUP($A472,'CR ACT'!$A$3:$G$9999,4,0),"")</f>
        <v>NH</v>
      </c>
      <c r="H472" s="9" t="str">
        <f>IFERROR(VLOOKUP($A472,'CR ACT'!$A$3:$G$9999,5,0),"")</f>
        <v>KLKV</v>
      </c>
      <c r="I472" s="9">
        <f>IFERROR(VLOOKUP($A472,'CR ACT'!$A$3:$G$9999,6,0),"")</f>
        <v>0.34722222222222215</v>
      </c>
      <c r="J472" s="10">
        <f>IFERROR(VLOOKUP($A472,'CR ACT'!$A$3:$G$9999,7,0),"")</f>
        <v>3.5</v>
      </c>
    </row>
    <row r="473" spans="1:11" ht="15.75" hidden="1">
      <c r="A473" s="16">
        <v>154</v>
      </c>
      <c r="B473" s="124">
        <v>24</v>
      </c>
      <c r="C473" s="16">
        <v>2</v>
      </c>
      <c r="D473" s="8" t="str">
        <f t="shared" si="8"/>
        <v>24-2</v>
      </c>
      <c r="E473" s="17">
        <f>IFERROR(VLOOKUP($A473,'CR ACT'!$A$3:$G$9999,2,0),"")</f>
        <v>0.64583333333333337</v>
      </c>
      <c r="F473" s="17" t="str">
        <f>IFERROR(VLOOKUP($A473,'CR ACT'!$A$3:$G$9999,3,0),"")</f>
        <v>KLKV</v>
      </c>
      <c r="G473" s="16" t="str">
        <f>IFERROR(VLOOKUP($A473,'CR ACT'!$A$3:$G$9999,4,0),"")</f>
        <v>PSL-KRKM-DVPM</v>
      </c>
      <c r="H473" s="17" t="str">
        <f>IFERROR(VLOOKUP($A473,'CR ACT'!$A$3:$G$9999,5,0),"")</f>
        <v>MC</v>
      </c>
      <c r="I473" s="17">
        <f>IFERROR(VLOOKUP($A473,'CR ACT'!$A$3:$G$9999,6,0),"")</f>
        <v>0.72222222222222232</v>
      </c>
      <c r="J473" s="18">
        <f>IFERROR(VLOOKUP($A473,'CR ACT'!$A$3:$G$9999,7,0),"")</f>
        <v>44</v>
      </c>
      <c r="K473" s="121"/>
    </row>
    <row r="474" spans="1:11" ht="15.75" hidden="1">
      <c r="A474" s="16">
        <v>472</v>
      </c>
      <c r="B474" s="123">
        <v>15</v>
      </c>
      <c r="C474" s="16">
        <v>5</v>
      </c>
      <c r="D474" s="8" t="str">
        <f t="shared" si="8"/>
        <v>15-5</v>
      </c>
      <c r="E474" s="17">
        <f>IFERROR(VLOOKUP($A474,'CR ACT'!$A$3:$G$9999,2,0),"")</f>
        <v>0.76736111111111105</v>
      </c>
      <c r="F474" s="17" t="str">
        <f>IFERROR(VLOOKUP($A474,'CR ACT'!$A$3:$G$9999,3,0),"")</f>
        <v>MC</v>
      </c>
      <c r="G474" s="16" t="str">
        <f>IFERROR(VLOOKUP($A474,'CR ACT'!$A$3:$G$9999,4,0),"")</f>
        <v>NH</v>
      </c>
      <c r="H474" s="17" t="str">
        <f>IFERROR(VLOOKUP($A474,'CR ACT'!$A$3:$G$9999,5,0),"")</f>
        <v>KLKV</v>
      </c>
      <c r="I474" s="17">
        <f>IFERROR(VLOOKUP($A474,'CR ACT'!$A$3:$G$9999,6,0),"")</f>
        <v>0.84027777777777779</v>
      </c>
      <c r="J474" s="18">
        <f>IFERROR(VLOOKUP($A474,'CR ACT'!$A$3:$G$9999,7,0),"")</f>
        <v>40</v>
      </c>
    </row>
    <row r="475" spans="1:11" ht="15.75" hidden="1">
      <c r="A475" s="16">
        <v>153</v>
      </c>
      <c r="B475" s="124">
        <v>24</v>
      </c>
      <c r="C475" s="16">
        <v>4</v>
      </c>
      <c r="D475" s="8" t="str">
        <f t="shared" si="8"/>
        <v>24-4</v>
      </c>
      <c r="E475" s="17">
        <f>IFERROR(VLOOKUP($A475,'CR ACT'!$A$3:$G$9999,2,0),"")</f>
        <v>0.4826388888888889</v>
      </c>
      <c r="F475" s="17" t="str">
        <f>IFERROR(VLOOKUP($A475,'CR ACT'!$A$3:$G$9999,3,0),"")</f>
        <v>KLKV</v>
      </c>
      <c r="G475" s="16" t="str">
        <f>IFERROR(VLOOKUP($A475,'CR ACT'!$A$3:$G$9999,4,0),"")</f>
        <v>NH</v>
      </c>
      <c r="H475" s="17" t="str">
        <f>IFERROR(VLOOKUP($A475,'CR ACT'!$A$3:$G$9999,5,0),"")</f>
        <v>TVM</v>
      </c>
      <c r="I475" s="17">
        <f>IFERROR(VLOOKUP($A475,'CR ACT'!$A$3:$G$9999,6,0),"")</f>
        <v>0.53819444444444442</v>
      </c>
      <c r="J475" s="18">
        <f>IFERROR(VLOOKUP($A475,'CR ACT'!$A$3:$G$9999,7,0),"")</f>
        <v>33.700000000000003</v>
      </c>
    </row>
    <row r="476" spans="1:11" ht="15.75" hidden="1">
      <c r="A476" s="16">
        <v>328</v>
      </c>
      <c r="B476" s="123">
        <v>39</v>
      </c>
      <c r="C476" s="16">
        <v>5</v>
      </c>
      <c r="D476" s="8" t="str">
        <f t="shared" si="8"/>
        <v>39-5</v>
      </c>
      <c r="E476" s="17">
        <f>IFERROR(VLOOKUP($A476,'CR ACT'!$A$3:$G$9999,2,0),"")</f>
        <v>0.77083333333333337</v>
      </c>
      <c r="F476" s="17" t="str">
        <f>IFERROR(VLOOKUP($A476,'CR ACT'!$A$3:$G$9999,3,0),"")</f>
        <v>TVM</v>
      </c>
      <c r="G476" s="16" t="str">
        <f>IFERROR(VLOOKUP($A476,'CR ACT'!$A$3:$G$9999,4,0),"")</f>
        <v>NH</v>
      </c>
      <c r="H476" s="17" t="str">
        <f>IFERROR(VLOOKUP($A476,'CR ACT'!$A$3:$G$9999,5,0),"")</f>
        <v>NTA</v>
      </c>
      <c r="I476" s="17">
        <f>IFERROR(VLOOKUP($A476,'CR ACT'!$A$3:$G$9999,6,0),"")</f>
        <v>0.80555555555555558</v>
      </c>
      <c r="J476" s="18">
        <f>IFERROR(VLOOKUP($A476,'CR ACT'!$A$3:$G$9999,7,0),"")</f>
        <v>20</v>
      </c>
    </row>
    <row r="477" spans="1:11" ht="15.75" hidden="1">
      <c r="A477" s="16">
        <v>150</v>
      </c>
      <c r="B477" s="124">
        <v>24</v>
      </c>
      <c r="C477" s="16">
        <v>6</v>
      </c>
      <c r="D477" s="8" t="str">
        <f t="shared" si="8"/>
        <v>24-6</v>
      </c>
      <c r="E477" s="17">
        <f>IFERROR(VLOOKUP($A477,'CR ACT'!$A$3:$G$9999,2,0),"")</f>
        <v>0.61805555555555558</v>
      </c>
      <c r="F477" s="17" t="str">
        <f>IFERROR(VLOOKUP($A477,'CR ACT'!$A$3:$G$9999,3,0),"")</f>
        <v>KLKV</v>
      </c>
      <c r="G477" s="16" t="str">
        <f>IFERROR(VLOOKUP($A477,'CR ACT'!$A$3:$G$9999,4,0),"")</f>
        <v>NH</v>
      </c>
      <c r="H477" s="17" t="str">
        <f>IFERROR(VLOOKUP($A477,'CR ACT'!$A$3:$G$9999,5,0),"")</f>
        <v>TVM</v>
      </c>
      <c r="I477" s="17">
        <f>IFERROR(VLOOKUP($A477,'CR ACT'!$A$3:$G$9999,6,0),"")</f>
        <v>0.67361111111111116</v>
      </c>
      <c r="J477" s="18">
        <f>IFERROR(VLOOKUP($A477,'CR ACT'!$A$3:$G$9999,7,0),"")</f>
        <v>33.700000000000003</v>
      </c>
    </row>
    <row r="478" spans="1:11" ht="15.75" hidden="1">
      <c r="A478" s="16">
        <v>473</v>
      </c>
      <c r="B478" s="123">
        <v>61</v>
      </c>
      <c r="C478" s="16">
        <v>5</v>
      </c>
      <c r="D478" s="8" t="str">
        <f t="shared" si="8"/>
        <v>61-5</v>
      </c>
      <c r="E478" s="17">
        <f>IFERROR(VLOOKUP($A478,'CR ACT'!$A$3:$G$9999,2,0),"")</f>
        <v>0.78472222222222199</v>
      </c>
      <c r="F478" s="17" t="str">
        <f>IFERROR(VLOOKUP($A478,'CR ACT'!$A$3:$G$9999,3,0),"")</f>
        <v>TVM</v>
      </c>
      <c r="G478" s="16" t="str">
        <f>IFERROR(VLOOKUP($A478,'CR ACT'!$A$3:$G$9999,4,0),"")</f>
        <v>NH</v>
      </c>
      <c r="H478" s="17" t="str">
        <f>IFERROR(VLOOKUP($A478,'CR ACT'!$A$3:$G$9999,5,0),"")</f>
        <v>KLKV</v>
      </c>
      <c r="I478" s="17">
        <f>IFERROR(VLOOKUP($A478,'CR ACT'!$A$3:$G$9999,6,0),"")</f>
        <v>0.84722222222222199</v>
      </c>
      <c r="J478" s="18">
        <f>IFERROR(VLOOKUP($A478,'CR ACT'!$A$3:$G$9999,7,0),"")</f>
        <v>33.700000000000003</v>
      </c>
    </row>
    <row r="479" spans="1:11" ht="16.5" hidden="1" thickBot="1">
      <c r="A479" s="16">
        <v>84</v>
      </c>
      <c r="B479" s="124">
        <v>24</v>
      </c>
      <c r="C479" s="23">
        <v>8</v>
      </c>
      <c r="D479" s="8" t="str">
        <f t="shared" si="8"/>
        <v>24-8</v>
      </c>
      <c r="E479" s="24">
        <f>IFERROR(VLOOKUP($A479,'CR ACT'!$A$3:$G$9999,2,0),"")</f>
        <v>0.74305555555555547</v>
      </c>
      <c r="F479" s="24" t="str">
        <f>IFERROR(VLOOKUP($A479,'CR ACT'!$A$3:$G$9999,3,0),"")</f>
        <v>KLKV</v>
      </c>
      <c r="G479" s="23" t="str">
        <f>IFERROR(VLOOKUP($A479,'CR ACT'!$A$3:$G$9999,4,0),"")</f>
        <v>NH</v>
      </c>
      <c r="H479" s="24" t="str">
        <f>IFERROR(VLOOKUP($A479,'CR ACT'!$A$3:$G$9999,5,0),"")</f>
        <v>PSL</v>
      </c>
      <c r="I479" s="24">
        <f>IFERROR(VLOOKUP($A479,'CR ACT'!$A$3:$G$9999,6,0),"")</f>
        <v>0.74999999999999989</v>
      </c>
      <c r="J479" s="25">
        <f>IFERROR(VLOOKUP($A479,'CR ACT'!$A$3:$G$9999,7,0),"")</f>
        <v>3.5</v>
      </c>
    </row>
    <row r="480" spans="1:11" ht="15.75" hidden="1">
      <c r="A480" s="7">
        <v>59</v>
      </c>
      <c r="B480" s="123">
        <v>39</v>
      </c>
      <c r="C480" s="8">
        <v>1</v>
      </c>
      <c r="D480" s="8" t="str">
        <f t="shared" si="8"/>
        <v>39-1</v>
      </c>
      <c r="E480" s="9">
        <f>IFERROR(VLOOKUP($A480,'CR ACT'!$A$3:$G$9999,2,0),"")</f>
        <v>0.5625</v>
      </c>
      <c r="F480" s="9" t="str">
        <f>IFERROR(VLOOKUP($A480,'CR ACT'!$A$3:$G$9999,3,0),"")</f>
        <v>PSL</v>
      </c>
      <c r="G480" s="8" t="str">
        <f>IFERROR(VLOOKUP($A480,'CR ACT'!$A$3:$G$9999,4,0),"")</f>
        <v>NH</v>
      </c>
      <c r="H480" s="9" t="str">
        <f>IFERROR(VLOOKUP($A480,'CR ACT'!$A$3:$G$9999,5,0),"")</f>
        <v>KLKV</v>
      </c>
      <c r="I480" s="9">
        <f>IFERROR(VLOOKUP($A480,'CR ACT'!$A$3:$G$9999,6,0),"")</f>
        <v>0.56597222222222221</v>
      </c>
      <c r="J480" s="10">
        <f>IFERROR(VLOOKUP($A480,'CR ACT'!$A$3:$G$9999,7,0),"")</f>
        <v>3.5</v>
      </c>
    </row>
    <row r="481" spans="1:11" ht="15.75" hidden="1">
      <c r="A481" s="16">
        <v>146</v>
      </c>
      <c r="B481" s="124">
        <v>39</v>
      </c>
      <c r="C481" s="16">
        <v>2</v>
      </c>
      <c r="D481" s="8" t="str">
        <f t="shared" si="8"/>
        <v>39-2</v>
      </c>
      <c r="E481" s="17">
        <f>IFERROR(VLOOKUP($A481,'CR ACT'!$A$3:$G$9999,2,0),"")</f>
        <v>0.55555555555555558</v>
      </c>
      <c r="F481" s="17" t="str">
        <f>IFERROR(VLOOKUP($A481,'CR ACT'!$A$3:$G$9999,3,0),"")</f>
        <v>PSL</v>
      </c>
      <c r="G481" s="16" t="str">
        <f>IFERROR(VLOOKUP($A481,'CR ACT'!$A$3:$G$9999,4,0),"")</f>
        <v>KLKV-NH</v>
      </c>
      <c r="H481" s="17" t="str">
        <f>IFERROR(VLOOKUP($A481,'CR ACT'!$A$3:$G$9999,5,0),"")</f>
        <v>TVM</v>
      </c>
      <c r="I481" s="17">
        <f>IFERROR(VLOOKUP($A481,'CR ACT'!$A$3:$G$9999,6,0),"")</f>
        <v>0.625</v>
      </c>
      <c r="J481" s="18">
        <f>IFERROR(VLOOKUP($A481,'CR ACT'!$A$3:$G$9999,7,0),"")</f>
        <v>37.200000000000003</v>
      </c>
      <c r="K481" s="121"/>
    </row>
    <row r="482" spans="1:11" ht="15.75" hidden="1">
      <c r="A482" s="16">
        <v>484</v>
      </c>
      <c r="B482" s="123">
        <v>32</v>
      </c>
      <c r="C482" s="16">
        <v>5</v>
      </c>
      <c r="D482" s="8" t="str">
        <f t="shared" si="8"/>
        <v>32-5</v>
      </c>
      <c r="E482" s="17">
        <f>IFERROR(VLOOKUP($A482,'CR ACT'!$A$3:$G$9999,2,0),"")</f>
        <v>0.79861111111111116</v>
      </c>
      <c r="F482" s="17" t="str">
        <f>IFERROR(VLOOKUP($A482,'CR ACT'!$A$3:$G$9999,3,0),"")</f>
        <v>MC</v>
      </c>
      <c r="G482" s="16" t="str">
        <f>IFERROR(VLOOKUP($A482,'CR ACT'!$A$3:$G$9999,4,0),"")</f>
        <v>NH-KLKV</v>
      </c>
      <c r="H482" s="17" t="str">
        <f>IFERROR(VLOOKUP($A482,'CR ACT'!$A$3:$G$9999,5,0),"")</f>
        <v>PSL</v>
      </c>
      <c r="I482" s="17">
        <f>IFERROR(VLOOKUP($A482,'CR ACT'!$A$3:$G$9999,6,0),"")</f>
        <v>0.88194444444444453</v>
      </c>
      <c r="J482" s="18">
        <f>IFERROR(VLOOKUP($A482,'CR ACT'!$A$3:$G$9999,7,0),"")</f>
        <v>43.5</v>
      </c>
    </row>
    <row r="483" spans="1:11" ht="15.75" hidden="1">
      <c r="A483" s="16">
        <v>131</v>
      </c>
      <c r="B483" s="124">
        <v>39</v>
      </c>
      <c r="C483" s="16">
        <v>4</v>
      </c>
      <c r="D483" s="8" t="str">
        <f t="shared" si="8"/>
        <v>39-4</v>
      </c>
      <c r="E483" s="17">
        <f>IFERROR(VLOOKUP($A483,'CR ACT'!$A$3:$G$9999,2,0),"")</f>
        <v>0.69444444444444453</v>
      </c>
      <c r="F483" s="17" t="str">
        <f>IFERROR(VLOOKUP($A483,'CR ACT'!$A$3:$G$9999,3,0),"")</f>
        <v>KLKV</v>
      </c>
      <c r="G483" s="16" t="str">
        <f>IFERROR(VLOOKUP($A483,'CR ACT'!$A$3:$G$9999,4,0),"")</f>
        <v>NH</v>
      </c>
      <c r="H483" s="17" t="str">
        <f>IFERROR(VLOOKUP($A483,'CR ACT'!$A$3:$G$9999,5,0),"")</f>
        <v>MC</v>
      </c>
      <c r="I483" s="17">
        <f>IFERROR(VLOOKUP($A483,'CR ACT'!$A$3:$G$9999,6,0),"")</f>
        <v>0.76388888888888895</v>
      </c>
      <c r="J483" s="18">
        <f>IFERROR(VLOOKUP($A483,'CR ACT'!$A$3:$G$9999,7,0),"")</f>
        <v>40</v>
      </c>
    </row>
    <row r="484" spans="1:11" ht="15.75" hidden="1">
      <c r="A484" s="16">
        <v>479</v>
      </c>
      <c r="B484" s="123">
        <v>17</v>
      </c>
      <c r="C484" s="16">
        <v>5</v>
      </c>
      <c r="D484" s="8" t="str">
        <f t="shared" si="8"/>
        <v>17-5</v>
      </c>
      <c r="E484" s="17">
        <f>IFERROR(VLOOKUP($A484,'CR ACT'!$A$3:$G$9999,2,0),"")</f>
        <v>0.80555555555555602</v>
      </c>
      <c r="F484" s="17" t="str">
        <f>IFERROR(VLOOKUP($A484,'CR ACT'!$A$3:$G$9999,3,0),"")</f>
        <v>TVM</v>
      </c>
      <c r="G484" s="16" t="str">
        <f>IFERROR(VLOOKUP($A484,'CR ACT'!$A$3:$G$9999,4,0),"")</f>
        <v>NH</v>
      </c>
      <c r="H484" s="17" t="str">
        <f>IFERROR(VLOOKUP($A484,'CR ACT'!$A$3:$G$9999,5,0),"")</f>
        <v>KLKV</v>
      </c>
      <c r="I484" s="17">
        <f>IFERROR(VLOOKUP($A484,'CR ACT'!$A$3:$G$9999,6,0),"")</f>
        <v>0.86805555555555602</v>
      </c>
      <c r="J484" s="18">
        <f>IFERROR(VLOOKUP($A484,'CR ACT'!$A$3:$G$9999,7,0),"")</f>
        <v>33.700000000000003</v>
      </c>
    </row>
    <row r="485" spans="1:11" ht="15.75" hidden="1">
      <c r="A485" s="16">
        <v>311</v>
      </c>
      <c r="B485" s="124">
        <v>39</v>
      </c>
      <c r="C485" s="16">
        <v>6</v>
      </c>
      <c r="D485" s="8" t="str">
        <f t="shared" si="8"/>
        <v>39-6</v>
      </c>
      <c r="E485" s="17">
        <f>IFERROR(VLOOKUP($A485,'CR ACT'!$A$3:$G$9999,2,0),"")</f>
        <v>0.8125</v>
      </c>
      <c r="F485" s="17" t="str">
        <f>IFERROR(VLOOKUP($A485,'CR ACT'!$A$3:$G$9999,3,0),"")</f>
        <v>NTA</v>
      </c>
      <c r="G485" s="16" t="str">
        <f>IFERROR(VLOOKUP($A485,'CR ACT'!$A$3:$G$9999,4,0),"")</f>
        <v>NH</v>
      </c>
      <c r="H485" s="17" t="str">
        <f>IFERROR(VLOOKUP($A485,'CR ACT'!$A$3:$G$9999,5,0),"")</f>
        <v>TVM</v>
      </c>
      <c r="I485" s="17">
        <f>IFERROR(VLOOKUP($A485,'CR ACT'!$A$3:$G$9999,6,0),"")</f>
        <v>0.84722222222222221</v>
      </c>
      <c r="J485" s="18">
        <f>IFERROR(VLOOKUP($A485,'CR ACT'!$A$3:$G$9999,7,0),"")</f>
        <v>20</v>
      </c>
    </row>
    <row r="486" spans="1:11" ht="15.75" hidden="1">
      <c r="A486" s="16">
        <v>478</v>
      </c>
      <c r="B486" s="123">
        <v>21</v>
      </c>
      <c r="C486" s="16">
        <v>5</v>
      </c>
      <c r="D486" s="8" t="str">
        <f t="shared" si="8"/>
        <v>21-5</v>
      </c>
      <c r="E486" s="17">
        <f>IFERROR(VLOOKUP($A486,'CR ACT'!$A$3:$G$9999,2,0),"")</f>
        <v>0.80902777777777801</v>
      </c>
      <c r="F486" s="17" t="str">
        <f>IFERROR(VLOOKUP($A486,'CR ACT'!$A$3:$G$9999,3,0),"")</f>
        <v>MC</v>
      </c>
      <c r="G486" s="16" t="str">
        <f>IFERROR(VLOOKUP($A486,'CR ACT'!$A$3:$G$9999,4,0),"")</f>
        <v>NH</v>
      </c>
      <c r="H486" s="17" t="str">
        <f>IFERROR(VLOOKUP($A486,'CR ACT'!$A$3:$G$9999,5,0),"")</f>
        <v>KLKV</v>
      </c>
      <c r="I486" s="17">
        <f>IFERROR(VLOOKUP($A486,'CR ACT'!$A$3:$G$9999,6,0),"")</f>
        <v>0.87847222222222243</v>
      </c>
      <c r="J486" s="18">
        <f>IFERROR(VLOOKUP($A486,'CR ACT'!$A$3:$G$9999,7,0),"")</f>
        <v>40</v>
      </c>
    </row>
    <row r="487" spans="1:11" ht="16.5" hidden="1" thickBot="1">
      <c r="A487" s="16">
        <v>104</v>
      </c>
      <c r="B487" s="124">
        <v>39</v>
      </c>
      <c r="C487" s="23">
        <v>8</v>
      </c>
      <c r="D487" s="8" t="str">
        <f t="shared" si="8"/>
        <v>39-8</v>
      </c>
      <c r="E487" s="24">
        <f>IFERROR(VLOOKUP($A487,'CR ACT'!$A$3:$G$9999,2,0),"")</f>
        <v>0.95486111111111116</v>
      </c>
      <c r="F487" s="24" t="str">
        <f>IFERROR(VLOOKUP($A487,'CR ACT'!$A$3:$G$9999,3,0),"")</f>
        <v>KLKV</v>
      </c>
      <c r="G487" s="23" t="str">
        <f>IFERROR(VLOOKUP($A487,'CR ACT'!$A$3:$G$9999,4,0),"")</f>
        <v>NH</v>
      </c>
      <c r="H487" s="24" t="str">
        <f>IFERROR(VLOOKUP($A487,'CR ACT'!$A$3:$G$9999,5,0),"")</f>
        <v>PSL</v>
      </c>
      <c r="I487" s="24">
        <f>IFERROR(VLOOKUP($A487,'CR ACT'!$A$3:$G$9999,6,0),"")</f>
        <v>0.95833333333333337</v>
      </c>
      <c r="J487" s="25">
        <f>IFERROR(VLOOKUP($A487,'CR ACT'!$A$3:$G$9999,7,0),"")</f>
        <v>3.5</v>
      </c>
    </row>
    <row r="488" spans="1:11" ht="15.75" hidden="1">
      <c r="A488" s="7">
        <v>44</v>
      </c>
      <c r="B488" s="123">
        <v>61</v>
      </c>
      <c r="C488" s="8">
        <v>1</v>
      </c>
      <c r="D488" s="8" t="str">
        <f t="shared" si="8"/>
        <v>61-1</v>
      </c>
      <c r="E488" s="9">
        <f>IFERROR(VLOOKUP($A488,'CR ACT'!$A$3:$G$9999,2,0),"")</f>
        <v>0.54166666666666663</v>
      </c>
      <c r="F488" s="9" t="str">
        <f>IFERROR(VLOOKUP($A488,'CR ACT'!$A$3:$G$9999,3,0),"")</f>
        <v>PSL</v>
      </c>
      <c r="G488" s="8" t="str">
        <f>IFERROR(VLOOKUP($A488,'CR ACT'!$A$3:$G$9999,4,0),"")</f>
        <v>NH</v>
      </c>
      <c r="H488" s="9" t="str">
        <f>IFERROR(VLOOKUP($A488,'CR ACT'!$A$3:$G$9999,5,0),"")</f>
        <v>KLKV</v>
      </c>
      <c r="I488" s="9">
        <f>IFERROR(VLOOKUP($A488,'CR ACT'!$A$3:$G$9999,6,0),"")</f>
        <v>0.54861111111111105</v>
      </c>
      <c r="J488" s="10">
        <f>IFERROR(VLOOKUP($A488,'CR ACT'!$A$3:$G$9999,7,0),"")</f>
        <v>3.5</v>
      </c>
    </row>
    <row r="489" spans="1:11" ht="15.75" hidden="1">
      <c r="A489" s="16">
        <v>271</v>
      </c>
      <c r="B489" s="124">
        <v>61</v>
      </c>
      <c r="C489" s="16">
        <v>2</v>
      </c>
      <c r="D489" s="8" t="str">
        <f t="shared" si="8"/>
        <v>61-2</v>
      </c>
      <c r="E489" s="17">
        <f>IFERROR(VLOOKUP($A489,'CR ACT'!$A$3:$G$9999,2,0),"")</f>
        <v>0.55555555555555558</v>
      </c>
      <c r="F489" s="17" t="str">
        <f>IFERROR(VLOOKUP($A489,'CR ACT'!$A$3:$G$9999,3,0),"")</f>
        <v>KLKV</v>
      </c>
      <c r="G489" s="16" t="str">
        <f>IFERROR(VLOOKUP($A489,'CR ACT'!$A$3:$G$9999,4,0),"")</f>
        <v>NH</v>
      </c>
      <c r="H489" s="17" t="str">
        <f>IFERROR(VLOOKUP($A489,'CR ACT'!$A$3:$G$9999,5,0),"")</f>
        <v>MC</v>
      </c>
      <c r="I489" s="17">
        <f>IFERROR(VLOOKUP($A489,'CR ACT'!$A$3:$G$9999,6,0),"")</f>
        <v>0.625</v>
      </c>
      <c r="J489" s="18">
        <f>IFERROR(VLOOKUP($A489,'CR ACT'!$A$3:$G$9999,7,0),"")</f>
        <v>40</v>
      </c>
      <c r="K489" s="121"/>
    </row>
    <row r="490" spans="1:11" ht="15.75" hidden="1">
      <c r="A490" s="16">
        <v>485</v>
      </c>
      <c r="B490" s="123">
        <v>19</v>
      </c>
      <c r="C490" s="16">
        <v>5</v>
      </c>
      <c r="D490" s="8" t="str">
        <f t="shared" si="8"/>
        <v>19-5</v>
      </c>
      <c r="E490" s="17">
        <f>IFERROR(VLOOKUP($A490,'CR ACT'!$A$3:$G$9999,2,0),"")</f>
        <v>0.81597222222222221</v>
      </c>
      <c r="F490" s="17" t="str">
        <f>IFERROR(VLOOKUP($A490,'CR ACT'!$A$3:$G$9999,3,0),"")</f>
        <v>TVM</v>
      </c>
      <c r="G490" s="16" t="str">
        <f>IFERROR(VLOOKUP($A490,'CR ACT'!$A$3:$G$9999,4,0),"")</f>
        <v>NH</v>
      </c>
      <c r="H490" s="17" t="str">
        <f>IFERROR(VLOOKUP($A490,'CR ACT'!$A$3:$G$9999,5,0),"")</f>
        <v>KLKV</v>
      </c>
      <c r="I490" s="17">
        <f>IFERROR(VLOOKUP($A490,'CR ACT'!$A$3:$G$9999,6,0),"")</f>
        <v>0.87152777777777779</v>
      </c>
      <c r="J490" s="18">
        <f>IFERROR(VLOOKUP($A490,'CR ACT'!$A$3:$G$9999,7,0),"")</f>
        <v>33.700000000000003</v>
      </c>
    </row>
    <row r="491" spans="1:11" ht="15.75" hidden="1">
      <c r="A491" s="16">
        <v>284</v>
      </c>
      <c r="B491" s="124">
        <v>61</v>
      </c>
      <c r="C491" s="16">
        <v>4</v>
      </c>
      <c r="D491" s="8" t="str">
        <f t="shared" si="8"/>
        <v>61-4</v>
      </c>
      <c r="E491" s="17">
        <f>IFERROR(VLOOKUP($A491,'CR ACT'!$A$3:$G$9999,2,0),"")</f>
        <v>0.70833333333333337</v>
      </c>
      <c r="F491" s="17" t="str">
        <f>IFERROR(VLOOKUP($A491,'CR ACT'!$A$3:$G$9999,3,0),"")</f>
        <v>KLKV</v>
      </c>
      <c r="G491" s="16" t="str">
        <f>IFERROR(VLOOKUP($A491,'CR ACT'!$A$3:$G$9999,4,0),"")</f>
        <v>NH</v>
      </c>
      <c r="H491" s="17" t="str">
        <f>IFERROR(VLOOKUP($A491,'CR ACT'!$A$3:$G$9999,5,0),"")</f>
        <v>TVM</v>
      </c>
      <c r="I491" s="17">
        <f>IFERROR(VLOOKUP($A491,'CR ACT'!$A$3:$G$9999,6,0),"")</f>
        <v>0.76388888888888895</v>
      </c>
      <c r="J491" s="18">
        <f>IFERROR(VLOOKUP($A491,'CR ACT'!$A$3:$G$9999,7,0),"")</f>
        <v>33.700000000000003</v>
      </c>
    </row>
    <row r="492" spans="1:11" ht="15.75" hidden="1">
      <c r="A492" s="16">
        <v>487</v>
      </c>
      <c r="B492" s="123">
        <v>23</v>
      </c>
      <c r="C492" s="16">
        <v>5</v>
      </c>
      <c r="D492" s="8" t="str">
        <f t="shared" si="8"/>
        <v>23-5</v>
      </c>
      <c r="E492" s="17">
        <f>IFERROR(VLOOKUP($A492,'CR ACT'!$A$3:$G$9999,2,0),"")</f>
        <v>0.83333333333333304</v>
      </c>
      <c r="F492" s="17" t="str">
        <f>IFERROR(VLOOKUP($A492,'CR ACT'!$A$3:$G$9999,3,0),"")</f>
        <v>TVM</v>
      </c>
      <c r="G492" s="16" t="str">
        <f>IFERROR(VLOOKUP($A492,'CR ACT'!$A$3:$G$9999,4,0),"")</f>
        <v>NH</v>
      </c>
      <c r="H492" s="17" t="str">
        <f>IFERROR(VLOOKUP($A492,'CR ACT'!$A$3:$G$9999,5,0),"")</f>
        <v>KLKV</v>
      </c>
      <c r="I492" s="17">
        <f>IFERROR(VLOOKUP($A492,'CR ACT'!$A$3:$G$9999,6,0),"")</f>
        <v>0.88888888888888862</v>
      </c>
      <c r="J492" s="18">
        <f>IFERROR(VLOOKUP($A492,'CR ACT'!$A$3:$G$9999,7,0),"")</f>
        <v>33.700000000000003</v>
      </c>
    </row>
    <row r="493" spans="1:11" ht="15.75" hidden="1">
      <c r="A493" s="16">
        <v>107</v>
      </c>
      <c r="B493" s="124">
        <v>61</v>
      </c>
      <c r="C493" s="16">
        <v>6</v>
      </c>
      <c r="D493" s="8" t="str">
        <f t="shared" si="8"/>
        <v>61-6</v>
      </c>
      <c r="E493" s="17">
        <f>IFERROR(VLOOKUP($A493,'CR ACT'!$A$3:$G$9999,2,0),"")</f>
        <v>0.85416666666666663</v>
      </c>
      <c r="F493" s="17" t="str">
        <f>IFERROR(VLOOKUP($A493,'CR ACT'!$A$3:$G$9999,3,0),"")</f>
        <v>KLKV</v>
      </c>
      <c r="G493" s="16" t="str">
        <f>IFERROR(VLOOKUP($A493,'CR ACT'!$A$3:$G$9999,4,0),"")</f>
        <v>NH</v>
      </c>
      <c r="H493" s="17" t="str">
        <f>IFERROR(VLOOKUP($A493,'CR ACT'!$A$3:$G$9999,5,0),"")</f>
        <v>PSL</v>
      </c>
      <c r="I493" s="17">
        <f>IFERROR(VLOOKUP($A493,'CR ACT'!$A$3:$G$9999,6,0),"")</f>
        <v>0.86111111111111105</v>
      </c>
      <c r="J493" s="18">
        <f>IFERROR(VLOOKUP($A493,'CR ACT'!$A$3:$G$9999,7,0),"")</f>
        <v>3.5</v>
      </c>
    </row>
    <row r="494" spans="1:11" ht="15.75" hidden="1">
      <c r="A494" s="16"/>
      <c r="B494" s="123"/>
      <c r="C494" s="16"/>
      <c r="D494" s="8" t="str">
        <f t="shared" si="8"/>
        <v>0</v>
      </c>
      <c r="E494" s="17" t="str">
        <f>IFERROR(VLOOKUP($A494,'CR ACT'!$A$3:$G$9999,2,0),"")</f>
        <v/>
      </c>
      <c r="F494" s="17" t="str">
        <f>IFERROR(VLOOKUP($A494,'CR ACT'!$A$3:$G$9999,3,0),"")</f>
        <v/>
      </c>
      <c r="G494" s="16" t="str">
        <f>IFERROR(VLOOKUP($A494,'CR ACT'!$A$3:$G$9999,4,0),"")</f>
        <v/>
      </c>
      <c r="H494" s="17" t="str">
        <f>IFERROR(VLOOKUP($A494,'CR ACT'!$A$3:$G$9999,5,0),"")</f>
        <v/>
      </c>
      <c r="I494" s="17" t="str">
        <f>IFERROR(VLOOKUP($A494,'CR ACT'!$A$3:$G$9999,6,0),"")</f>
        <v/>
      </c>
      <c r="J494" s="18" t="str">
        <f>IFERROR(VLOOKUP($A494,'CR ACT'!$A$3:$G$9999,7,0),"")</f>
        <v/>
      </c>
    </row>
    <row r="495" spans="1:11" ht="16.5" hidden="1" thickBot="1">
      <c r="A495" s="16"/>
      <c r="B495" s="124"/>
      <c r="C495" s="23"/>
      <c r="D495" s="8" t="str">
        <f t="shared" si="8"/>
        <v>0</v>
      </c>
      <c r="E495" s="24" t="str">
        <f>IFERROR(VLOOKUP($A495,'CR ACT'!$A$3:$G$9999,2,0),"")</f>
        <v/>
      </c>
      <c r="F495" s="24" t="str">
        <f>IFERROR(VLOOKUP($A495,'CR ACT'!$A$3:$G$9999,3,0),"")</f>
        <v/>
      </c>
      <c r="G495" s="23" t="str">
        <f>IFERROR(VLOOKUP($A495,'CR ACT'!$A$3:$G$9999,4,0),"")</f>
        <v/>
      </c>
      <c r="H495" s="24" t="str">
        <f>IFERROR(VLOOKUP($A495,'CR ACT'!$A$3:$G$9999,5,0),"")</f>
        <v/>
      </c>
      <c r="I495" s="24" t="str">
        <f>IFERROR(VLOOKUP($A495,'CR ACT'!$A$3:$G$9999,6,0),"")</f>
        <v/>
      </c>
      <c r="J495" s="25" t="str">
        <f>IFERROR(VLOOKUP($A495,'CR ACT'!$A$3:$G$9999,7,0),"")</f>
        <v/>
      </c>
    </row>
    <row r="496" spans="1:11" ht="15.75" hidden="1">
      <c r="A496" s="7">
        <v>10</v>
      </c>
      <c r="B496" s="123">
        <v>63</v>
      </c>
      <c r="C496" s="8">
        <v>1</v>
      </c>
      <c r="D496" s="8" t="str">
        <f t="shared" si="8"/>
        <v>63-1</v>
      </c>
      <c r="E496" s="9">
        <f>IFERROR(VLOOKUP($A496,'CR ACT'!$A$3:$G$9999,2,0),"")</f>
        <v>0.27083333333333331</v>
      </c>
      <c r="F496" s="9" t="str">
        <f>IFERROR(VLOOKUP($A496,'CR ACT'!$A$3:$G$9999,3,0),"")</f>
        <v>PSL</v>
      </c>
      <c r="G496" s="8" t="str">
        <f>IFERROR(VLOOKUP($A496,'CR ACT'!$A$3:$G$9999,4,0),"")</f>
        <v>NH</v>
      </c>
      <c r="H496" s="9" t="str">
        <f>IFERROR(VLOOKUP($A496,'CR ACT'!$A$3:$G$9999,5,0),"")</f>
        <v>KLKV</v>
      </c>
      <c r="I496" s="9">
        <f>IFERROR(VLOOKUP($A496,'CR ACT'!$A$3:$G$9999,6,0),"")</f>
        <v>0.27777777777777773</v>
      </c>
      <c r="J496" s="10">
        <f>IFERROR(VLOOKUP($A496,'CR ACT'!$A$3:$G$9999,7,0),"")</f>
        <v>3.5</v>
      </c>
    </row>
    <row r="497" spans="1:11" ht="15.75" hidden="1">
      <c r="A497" s="16">
        <v>127</v>
      </c>
      <c r="B497" s="124">
        <v>63</v>
      </c>
      <c r="C497" s="16">
        <v>2</v>
      </c>
      <c r="D497" s="8" t="str">
        <f t="shared" si="8"/>
        <v>63-2</v>
      </c>
      <c r="E497" s="17">
        <f>IFERROR(VLOOKUP($A497,'CR ACT'!$A$3:$G$9999,2,0),"")</f>
        <v>0.28472222222222221</v>
      </c>
      <c r="F497" s="17" t="str">
        <f>IFERROR(VLOOKUP($A497,'CR ACT'!$A$3:$G$9999,3,0),"")</f>
        <v>KLKV</v>
      </c>
      <c r="G497" s="16" t="str">
        <f>IFERROR(VLOOKUP($A497,'CR ACT'!$A$3:$G$9999,4,0),"")</f>
        <v>NH</v>
      </c>
      <c r="H497" s="17" t="str">
        <f>IFERROR(VLOOKUP($A497,'CR ACT'!$A$3:$G$9999,5,0),"")</f>
        <v>TVM</v>
      </c>
      <c r="I497" s="17">
        <f>IFERROR(VLOOKUP($A497,'CR ACT'!$A$3:$G$9999,6,0),"")</f>
        <v>0.34027777777777779</v>
      </c>
      <c r="J497" s="18">
        <f>IFERROR(VLOOKUP($A497,'CR ACT'!$A$3:$G$9999,7,0),"")</f>
        <v>33.700000000000003</v>
      </c>
      <c r="K497" s="121"/>
    </row>
    <row r="498" spans="1:11" ht="15.75" hidden="1">
      <c r="A498" s="16">
        <v>489</v>
      </c>
      <c r="B498" s="123">
        <v>66</v>
      </c>
      <c r="C498" s="16">
        <v>5</v>
      </c>
      <c r="D498" s="8" t="str">
        <f t="shared" si="8"/>
        <v>66-5</v>
      </c>
      <c r="E498" s="17">
        <f>IFERROR(VLOOKUP($A498,'CR ACT'!$A$3:$G$9999,2,0),"")</f>
        <v>0.86111111111111116</v>
      </c>
      <c r="F498" s="17" t="str">
        <f>IFERROR(VLOOKUP($A498,'CR ACT'!$A$3:$G$9999,3,0),"")</f>
        <v>MC</v>
      </c>
      <c r="G498" s="16" t="str">
        <f>IFERROR(VLOOKUP($A498,'CR ACT'!$A$3:$G$9999,4,0),"")</f>
        <v>NH</v>
      </c>
      <c r="H498" s="17" t="str">
        <f>IFERROR(VLOOKUP($A498,'CR ACT'!$A$3:$G$9999,5,0),"")</f>
        <v>KLKV</v>
      </c>
      <c r="I498" s="17">
        <f>IFERROR(VLOOKUP($A498,'CR ACT'!$A$3:$G$9999,6,0),"")</f>
        <v>0.93055555555555558</v>
      </c>
      <c r="J498" s="18">
        <f>IFERROR(VLOOKUP($A498,'CR ACT'!$A$3:$G$9999,7,0),"")</f>
        <v>40</v>
      </c>
    </row>
    <row r="499" spans="1:11" ht="15.75" hidden="1">
      <c r="A499" s="16">
        <v>125</v>
      </c>
      <c r="B499" s="124">
        <v>63</v>
      </c>
      <c r="C499" s="16">
        <v>4</v>
      </c>
      <c r="D499" s="8" t="str">
        <f t="shared" si="8"/>
        <v>63-4</v>
      </c>
      <c r="E499" s="17">
        <f>IFERROR(VLOOKUP($A499,'CR ACT'!$A$3:$G$9999,2,0),"")</f>
        <v>0.39930555555555558</v>
      </c>
      <c r="F499" s="17" t="str">
        <f>IFERROR(VLOOKUP($A499,'CR ACT'!$A$3:$G$9999,3,0),"")</f>
        <v>NTA</v>
      </c>
      <c r="G499" s="16" t="str">
        <f>IFERROR(VLOOKUP($A499,'CR ACT'!$A$3:$G$9999,4,0),"")</f>
        <v>NH</v>
      </c>
      <c r="H499" s="17" t="str">
        <f>IFERROR(VLOOKUP($A499,'CR ACT'!$A$3:$G$9999,5,0),"")</f>
        <v>TVM</v>
      </c>
      <c r="I499" s="17">
        <f>IFERROR(VLOOKUP($A499,'CR ACT'!$A$3:$G$9999,6,0),"")</f>
        <v>0.43055555555555558</v>
      </c>
      <c r="J499" s="18">
        <f>IFERROR(VLOOKUP($A499,'CR ACT'!$A$3:$G$9999,7,0),"")</f>
        <v>20.7</v>
      </c>
    </row>
    <row r="500" spans="1:11" ht="15.75" hidden="1">
      <c r="A500" s="16">
        <v>492</v>
      </c>
      <c r="B500" s="123">
        <v>47</v>
      </c>
      <c r="C500" s="16">
        <v>5</v>
      </c>
      <c r="D500" s="8" t="str">
        <f t="shared" si="8"/>
        <v>47-5</v>
      </c>
      <c r="E500" s="17">
        <f>IFERROR(VLOOKUP($A500,'CR ACT'!$A$3:$G$9999,2,0),"")</f>
        <v>0.86805555555555602</v>
      </c>
      <c r="F500" s="17" t="str">
        <f>IFERROR(VLOOKUP($A500,'CR ACT'!$A$3:$G$9999,3,0),"")</f>
        <v>TVM</v>
      </c>
      <c r="G500" s="16" t="str">
        <f>IFERROR(VLOOKUP($A500,'CR ACT'!$A$3:$G$9999,4,0),"")</f>
        <v>NH</v>
      </c>
      <c r="H500" s="17" t="str">
        <f>IFERROR(VLOOKUP($A500,'CR ACT'!$A$3:$G$9999,5,0),"")</f>
        <v>KLKV</v>
      </c>
      <c r="I500" s="17">
        <f>IFERROR(VLOOKUP($A500,'CR ACT'!$A$3:$G$9999,6,0),"")</f>
        <v>0.9236111111111116</v>
      </c>
      <c r="J500" s="18">
        <f>IFERROR(VLOOKUP($A500,'CR ACT'!$A$3:$G$9999,7,0),"")</f>
        <v>33.700000000000003</v>
      </c>
    </row>
    <row r="501" spans="1:11" ht="15.75" hidden="1">
      <c r="A501" s="16">
        <v>275</v>
      </c>
      <c r="B501" s="124">
        <v>63</v>
      </c>
      <c r="C501" s="16">
        <v>6</v>
      </c>
      <c r="D501" s="8" t="str">
        <f t="shared" si="8"/>
        <v>63-6</v>
      </c>
      <c r="E501" s="17">
        <f>IFERROR(VLOOKUP($A501,'CR ACT'!$A$3:$G$9999,2,0),"")</f>
        <v>0.59722222222222221</v>
      </c>
      <c r="F501" s="17" t="str">
        <f>IFERROR(VLOOKUP($A501,'CR ACT'!$A$3:$G$9999,3,0),"")</f>
        <v>KLKV</v>
      </c>
      <c r="G501" s="16" t="str">
        <f>IFERROR(VLOOKUP($A501,'CR ACT'!$A$3:$G$9999,4,0),"")</f>
        <v>NH</v>
      </c>
      <c r="H501" s="17" t="str">
        <f>IFERROR(VLOOKUP($A501,'CR ACT'!$A$3:$G$9999,5,0),"")</f>
        <v>TVM</v>
      </c>
      <c r="I501" s="17">
        <f>IFERROR(VLOOKUP($A501,'CR ACT'!$A$3:$G$9999,6,0),"")</f>
        <v>0.65625</v>
      </c>
      <c r="J501" s="18">
        <f>IFERROR(VLOOKUP($A501,'CR ACT'!$A$3:$G$9999,7,0),"")</f>
        <v>33.700000000000003</v>
      </c>
    </row>
    <row r="502" spans="1:11" ht="15.75" hidden="1">
      <c r="A502" s="16">
        <v>498</v>
      </c>
      <c r="B502" s="123">
        <v>62</v>
      </c>
      <c r="C502" s="16">
        <v>6</v>
      </c>
      <c r="D502" s="8" t="str">
        <f t="shared" si="8"/>
        <v>62-6</v>
      </c>
      <c r="E502" s="17">
        <f>IFERROR(VLOOKUP($A502,'CR ACT'!$A$3:$G$9999,2,0),"")</f>
        <v>0.875</v>
      </c>
      <c r="F502" s="17" t="str">
        <f>IFERROR(VLOOKUP($A502,'CR ACT'!$A$3:$G$9999,3,0),"")</f>
        <v>TVM</v>
      </c>
      <c r="G502" s="16" t="str">
        <f>IFERROR(VLOOKUP($A502,'CR ACT'!$A$3:$G$9999,4,0),"")</f>
        <v>NH</v>
      </c>
      <c r="H502" s="17" t="str">
        <f>IFERROR(VLOOKUP($A502,'CR ACT'!$A$3:$G$9999,5,0),"")</f>
        <v>KLKV</v>
      </c>
      <c r="I502" s="17">
        <f>IFERROR(VLOOKUP($A502,'CR ACT'!$A$3:$G$9999,6,0),"")</f>
        <v>0.92708333333333326</v>
      </c>
      <c r="J502" s="18">
        <f>IFERROR(VLOOKUP($A502,'CR ACT'!$A$3:$G$9999,7,0),"")</f>
        <v>33.700000000000003</v>
      </c>
    </row>
    <row r="503" spans="1:11" ht="16.5" hidden="1" thickBot="1">
      <c r="A503" s="16">
        <v>94</v>
      </c>
      <c r="B503" s="124">
        <v>63</v>
      </c>
      <c r="C503" s="23">
        <v>8</v>
      </c>
      <c r="D503" s="8" t="str">
        <f t="shared" si="8"/>
        <v>63-8</v>
      </c>
      <c r="E503" s="24">
        <f>IFERROR(VLOOKUP($A503,'CR ACT'!$A$3:$G$9999,2,0),"")</f>
        <v>0.72916666666666663</v>
      </c>
      <c r="F503" s="24" t="str">
        <f>IFERROR(VLOOKUP($A503,'CR ACT'!$A$3:$G$9999,3,0),"")</f>
        <v>KLKV</v>
      </c>
      <c r="G503" s="23" t="str">
        <f>IFERROR(VLOOKUP($A503,'CR ACT'!$A$3:$G$9999,4,0),"")</f>
        <v>NH</v>
      </c>
      <c r="H503" s="24" t="str">
        <f>IFERROR(VLOOKUP($A503,'CR ACT'!$A$3:$G$9999,5,0),"")</f>
        <v>PSL</v>
      </c>
      <c r="I503" s="24">
        <f>IFERROR(VLOOKUP($A503,'CR ACT'!$A$3:$G$9999,6,0),"")</f>
        <v>0.73611111111111105</v>
      </c>
      <c r="J503" s="25">
        <f>IFERROR(VLOOKUP($A503,'CR ACT'!$A$3:$G$9999,7,0),"")</f>
        <v>3.5</v>
      </c>
    </row>
    <row r="504" spans="1:11" ht="15.75" hidden="1">
      <c r="A504" s="7">
        <v>52</v>
      </c>
      <c r="B504" s="123">
        <v>67</v>
      </c>
      <c r="C504" s="8">
        <v>1</v>
      </c>
      <c r="D504" s="8" t="str">
        <f t="shared" si="8"/>
        <v>67-1</v>
      </c>
      <c r="E504" s="9">
        <f>IFERROR(VLOOKUP($A504,'CR ACT'!$A$3:$G$9999,2,0),"")</f>
        <v>0.44444444444444442</v>
      </c>
      <c r="F504" s="9" t="str">
        <f>IFERROR(VLOOKUP($A504,'CR ACT'!$A$3:$G$9999,3,0),"")</f>
        <v>PSL</v>
      </c>
      <c r="G504" s="8" t="str">
        <f>IFERROR(VLOOKUP($A504,'CR ACT'!$A$3:$G$9999,4,0),"")</f>
        <v>NH</v>
      </c>
      <c r="H504" s="9" t="str">
        <f>IFERROR(VLOOKUP($A504,'CR ACT'!$A$3:$G$9999,5,0),"")</f>
        <v>KLKV</v>
      </c>
      <c r="I504" s="9">
        <f>IFERROR(VLOOKUP($A504,'CR ACT'!$A$3:$G$9999,6,0),"")</f>
        <v>0.45138888888888884</v>
      </c>
      <c r="J504" s="10">
        <f>IFERROR(VLOOKUP($A504,'CR ACT'!$A$3:$G$9999,7,0),"")</f>
        <v>3.5</v>
      </c>
    </row>
    <row r="505" spans="1:11" ht="15.75">
      <c r="A505" s="16">
        <v>656</v>
      </c>
      <c r="B505" s="124">
        <v>67</v>
      </c>
      <c r="C505" s="16">
        <v>2</v>
      </c>
      <c r="D505" s="8" t="str">
        <f t="shared" si="8"/>
        <v>67-2</v>
      </c>
      <c r="E505" s="17">
        <f>IFERROR(VLOOKUP($A505,'CR ACT'!$A$3:$G$9999,2,0),"")</f>
        <v>0.45833333333333331</v>
      </c>
      <c r="F505" s="17" t="str">
        <f>IFERROR(VLOOKUP($A505,'CR ACT'!$A$3:$G$9999,3,0),"")</f>
        <v>KLKV</v>
      </c>
      <c r="G505" s="16" t="str">
        <f>IFERROR(VLOOKUP($A505,'CR ACT'!$A$3:$G$9999,4,0),"")</f>
        <v>PVR-VZM-BYPASS</v>
      </c>
      <c r="H505" s="17" t="str">
        <f>IFERROR(VLOOKUP($A505,'CR ACT'!$A$3:$G$9999,5,0),"")</f>
        <v>TVM</v>
      </c>
      <c r="I505" s="17">
        <f>IFERROR(VLOOKUP($A505,'CR ACT'!$A$3:$G$9999,6,0),"")</f>
        <v>0.54166666666666663</v>
      </c>
      <c r="J505" s="18">
        <f>IFERROR(VLOOKUP($A505,'CR ACT'!$A$3:$G$9999,7,0),"")</f>
        <v>45</v>
      </c>
      <c r="K505" s="121"/>
    </row>
    <row r="506" spans="1:11" ht="15.75" hidden="1">
      <c r="A506" s="16">
        <v>667</v>
      </c>
      <c r="B506" s="123">
        <v>67</v>
      </c>
      <c r="C506" s="16">
        <v>3</v>
      </c>
      <c r="D506" s="8" t="str">
        <f t="shared" si="8"/>
        <v>67-3</v>
      </c>
      <c r="E506" s="17">
        <f>IFERROR(VLOOKUP($A506,'CR ACT'!$A$3:$G$9999,2,0),"")</f>
        <v>0.54861111111111105</v>
      </c>
      <c r="F506" s="17" t="str">
        <f>IFERROR(VLOOKUP($A506,'CR ACT'!$A$3:$G$9999,3,0),"")</f>
        <v>TVM</v>
      </c>
      <c r="G506" s="16" t="str">
        <f>IFERROR(VLOOKUP($A506,'CR ACT'!$A$3:$G$9999,4,0),"")</f>
        <v>VZM-PVR</v>
      </c>
      <c r="H506" s="17" t="str">
        <f>IFERROR(VLOOKUP($A506,'CR ACT'!$A$3:$G$9999,5,0),"")</f>
        <v>KLKV</v>
      </c>
      <c r="I506" s="17">
        <f>IFERROR(VLOOKUP($A506,'CR ACT'!$A$3:$G$9999,6,0),"")</f>
        <v>0.63194444444444431</v>
      </c>
      <c r="J506" s="18">
        <f>IFERROR(VLOOKUP($A506,'CR ACT'!$A$3:$G$9999,7,0),"")</f>
        <v>45</v>
      </c>
    </row>
    <row r="507" spans="1:11" ht="15.75" hidden="1">
      <c r="A507" s="16">
        <v>290</v>
      </c>
      <c r="B507" s="124">
        <v>67</v>
      </c>
      <c r="C507" s="16">
        <v>4</v>
      </c>
      <c r="D507" s="8" t="str">
        <f t="shared" si="8"/>
        <v>67-4</v>
      </c>
      <c r="E507" s="17">
        <f>IFERROR(VLOOKUP($A507,'CR ACT'!$A$3:$G$9999,2,0),"")</f>
        <v>0.67708333333333337</v>
      </c>
      <c r="F507" s="17" t="str">
        <f>IFERROR(VLOOKUP($A507,'CR ACT'!$A$3:$G$9999,3,0),"")</f>
        <v>KLKV</v>
      </c>
      <c r="G507" s="16" t="str">
        <f>IFERROR(VLOOKUP($A507,'CR ACT'!$A$3:$G$9999,4,0),"")</f>
        <v>NH</v>
      </c>
      <c r="H507" s="17" t="str">
        <f>IFERROR(VLOOKUP($A507,'CR ACT'!$A$3:$G$9999,5,0),"")</f>
        <v>TVM</v>
      </c>
      <c r="I507" s="17">
        <f>IFERROR(VLOOKUP($A507,'CR ACT'!$A$3:$G$9999,6,0),"")</f>
        <v>0.73263888888888895</v>
      </c>
      <c r="J507" s="18">
        <f>IFERROR(VLOOKUP($A507,'CR ACT'!$A$3:$G$9999,7,0),"")</f>
        <v>33.700000000000003</v>
      </c>
    </row>
    <row r="508" spans="1:11" ht="15.75" hidden="1">
      <c r="A508" s="16">
        <v>494</v>
      </c>
      <c r="B508" s="123">
        <v>25</v>
      </c>
      <c r="C508" s="16">
        <v>5</v>
      </c>
      <c r="D508" s="8" t="str">
        <f t="shared" si="8"/>
        <v>25-5</v>
      </c>
      <c r="E508" s="17">
        <f>IFERROR(VLOOKUP($A508,'CR ACT'!$A$3:$G$9999,2,0),"")</f>
        <v>0.88888888888888895</v>
      </c>
      <c r="F508" s="17" t="str">
        <f>IFERROR(VLOOKUP($A508,'CR ACT'!$A$3:$G$9999,3,0),"")</f>
        <v>TVM</v>
      </c>
      <c r="G508" s="16" t="str">
        <f>IFERROR(VLOOKUP($A508,'CR ACT'!$A$3:$G$9999,4,0),"")</f>
        <v>NH</v>
      </c>
      <c r="H508" s="17" t="str">
        <f>IFERROR(VLOOKUP($A508,'CR ACT'!$A$3:$G$9999,5,0),"")</f>
        <v>KLKV</v>
      </c>
      <c r="I508" s="17">
        <f>IFERROR(VLOOKUP($A508,'CR ACT'!$A$3:$G$9999,6,0),"")</f>
        <v>0.94444444444444453</v>
      </c>
      <c r="J508" s="18">
        <f>IFERROR(VLOOKUP($A508,'CR ACT'!$A$3:$G$9999,7,0),"")</f>
        <v>33.700000000000003</v>
      </c>
    </row>
    <row r="509" spans="1:11" ht="15.75" hidden="1">
      <c r="A509" s="16">
        <v>105</v>
      </c>
      <c r="B509" s="124">
        <v>67</v>
      </c>
      <c r="C509" s="16">
        <v>6</v>
      </c>
      <c r="D509" s="8" t="str">
        <f t="shared" si="8"/>
        <v>67-6</v>
      </c>
      <c r="E509" s="17">
        <f>IFERROR(VLOOKUP($A509,'CR ACT'!$A$3:$G$9999,2,0),"")</f>
        <v>0.80208333333333337</v>
      </c>
      <c r="F509" s="17" t="str">
        <f>IFERROR(VLOOKUP($A509,'CR ACT'!$A$3:$G$9999,3,0),"")</f>
        <v>KLKV</v>
      </c>
      <c r="G509" s="16" t="str">
        <f>IFERROR(VLOOKUP($A509,'CR ACT'!$A$3:$G$9999,4,0),"")</f>
        <v>NH</v>
      </c>
      <c r="H509" s="17" t="str">
        <f>IFERROR(VLOOKUP($A509,'CR ACT'!$A$3:$G$9999,5,0),"")</f>
        <v>PSL</v>
      </c>
      <c r="I509" s="17">
        <f>IFERROR(VLOOKUP($A509,'CR ACT'!$A$3:$G$9999,6,0),"")</f>
        <v>0.80902777777777779</v>
      </c>
      <c r="J509" s="18">
        <f>IFERROR(VLOOKUP($A509,'CR ACT'!$A$3:$G$9999,7,0),"")</f>
        <v>3.5</v>
      </c>
    </row>
    <row r="510" spans="1:11" ht="15.75" hidden="1">
      <c r="A510" s="16"/>
      <c r="B510" s="123"/>
      <c r="C510" s="16"/>
      <c r="D510" s="8" t="str">
        <f t="shared" si="8"/>
        <v>0</v>
      </c>
      <c r="E510" s="17" t="str">
        <f>IFERROR(VLOOKUP($A510,'CR ACT'!$A$3:$G$9999,2,0),"")</f>
        <v/>
      </c>
      <c r="F510" s="17" t="str">
        <f>IFERROR(VLOOKUP($A510,'CR ACT'!$A$3:$G$9999,3,0),"")</f>
        <v/>
      </c>
      <c r="G510" s="16" t="str">
        <f>IFERROR(VLOOKUP($A510,'CR ACT'!$A$3:$G$9999,4,0),"")</f>
        <v/>
      </c>
      <c r="H510" s="17" t="str">
        <f>IFERROR(VLOOKUP($A510,'CR ACT'!$A$3:$G$9999,5,0),"")</f>
        <v/>
      </c>
      <c r="I510" s="17" t="str">
        <f>IFERROR(VLOOKUP($A510,'CR ACT'!$A$3:$G$9999,6,0),"")</f>
        <v/>
      </c>
      <c r="J510" s="18" t="str">
        <f>IFERROR(VLOOKUP($A510,'CR ACT'!$A$3:$G$9999,7,0),"")</f>
        <v/>
      </c>
    </row>
    <row r="511" spans="1:11" ht="16.5" hidden="1" thickBot="1">
      <c r="A511" s="16"/>
      <c r="B511" s="124"/>
      <c r="C511" s="23"/>
      <c r="D511" s="8" t="str">
        <f t="shared" si="8"/>
        <v>0</v>
      </c>
      <c r="E511" s="24" t="str">
        <f>IFERROR(VLOOKUP($A511,'CR ACT'!$A$3:$G$9999,2,0),"")</f>
        <v/>
      </c>
      <c r="F511" s="24" t="str">
        <f>IFERROR(VLOOKUP($A511,'CR ACT'!$A$3:$G$9999,3,0),"")</f>
        <v/>
      </c>
      <c r="G511" s="23" t="str">
        <f>IFERROR(VLOOKUP($A511,'CR ACT'!$A$3:$G$9999,4,0),"")</f>
        <v/>
      </c>
      <c r="H511" s="24" t="str">
        <f>IFERROR(VLOOKUP($A511,'CR ACT'!$A$3:$G$9999,5,0),"")</f>
        <v/>
      </c>
      <c r="I511" s="24" t="str">
        <f>IFERROR(VLOOKUP($A511,'CR ACT'!$A$3:$G$9999,6,0),"")</f>
        <v/>
      </c>
      <c r="J511" s="25" t="str">
        <f>IFERROR(VLOOKUP($A511,'CR ACT'!$A$3:$G$9999,7,0),"")</f>
        <v/>
      </c>
    </row>
    <row r="512" spans="1:11" ht="15.75" hidden="1">
      <c r="A512" s="7">
        <v>19</v>
      </c>
      <c r="B512" s="123">
        <v>72</v>
      </c>
      <c r="C512" s="8">
        <v>1</v>
      </c>
      <c r="D512" s="8" t="str">
        <f t="shared" si="8"/>
        <v>72-1</v>
      </c>
      <c r="E512" s="9">
        <f>IFERROR(VLOOKUP($A512,'CR ACT'!$A$3:$G$9999,2,0),"")</f>
        <v>0.45833333333333331</v>
      </c>
      <c r="F512" s="9" t="str">
        <f>IFERROR(VLOOKUP($A512,'CR ACT'!$A$3:$G$9999,3,0),"")</f>
        <v>PSL</v>
      </c>
      <c r="G512" s="8" t="str">
        <f>IFERROR(VLOOKUP($A512,'CR ACT'!$A$3:$G$9999,4,0),"")</f>
        <v>NH</v>
      </c>
      <c r="H512" s="9" t="str">
        <f>IFERROR(VLOOKUP($A512,'CR ACT'!$A$3:$G$9999,5,0),"")</f>
        <v>KLKV</v>
      </c>
      <c r="I512" s="9">
        <f>IFERROR(VLOOKUP($A512,'CR ACT'!$A$3:$G$9999,6,0),"")</f>
        <v>0.46527777777777773</v>
      </c>
      <c r="J512" s="10">
        <f>IFERROR(VLOOKUP($A512,'CR ACT'!$A$3:$G$9999,7,0),"")</f>
        <v>3.5</v>
      </c>
    </row>
    <row r="513" spans="1:11" ht="15.75">
      <c r="A513" s="16">
        <v>672</v>
      </c>
      <c r="B513" s="124">
        <v>72</v>
      </c>
      <c r="C513" s="16">
        <v>2</v>
      </c>
      <c r="D513" s="8" t="str">
        <f t="shared" si="8"/>
        <v>72-2</v>
      </c>
      <c r="E513" s="17">
        <f>IFERROR(VLOOKUP($A513,'CR ACT'!$A$3:$G$9999,2,0),"")</f>
        <v>0.4513888888888889</v>
      </c>
      <c r="F513" s="17" t="str">
        <f>IFERROR(VLOOKUP($A513,'CR ACT'!$A$3:$G$9999,3,0),"")</f>
        <v>PSL</v>
      </c>
      <c r="G513" s="16" t="str">
        <f>IFERROR(VLOOKUP($A513,'CR ACT'!$A$3:$G$9999,4,0),"")</f>
        <v>KLKV-NTA</v>
      </c>
      <c r="H513" s="17" t="str">
        <f>IFERROR(VLOOKUP($A513,'CR ACT'!$A$3:$G$9999,5,0),"")</f>
        <v>MC</v>
      </c>
      <c r="I513" s="17">
        <f>IFERROR(VLOOKUP($A513,'CR ACT'!$A$3:$G$9999,6,0),"")</f>
        <v>0.53472222222222221</v>
      </c>
      <c r="J513" s="18">
        <f>IFERROR(VLOOKUP($A513,'CR ACT'!$A$3:$G$9999,7,0),"")</f>
        <v>43.5</v>
      </c>
      <c r="K513" s="121"/>
    </row>
    <row r="514" spans="1:11" ht="15.75" hidden="1">
      <c r="A514" s="16">
        <v>658</v>
      </c>
      <c r="B514" s="123">
        <v>72</v>
      </c>
      <c r="C514" s="16">
        <v>3</v>
      </c>
      <c r="D514" s="8" t="str">
        <f t="shared" si="8"/>
        <v>72-3</v>
      </c>
      <c r="E514" s="17">
        <f>IFERROR(VLOOKUP($A514,'CR ACT'!$A$3:$G$9999,2,0),"")</f>
        <v>0.54166666666666663</v>
      </c>
      <c r="F514" s="17" t="str">
        <f>IFERROR(VLOOKUP($A514,'CR ACT'!$A$3:$G$9999,3,0),"")</f>
        <v>MC</v>
      </c>
      <c r="G514" s="16" t="str">
        <f>IFERROR(VLOOKUP($A514,'CR ACT'!$A$3:$G$9999,4,0),"")</f>
        <v>VZM-PVR</v>
      </c>
      <c r="H514" s="17" t="str">
        <f>IFERROR(VLOOKUP($A514,'CR ACT'!$A$3:$G$9999,5,0),"")</f>
        <v>KLKV</v>
      </c>
      <c r="I514" s="17">
        <f>IFERROR(VLOOKUP($A514,'CR ACT'!$A$3:$G$9999,6,0),"")</f>
        <v>0.63194444444444442</v>
      </c>
      <c r="J514" s="18">
        <f>IFERROR(VLOOKUP($A514,'CR ACT'!$A$3:$G$9999,7,0),"")</f>
        <v>52</v>
      </c>
    </row>
    <row r="515" spans="1:11" ht="15.75" hidden="1">
      <c r="A515" s="16">
        <v>310</v>
      </c>
      <c r="B515" s="124">
        <v>72</v>
      </c>
      <c r="C515" s="16">
        <v>4</v>
      </c>
      <c r="D515" s="8" t="str">
        <f t="shared" si="8"/>
        <v>72-4</v>
      </c>
      <c r="E515" s="17">
        <f>IFERROR(VLOOKUP($A515,'CR ACT'!$A$3:$G$9999,2,0),"")</f>
        <v>0.68402777777777779</v>
      </c>
      <c r="F515" s="17" t="str">
        <f>IFERROR(VLOOKUP($A515,'CR ACT'!$A$3:$G$9999,3,0),"")</f>
        <v>KLKV</v>
      </c>
      <c r="G515" s="16" t="str">
        <f>IFERROR(VLOOKUP($A515,'CR ACT'!$A$3:$G$9999,4,0),"")</f>
        <v>NH</v>
      </c>
      <c r="H515" s="17" t="str">
        <f>IFERROR(VLOOKUP($A515,'CR ACT'!$A$3:$G$9999,5,0),"")</f>
        <v>TVM</v>
      </c>
      <c r="I515" s="17">
        <f>IFERROR(VLOOKUP($A515,'CR ACT'!$A$3:$G$9999,6,0),"")</f>
        <v>0.74652777777777779</v>
      </c>
      <c r="J515" s="18">
        <f>IFERROR(VLOOKUP($A515,'CR ACT'!$A$3:$G$9999,7,0),"")</f>
        <v>33.700000000000003</v>
      </c>
    </row>
    <row r="516" spans="1:11" ht="15.75" hidden="1">
      <c r="A516" s="16">
        <v>496</v>
      </c>
      <c r="B516" s="123">
        <v>39</v>
      </c>
      <c r="C516" s="16">
        <v>7</v>
      </c>
      <c r="D516" s="8" t="str">
        <f t="shared" si="8"/>
        <v>39-7</v>
      </c>
      <c r="E516" s="17">
        <f>IFERROR(VLOOKUP($A516,'CR ACT'!$A$3:$G$9999,2,0),"")</f>
        <v>0.78472222222222221</v>
      </c>
      <c r="F516" s="17" t="str">
        <f>IFERROR(VLOOKUP($A516,'CR ACT'!$A$3:$G$9999,3,0),"")</f>
        <v>MC</v>
      </c>
      <c r="G516" s="16" t="str">
        <f>IFERROR(VLOOKUP($A516,'CR ACT'!$A$3:$G$9999,4,0),"")</f>
        <v>NH-KLKV</v>
      </c>
      <c r="H516" s="17" t="str">
        <f>IFERROR(VLOOKUP($A516,'CR ACT'!$A$3:$G$9999,5,0),"")</f>
        <v>PSL</v>
      </c>
      <c r="I516" s="17">
        <f>IFERROR(VLOOKUP($A516,'CR ACT'!$A$3:$G$9999,6,0),"")</f>
        <v>0.86805555555555558</v>
      </c>
      <c r="J516" s="18">
        <f>IFERROR(VLOOKUP($A516,'CR ACT'!$A$3:$G$9999,7,0),"")</f>
        <v>43.5</v>
      </c>
    </row>
    <row r="517" spans="1:11" ht="15.75" hidden="1">
      <c r="A517" s="16">
        <v>95</v>
      </c>
      <c r="B517" s="124">
        <v>72</v>
      </c>
      <c r="C517" s="16">
        <v>6</v>
      </c>
      <c r="D517" s="8" t="str">
        <f t="shared" ref="D517:D567" si="9">B517&amp;-C517</f>
        <v>72-6</v>
      </c>
      <c r="E517" s="17">
        <f>IFERROR(VLOOKUP($A517,'CR ACT'!$A$3:$G$9999,2,0),"")</f>
        <v>0.81597222222222221</v>
      </c>
      <c r="F517" s="17" t="str">
        <f>IFERROR(VLOOKUP($A517,'CR ACT'!$A$3:$G$9999,3,0),"")</f>
        <v>KLKV</v>
      </c>
      <c r="G517" s="16" t="str">
        <f>IFERROR(VLOOKUP($A517,'CR ACT'!$A$3:$G$9999,4,0),"")</f>
        <v>NH</v>
      </c>
      <c r="H517" s="17" t="str">
        <f>IFERROR(VLOOKUP($A517,'CR ACT'!$A$3:$G$9999,5,0),"")</f>
        <v>PSL</v>
      </c>
      <c r="I517" s="17">
        <f>IFERROR(VLOOKUP($A517,'CR ACT'!$A$3:$G$9999,6,0),"")</f>
        <v>0.82291666666666663</v>
      </c>
      <c r="J517" s="18">
        <f>IFERROR(VLOOKUP($A517,'CR ACT'!$A$3:$G$9999,7,0),"")</f>
        <v>3.5</v>
      </c>
    </row>
    <row r="518" spans="1:11" ht="15.75" hidden="1">
      <c r="A518" s="16"/>
      <c r="B518" s="123"/>
      <c r="C518" s="16"/>
      <c r="D518" s="8" t="str">
        <f t="shared" si="9"/>
        <v>0</v>
      </c>
      <c r="E518" s="17" t="str">
        <f>IFERROR(VLOOKUP($A518,'CR ACT'!$A$3:$G$9999,2,0),"")</f>
        <v/>
      </c>
      <c r="F518" s="17" t="str">
        <f>IFERROR(VLOOKUP($A518,'CR ACT'!$A$3:$G$9999,3,0),"")</f>
        <v/>
      </c>
      <c r="G518" s="16" t="str">
        <f>IFERROR(VLOOKUP($A518,'CR ACT'!$A$3:$G$9999,4,0),"")</f>
        <v/>
      </c>
      <c r="H518" s="17" t="str">
        <f>IFERROR(VLOOKUP($A518,'CR ACT'!$A$3:$G$9999,5,0),"")</f>
        <v/>
      </c>
      <c r="I518" s="17" t="str">
        <f>IFERROR(VLOOKUP($A518,'CR ACT'!$A$3:$G$9999,6,0),"")</f>
        <v/>
      </c>
      <c r="J518" s="18" t="str">
        <f>IFERROR(VLOOKUP($A518,'CR ACT'!$A$3:$G$9999,7,0),"")</f>
        <v/>
      </c>
    </row>
    <row r="519" spans="1:11" ht="16.5" hidden="1" thickBot="1">
      <c r="A519" s="16"/>
      <c r="B519" s="124"/>
      <c r="C519" s="23"/>
      <c r="D519" s="8" t="str">
        <f t="shared" si="9"/>
        <v>0</v>
      </c>
      <c r="E519" s="24" t="str">
        <f>IFERROR(VLOOKUP($A519,'CR ACT'!$A$3:$G$9999,2,0),"")</f>
        <v/>
      </c>
      <c r="F519" s="24" t="str">
        <f>IFERROR(VLOOKUP($A519,'CR ACT'!$A$3:$G$9999,3,0),"")</f>
        <v/>
      </c>
      <c r="G519" s="23" t="str">
        <f>IFERROR(VLOOKUP($A519,'CR ACT'!$A$3:$G$9999,4,0),"")</f>
        <v/>
      </c>
      <c r="H519" s="24" t="str">
        <f>IFERROR(VLOOKUP($A519,'CR ACT'!$A$3:$G$9999,5,0),"")</f>
        <v/>
      </c>
      <c r="I519" s="24" t="str">
        <f>IFERROR(VLOOKUP($A519,'CR ACT'!$A$3:$G$9999,6,0),"")</f>
        <v/>
      </c>
      <c r="J519" s="25" t="str">
        <f>IFERROR(VLOOKUP($A519,'CR ACT'!$A$3:$G$9999,7,0),"")</f>
        <v/>
      </c>
    </row>
    <row r="520" spans="1:11" ht="15.75" hidden="1">
      <c r="A520" s="7"/>
      <c r="B520" s="123"/>
      <c r="C520" s="8">
        <v>1</v>
      </c>
      <c r="D520" s="8" t="str">
        <f t="shared" si="9"/>
        <v>-1</v>
      </c>
      <c r="E520" s="9" t="str">
        <f>IFERROR(VLOOKUP($A520,'CR ACT'!$A$3:$G$9999,2,0),"")</f>
        <v/>
      </c>
      <c r="F520" s="9" t="str">
        <f>IFERROR(VLOOKUP($A520,'CR ACT'!$A$3:$G$9999,3,0),"")</f>
        <v/>
      </c>
      <c r="G520" s="8" t="str">
        <f>IFERROR(VLOOKUP($A520,'CR ACT'!$A$3:$G$9999,4,0),"")</f>
        <v/>
      </c>
      <c r="H520" s="9" t="str">
        <f>IFERROR(VLOOKUP($A520,'CR ACT'!$A$3:$G$9999,5,0),"")</f>
        <v/>
      </c>
      <c r="I520" s="9" t="str">
        <f>IFERROR(VLOOKUP($A520,'CR ACT'!$A$3:$G$9999,6,0),"")</f>
        <v/>
      </c>
      <c r="J520" s="10" t="str">
        <f>IFERROR(VLOOKUP($A520,'CR ACT'!$A$3:$G$9999,7,0),"")</f>
        <v/>
      </c>
    </row>
    <row r="521" spans="1:11" ht="15.75" hidden="1">
      <c r="A521" s="16"/>
      <c r="B521" s="124"/>
      <c r="C521" s="16">
        <v>2</v>
      </c>
      <c r="D521" s="8" t="str">
        <f t="shared" si="9"/>
        <v>-2</v>
      </c>
      <c r="E521" s="17" t="str">
        <f>IFERROR(VLOOKUP($A521,'CR ACT'!$A$3:$G$9999,2,0),"")</f>
        <v/>
      </c>
      <c r="F521" s="17" t="str">
        <f>IFERROR(VLOOKUP($A521,'CR ACT'!$A$3:$G$9999,3,0),"")</f>
        <v/>
      </c>
      <c r="G521" s="16" t="str">
        <f>IFERROR(VLOOKUP($A521,'CR ACT'!$A$3:$G$9999,4,0),"")</f>
        <v/>
      </c>
      <c r="H521" s="17" t="str">
        <f>IFERROR(VLOOKUP($A521,'CR ACT'!$A$3:$G$9999,5,0),"")</f>
        <v/>
      </c>
      <c r="I521" s="17" t="str">
        <f>IFERROR(VLOOKUP($A521,'CR ACT'!$A$3:$G$9999,6,0),"")</f>
        <v/>
      </c>
      <c r="J521" s="18" t="str">
        <f>IFERROR(VLOOKUP($A521,'CR ACT'!$A$3:$G$9999,7,0),"")</f>
        <v/>
      </c>
      <c r="K521" s="121"/>
    </row>
    <row r="522" spans="1:11" ht="15.75" hidden="1">
      <c r="A522" s="16"/>
      <c r="B522" s="123"/>
      <c r="C522" s="16">
        <v>3</v>
      </c>
      <c r="D522" s="8" t="str">
        <f t="shared" si="9"/>
        <v>-3</v>
      </c>
      <c r="E522" s="17" t="str">
        <f>IFERROR(VLOOKUP($A522,'CR ACT'!$A$3:$G$9999,2,0),"")</f>
        <v/>
      </c>
      <c r="F522" s="17" t="str">
        <f>IFERROR(VLOOKUP($A522,'CR ACT'!$A$3:$G$9999,3,0),"")</f>
        <v/>
      </c>
      <c r="G522" s="16" t="str">
        <f>IFERROR(VLOOKUP($A522,'CR ACT'!$A$3:$G$9999,4,0),"")</f>
        <v/>
      </c>
      <c r="H522" s="17" t="str">
        <f>IFERROR(VLOOKUP($A522,'CR ACT'!$A$3:$G$9999,5,0),"")</f>
        <v/>
      </c>
      <c r="I522" s="17" t="str">
        <f>IFERROR(VLOOKUP($A522,'CR ACT'!$A$3:$G$9999,6,0),"")</f>
        <v/>
      </c>
      <c r="J522" s="18" t="str">
        <f>IFERROR(VLOOKUP($A522,'CR ACT'!$A$3:$G$9999,7,0),"")</f>
        <v/>
      </c>
    </row>
    <row r="523" spans="1:11" ht="15.75" hidden="1">
      <c r="A523" s="16"/>
      <c r="B523" s="124"/>
      <c r="C523" s="16">
        <v>4</v>
      </c>
      <c r="D523" s="8" t="str">
        <f t="shared" si="9"/>
        <v>-4</v>
      </c>
      <c r="E523" s="17" t="str">
        <f>IFERROR(VLOOKUP($A523,'CR ACT'!$A$3:$G$9999,2,0),"")</f>
        <v/>
      </c>
      <c r="F523" s="17" t="str">
        <f>IFERROR(VLOOKUP($A523,'CR ACT'!$A$3:$G$9999,3,0),"")</f>
        <v/>
      </c>
      <c r="G523" s="16" t="str">
        <f>IFERROR(VLOOKUP($A523,'CR ACT'!$A$3:$G$9999,4,0),"")</f>
        <v/>
      </c>
      <c r="H523" s="17" t="str">
        <f>IFERROR(VLOOKUP($A523,'CR ACT'!$A$3:$G$9999,5,0),"")</f>
        <v/>
      </c>
      <c r="I523" s="17" t="str">
        <f>IFERROR(VLOOKUP($A523,'CR ACT'!$A$3:$G$9999,6,0),"")</f>
        <v/>
      </c>
      <c r="J523" s="18" t="str">
        <f>IFERROR(VLOOKUP($A523,'CR ACT'!$A$3:$G$9999,7,0),"")</f>
        <v/>
      </c>
    </row>
    <row r="524" spans="1:11" ht="15.75" hidden="1">
      <c r="A524" s="16"/>
      <c r="B524" s="123"/>
      <c r="C524" s="16">
        <v>5</v>
      </c>
      <c r="D524" s="8" t="str">
        <f t="shared" si="9"/>
        <v>-5</v>
      </c>
      <c r="E524" s="17" t="str">
        <f>IFERROR(VLOOKUP($A524,'CR ACT'!$A$3:$G$9999,2,0),"")</f>
        <v/>
      </c>
      <c r="F524" s="17" t="str">
        <f>IFERROR(VLOOKUP($A524,'CR ACT'!$A$3:$G$9999,3,0),"")</f>
        <v/>
      </c>
      <c r="G524" s="16" t="str">
        <f>IFERROR(VLOOKUP($A524,'CR ACT'!$A$3:$G$9999,4,0),"")</f>
        <v/>
      </c>
      <c r="H524" s="17" t="str">
        <f>IFERROR(VLOOKUP($A524,'CR ACT'!$A$3:$G$9999,5,0),"")</f>
        <v/>
      </c>
      <c r="I524" s="17" t="str">
        <f>IFERROR(VLOOKUP($A524,'CR ACT'!$A$3:$G$9999,6,0),"")</f>
        <v/>
      </c>
      <c r="J524" s="18" t="str">
        <f>IFERROR(VLOOKUP($A524,'CR ACT'!$A$3:$G$9999,7,0),"")</f>
        <v/>
      </c>
    </row>
    <row r="525" spans="1:11" ht="15.75" hidden="1">
      <c r="A525" s="16"/>
      <c r="B525" s="124"/>
      <c r="C525" s="16">
        <v>6</v>
      </c>
      <c r="D525" s="8" t="str">
        <f t="shared" si="9"/>
        <v>-6</v>
      </c>
      <c r="E525" s="17" t="str">
        <f>IFERROR(VLOOKUP($A525,'CR ACT'!$A$3:$G$9999,2,0),"")</f>
        <v/>
      </c>
      <c r="F525" s="17" t="str">
        <f>IFERROR(VLOOKUP($A525,'CR ACT'!$A$3:$G$9999,3,0),"")</f>
        <v/>
      </c>
      <c r="G525" s="16" t="str">
        <f>IFERROR(VLOOKUP($A525,'CR ACT'!$A$3:$G$9999,4,0),"")</f>
        <v/>
      </c>
      <c r="H525" s="17" t="str">
        <f>IFERROR(VLOOKUP($A525,'CR ACT'!$A$3:$G$9999,5,0),"")</f>
        <v/>
      </c>
      <c r="I525" s="17" t="str">
        <f>IFERROR(VLOOKUP($A525,'CR ACT'!$A$3:$G$9999,6,0),"")</f>
        <v/>
      </c>
      <c r="J525" s="18" t="str">
        <f>IFERROR(VLOOKUP($A525,'CR ACT'!$A$3:$G$9999,7,0),"")</f>
        <v/>
      </c>
    </row>
    <row r="526" spans="1:11" ht="15.75" hidden="1">
      <c r="A526" s="16"/>
      <c r="B526" s="123"/>
      <c r="C526" s="16">
        <v>7</v>
      </c>
      <c r="D526" s="8" t="str">
        <f t="shared" si="9"/>
        <v>-7</v>
      </c>
      <c r="E526" s="17" t="str">
        <f>IFERROR(VLOOKUP($A526,'CR ACT'!$A$3:$G$9999,2,0),"")</f>
        <v/>
      </c>
      <c r="F526" s="17" t="str">
        <f>IFERROR(VLOOKUP($A526,'CR ACT'!$A$3:$G$9999,3,0),"")</f>
        <v/>
      </c>
      <c r="G526" s="16" t="str">
        <f>IFERROR(VLOOKUP($A526,'CR ACT'!$A$3:$G$9999,4,0),"")</f>
        <v/>
      </c>
      <c r="H526" s="17" t="str">
        <f>IFERROR(VLOOKUP($A526,'CR ACT'!$A$3:$G$9999,5,0),"")</f>
        <v/>
      </c>
      <c r="I526" s="17" t="str">
        <f>IFERROR(VLOOKUP($A526,'CR ACT'!$A$3:$G$9999,6,0),"")</f>
        <v/>
      </c>
      <c r="J526" s="18" t="str">
        <f>IFERROR(VLOOKUP($A526,'CR ACT'!$A$3:$G$9999,7,0),"")</f>
        <v/>
      </c>
    </row>
    <row r="527" spans="1:11" ht="16.5" hidden="1" thickBot="1">
      <c r="A527" s="16"/>
      <c r="B527" s="124"/>
      <c r="C527" s="23">
        <v>8</v>
      </c>
      <c r="D527" s="8" t="str">
        <f t="shared" si="9"/>
        <v>-8</v>
      </c>
      <c r="E527" s="24" t="str">
        <f>IFERROR(VLOOKUP($A527,'CR ACT'!$A$3:$G$9999,2,0),"")</f>
        <v/>
      </c>
      <c r="F527" s="24" t="str">
        <f>IFERROR(VLOOKUP($A527,'CR ACT'!$A$3:$G$9999,3,0),"")</f>
        <v/>
      </c>
      <c r="G527" s="23" t="str">
        <f>IFERROR(VLOOKUP($A527,'CR ACT'!$A$3:$G$9999,4,0),"")</f>
        <v/>
      </c>
      <c r="H527" s="24" t="str">
        <f>IFERROR(VLOOKUP($A527,'CR ACT'!$A$3:$G$9999,5,0),"")</f>
        <v/>
      </c>
      <c r="I527" s="24" t="str">
        <f>IFERROR(VLOOKUP($A527,'CR ACT'!$A$3:$G$9999,6,0),"")</f>
        <v/>
      </c>
      <c r="J527" s="25" t="str">
        <f>IFERROR(VLOOKUP($A527,'CR ACT'!$A$3:$G$9999,7,0),"")</f>
        <v/>
      </c>
    </row>
    <row r="528" spans="1:11" ht="15.75" hidden="1">
      <c r="A528" s="7"/>
      <c r="B528" s="123"/>
      <c r="C528" s="8">
        <v>1</v>
      </c>
      <c r="D528" s="8" t="str">
        <f t="shared" si="9"/>
        <v>-1</v>
      </c>
      <c r="E528" s="9" t="str">
        <f>IFERROR(VLOOKUP($A528,'CR ACT'!$A$3:$G$9999,2,0),"")</f>
        <v/>
      </c>
      <c r="F528" s="9" t="str">
        <f>IFERROR(VLOOKUP($A528,'CR ACT'!$A$3:$G$9999,3,0),"")</f>
        <v/>
      </c>
      <c r="G528" s="8" t="str">
        <f>IFERROR(VLOOKUP($A528,'CR ACT'!$A$3:$G$9999,4,0),"")</f>
        <v/>
      </c>
      <c r="H528" s="9" t="str">
        <f>IFERROR(VLOOKUP($A528,'CR ACT'!$A$3:$G$9999,5,0),"")</f>
        <v/>
      </c>
      <c r="I528" s="9" t="str">
        <f>IFERROR(VLOOKUP($A528,'CR ACT'!$A$3:$G$9999,6,0),"")</f>
        <v/>
      </c>
      <c r="J528" s="10" t="str">
        <f>IFERROR(VLOOKUP($A528,'CR ACT'!$A$3:$G$9999,7,0),"")</f>
        <v/>
      </c>
    </row>
    <row r="529" spans="1:11" ht="15.75" hidden="1">
      <c r="A529" s="16"/>
      <c r="B529" s="124"/>
      <c r="C529" s="16">
        <v>2</v>
      </c>
      <c r="D529" s="8" t="str">
        <f t="shared" si="9"/>
        <v>-2</v>
      </c>
      <c r="E529" s="17" t="str">
        <f>IFERROR(VLOOKUP($A529,'CR ACT'!$A$3:$G$9999,2,0),"")</f>
        <v/>
      </c>
      <c r="F529" s="17" t="str">
        <f>IFERROR(VLOOKUP($A529,'CR ACT'!$A$3:$G$9999,3,0),"")</f>
        <v/>
      </c>
      <c r="G529" s="16" t="str">
        <f>IFERROR(VLOOKUP($A529,'CR ACT'!$A$3:$G$9999,4,0),"")</f>
        <v/>
      </c>
      <c r="H529" s="17" t="str">
        <f>IFERROR(VLOOKUP($A529,'CR ACT'!$A$3:$G$9999,5,0),"")</f>
        <v/>
      </c>
      <c r="I529" s="17" t="str">
        <f>IFERROR(VLOOKUP($A529,'CR ACT'!$A$3:$G$9999,6,0),"")</f>
        <v/>
      </c>
      <c r="J529" s="18" t="str">
        <f>IFERROR(VLOOKUP($A529,'CR ACT'!$A$3:$G$9999,7,0),"")</f>
        <v/>
      </c>
      <c r="K529" s="121"/>
    </row>
    <row r="530" spans="1:11" ht="15.75" hidden="1">
      <c r="A530" s="16"/>
      <c r="B530" s="123"/>
      <c r="C530" s="16">
        <v>3</v>
      </c>
      <c r="D530" s="8" t="str">
        <f t="shared" si="9"/>
        <v>-3</v>
      </c>
      <c r="E530" s="17" t="str">
        <f>IFERROR(VLOOKUP($A530,'CR ACT'!$A$3:$G$9999,2,0),"")</f>
        <v/>
      </c>
      <c r="F530" s="17" t="str">
        <f>IFERROR(VLOOKUP($A530,'CR ACT'!$A$3:$G$9999,3,0),"")</f>
        <v/>
      </c>
      <c r="G530" s="16" t="str">
        <f>IFERROR(VLOOKUP($A530,'CR ACT'!$A$3:$G$9999,4,0),"")</f>
        <v/>
      </c>
      <c r="H530" s="17" t="str">
        <f>IFERROR(VLOOKUP($A530,'CR ACT'!$A$3:$G$9999,5,0),"")</f>
        <v/>
      </c>
      <c r="I530" s="17" t="str">
        <f>IFERROR(VLOOKUP($A530,'CR ACT'!$A$3:$G$9999,6,0),"")</f>
        <v/>
      </c>
      <c r="J530" s="18" t="str">
        <f>IFERROR(VLOOKUP($A530,'CR ACT'!$A$3:$G$9999,7,0),"")</f>
        <v/>
      </c>
    </row>
    <row r="531" spans="1:11" ht="15.75" hidden="1">
      <c r="A531" s="16"/>
      <c r="B531" s="124"/>
      <c r="C531" s="16">
        <v>4</v>
      </c>
      <c r="D531" s="8" t="str">
        <f t="shared" si="9"/>
        <v>-4</v>
      </c>
      <c r="E531" s="17" t="str">
        <f>IFERROR(VLOOKUP($A531,'CR ACT'!$A$3:$G$9999,2,0),"")</f>
        <v/>
      </c>
      <c r="F531" s="17" t="str">
        <f>IFERROR(VLOOKUP($A531,'CR ACT'!$A$3:$G$9999,3,0),"")</f>
        <v/>
      </c>
      <c r="G531" s="16" t="str">
        <f>IFERROR(VLOOKUP($A531,'CR ACT'!$A$3:$G$9999,4,0),"")</f>
        <v/>
      </c>
      <c r="H531" s="17" t="str">
        <f>IFERROR(VLOOKUP($A531,'CR ACT'!$A$3:$G$9999,5,0),"")</f>
        <v/>
      </c>
      <c r="I531" s="17" t="str">
        <f>IFERROR(VLOOKUP($A531,'CR ACT'!$A$3:$G$9999,6,0),"")</f>
        <v/>
      </c>
      <c r="J531" s="18" t="str">
        <f>IFERROR(VLOOKUP($A531,'CR ACT'!$A$3:$G$9999,7,0),"")</f>
        <v/>
      </c>
    </row>
    <row r="532" spans="1:11" ht="15.75" hidden="1">
      <c r="A532" s="16"/>
      <c r="B532" s="123"/>
      <c r="C532" s="16">
        <v>5</v>
      </c>
      <c r="D532" s="8" t="str">
        <f t="shared" si="9"/>
        <v>-5</v>
      </c>
      <c r="E532" s="17" t="str">
        <f>IFERROR(VLOOKUP($A532,'CR ACT'!$A$3:$G$9999,2,0),"")</f>
        <v/>
      </c>
      <c r="F532" s="17" t="str">
        <f>IFERROR(VLOOKUP($A532,'CR ACT'!$A$3:$G$9999,3,0),"")</f>
        <v/>
      </c>
      <c r="G532" s="16" t="str">
        <f>IFERROR(VLOOKUP($A532,'CR ACT'!$A$3:$G$9999,4,0),"")</f>
        <v/>
      </c>
      <c r="H532" s="17" t="str">
        <f>IFERROR(VLOOKUP($A532,'CR ACT'!$A$3:$G$9999,5,0),"")</f>
        <v/>
      </c>
      <c r="I532" s="17" t="str">
        <f>IFERROR(VLOOKUP($A532,'CR ACT'!$A$3:$G$9999,6,0),"")</f>
        <v/>
      </c>
      <c r="J532" s="18" t="str">
        <f>IFERROR(VLOOKUP($A532,'CR ACT'!$A$3:$G$9999,7,0),"")</f>
        <v/>
      </c>
    </row>
    <row r="533" spans="1:11" ht="15.75" hidden="1">
      <c r="A533" s="16"/>
      <c r="B533" s="124"/>
      <c r="C533" s="16">
        <v>6</v>
      </c>
      <c r="D533" s="8" t="str">
        <f t="shared" si="9"/>
        <v>-6</v>
      </c>
      <c r="E533" s="17" t="str">
        <f>IFERROR(VLOOKUP($A533,'CR ACT'!$A$3:$G$9999,2,0),"")</f>
        <v/>
      </c>
      <c r="F533" s="17" t="str">
        <f>IFERROR(VLOOKUP($A533,'CR ACT'!$A$3:$G$9999,3,0),"")</f>
        <v/>
      </c>
      <c r="G533" s="16" t="str">
        <f>IFERROR(VLOOKUP($A533,'CR ACT'!$A$3:$G$9999,4,0),"")</f>
        <v/>
      </c>
      <c r="H533" s="17" t="str">
        <f>IFERROR(VLOOKUP($A533,'CR ACT'!$A$3:$G$9999,5,0),"")</f>
        <v/>
      </c>
      <c r="I533" s="17" t="str">
        <f>IFERROR(VLOOKUP($A533,'CR ACT'!$A$3:$G$9999,6,0),"")</f>
        <v/>
      </c>
      <c r="J533" s="18" t="str">
        <f>IFERROR(VLOOKUP($A533,'CR ACT'!$A$3:$G$9999,7,0),"")</f>
        <v/>
      </c>
    </row>
    <row r="534" spans="1:11" ht="15.75" hidden="1">
      <c r="A534" s="16"/>
      <c r="B534" s="123"/>
      <c r="C534" s="16">
        <v>7</v>
      </c>
      <c r="D534" s="8" t="str">
        <f t="shared" si="9"/>
        <v>-7</v>
      </c>
      <c r="E534" s="17" t="str">
        <f>IFERROR(VLOOKUP($A534,'CR ACT'!$A$3:$G$9999,2,0),"")</f>
        <v/>
      </c>
      <c r="F534" s="17" t="str">
        <f>IFERROR(VLOOKUP($A534,'CR ACT'!$A$3:$G$9999,3,0),"")</f>
        <v/>
      </c>
      <c r="G534" s="16" t="str">
        <f>IFERROR(VLOOKUP($A534,'CR ACT'!$A$3:$G$9999,4,0),"")</f>
        <v/>
      </c>
      <c r="H534" s="17" t="str">
        <f>IFERROR(VLOOKUP($A534,'CR ACT'!$A$3:$G$9999,5,0),"")</f>
        <v/>
      </c>
      <c r="I534" s="17" t="str">
        <f>IFERROR(VLOOKUP($A534,'CR ACT'!$A$3:$G$9999,6,0),"")</f>
        <v/>
      </c>
      <c r="J534" s="18" t="str">
        <f>IFERROR(VLOOKUP($A534,'CR ACT'!$A$3:$G$9999,7,0),"")</f>
        <v/>
      </c>
    </row>
    <row r="535" spans="1:11" ht="16.5" hidden="1" thickBot="1">
      <c r="A535" s="16"/>
      <c r="B535" s="124"/>
      <c r="C535" s="23">
        <v>8</v>
      </c>
      <c r="D535" s="8" t="str">
        <f t="shared" si="9"/>
        <v>-8</v>
      </c>
      <c r="E535" s="24" t="str">
        <f>IFERROR(VLOOKUP($A535,'CR ACT'!$A$3:$G$9999,2,0),"")</f>
        <v/>
      </c>
      <c r="F535" s="24" t="str">
        <f>IFERROR(VLOOKUP($A535,'CR ACT'!$A$3:$G$9999,3,0),"")</f>
        <v/>
      </c>
      <c r="G535" s="23" t="str">
        <f>IFERROR(VLOOKUP($A535,'CR ACT'!$A$3:$G$9999,4,0),"")</f>
        <v/>
      </c>
      <c r="H535" s="24" t="str">
        <f>IFERROR(VLOOKUP($A535,'CR ACT'!$A$3:$G$9999,5,0),"")</f>
        <v/>
      </c>
      <c r="I535" s="24" t="str">
        <f>IFERROR(VLOOKUP($A535,'CR ACT'!$A$3:$G$9999,6,0),"")</f>
        <v/>
      </c>
      <c r="J535" s="25" t="str">
        <f>IFERROR(VLOOKUP($A535,'CR ACT'!$A$3:$G$9999,7,0),"")</f>
        <v/>
      </c>
    </row>
    <row r="536" spans="1:11" ht="15.75" hidden="1">
      <c r="A536" s="7"/>
      <c r="B536" s="123"/>
      <c r="C536" s="8">
        <v>1</v>
      </c>
      <c r="D536" s="8" t="str">
        <f t="shared" si="9"/>
        <v>-1</v>
      </c>
      <c r="E536" s="9" t="str">
        <f>IFERROR(VLOOKUP($A536,'CR ACT'!$A$3:$G$9999,2,0),"")</f>
        <v/>
      </c>
      <c r="F536" s="9" t="str">
        <f>IFERROR(VLOOKUP($A536,'CR ACT'!$A$3:$G$9999,3,0),"")</f>
        <v/>
      </c>
      <c r="G536" s="8" t="str">
        <f>IFERROR(VLOOKUP($A536,'CR ACT'!$A$3:$G$9999,4,0),"")</f>
        <v/>
      </c>
      <c r="H536" s="9" t="str">
        <f>IFERROR(VLOOKUP($A536,'CR ACT'!$A$3:$G$9999,5,0),"")</f>
        <v/>
      </c>
      <c r="I536" s="9" t="str">
        <f>IFERROR(VLOOKUP($A536,'CR ACT'!$A$3:$G$9999,6,0),"")</f>
        <v/>
      </c>
      <c r="J536" s="10" t="str">
        <f>IFERROR(VLOOKUP($A536,'CR ACT'!$A$3:$G$9999,7,0),"")</f>
        <v/>
      </c>
    </row>
    <row r="537" spans="1:11" ht="15.75" hidden="1">
      <c r="A537" s="16"/>
      <c r="B537" s="124"/>
      <c r="C537" s="16">
        <v>2</v>
      </c>
      <c r="D537" s="8" t="str">
        <f t="shared" si="9"/>
        <v>-2</v>
      </c>
      <c r="E537" s="17" t="str">
        <f>IFERROR(VLOOKUP($A537,'CR ACT'!$A$3:$G$9999,2,0),"")</f>
        <v/>
      </c>
      <c r="F537" s="17" t="str">
        <f>IFERROR(VLOOKUP($A537,'CR ACT'!$A$3:$G$9999,3,0),"")</f>
        <v/>
      </c>
      <c r="G537" s="16" t="str">
        <f>IFERROR(VLOOKUP($A537,'CR ACT'!$A$3:$G$9999,4,0),"")</f>
        <v/>
      </c>
      <c r="H537" s="17" t="str">
        <f>IFERROR(VLOOKUP($A537,'CR ACT'!$A$3:$G$9999,5,0),"")</f>
        <v/>
      </c>
      <c r="I537" s="17" t="str">
        <f>IFERROR(VLOOKUP($A537,'CR ACT'!$A$3:$G$9999,6,0),"")</f>
        <v/>
      </c>
      <c r="J537" s="18" t="str">
        <f>IFERROR(VLOOKUP($A537,'CR ACT'!$A$3:$G$9999,7,0),"")</f>
        <v/>
      </c>
      <c r="K537" s="121"/>
    </row>
    <row r="538" spans="1:11" ht="15.75" hidden="1">
      <c r="A538" s="16"/>
      <c r="B538" s="123"/>
      <c r="C538" s="16">
        <v>3</v>
      </c>
      <c r="D538" s="8" t="str">
        <f t="shared" si="9"/>
        <v>-3</v>
      </c>
      <c r="E538" s="17" t="str">
        <f>IFERROR(VLOOKUP($A538,'CR ACT'!$A$3:$G$9999,2,0),"")</f>
        <v/>
      </c>
      <c r="F538" s="17" t="str">
        <f>IFERROR(VLOOKUP($A538,'CR ACT'!$A$3:$G$9999,3,0),"")</f>
        <v/>
      </c>
      <c r="G538" s="16" t="str">
        <f>IFERROR(VLOOKUP($A538,'CR ACT'!$A$3:$G$9999,4,0),"")</f>
        <v/>
      </c>
      <c r="H538" s="17" t="str">
        <f>IFERROR(VLOOKUP($A538,'CR ACT'!$A$3:$G$9999,5,0),"")</f>
        <v/>
      </c>
      <c r="I538" s="17" t="str">
        <f>IFERROR(VLOOKUP($A538,'CR ACT'!$A$3:$G$9999,6,0),"")</f>
        <v/>
      </c>
      <c r="J538" s="18" t="str">
        <f>IFERROR(VLOOKUP($A538,'CR ACT'!$A$3:$G$9999,7,0),"")</f>
        <v/>
      </c>
    </row>
    <row r="539" spans="1:11" ht="15.75" hidden="1">
      <c r="A539" s="16"/>
      <c r="B539" s="124"/>
      <c r="C539" s="16">
        <v>4</v>
      </c>
      <c r="D539" s="8" t="str">
        <f t="shared" si="9"/>
        <v>-4</v>
      </c>
      <c r="E539" s="17" t="str">
        <f>IFERROR(VLOOKUP($A539,'CR ACT'!$A$3:$G$9999,2,0),"")</f>
        <v/>
      </c>
      <c r="F539" s="17" t="str">
        <f>IFERROR(VLOOKUP($A539,'CR ACT'!$A$3:$G$9999,3,0),"")</f>
        <v/>
      </c>
      <c r="G539" s="16" t="str">
        <f>IFERROR(VLOOKUP($A539,'CR ACT'!$A$3:$G$9999,4,0),"")</f>
        <v/>
      </c>
      <c r="H539" s="17" t="str">
        <f>IFERROR(VLOOKUP($A539,'CR ACT'!$A$3:$G$9999,5,0),"")</f>
        <v/>
      </c>
      <c r="I539" s="17" t="str">
        <f>IFERROR(VLOOKUP($A539,'CR ACT'!$A$3:$G$9999,6,0),"")</f>
        <v/>
      </c>
      <c r="J539" s="18" t="str">
        <f>IFERROR(VLOOKUP($A539,'CR ACT'!$A$3:$G$9999,7,0),"")</f>
        <v/>
      </c>
    </row>
    <row r="540" spans="1:11" ht="15.75" hidden="1">
      <c r="A540" s="16"/>
      <c r="B540" s="123"/>
      <c r="C540" s="16">
        <v>5</v>
      </c>
      <c r="D540" s="8" t="str">
        <f t="shared" si="9"/>
        <v>-5</v>
      </c>
      <c r="E540" s="17" t="str">
        <f>IFERROR(VLOOKUP($A540,'CR ACT'!$A$3:$G$9999,2,0),"")</f>
        <v/>
      </c>
      <c r="F540" s="17" t="str">
        <f>IFERROR(VLOOKUP($A540,'CR ACT'!$A$3:$G$9999,3,0),"")</f>
        <v/>
      </c>
      <c r="G540" s="16" t="str">
        <f>IFERROR(VLOOKUP($A540,'CR ACT'!$A$3:$G$9999,4,0),"")</f>
        <v/>
      </c>
      <c r="H540" s="17" t="str">
        <f>IFERROR(VLOOKUP($A540,'CR ACT'!$A$3:$G$9999,5,0),"")</f>
        <v/>
      </c>
      <c r="I540" s="17" t="str">
        <f>IFERROR(VLOOKUP($A540,'CR ACT'!$A$3:$G$9999,6,0),"")</f>
        <v/>
      </c>
      <c r="J540" s="18" t="str">
        <f>IFERROR(VLOOKUP($A540,'CR ACT'!$A$3:$G$9999,7,0),"")</f>
        <v/>
      </c>
    </row>
    <row r="541" spans="1:11" ht="15.75" hidden="1">
      <c r="A541" s="16"/>
      <c r="B541" s="124"/>
      <c r="C541" s="16">
        <v>6</v>
      </c>
      <c r="D541" s="8" t="str">
        <f t="shared" si="9"/>
        <v>-6</v>
      </c>
      <c r="E541" s="17" t="str">
        <f>IFERROR(VLOOKUP($A541,'CR ACT'!$A$3:$G$9999,2,0),"")</f>
        <v/>
      </c>
      <c r="F541" s="17" t="str">
        <f>IFERROR(VLOOKUP($A541,'CR ACT'!$A$3:$G$9999,3,0),"")</f>
        <v/>
      </c>
      <c r="G541" s="16" t="str">
        <f>IFERROR(VLOOKUP($A541,'CR ACT'!$A$3:$G$9999,4,0),"")</f>
        <v/>
      </c>
      <c r="H541" s="17" t="str">
        <f>IFERROR(VLOOKUP($A541,'CR ACT'!$A$3:$G$9999,5,0),"")</f>
        <v/>
      </c>
      <c r="I541" s="17" t="str">
        <f>IFERROR(VLOOKUP($A541,'CR ACT'!$A$3:$G$9999,6,0),"")</f>
        <v/>
      </c>
      <c r="J541" s="18" t="str">
        <f>IFERROR(VLOOKUP($A541,'CR ACT'!$A$3:$G$9999,7,0),"")</f>
        <v/>
      </c>
    </row>
    <row r="542" spans="1:11" ht="15.75" hidden="1">
      <c r="A542" s="16"/>
      <c r="B542" s="123"/>
      <c r="C542" s="16">
        <v>7</v>
      </c>
      <c r="D542" s="8" t="str">
        <f t="shared" si="9"/>
        <v>-7</v>
      </c>
      <c r="E542" s="17" t="str">
        <f>IFERROR(VLOOKUP($A542,'CR ACT'!$A$3:$G$9999,2,0),"")</f>
        <v/>
      </c>
      <c r="F542" s="17" t="str">
        <f>IFERROR(VLOOKUP($A542,'CR ACT'!$A$3:$G$9999,3,0),"")</f>
        <v/>
      </c>
      <c r="G542" s="16" t="str">
        <f>IFERROR(VLOOKUP($A542,'CR ACT'!$A$3:$G$9999,4,0),"")</f>
        <v/>
      </c>
      <c r="H542" s="17" t="str">
        <f>IFERROR(VLOOKUP($A542,'CR ACT'!$A$3:$G$9999,5,0),"")</f>
        <v/>
      </c>
      <c r="I542" s="17" t="str">
        <f>IFERROR(VLOOKUP($A542,'CR ACT'!$A$3:$G$9999,6,0),"")</f>
        <v/>
      </c>
      <c r="J542" s="18" t="str">
        <f>IFERROR(VLOOKUP($A542,'CR ACT'!$A$3:$G$9999,7,0),"")</f>
        <v/>
      </c>
    </row>
    <row r="543" spans="1:11" ht="16.5" hidden="1" thickBot="1">
      <c r="A543" s="16"/>
      <c r="B543" s="124"/>
      <c r="C543" s="23">
        <v>8</v>
      </c>
      <c r="D543" s="8" t="str">
        <f t="shared" si="9"/>
        <v>-8</v>
      </c>
      <c r="E543" s="24" t="str">
        <f>IFERROR(VLOOKUP($A543,'CR ACT'!$A$3:$G$9999,2,0),"")</f>
        <v/>
      </c>
      <c r="F543" s="24" t="str">
        <f>IFERROR(VLOOKUP($A543,'CR ACT'!$A$3:$G$9999,3,0),"")</f>
        <v/>
      </c>
      <c r="G543" s="23" t="str">
        <f>IFERROR(VLOOKUP($A543,'CR ACT'!$A$3:$G$9999,4,0),"")</f>
        <v/>
      </c>
      <c r="H543" s="24" t="str">
        <f>IFERROR(VLOOKUP($A543,'CR ACT'!$A$3:$G$9999,5,0),"")</f>
        <v/>
      </c>
      <c r="I543" s="24" t="str">
        <f>IFERROR(VLOOKUP($A543,'CR ACT'!$A$3:$G$9999,6,0),"")</f>
        <v/>
      </c>
      <c r="J543" s="25" t="str">
        <f>IFERROR(VLOOKUP($A543,'CR ACT'!$A$3:$G$9999,7,0),"")</f>
        <v/>
      </c>
    </row>
    <row r="544" spans="1:11" ht="15.75" hidden="1">
      <c r="A544" s="7"/>
      <c r="B544" s="123"/>
      <c r="C544" s="8">
        <v>1</v>
      </c>
      <c r="D544" s="8" t="str">
        <f t="shared" si="9"/>
        <v>-1</v>
      </c>
      <c r="E544" s="9" t="str">
        <f>IFERROR(VLOOKUP($A544,'CR ACT'!$A$3:$G$9999,2,0),"")</f>
        <v/>
      </c>
      <c r="F544" s="9" t="str">
        <f>IFERROR(VLOOKUP($A544,'CR ACT'!$A$3:$G$9999,3,0),"")</f>
        <v/>
      </c>
      <c r="G544" s="8" t="str">
        <f>IFERROR(VLOOKUP($A544,'CR ACT'!$A$3:$G$9999,4,0),"")</f>
        <v/>
      </c>
      <c r="H544" s="9" t="str">
        <f>IFERROR(VLOOKUP($A544,'CR ACT'!$A$3:$G$9999,5,0),"")</f>
        <v/>
      </c>
      <c r="I544" s="9" t="str">
        <f>IFERROR(VLOOKUP($A544,'CR ACT'!$A$3:$G$9999,6,0),"")</f>
        <v/>
      </c>
      <c r="J544" s="10" t="str">
        <f>IFERROR(VLOOKUP($A544,'CR ACT'!$A$3:$G$9999,7,0),"")</f>
        <v/>
      </c>
    </row>
    <row r="545" spans="1:11" ht="15.75" hidden="1">
      <c r="A545" s="16"/>
      <c r="B545" s="124"/>
      <c r="C545" s="16">
        <v>2</v>
      </c>
      <c r="D545" s="8" t="str">
        <f t="shared" si="9"/>
        <v>-2</v>
      </c>
      <c r="E545" s="17" t="str">
        <f>IFERROR(VLOOKUP($A545,'CR ACT'!$A$3:$G$9999,2,0),"")</f>
        <v/>
      </c>
      <c r="F545" s="17" t="str">
        <f>IFERROR(VLOOKUP($A545,'CR ACT'!$A$3:$G$9999,3,0),"")</f>
        <v/>
      </c>
      <c r="G545" s="16" t="str">
        <f>IFERROR(VLOOKUP($A545,'CR ACT'!$A$3:$G$9999,4,0),"")</f>
        <v/>
      </c>
      <c r="H545" s="17" t="str">
        <f>IFERROR(VLOOKUP($A545,'CR ACT'!$A$3:$G$9999,5,0),"")</f>
        <v/>
      </c>
      <c r="I545" s="17" t="str">
        <f>IFERROR(VLOOKUP($A545,'CR ACT'!$A$3:$G$9999,6,0),"")</f>
        <v/>
      </c>
      <c r="J545" s="18" t="str">
        <f>IFERROR(VLOOKUP($A545,'CR ACT'!$A$3:$G$9999,7,0),"")</f>
        <v/>
      </c>
      <c r="K545" s="121"/>
    </row>
    <row r="546" spans="1:11" ht="15.75" hidden="1">
      <c r="A546" s="16"/>
      <c r="B546" s="123"/>
      <c r="C546" s="16">
        <v>3</v>
      </c>
      <c r="D546" s="8" t="str">
        <f t="shared" si="9"/>
        <v>-3</v>
      </c>
      <c r="E546" s="17" t="str">
        <f>IFERROR(VLOOKUP($A546,'CR ACT'!$A$3:$G$9999,2,0),"")</f>
        <v/>
      </c>
      <c r="F546" s="17" t="str">
        <f>IFERROR(VLOOKUP($A546,'CR ACT'!$A$3:$G$9999,3,0),"")</f>
        <v/>
      </c>
      <c r="G546" s="16" t="str">
        <f>IFERROR(VLOOKUP($A546,'CR ACT'!$A$3:$G$9999,4,0),"")</f>
        <v/>
      </c>
      <c r="H546" s="17" t="str">
        <f>IFERROR(VLOOKUP($A546,'CR ACT'!$A$3:$G$9999,5,0),"")</f>
        <v/>
      </c>
      <c r="I546" s="17" t="str">
        <f>IFERROR(VLOOKUP($A546,'CR ACT'!$A$3:$G$9999,6,0),"")</f>
        <v/>
      </c>
      <c r="J546" s="18" t="str">
        <f>IFERROR(VLOOKUP($A546,'CR ACT'!$A$3:$G$9999,7,0),"")</f>
        <v/>
      </c>
    </row>
    <row r="547" spans="1:11" ht="15.75" hidden="1">
      <c r="A547" s="16"/>
      <c r="B547" s="124"/>
      <c r="C547" s="16">
        <v>4</v>
      </c>
      <c r="D547" s="8" t="str">
        <f t="shared" si="9"/>
        <v>-4</v>
      </c>
      <c r="E547" s="17" t="str">
        <f>IFERROR(VLOOKUP($A547,'CR ACT'!$A$3:$G$9999,2,0),"")</f>
        <v/>
      </c>
      <c r="F547" s="17" t="str">
        <f>IFERROR(VLOOKUP($A547,'CR ACT'!$A$3:$G$9999,3,0),"")</f>
        <v/>
      </c>
      <c r="G547" s="16" t="str">
        <f>IFERROR(VLOOKUP($A547,'CR ACT'!$A$3:$G$9999,4,0),"")</f>
        <v/>
      </c>
      <c r="H547" s="17" t="str">
        <f>IFERROR(VLOOKUP($A547,'CR ACT'!$A$3:$G$9999,5,0),"")</f>
        <v/>
      </c>
      <c r="I547" s="17" t="str">
        <f>IFERROR(VLOOKUP($A547,'CR ACT'!$A$3:$G$9999,6,0),"")</f>
        <v/>
      </c>
      <c r="J547" s="18" t="str">
        <f>IFERROR(VLOOKUP($A547,'CR ACT'!$A$3:$G$9999,7,0),"")</f>
        <v/>
      </c>
    </row>
    <row r="548" spans="1:11" ht="15.75" hidden="1">
      <c r="A548" s="16"/>
      <c r="B548" s="123"/>
      <c r="C548" s="16">
        <v>5</v>
      </c>
      <c r="D548" s="8" t="str">
        <f t="shared" si="9"/>
        <v>-5</v>
      </c>
      <c r="E548" s="17" t="str">
        <f>IFERROR(VLOOKUP($A548,'CR ACT'!$A$3:$G$9999,2,0),"")</f>
        <v/>
      </c>
      <c r="F548" s="17" t="str">
        <f>IFERROR(VLOOKUP($A548,'CR ACT'!$A$3:$G$9999,3,0),"")</f>
        <v/>
      </c>
      <c r="G548" s="16" t="str">
        <f>IFERROR(VLOOKUP($A548,'CR ACT'!$A$3:$G$9999,4,0),"")</f>
        <v/>
      </c>
      <c r="H548" s="17" t="str">
        <f>IFERROR(VLOOKUP($A548,'CR ACT'!$A$3:$G$9999,5,0),"")</f>
        <v/>
      </c>
      <c r="I548" s="17" t="str">
        <f>IFERROR(VLOOKUP($A548,'CR ACT'!$A$3:$G$9999,6,0),"")</f>
        <v/>
      </c>
      <c r="J548" s="18" t="str">
        <f>IFERROR(VLOOKUP($A548,'CR ACT'!$A$3:$G$9999,7,0),"")</f>
        <v/>
      </c>
    </row>
    <row r="549" spans="1:11" ht="15.75" hidden="1">
      <c r="A549" s="16"/>
      <c r="B549" s="124"/>
      <c r="C549" s="16">
        <v>6</v>
      </c>
      <c r="D549" s="8" t="str">
        <f t="shared" si="9"/>
        <v>-6</v>
      </c>
      <c r="E549" s="17" t="str">
        <f>IFERROR(VLOOKUP($A549,'CR ACT'!$A$3:$G$9999,2,0),"")</f>
        <v/>
      </c>
      <c r="F549" s="17" t="str">
        <f>IFERROR(VLOOKUP($A549,'CR ACT'!$A$3:$G$9999,3,0),"")</f>
        <v/>
      </c>
      <c r="G549" s="16" t="str">
        <f>IFERROR(VLOOKUP($A549,'CR ACT'!$A$3:$G$9999,4,0),"")</f>
        <v/>
      </c>
      <c r="H549" s="17" t="str">
        <f>IFERROR(VLOOKUP($A549,'CR ACT'!$A$3:$G$9999,5,0),"")</f>
        <v/>
      </c>
      <c r="I549" s="17" t="str">
        <f>IFERROR(VLOOKUP($A549,'CR ACT'!$A$3:$G$9999,6,0),"")</f>
        <v/>
      </c>
      <c r="J549" s="18" t="str">
        <f>IFERROR(VLOOKUP($A549,'CR ACT'!$A$3:$G$9999,7,0),"")</f>
        <v/>
      </c>
    </row>
    <row r="550" spans="1:11" ht="15.75" hidden="1">
      <c r="A550" s="16"/>
      <c r="B550" s="123"/>
      <c r="C550" s="16">
        <v>7</v>
      </c>
      <c r="D550" s="8" t="str">
        <f t="shared" si="9"/>
        <v>-7</v>
      </c>
      <c r="E550" s="17" t="str">
        <f>IFERROR(VLOOKUP($A550,'CR ACT'!$A$3:$G$9999,2,0),"")</f>
        <v/>
      </c>
      <c r="F550" s="17" t="str">
        <f>IFERROR(VLOOKUP($A550,'CR ACT'!$A$3:$G$9999,3,0),"")</f>
        <v/>
      </c>
      <c r="G550" s="16" t="str">
        <f>IFERROR(VLOOKUP($A550,'CR ACT'!$A$3:$G$9999,4,0),"")</f>
        <v/>
      </c>
      <c r="H550" s="17" t="str">
        <f>IFERROR(VLOOKUP($A550,'CR ACT'!$A$3:$G$9999,5,0),"")</f>
        <v/>
      </c>
      <c r="I550" s="17" t="str">
        <f>IFERROR(VLOOKUP($A550,'CR ACT'!$A$3:$G$9999,6,0),"")</f>
        <v/>
      </c>
      <c r="J550" s="18" t="str">
        <f>IFERROR(VLOOKUP($A550,'CR ACT'!$A$3:$G$9999,7,0),"")</f>
        <v/>
      </c>
    </row>
    <row r="551" spans="1:11" ht="16.5" hidden="1" thickBot="1">
      <c r="A551" s="16"/>
      <c r="B551" s="124"/>
      <c r="C551" s="23">
        <v>8</v>
      </c>
      <c r="D551" s="8" t="str">
        <f t="shared" si="9"/>
        <v>-8</v>
      </c>
      <c r="E551" s="24" t="str">
        <f>IFERROR(VLOOKUP($A551,'CR ACT'!$A$3:$G$9999,2,0),"")</f>
        <v/>
      </c>
      <c r="F551" s="24" t="str">
        <f>IFERROR(VLOOKUP($A551,'CR ACT'!$A$3:$G$9999,3,0),"")</f>
        <v/>
      </c>
      <c r="G551" s="23" t="str">
        <f>IFERROR(VLOOKUP($A551,'CR ACT'!$A$3:$G$9999,4,0),"")</f>
        <v/>
      </c>
      <c r="H551" s="24" t="str">
        <f>IFERROR(VLOOKUP($A551,'CR ACT'!$A$3:$G$9999,5,0),"")</f>
        <v/>
      </c>
      <c r="I551" s="24" t="str">
        <f>IFERROR(VLOOKUP($A551,'CR ACT'!$A$3:$G$9999,6,0),"")</f>
        <v/>
      </c>
      <c r="J551" s="25" t="str">
        <f>IFERROR(VLOOKUP($A551,'CR ACT'!$A$3:$G$9999,7,0),"")</f>
        <v/>
      </c>
    </row>
    <row r="552" spans="1:11" ht="15.75" hidden="1">
      <c r="A552" s="7"/>
      <c r="B552" s="123"/>
      <c r="C552" s="8">
        <v>1</v>
      </c>
      <c r="D552" s="8" t="str">
        <f t="shared" si="9"/>
        <v>-1</v>
      </c>
      <c r="E552" s="9" t="str">
        <f>IFERROR(VLOOKUP($A552,'CR ACT'!$A$3:$G$9999,2,0),"")</f>
        <v/>
      </c>
      <c r="F552" s="9" t="str">
        <f>IFERROR(VLOOKUP($A552,'CR ACT'!$A$3:$G$9999,3,0),"")</f>
        <v/>
      </c>
      <c r="G552" s="8" t="str">
        <f>IFERROR(VLOOKUP($A552,'CR ACT'!$A$3:$G$9999,4,0),"")</f>
        <v/>
      </c>
      <c r="H552" s="9" t="str">
        <f>IFERROR(VLOOKUP($A552,'CR ACT'!$A$3:$G$9999,5,0),"")</f>
        <v/>
      </c>
      <c r="I552" s="9" t="str">
        <f>IFERROR(VLOOKUP($A552,'CR ACT'!$A$3:$G$9999,6,0),"")</f>
        <v/>
      </c>
      <c r="J552" s="10" t="str">
        <f>IFERROR(VLOOKUP($A552,'CR ACT'!$A$3:$G$9999,7,0),"")</f>
        <v/>
      </c>
    </row>
    <row r="553" spans="1:11" ht="15.75" hidden="1">
      <c r="A553" s="16"/>
      <c r="B553" s="124"/>
      <c r="C553" s="16">
        <v>2</v>
      </c>
      <c r="D553" s="8" t="str">
        <f t="shared" si="9"/>
        <v>-2</v>
      </c>
      <c r="E553" s="17" t="str">
        <f>IFERROR(VLOOKUP($A553,'CR ACT'!$A$3:$G$9999,2,0),"")</f>
        <v/>
      </c>
      <c r="F553" s="17" t="str">
        <f>IFERROR(VLOOKUP($A553,'CR ACT'!$A$3:$G$9999,3,0),"")</f>
        <v/>
      </c>
      <c r="G553" s="16" t="str">
        <f>IFERROR(VLOOKUP($A553,'CR ACT'!$A$3:$G$9999,4,0),"")</f>
        <v/>
      </c>
      <c r="H553" s="17" t="str">
        <f>IFERROR(VLOOKUP($A553,'CR ACT'!$A$3:$G$9999,5,0),"")</f>
        <v/>
      </c>
      <c r="I553" s="17" t="str">
        <f>IFERROR(VLOOKUP($A553,'CR ACT'!$A$3:$G$9999,6,0),"")</f>
        <v/>
      </c>
      <c r="J553" s="18" t="str">
        <f>IFERROR(VLOOKUP($A553,'CR ACT'!$A$3:$G$9999,7,0),"")</f>
        <v/>
      </c>
      <c r="K553" s="121"/>
    </row>
    <row r="554" spans="1:11" ht="15.75" hidden="1">
      <c r="A554" s="16"/>
      <c r="B554" s="123"/>
      <c r="C554" s="16">
        <v>3</v>
      </c>
      <c r="D554" s="8" t="str">
        <f t="shared" si="9"/>
        <v>-3</v>
      </c>
      <c r="E554" s="17" t="str">
        <f>IFERROR(VLOOKUP($A554,'CR ACT'!$A$3:$G$9999,2,0),"")</f>
        <v/>
      </c>
      <c r="F554" s="17" t="str">
        <f>IFERROR(VLOOKUP($A554,'CR ACT'!$A$3:$G$9999,3,0),"")</f>
        <v/>
      </c>
      <c r="G554" s="16" t="str">
        <f>IFERROR(VLOOKUP($A554,'CR ACT'!$A$3:$G$9999,4,0),"")</f>
        <v/>
      </c>
      <c r="H554" s="17" t="str">
        <f>IFERROR(VLOOKUP($A554,'CR ACT'!$A$3:$G$9999,5,0),"")</f>
        <v/>
      </c>
      <c r="I554" s="17" t="str">
        <f>IFERROR(VLOOKUP($A554,'CR ACT'!$A$3:$G$9999,6,0),"")</f>
        <v/>
      </c>
      <c r="J554" s="18" t="str">
        <f>IFERROR(VLOOKUP($A554,'CR ACT'!$A$3:$G$9999,7,0),"")</f>
        <v/>
      </c>
    </row>
    <row r="555" spans="1:11" ht="15.75" hidden="1">
      <c r="A555" s="16"/>
      <c r="B555" s="124"/>
      <c r="C555" s="16">
        <v>4</v>
      </c>
      <c r="D555" s="8" t="str">
        <f t="shared" si="9"/>
        <v>-4</v>
      </c>
      <c r="E555" s="17" t="str">
        <f>IFERROR(VLOOKUP($A555,'CR ACT'!$A$3:$G$9999,2,0),"")</f>
        <v/>
      </c>
      <c r="F555" s="17" t="str">
        <f>IFERROR(VLOOKUP($A555,'CR ACT'!$A$3:$G$9999,3,0),"")</f>
        <v/>
      </c>
      <c r="G555" s="16" t="str">
        <f>IFERROR(VLOOKUP($A555,'CR ACT'!$A$3:$G$9999,4,0),"")</f>
        <v/>
      </c>
      <c r="H555" s="17" t="str">
        <f>IFERROR(VLOOKUP($A555,'CR ACT'!$A$3:$G$9999,5,0),"")</f>
        <v/>
      </c>
      <c r="I555" s="17" t="str">
        <f>IFERROR(VLOOKUP($A555,'CR ACT'!$A$3:$G$9999,6,0),"")</f>
        <v/>
      </c>
      <c r="J555" s="18" t="str">
        <f>IFERROR(VLOOKUP($A555,'CR ACT'!$A$3:$G$9999,7,0),"")</f>
        <v/>
      </c>
    </row>
    <row r="556" spans="1:11" ht="15.75" hidden="1">
      <c r="A556" s="16"/>
      <c r="B556" s="123"/>
      <c r="C556" s="16">
        <v>5</v>
      </c>
      <c r="D556" s="8" t="str">
        <f t="shared" si="9"/>
        <v>-5</v>
      </c>
      <c r="E556" s="17" t="str">
        <f>IFERROR(VLOOKUP($A556,'CR ACT'!$A$3:$G$9999,2,0),"")</f>
        <v/>
      </c>
      <c r="F556" s="17" t="str">
        <f>IFERROR(VLOOKUP($A556,'CR ACT'!$A$3:$G$9999,3,0),"")</f>
        <v/>
      </c>
      <c r="G556" s="16" t="str">
        <f>IFERROR(VLOOKUP($A556,'CR ACT'!$A$3:$G$9999,4,0),"")</f>
        <v/>
      </c>
      <c r="H556" s="17" t="str">
        <f>IFERROR(VLOOKUP($A556,'CR ACT'!$A$3:$G$9999,5,0),"")</f>
        <v/>
      </c>
      <c r="I556" s="17" t="str">
        <f>IFERROR(VLOOKUP($A556,'CR ACT'!$A$3:$G$9999,6,0),"")</f>
        <v/>
      </c>
      <c r="J556" s="18" t="str">
        <f>IFERROR(VLOOKUP($A556,'CR ACT'!$A$3:$G$9999,7,0),"")</f>
        <v/>
      </c>
    </row>
    <row r="557" spans="1:11" ht="15.75" hidden="1">
      <c r="A557" s="16"/>
      <c r="B557" s="124"/>
      <c r="C557" s="16">
        <v>6</v>
      </c>
      <c r="D557" s="8" t="str">
        <f t="shared" si="9"/>
        <v>-6</v>
      </c>
      <c r="E557" s="17" t="str">
        <f>IFERROR(VLOOKUP($A557,'CR ACT'!$A$3:$G$9999,2,0),"")</f>
        <v/>
      </c>
      <c r="F557" s="17" t="str">
        <f>IFERROR(VLOOKUP($A557,'CR ACT'!$A$3:$G$9999,3,0),"")</f>
        <v/>
      </c>
      <c r="G557" s="16" t="str">
        <f>IFERROR(VLOOKUP($A557,'CR ACT'!$A$3:$G$9999,4,0),"")</f>
        <v/>
      </c>
      <c r="H557" s="17" t="str">
        <f>IFERROR(VLOOKUP($A557,'CR ACT'!$A$3:$G$9999,5,0),"")</f>
        <v/>
      </c>
      <c r="I557" s="17" t="str">
        <f>IFERROR(VLOOKUP($A557,'CR ACT'!$A$3:$G$9999,6,0),"")</f>
        <v/>
      </c>
      <c r="J557" s="18" t="str">
        <f>IFERROR(VLOOKUP($A557,'CR ACT'!$A$3:$G$9999,7,0),"")</f>
        <v/>
      </c>
    </row>
    <row r="558" spans="1:11" ht="15.75" hidden="1">
      <c r="A558" s="16"/>
      <c r="B558" s="123"/>
      <c r="C558" s="16">
        <v>7</v>
      </c>
      <c r="D558" s="8" t="str">
        <f t="shared" si="9"/>
        <v>-7</v>
      </c>
      <c r="E558" s="17" t="str">
        <f>IFERROR(VLOOKUP($A558,'CR ACT'!$A$3:$G$9999,2,0),"")</f>
        <v/>
      </c>
      <c r="F558" s="17" t="str">
        <f>IFERROR(VLOOKUP($A558,'CR ACT'!$A$3:$G$9999,3,0),"")</f>
        <v/>
      </c>
      <c r="G558" s="16" t="str">
        <f>IFERROR(VLOOKUP($A558,'CR ACT'!$A$3:$G$9999,4,0),"")</f>
        <v/>
      </c>
      <c r="H558" s="17" t="str">
        <f>IFERROR(VLOOKUP($A558,'CR ACT'!$A$3:$G$9999,5,0),"")</f>
        <v/>
      </c>
      <c r="I558" s="17" t="str">
        <f>IFERROR(VLOOKUP($A558,'CR ACT'!$A$3:$G$9999,6,0),"")</f>
        <v/>
      </c>
      <c r="J558" s="18" t="str">
        <f>IFERROR(VLOOKUP($A558,'CR ACT'!$A$3:$G$9999,7,0),"")</f>
        <v/>
      </c>
    </row>
    <row r="559" spans="1:11" ht="16.5" hidden="1" thickBot="1">
      <c r="A559" s="16"/>
      <c r="B559" s="124"/>
      <c r="C559" s="23">
        <v>8</v>
      </c>
      <c r="D559" s="8" t="str">
        <f t="shared" si="9"/>
        <v>-8</v>
      </c>
      <c r="E559" s="24" t="str">
        <f>IFERROR(VLOOKUP($A559,'CR ACT'!$A$3:$G$9999,2,0),"")</f>
        <v/>
      </c>
      <c r="F559" s="24" t="str">
        <f>IFERROR(VLOOKUP($A559,'CR ACT'!$A$3:$G$9999,3,0),"")</f>
        <v/>
      </c>
      <c r="G559" s="23" t="str">
        <f>IFERROR(VLOOKUP($A559,'CR ACT'!$A$3:$G$9999,4,0),"")</f>
        <v/>
      </c>
      <c r="H559" s="24" t="str">
        <f>IFERROR(VLOOKUP($A559,'CR ACT'!$A$3:$G$9999,5,0),"")</f>
        <v/>
      </c>
      <c r="I559" s="24" t="str">
        <f>IFERROR(VLOOKUP($A559,'CR ACT'!$A$3:$G$9999,6,0),"")</f>
        <v/>
      </c>
      <c r="J559" s="25" t="str">
        <f>IFERROR(VLOOKUP($A559,'CR ACT'!$A$3:$G$9999,7,0),"")</f>
        <v/>
      </c>
    </row>
    <row r="560" spans="1:11" ht="15.75" hidden="1">
      <c r="A560" s="7"/>
      <c r="B560" s="123"/>
      <c r="C560" s="8">
        <v>1</v>
      </c>
      <c r="D560" s="8" t="str">
        <f t="shared" si="9"/>
        <v>-1</v>
      </c>
      <c r="E560" s="9" t="str">
        <f>IFERROR(VLOOKUP($A560,'CR ACT'!$A$3:$G$9999,2,0),"")</f>
        <v/>
      </c>
      <c r="F560" s="9" t="str">
        <f>IFERROR(VLOOKUP($A560,'CR ACT'!$A$3:$G$9999,3,0),"")</f>
        <v/>
      </c>
      <c r="G560" s="8" t="str">
        <f>IFERROR(VLOOKUP($A560,'CR ACT'!$A$3:$G$9999,4,0),"")</f>
        <v/>
      </c>
      <c r="H560" s="9" t="str">
        <f>IFERROR(VLOOKUP($A560,'CR ACT'!$A$3:$G$9999,5,0),"")</f>
        <v/>
      </c>
      <c r="I560" s="9" t="str">
        <f>IFERROR(VLOOKUP($A560,'CR ACT'!$A$3:$G$9999,6,0),"")</f>
        <v/>
      </c>
      <c r="J560" s="10" t="str">
        <f>IFERROR(VLOOKUP($A560,'CR ACT'!$A$3:$G$9999,7,0),"")</f>
        <v/>
      </c>
    </row>
    <row r="561" spans="1:11" ht="15.75" hidden="1">
      <c r="A561" s="16"/>
      <c r="B561" s="124"/>
      <c r="C561" s="16">
        <v>2</v>
      </c>
      <c r="D561" s="8" t="str">
        <f t="shared" si="9"/>
        <v>-2</v>
      </c>
      <c r="E561" s="17" t="str">
        <f>IFERROR(VLOOKUP($A561,'CR ACT'!$A$3:$G$9999,2,0),"")</f>
        <v/>
      </c>
      <c r="F561" s="17" t="str">
        <f>IFERROR(VLOOKUP($A561,'CR ACT'!$A$3:$G$9999,3,0),"")</f>
        <v/>
      </c>
      <c r="G561" s="16" t="str">
        <f>IFERROR(VLOOKUP($A561,'CR ACT'!$A$3:$G$9999,4,0),"")</f>
        <v/>
      </c>
      <c r="H561" s="17" t="str">
        <f>IFERROR(VLOOKUP($A561,'CR ACT'!$A$3:$G$9999,5,0),"")</f>
        <v/>
      </c>
      <c r="I561" s="17" t="str">
        <f>IFERROR(VLOOKUP($A561,'CR ACT'!$A$3:$G$9999,6,0),"")</f>
        <v/>
      </c>
      <c r="J561" s="18" t="str">
        <f>IFERROR(VLOOKUP($A561,'CR ACT'!$A$3:$G$9999,7,0),"")</f>
        <v/>
      </c>
      <c r="K561" s="121"/>
    </row>
    <row r="562" spans="1:11" ht="15.75" hidden="1">
      <c r="A562" s="16"/>
      <c r="B562" s="123"/>
      <c r="C562" s="16">
        <v>3</v>
      </c>
      <c r="D562" s="8" t="str">
        <f t="shared" si="9"/>
        <v>-3</v>
      </c>
      <c r="E562" s="17" t="str">
        <f>IFERROR(VLOOKUP($A562,'CR ACT'!$A$3:$G$9999,2,0),"")</f>
        <v/>
      </c>
      <c r="F562" s="17" t="str">
        <f>IFERROR(VLOOKUP($A562,'CR ACT'!$A$3:$G$9999,3,0),"")</f>
        <v/>
      </c>
      <c r="G562" s="16" t="str">
        <f>IFERROR(VLOOKUP($A562,'CR ACT'!$A$3:$G$9999,4,0),"")</f>
        <v/>
      </c>
      <c r="H562" s="17" t="str">
        <f>IFERROR(VLOOKUP($A562,'CR ACT'!$A$3:$G$9999,5,0),"")</f>
        <v/>
      </c>
      <c r="I562" s="17" t="str">
        <f>IFERROR(VLOOKUP($A562,'CR ACT'!$A$3:$G$9999,6,0),"")</f>
        <v/>
      </c>
      <c r="J562" s="18" t="str">
        <f>IFERROR(VLOOKUP($A562,'CR ACT'!$A$3:$G$9999,7,0),"")</f>
        <v/>
      </c>
    </row>
    <row r="563" spans="1:11" ht="15.75" hidden="1">
      <c r="A563" s="16"/>
      <c r="B563" s="124"/>
      <c r="C563" s="16">
        <v>4</v>
      </c>
      <c r="D563" s="8" t="str">
        <f t="shared" si="9"/>
        <v>-4</v>
      </c>
      <c r="E563" s="17" t="str">
        <f>IFERROR(VLOOKUP($A563,'CR ACT'!$A$3:$G$9999,2,0),"")</f>
        <v/>
      </c>
      <c r="F563" s="17" t="str">
        <f>IFERROR(VLOOKUP($A563,'CR ACT'!$A$3:$G$9999,3,0),"")</f>
        <v/>
      </c>
      <c r="G563" s="16" t="str">
        <f>IFERROR(VLOOKUP($A563,'CR ACT'!$A$3:$G$9999,4,0),"")</f>
        <v/>
      </c>
      <c r="H563" s="17" t="str">
        <f>IFERROR(VLOOKUP($A563,'CR ACT'!$A$3:$G$9999,5,0),"")</f>
        <v/>
      </c>
      <c r="I563" s="17" t="str">
        <f>IFERROR(VLOOKUP($A563,'CR ACT'!$A$3:$G$9999,6,0),"")</f>
        <v/>
      </c>
      <c r="J563" s="18" t="str">
        <f>IFERROR(VLOOKUP($A563,'CR ACT'!$A$3:$G$9999,7,0),"")</f>
        <v/>
      </c>
    </row>
    <row r="564" spans="1:11" ht="15.75" hidden="1">
      <c r="A564" s="16"/>
      <c r="B564" s="123"/>
      <c r="C564" s="16">
        <v>5</v>
      </c>
      <c r="D564" s="8" t="str">
        <f t="shared" si="9"/>
        <v>-5</v>
      </c>
      <c r="E564" s="17" t="str">
        <f>IFERROR(VLOOKUP($A564,'CR ACT'!$A$3:$G$9999,2,0),"")</f>
        <v/>
      </c>
      <c r="F564" s="17" t="str">
        <f>IFERROR(VLOOKUP($A564,'CR ACT'!$A$3:$G$9999,3,0),"")</f>
        <v/>
      </c>
      <c r="G564" s="16" t="str">
        <f>IFERROR(VLOOKUP($A564,'CR ACT'!$A$3:$G$9999,4,0),"")</f>
        <v/>
      </c>
      <c r="H564" s="17" t="str">
        <f>IFERROR(VLOOKUP($A564,'CR ACT'!$A$3:$G$9999,5,0),"")</f>
        <v/>
      </c>
      <c r="I564" s="17" t="str">
        <f>IFERROR(VLOOKUP($A564,'CR ACT'!$A$3:$G$9999,6,0),"")</f>
        <v/>
      </c>
      <c r="J564" s="18" t="str">
        <f>IFERROR(VLOOKUP($A564,'CR ACT'!$A$3:$G$9999,7,0),"")</f>
        <v/>
      </c>
    </row>
    <row r="565" spans="1:11" ht="15.75" hidden="1">
      <c r="A565" s="16"/>
      <c r="B565" s="124"/>
      <c r="C565" s="16">
        <v>6</v>
      </c>
      <c r="D565" s="8" t="str">
        <f t="shared" si="9"/>
        <v>-6</v>
      </c>
      <c r="E565" s="17" t="str">
        <f>IFERROR(VLOOKUP($A565,'CR ACT'!$A$3:$G$9999,2,0),"")</f>
        <v/>
      </c>
      <c r="F565" s="17" t="str">
        <f>IFERROR(VLOOKUP($A565,'CR ACT'!$A$3:$G$9999,3,0),"")</f>
        <v/>
      </c>
      <c r="G565" s="16" t="str">
        <f>IFERROR(VLOOKUP($A565,'CR ACT'!$A$3:$G$9999,4,0),"")</f>
        <v/>
      </c>
      <c r="H565" s="17" t="str">
        <f>IFERROR(VLOOKUP($A565,'CR ACT'!$A$3:$G$9999,5,0),"")</f>
        <v/>
      </c>
      <c r="I565" s="17" t="str">
        <f>IFERROR(VLOOKUP($A565,'CR ACT'!$A$3:$G$9999,6,0),"")</f>
        <v/>
      </c>
      <c r="J565" s="18" t="str">
        <f>IFERROR(VLOOKUP($A565,'CR ACT'!$A$3:$G$9999,7,0),"")</f>
        <v/>
      </c>
    </row>
    <row r="566" spans="1:11" ht="15.75" hidden="1">
      <c r="A566" s="16"/>
      <c r="B566" s="123"/>
      <c r="C566" s="16">
        <v>7</v>
      </c>
      <c r="D566" s="8" t="str">
        <f t="shared" si="9"/>
        <v>-7</v>
      </c>
      <c r="E566" s="17" t="str">
        <f>IFERROR(VLOOKUP($A566,'CR ACT'!$A$3:$G$9999,2,0),"")</f>
        <v/>
      </c>
      <c r="F566" s="17" t="str">
        <f>IFERROR(VLOOKUP($A566,'CR ACT'!$A$3:$G$9999,3,0),"")</f>
        <v/>
      </c>
      <c r="G566" s="16" t="str">
        <f>IFERROR(VLOOKUP($A566,'CR ACT'!$A$3:$G$9999,4,0),"")</f>
        <v/>
      </c>
      <c r="H566" s="17" t="str">
        <f>IFERROR(VLOOKUP($A566,'CR ACT'!$A$3:$G$9999,5,0),"")</f>
        <v/>
      </c>
      <c r="I566" s="17" t="str">
        <f>IFERROR(VLOOKUP($A566,'CR ACT'!$A$3:$G$9999,6,0),"")</f>
        <v/>
      </c>
      <c r="J566" s="18" t="str">
        <f>IFERROR(VLOOKUP($A566,'CR ACT'!$A$3:$G$9999,7,0),"")</f>
        <v/>
      </c>
    </row>
    <row r="567" spans="1:11" ht="16.5" hidden="1" thickBot="1">
      <c r="A567" s="16"/>
      <c r="B567" s="124"/>
      <c r="C567" s="23">
        <v>8</v>
      </c>
      <c r="D567" s="8" t="str">
        <f t="shared" si="9"/>
        <v>-8</v>
      </c>
      <c r="E567" s="24" t="str">
        <f>IFERROR(VLOOKUP($A567,'CR ACT'!$A$3:$G$9999,2,0),"")</f>
        <v/>
      </c>
      <c r="F567" s="24" t="str">
        <f>IFERROR(VLOOKUP($A567,'CR ACT'!$A$3:$G$9999,3,0),"")</f>
        <v/>
      </c>
      <c r="G567" s="23" t="str">
        <f>IFERROR(VLOOKUP($A567,'CR ACT'!$A$3:$G$9999,4,0),"")</f>
        <v/>
      </c>
      <c r="H567" s="24" t="str">
        <f>IFERROR(VLOOKUP($A567,'CR ACT'!$A$3:$G$9999,5,0),"")</f>
        <v/>
      </c>
      <c r="I567" s="24" t="str">
        <f>IFERROR(VLOOKUP($A567,'CR ACT'!$A$3:$G$9999,6,0),"")</f>
        <v/>
      </c>
      <c r="J567" s="25" t="str">
        <f>IFERROR(VLOOKUP($A567,'CR ACT'!$A$3:$G$9999,7,0),"")</f>
        <v/>
      </c>
    </row>
  </sheetData>
  <autoFilter ref="A4:J567">
    <filterColumn colId="5">
      <filters>
        <filter val="KLKV"/>
      </filters>
    </filterColumn>
    <filterColumn colId="6">
      <filters>
        <filter val="PVR-VZM-BYPASS"/>
        <filter val="PVR-VZM-BYPASS-TVM-KANMLA"/>
      </filters>
    </filterColumn>
    <sortState ref="A9:J516">
      <sortCondition ref="E4:E567"/>
    </sortState>
  </autoFilter>
  <mergeCells count="3">
    <mergeCell ref="A1:J1"/>
    <mergeCell ref="A2:J2"/>
    <mergeCell ref="A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SCH</vt:lpstr>
      <vt:lpstr>CR ACT</vt:lpstr>
      <vt:lpstr>PRNT</vt:lpstr>
      <vt:lpstr>CR</vt:lpstr>
      <vt:lpstr>'CR ACT'!Print_Area</vt:lpstr>
      <vt:lpstr>PRNT!Print_Area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KSRTC - ATO - 7</dc:creator>
  <cp:lastModifiedBy>PSL</cp:lastModifiedBy>
  <cp:revision>281</cp:revision>
  <cp:lastPrinted>2023-02-23T09:08:50Z</cp:lastPrinted>
  <dcterms:created xsi:type="dcterms:W3CDTF">2022-06-14T11:15:46Z</dcterms:created>
  <dcterms:modified xsi:type="dcterms:W3CDTF">2023-03-17T06:09:51Z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