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hilukala\OneDrive - Hitachi Vantara\Desktop\Novartis\Automation\"/>
    </mc:Choice>
  </mc:AlternateContent>
  <xr:revisionPtr revIDLastSave="0" documentId="8_{4842497D-504F-4683-9CA6-02577D8493CF}" xr6:coauthVersionLast="47" xr6:coauthVersionMax="47" xr10:uidLastSave="{00000000-0000-0000-0000-000000000000}"/>
  <bookViews>
    <workbookView xWindow="-110" yWindow="-110" windowWidth="19420" windowHeight="11620" tabRatio="836" activeTab="1" xr2:uid="{C10920FE-6058-4DA9-8AC6-C0A848AF3988}"/>
  </bookViews>
  <sheets>
    <sheet name="Summary" sheetId="59" r:id="rId1"/>
    <sheet name="AWS Cloud Platform Engineering " sheetId="41" r:id="rId2"/>
    <sheet name="Ashish Mittal" sheetId="34" state="hidden" r:id="rId3"/>
    <sheet name="Chander Thumma" sheetId="32" state="hidden" r:id="rId4"/>
    <sheet name="Deepa Kesa" sheetId="27" state="hidden" r:id="rId5"/>
    <sheet name="Ganesh Sultane" sheetId="19" state="hidden" r:id="rId6"/>
    <sheet name="Hakeem Naseer Ahmed" sheetId="23" state="hidden" r:id="rId7"/>
    <sheet name="Jyothi Madamanchi" sheetId="4" state="hidden" r:id="rId8"/>
    <sheet name="Manoj Kumar Karoju" sheetId="35" state="hidden" r:id="rId9"/>
    <sheet name="Mukesh Manjhi" sheetId="2" state="hidden" r:id="rId10"/>
    <sheet name="Prudhviraju Vysyaraju" sheetId="37" state="hidden" r:id="rId11"/>
    <sheet name="P Sunil Kumar" sheetId="5" state="hidden" r:id="rId12"/>
    <sheet name="Sabarinath Shanmugasundaram" sheetId="3" state="hidden" r:id="rId13"/>
    <sheet name="Satish Gunda" sheetId="8" state="hidden" r:id="rId14"/>
    <sheet name="Sridhar Achary" sheetId="7" state="hidden" r:id="rId15"/>
    <sheet name="Sumitra Bhagirathi Dalai" sheetId="33" state="hidden" r:id="rId16"/>
    <sheet name="Suneel Kumar Komandla" sheetId="25" state="hidden" r:id="rId17"/>
    <sheet name="Suresh Kumar Sekhar" sheetId="20" state="hidden" r:id="rId18"/>
    <sheet name="Vamshi Venkat Rajesh Machiraju" sheetId="30" state="hidden" r:id="rId19"/>
    <sheet name="Venkatramana Buddisetty" sheetId="24" state="hidden" r:id="rId20"/>
    <sheet name="VenuMadhav Reddy" sheetId="29" state="hidden" r:id="rId21"/>
    <sheet name="Vimit Vimit" sheetId="36" r:id="rId22"/>
    <sheet name="AWS-Core and Automation" sheetId="38" r:id="rId23"/>
    <sheet name="Aashish Raut" sheetId="40" r:id="rId24"/>
    <sheet name="Neha Gundkal" sheetId="43" r:id="rId25"/>
    <sheet name="Nikita Jain" sheetId="44" r:id="rId26"/>
    <sheet name="Nirmal Raaj S" sheetId="67" r:id="rId27"/>
    <sheet name="Nitin Uttarwar" sheetId="45" r:id="rId28"/>
    <sheet name="Mubarak M" sheetId="55" r:id="rId29"/>
    <sheet name="Prem Prakash" sheetId="46" r:id="rId30"/>
    <sheet name="Raju C" sheetId="56" r:id="rId31"/>
    <sheet name="Rishabh Niley" sheetId="47" r:id="rId32"/>
    <sheet name="Sourabh Upadhye" sheetId="48" r:id="rId33"/>
    <sheet name="Vigneshwara Ramakrishanan" sheetId="49" r:id="rId34"/>
    <sheet name="Vikram Sanugulla" sheetId="50" r:id="rId35"/>
    <sheet name="Scrum Master" sheetId="39" r:id="rId36"/>
    <sheet name="Madhuri Chavan" sheetId="51" r:id="rId37"/>
    <sheet name="AWS Service Credits Earn Back" sheetId="52" r:id="rId38"/>
    <sheet name="Chaitanya Latha K" sheetId="54" r:id="rId39"/>
    <sheet name="Anil Ganhari" sheetId="63" r:id="rId40"/>
    <sheet name="Ranjeet kumar" sheetId="57" r:id="rId41"/>
    <sheet name="Srikanth Tirumalagiri" sheetId="58" r:id="rId42"/>
    <sheet name="Suganesh Nageshwaran V" sheetId="64" r:id="rId43"/>
    <sheet name="Thupukonda Jayalakshmi" sheetId="65" r:id="rId44"/>
    <sheet name="Rajnish Kumar Singh" sheetId="66" r:id="rId45"/>
    <sheet name="Pravallika Rallapalli" sheetId="68" r:id="rId46"/>
    <sheet name="Balaji Rajendran" sheetId="69" r:id="rId47"/>
  </sheets>
  <definedNames>
    <definedName name="_xlnm._FilterDatabase" localSheetId="3" hidden="1">'Chander Thumma'!$A$1:$F$34</definedName>
    <definedName name="_xlnm._FilterDatabase" localSheetId="7" hidden="1">'Jyothi Madamanchi'!$A$1:$F$34</definedName>
    <definedName name="_xlnm._FilterDatabase" localSheetId="9" hidden="1">'Mukesh Manjhi'!$A$1:$F$34</definedName>
    <definedName name="_xlnm._FilterDatabase" localSheetId="11" hidden="1">'P Sunil Kumar'!$A$1:$F$34</definedName>
    <definedName name="_xlnm._FilterDatabase" localSheetId="10" hidden="1">'Prudhviraju Vysyaraju'!$A$1:$F$34</definedName>
    <definedName name="_xlnm._FilterDatabase" localSheetId="12" hidden="1">'Sabarinath Shanmugasundaram'!$A$1:$F$34</definedName>
    <definedName name="_xlnm._FilterDatabase" localSheetId="13" hidden="1">'Satish Gunda'!$A$1:$F$34</definedName>
    <definedName name="_xlnm._FilterDatabase" localSheetId="14" hidden="1">'Sridhar Achary'!$A$1:$F$34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41" l="1"/>
  <c r="F11" i="59"/>
  <c r="E11" i="59"/>
  <c r="D11" i="59"/>
  <c r="B11" i="59"/>
  <c r="E22" i="41"/>
  <c r="E17" i="38"/>
  <c r="D17" i="38"/>
  <c r="C14" i="52"/>
  <c r="D14" i="52"/>
  <c r="D16" i="38"/>
  <c r="D15" i="38"/>
  <c r="C15" i="38"/>
  <c r="D6" i="38"/>
  <c r="D6" i="52"/>
  <c r="C6" i="52" s="1"/>
  <c r="D13" i="52"/>
  <c r="C13" i="52" s="1"/>
  <c r="B13" i="52"/>
  <c r="B12" i="52"/>
  <c r="D11" i="52"/>
  <c r="C11" i="52" s="1"/>
  <c r="B11" i="52"/>
  <c r="D10" i="52"/>
  <c r="C10" i="52" s="1"/>
  <c r="B10" i="52"/>
  <c r="D9" i="52"/>
  <c r="C9" i="52" s="1"/>
  <c r="B37" i="69"/>
  <c r="B36" i="69"/>
  <c r="D35" i="69"/>
  <c r="B35" i="69"/>
  <c r="B37" i="68"/>
  <c r="B36" i="68"/>
  <c r="D35" i="68"/>
  <c r="D12" i="52" s="1"/>
  <c r="C12" i="52" s="1"/>
  <c r="B35" i="68"/>
  <c r="B37" i="67"/>
  <c r="B36" i="67"/>
  <c r="D35" i="67"/>
  <c r="B35" i="67"/>
  <c r="B37" i="66"/>
  <c r="B36" i="66"/>
  <c r="D35" i="66"/>
  <c r="B35" i="66"/>
  <c r="B37" i="65"/>
  <c r="B36" i="65"/>
  <c r="D35" i="65"/>
  <c r="B35" i="65"/>
  <c r="B37" i="64"/>
  <c r="B36" i="64"/>
  <c r="D35" i="64"/>
  <c r="B35" i="64"/>
  <c r="B37" i="63"/>
  <c r="B36" i="63"/>
  <c r="D35" i="63"/>
  <c r="B35" i="63"/>
  <c r="C6" i="38" l="1"/>
  <c r="D35" i="32"/>
  <c r="D35" i="27"/>
  <c r="D35" i="19"/>
  <c r="D35" i="23"/>
  <c r="D35" i="4"/>
  <c r="D35" i="35"/>
  <c r="D35" i="2"/>
  <c r="D35" i="37"/>
  <c r="D35" i="5"/>
  <c r="D35" i="3"/>
  <c r="D35" i="8"/>
  <c r="D35" i="7"/>
  <c r="D35" i="33"/>
  <c r="D35" i="25"/>
  <c r="D35" i="20"/>
  <c r="D35" i="30"/>
  <c r="D35" i="24"/>
  <c r="D35" i="29"/>
  <c r="D35" i="36"/>
  <c r="D35" i="40"/>
  <c r="D35" i="43"/>
  <c r="D35" i="44"/>
  <c r="D35" i="45"/>
  <c r="D35" i="46"/>
  <c r="D35" i="47"/>
  <c r="D35" i="48"/>
  <c r="D35" i="49"/>
  <c r="D35" i="50"/>
  <c r="D35" i="51"/>
  <c r="D35" i="54"/>
  <c r="D35" i="55"/>
  <c r="D35" i="56"/>
  <c r="D35" i="57"/>
  <c r="D35" i="58"/>
  <c r="D35" i="34"/>
  <c r="C26" i="41"/>
  <c r="C22" i="41"/>
  <c r="C31" i="41" s="1"/>
  <c r="D6" i="59"/>
  <c r="D7" i="59"/>
  <c r="D8" i="59"/>
  <c r="D9" i="59"/>
  <c r="D5" i="59"/>
  <c r="I2" i="38"/>
  <c r="E16" i="38" s="1"/>
  <c r="E6" i="38" l="1"/>
  <c r="E15" i="38"/>
  <c r="B5" i="39"/>
  <c r="B37" i="58" l="1"/>
  <c r="B36" i="58"/>
  <c r="D8" i="52"/>
  <c r="C8" i="52" s="1"/>
  <c r="B35" i="58"/>
  <c r="B37" i="57"/>
  <c r="B36" i="57"/>
  <c r="D7" i="52"/>
  <c r="C7" i="52" s="1"/>
  <c r="B35" i="57"/>
  <c r="B37" i="56"/>
  <c r="B36" i="56"/>
  <c r="B35" i="56"/>
  <c r="B37" i="55"/>
  <c r="B36" i="55"/>
  <c r="B35" i="55"/>
  <c r="B37" i="54"/>
  <c r="B36" i="54"/>
  <c r="D5" i="52"/>
  <c r="B35" i="54"/>
  <c r="B37" i="51"/>
  <c r="B36" i="51"/>
  <c r="B35" i="51"/>
  <c r="E5" i="39" s="1"/>
  <c r="E6" i="39" s="1"/>
  <c r="B37" i="50"/>
  <c r="B36" i="50"/>
  <c r="D14" i="38"/>
  <c r="B35" i="50"/>
  <c r="B37" i="49"/>
  <c r="B36" i="49"/>
  <c r="D13" i="38"/>
  <c r="B35" i="49"/>
  <c r="B37" i="48"/>
  <c r="B36" i="48"/>
  <c r="D12" i="38"/>
  <c r="B35" i="48"/>
  <c r="B37" i="47"/>
  <c r="B36" i="47"/>
  <c r="D11" i="38"/>
  <c r="B35" i="47"/>
  <c r="B37" i="46"/>
  <c r="B36" i="46"/>
  <c r="D10" i="38"/>
  <c r="B35" i="46"/>
  <c r="B37" i="45"/>
  <c r="B36" i="45"/>
  <c r="D9" i="38"/>
  <c r="B35" i="45"/>
  <c r="B37" i="44"/>
  <c r="B36" i="44"/>
  <c r="D8" i="38"/>
  <c r="B35" i="44"/>
  <c r="B37" i="43"/>
  <c r="B36" i="43"/>
  <c r="D7" i="38"/>
  <c r="B35" i="43"/>
  <c r="B37" i="40"/>
  <c r="B36" i="40"/>
  <c r="D5" i="38"/>
  <c r="B35" i="40"/>
  <c r="B37" i="37"/>
  <c r="B36" i="37"/>
  <c r="D12" i="41"/>
  <c r="E12" i="41" s="1"/>
  <c r="B35" i="37"/>
  <c r="E10" i="59" l="1"/>
  <c r="E6" i="59"/>
  <c r="F6" i="59" s="1"/>
  <c r="C5" i="52"/>
  <c r="C5" i="38"/>
  <c r="E5" i="38"/>
  <c r="C7" i="38"/>
  <c r="E7" i="38"/>
  <c r="C10" i="38"/>
  <c r="E10" i="38"/>
  <c r="C14" i="38"/>
  <c r="E14" i="38"/>
  <c r="C12" i="38"/>
  <c r="E12" i="38"/>
  <c r="C8" i="38"/>
  <c r="E8" i="38"/>
  <c r="C9" i="38"/>
  <c r="E9" i="38"/>
  <c r="C11" i="38"/>
  <c r="E11" i="38"/>
  <c r="C13" i="38"/>
  <c r="E13" i="38"/>
  <c r="D30" i="41"/>
  <c r="D5" i="39"/>
  <c r="B35" i="32"/>
  <c r="B35" i="27"/>
  <c r="B35" i="19"/>
  <c r="B35" i="23"/>
  <c r="B35" i="4"/>
  <c r="B35" i="35"/>
  <c r="B35" i="2"/>
  <c r="B35" i="5"/>
  <c r="B35" i="3"/>
  <c r="B35" i="8"/>
  <c r="B35" i="7"/>
  <c r="B35" i="25"/>
  <c r="B35" i="33"/>
  <c r="B35" i="20"/>
  <c r="B35" i="30"/>
  <c r="B35" i="24"/>
  <c r="B35" i="29"/>
  <c r="B35" i="36"/>
  <c r="B35" i="34"/>
  <c r="B36" i="32"/>
  <c r="B36" i="27"/>
  <c r="B36" i="19"/>
  <c r="B36" i="23"/>
  <c r="B36" i="4"/>
  <c r="B36" i="35"/>
  <c r="B36" i="2"/>
  <c r="B36" i="5"/>
  <c r="B36" i="3"/>
  <c r="B36" i="8"/>
  <c r="B36" i="7"/>
  <c r="B36" i="25"/>
  <c r="B36" i="33"/>
  <c r="B36" i="20"/>
  <c r="B36" i="30"/>
  <c r="B36" i="24"/>
  <c r="B36" i="29"/>
  <c r="B36" i="36"/>
  <c r="B36" i="34"/>
  <c r="D6" i="41"/>
  <c r="E6" i="41" s="1"/>
  <c r="D25" i="41"/>
  <c r="E25" i="41" s="1"/>
  <c r="D7" i="41"/>
  <c r="E7" i="41" s="1"/>
  <c r="D8" i="41"/>
  <c r="E8" i="41" s="1"/>
  <c r="D9" i="41"/>
  <c r="E9" i="41" s="1"/>
  <c r="D10" i="41"/>
  <c r="E10" i="41" s="1"/>
  <c r="D11" i="41"/>
  <c r="E11" i="41" s="1"/>
  <c r="D13" i="41"/>
  <c r="E13" i="41" s="1"/>
  <c r="D14" i="41"/>
  <c r="E14" i="41" s="1"/>
  <c r="D15" i="41"/>
  <c r="E15" i="41" s="1"/>
  <c r="D16" i="41"/>
  <c r="E16" i="41" s="1"/>
  <c r="D18" i="41"/>
  <c r="E18" i="41" s="1"/>
  <c r="D17" i="41"/>
  <c r="E17" i="41" s="1"/>
  <c r="D19" i="41"/>
  <c r="E19" i="41" s="1"/>
  <c r="D24" i="41"/>
  <c r="D20" i="41"/>
  <c r="E20" i="41" s="1"/>
  <c r="D28" i="41"/>
  <c r="D21" i="41"/>
  <c r="E21" i="41" s="1"/>
  <c r="D5" i="41"/>
  <c r="B37" i="36"/>
  <c r="B37" i="35"/>
  <c r="B37" i="34"/>
  <c r="B37" i="33"/>
  <c r="C17" i="38" l="1"/>
  <c r="E9" i="59"/>
  <c r="F9" i="59" s="1"/>
  <c r="E28" i="41"/>
  <c r="C5" i="39"/>
  <c r="C6" i="39" s="1"/>
  <c r="D6" i="39"/>
  <c r="E8" i="59"/>
  <c r="F8" i="59" s="1"/>
  <c r="E30" i="41"/>
  <c r="D26" i="41"/>
  <c r="E7" i="59" s="1"/>
  <c r="F7" i="59" s="1"/>
  <c r="E24" i="41"/>
  <c r="E26" i="41" s="1"/>
  <c r="D22" i="41"/>
  <c r="E5" i="41"/>
  <c r="B37" i="27"/>
  <c r="B37" i="19"/>
  <c r="B37" i="8"/>
  <c r="B37" i="23"/>
  <c r="B37" i="4"/>
  <c r="B37" i="25"/>
  <c r="B37" i="2"/>
  <c r="B37" i="5"/>
  <c r="B37" i="3"/>
  <c r="B37" i="7"/>
  <c r="B37" i="20"/>
  <c r="B37" i="30"/>
  <c r="B37" i="24"/>
  <c r="B37" i="29"/>
  <c r="B37" i="32"/>
  <c r="E31" i="41" l="1"/>
  <c r="E5" i="59"/>
  <c r="D31" i="41"/>
  <c r="G11" i="59" l="1"/>
  <c r="F5" i="59"/>
</calcChain>
</file>

<file path=xl/sharedStrings.xml><?xml version="1.0" encoding="utf-8"?>
<sst xmlns="http://schemas.openxmlformats.org/spreadsheetml/2006/main" count="2750" uniqueCount="147">
  <si>
    <t>Vendor Organization</t>
  </si>
  <si>
    <t>Hitachi Vantara</t>
  </si>
  <si>
    <t>Point of Contact</t>
  </si>
  <si>
    <t>Srihari Jonnalagadda</t>
  </si>
  <si>
    <t>Adjustments from Last Month</t>
  </si>
  <si>
    <t>Week Off</t>
  </si>
  <si>
    <t>Resource Name</t>
  </si>
  <si>
    <t>Sabarinath Shanmugasundaram</t>
  </si>
  <si>
    <t>5-2-1</t>
  </si>
  <si>
    <t>SHANMSAA</t>
  </si>
  <si>
    <t>Personal/Sick Leave</t>
  </si>
  <si>
    <t>Month</t>
  </si>
  <si>
    <t>Working Days</t>
  </si>
  <si>
    <t>Date</t>
  </si>
  <si>
    <t>Day</t>
  </si>
  <si>
    <t>Working Status</t>
  </si>
  <si>
    <t>Remarks</t>
  </si>
  <si>
    <t>Leaves Taken</t>
  </si>
  <si>
    <t>Billable Days</t>
  </si>
  <si>
    <t>Weekends</t>
  </si>
  <si>
    <t>Public Holidays</t>
  </si>
  <si>
    <t>Chander Thumma</t>
  </si>
  <si>
    <t>THUMMCH1</t>
  </si>
  <si>
    <t>SULTAGA2</t>
  </si>
  <si>
    <t>Satish Gunda</t>
  </si>
  <si>
    <t>GUNDASA5</t>
  </si>
  <si>
    <t>Sridhar Achary</t>
  </si>
  <si>
    <t>NAGAVSR1</t>
  </si>
  <si>
    <t>Mukesh Manjhi</t>
  </si>
  <si>
    <t>MANJHMU1</t>
  </si>
  <si>
    <t>Jyothi Madamanchi</t>
  </si>
  <si>
    <t>MADAMJY1</t>
  </si>
  <si>
    <t>Sunil Kumar P</t>
  </si>
  <si>
    <t>KUMARSJZ</t>
  </si>
  <si>
    <t>Suresh Kumar Sekhar</t>
  </si>
  <si>
    <t>SEKARSU4</t>
  </si>
  <si>
    <t>AHMEDNAQ</t>
  </si>
  <si>
    <t>Naseer Ahmed</t>
  </si>
  <si>
    <t>BUDISVE1</t>
  </si>
  <si>
    <t>Venkatramana Budisetty</t>
  </si>
  <si>
    <t>KOMANSU1</t>
  </si>
  <si>
    <t>Suneel Kumar Komandla</t>
  </si>
  <si>
    <t>Deepa Kesa</t>
  </si>
  <si>
    <t>KESADE1</t>
  </si>
  <si>
    <t>Leave</t>
  </si>
  <si>
    <t>Weekend</t>
  </si>
  <si>
    <t>Thu</t>
  </si>
  <si>
    <t>Fri</t>
  </si>
  <si>
    <t>Sat</t>
  </si>
  <si>
    <t>Sun</t>
  </si>
  <si>
    <t>Mon</t>
  </si>
  <si>
    <t>Tue</t>
  </si>
  <si>
    <t>Wed</t>
  </si>
  <si>
    <t>VenuMadhav Reddy</t>
  </si>
  <si>
    <t>Vamshi Venkat Rajesh Machiraju</t>
  </si>
  <si>
    <t>CHILUVE3</t>
  </si>
  <si>
    <t>MACHIVA3</t>
  </si>
  <si>
    <t>Sumitra Bhagirathi Dalai</t>
  </si>
  <si>
    <t>DALAISU1</t>
  </si>
  <si>
    <t>Ashish Mittal</t>
  </si>
  <si>
    <t>MITTAAS4</t>
  </si>
  <si>
    <t>Manoj Kumar Karoju</t>
  </si>
  <si>
    <t>KAROJMA1</t>
  </si>
  <si>
    <t>Vimit Vimit</t>
  </si>
  <si>
    <t>VIMITVI1</t>
  </si>
  <si>
    <t>Prudhviraju Vysyaraju</t>
  </si>
  <si>
    <t>VYSYAPR1</t>
  </si>
  <si>
    <t>Ganesh Baliram Sultane</t>
  </si>
  <si>
    <t>AWS-Core/Automation – (EM7783)</t>
  </si>
  <si>
    <t>Name</t>
  </si>
  <si>
    <t>Billable time (Hours)</t>
  </si>
  <si>
    <t>Total Number of Billable Days</t>
  </si>
  <si>
    <t>Aashish Raut</t>
  </si>
  <si>
    <t>Anil Ganhari</t>
  </si>
  <si>
    <t>Neha Gundkal</t>
  </si>
  <si>
    <t>Nikita Jain</t>
  </si>
  <si>
    <t>Nitin Uttarwar</t>
  </si>
  <si>
    <t>Prem Prakash</t>
  </si>
  <si>
    <t>Rishabh Niley</t>
  </si>
  <si>
    <t>Sourabh Upadhye</t>
  </si>
  <si>
    <t>Vigneshwara Ramakrishanan</t>
  </si>
  <si>
    <t>Vikram Sanugulla</t>
  </si>
  <si>
    <t>Total</t>
  </si>
  <si>
    <t>Billable Time (Hours)</t>
  </si>
  <si>
    <t>Service Credit Pool Days</t>
  </si>
  <si>
    <t>Hakeem Naseer Ahmed</t>
  </si>
  <si>
    <t>Mukesh Kumar Manjhi</t>
  </si>
  <si>
    <t>P Sunil Kumar</t>
  </si>
  <si>
    <t>Sridhar Achary Nagavelli</t>
  </si>
  <si>
    <t xml:space="preserve">Suneel Kumar Komandla </t>
  </si>
  <si>
    <t>Suresh Kumar Sekar</t>
  </si>
  <si>
    <t>Venkataramana Budisetti</t>
  </si>
  <si>
    <t>Chaitanya Latha K</t>
  </si>
  <si>
    <t>Mubarak M</t>
  </si>
  <si>
    <t>Raju C</t>
  </si>
  <si>
    <t>Ranjeet kumar</t>
  </si>
  <si>
    <t>Srikanth Tirumalagiri</t>
  </si>
  <si>
    <t>AWS Service Credits Earn Back</t>
  </si>
  <si>
    <t>Madhuri Chavan</t>
  </si>
  <si>
    <t>PRAKAPRD</t>
  </si>
  <si>
    <t>RAUTAA1</t>
  </si>
  <si>
    <t>GUNDKNE1</t>
  </si>
  <si>
    <t>JAINNI1G</t>
  </si>
  <si>
    <t>UTTARNI1</t>
  </si>
  <si>
    <t>NILEYRI1</t>
  </si>
  <si>
    <t>UPADHSO1</t>
  </si>
  <si>
    <t>RAMAKVI3</t>
  </si>
  <si>
    <t>SANUGVI1</t>
  </si>
  <si>
    <t>CHAVAMAE</t>
  </si>
  <si>
    <t>KOLLUCH4</t>
  </si>
  <si>
    <t>MUJAWMU2</t>
  </si>
  <si>
    <t>CHEVVRA1</t>
  </si>
  <si>
    <t>KUMARR9H</t>
  </si>
  <si>
    <t>THIRUSR5</t>
  </si>
  <si>
    <t>AWS Public Cloud Services – Scrum Master</t>
  </si>
  <si>
    <t>AWS Cloud 
Engineering &amp; 
Automation 
Services</t>
  </si>
  <si>
    <t>Role</t>
  </si>
  <si>
    <t>AWS DevOps Engineer</t>
  </si>
  <si>
    <t>Automation Engineer</t>
  </si>
  <si>
    <t>AWS Testing Engineer</t>
  </si>
  <si>
    <t>Scrum Master</t>
  </si>
  <si>
    <t>PMO Role</t>
  </si>
  <si>
    <t>No of 
Resource</t>
  </si>
  <si>
    <t>AWS DevOps Engineers</t>
  </si>
  <si>
    <t>Service Credit Days</t>
  </si>
  <si>
    <t>Total Available Billable Days</t>
  </si>
  <si>
    <t>Total Actual Billable Days (Including Buffers)</t>
  </si>
  <si>
    <t>Buffer Resources (Service Credit Resource)</t>
  </si>
  <si>
    <t>Earn-Back Days</t>
  </si>
  <si>
    <t>Holiday</t>
  </si>
  <si>
    <t>GANHAAN1</t>
  </si>
  <si>
    <t>Suganesh Nageshwaran V</t>
  </si>
  <si>
    <t>NAGESSU2</t>
  </si>
  <si>
    <t>April</t>
  </si>
  <si>
    <t>Offboarded</t>
  </si>
  <si>
    <t>TUPUJA1</t>
  </si>
  <si>
    <t>Thupukonda Jayalakshmi</t>
  </si>
  <si>
    <t>Rajnish Kumar Singh</t>
  </si>
  <si>
    <t>Nirmal Raaj S</t>
  </si>
  <si>
    <t>SINGHR5Y</t>
  </si>
  <si>
    <t>RAAJNI1</t>
  </si>
  <si>
    <t>Pravallika Rallapalli</t>
  </si>
  <si>
    <t>RALLAPR3</t>
  </si>
  <si>
    <t>Balaji Rajendran</t>
  </si>
  <si>
    <t>RAJENBA2</t>
  </si>
  <si>
    <t>Niramal Raaj S</t>
  </si>
  <si>
    <t>APR'24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</si>
</sst>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rgb="FF8EA9DB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CB9CA"/>
      </patternFill>
    </fill>
    <fill>
      <patternFill patternType="solid">
        <fgColor theme="6" tint="0.59999389629810485"/>
        <bgColor rgb="FF8EA9DB"/>
      </patternFill>
    </fill>
    <fill>
      <patternFill patternType="solid">
        <fgColor theme="6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0">
    <xf numFmtId="0" fontId="0" fillId="0" borderId="0" xfId="0"/>
    <xf numFmtId="16" fontId="4" fillId="0" borderId="10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6" borderId="10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4" fillId="0" borderId="3" xfId="1" applyFont="1" applyBorder="1" applyAlignment="1">
      <alignment horizontal="center"/>
    </xf>
    <xf numFmtId="15" fontId="4" fillId="3" borderId="1" xfId="1" applyNumberFormat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horizontal="left" vertical="center"/>
    </xf>
    <xf numFmtId="14" fontId="5" fillId="2" borderId="1" xfId="1" quotePrefix="1" applyNumberFormat="1" applyFont="1" applyFill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5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0" fontId="7" fillId="5" borderId="7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5" borderId="8" xfId="1" applyFont="1" applyFill="1" applyBorder="1" applyAlignment="1">
      <alignment horizontal="left"/>
    </xf>
    <xf numFmtId="0" fontId="7" fillId="5" borderId="9" xfId="1" applyFont="1" applyFill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5" fillId="0" borderId="0" xfId="0" applyFont="1"/>
    <xf numFmtId="0" fontId="9" fillId="9" borderId="10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5" fillId="13" borderId="11" xfId="0" applyFont="1" applyFill="1" applyBorder="1" applyAlignment="1">
      <alignment vertical="center"/>
    </xf>
    <xf numFmtId="0" fontId="5" fillId="13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9" fillId="8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9" fillId="11" borderId="10" xfId="0" applyFont="1" applyFill="1" applyBorder="1" applyAlignment="1">
      <alignment vertical="center"/>
    </xf>
    <xf numFmtId="0" fontId="9" fillId="1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11" fillId="14" borderId="11" xfId="0" applyFont="1" applyFill="1" applyBorder="1" applyAlignment="1">
      <alignment vertical="center"/>
    </xf>
    <xf numFmtId="0" fontId="11" fillId="14" borderId="11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9" fillId="8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center" vertical="center"/>
    </xf>
    <xf numFmtId="0" fontId="13" fillId="0" borderId="0" xfId="0" applyFont="1"/>
    <xf numFmtId="0" fontId="7" fillId="1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3">
    <cellStyle name="Normal" xfId="0" builtinId="0"/>
    <cellStyle name="Normal 2" xfId="1" xr:uid="{D7C752D3-04C1-47FB-ABA9-8F6280B546D1}"/>
    <cellStyle name="Normal 3" xfId="2" xr:uid="{15594CC2-EBAB-47EB-8250-5DAF325C9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27AC-7C7F-4228-8BA6-D57D20324FB5}">
  <dimension ref="A2:G11"/>
  <sheetViews>
    <sheetView workbookViewId="0">
      <selection activeCell="E17" sqref="E17"/>
    </sheetView>
  </sheetViews>
  <sheetFormatPr defaultRowHeight="14.5" x14ac:dyDescent="0.35"/>
  <cols>
    <col min="1" max="1" width="34" customWidth="1"/>
    <col min="2" max="2" width="14.54296875" bestFit="1" customWidth="1"/>
    <col min="3" max="3" width="19.1796875" customWidth="1"/>
    <col min="4" max="4" width="24.1796875" bestFit="1" customWidth="1"/>
    <col min="5" max="5" width="37.90625" bestFit="1" customWidth="1"/>
    <col min="6" max="6" width="16.6328125" bestFit="1" customWidth="1"/>
    <col min="7" max="7" width="13.81640625" bestFit="1" customWidth="1"/>
  </cols>
  <sheetData>
    <row r="2" spans="1:7" ht="15.5" x14ac:dyDescent="0.35">
      <c r="A2" s="57" t="s">
        <v>115</v>
      </c>
    </row>
    <row r="3" spans="1:7" ht="15" customHeight="1" x14ac:dyDescent="0.45">
      <c r="A3" s="45"/>
    </row>
    <row r="4" spans="1:7" ht="14" customHeight="1" x14ac:dyDescent="0.35">
      <c r="A4" s="58" t="s">
        <v>116</v>
      </c>
      <c r="B4" s="59" t="s">
        <v>122</v>
      </c>
      <c r="C4" s="59" t="s">
        <v>146</v>
      </c>
      <c r="D4" s="59" t="s">
        <v>125</v>
      </c>
      <c r="E4" s="59" t="s">
        <v>126</v>
      </c>
      <c r="F4" s="59" t="s">
        <v>124</v>
      </c>
      <c r="G4" s="59" t="s">
        <v>128</v>
      </c>
    </row>
    <row r="5" spans="1:7" x14ac:dyDescent="0.35">
      <c r="A5" s="60" t="s">
        <v>117</v>
      </c>
      <c r="B5" s="61">
        <v>17</v>
      </c>
      <c r="C5" s="61">
        <v>22</v>
      </c>
      <c r="D5" s="61">
        <f>B5*C5</f>
        <v>374</v>
      </c>
      <c r="E5" s="61">
        <f>'AWS Cloud Platform Engineering '!D22</f>
        <v>349.5</v>
      </c>
      <c r="F5" s="61">
        <f>D5-E5</f>
        <v>24.5</v>
      </c>
      <c r="G5" s="60"/>
    </row>
    <row r="6" spans="1:7" x14ac:dyDescent="0.35">
      <c r="A6" s="60" t="s">
        <v>118</v>
      </c>
      <c r="B6" s="61">
        <v>12</v>
      </c>
      <c r="C6" s="61">
        <v>22</v>
      </c>
      <c r="D6" s="61">
        <f t="shared" ref="D6:D9" si="0">B6*C6</f>
        <v>264</v>
      </c>
      <c r="E6" s="61">
        <f>'AWS-Core and Automation'!D17</f>
        <v>247</v>
      </c>
      <c r="F6" s="61">
        <f>D6-E6</f>
        <v>17</v>
      </c>
      <c r="G6" s="60"/>
    </row>
    <row r="7" spans="1:7" x14ac:dyDescent="0.35">
      <c r="A7" s="60" t="s">
        <v>119</v>
      </c>
      <c r="B7" s="61">
        <v>2</v>
      </c>
      <c r="C7" s="61">
        <v>22</v>
      </c>
      <c r="D7" s="61">
        <f t="shared" si="0"/>
        <v>44</v>
      </c>
      <c r="E7" s="61">
        <f>'AWS Cloud Platform Engineering '!D26</f>
        <v>42</v>
      </c>
      <c r="F7" s="61">
        <f>D7-E7</f>
        <v>2</v>
      </c>
      <c r="G7" s="60"/>
    </row>
    <row r="8" spans="1:7" x14ac:dyDescent="0.35">
      <c r="A8" s="60" t="s">
        <v>120</v>
      </c>
      <c r="B8" s="61">
        <v>1</v>
      </c>
      <c r="C8" s="61">
        <v>22</v>
      </c>
      <c r="D8" s="61">
        <f t="shared" si="0"/>
        <v>22</v>
      </c>
      <c r="E8" s="61">
        <f>'AWS Cloud Platform Engineering '!D30</f>
        <v>20</v>
      </c>
      <c r="F8" s="61">
        <f>D8-E8</f>
        <v>2</v>
      </c>
      <c r="G8" s="60"/>
    </row>
    <row r="9" spans="1:7" x14ac:dyDescent="0.35">
      <c r="A9" s="60" t="s">
        <v>121</v>
      </c>
      <c r="B9" s="61">
        <v>1</v>
      </c>
      <c r="C9" s="61">
        <v>22</v>
      </c>
      <c r="D9" s="61">
        <f t="shared" si="0"/>
        <v>22</v>
      </c>
      <c r="E9" s="61">
        <f>'AWS Cloud Platform Engineering '!D28</f>
        <v>21</v>
      </c>
      <c r="F9" s="61">
        <f>D9-E9</f>
        <v>1</v>
      </c>
      <c r="G9" s="60"/>
    </row>
    <row r="10" spans="1:7" x14ac:dyDescent="0.35">
      <c r="A10" s="60" t="s">
        <v>127</v>
      </c>
      <c r="B10" s="61">
        <v>9</v>
      </c>
      <c r="C10" s="61">
        <v>22</v>
      </c>
      <c r="D10" s="61">
        <v>0</v>
      </c>
      <c r="E10" s="61">
        <f>'AWS Service Credits Earn Back'!D14</f>
        <v>179</v>
      </c>
      <c r="F10" s="61">
        <v>0</v>
      </c>
      <c r="G10" s="60"/>
    </row>
    <row r="11" spans="1:7" x14ac:dyDescent="0.35">
      <c r="A11" s="62" t="s">
        <v>82</v>
      </c>
      <c r="B11" s="63">
        <f>SUM(B5:B10)</f>
        <v>42</v>
      </c>
      <c r="C11" s="62"/>
      <c r="D11" s="63">
        <f>SUM(D5:D10)</f>
        <v>726</v>
      </c>
      <c r="E11" s="63">
        <f>SUM(E5:E10)</f>
        <v>858.5</v>
      </c>
      <c r="F11" s="63">
        <f>SUM(F5:F10)</f>
        <v>46.5</v>
      </c>
      <c r="G11" s="63">
        <f>E11-D11</f>
        <v>132.5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6FEA-DFFE-4FC4-AC64-1D637B7A6A97}">
  <dimension ref="A1:H37"/>
  <sheetViews>
    <sheetView workbookViewId="0">
      <selection activeCell="C12" sqref="C12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28</v>
      </c>
      <c r="C2" s="14" t="s">
        <v>8</v>
      </c>
      <c r="D2" s="13" t="s">
        <v>29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64" t="s">
        <v>44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21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0227-B2F6-4E4D-946B-F3274F10C927}">
  <dimension ref="A1:H37"/>
  <sheetViews>
    <sheetView workbookViewId="0">
      <selection activeCell="C12" sqref="C12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65</v>
      </c>
      <c r="C2" s="14" t="s">
        <v>8</v>
      </c>
      <c r="D2" s="13" t="s">
        <v>66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autoFilter ref="A1:F34" xr:uid="{9E9C5111-FC6B-4A5C-AA06-E612400C985B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5111-FC6B-4A5C-AA06-E612400C985B}">
  <dimension ref="A1:H37"/>
  <sheetViews>
    <sheetView topLeftCell="A2" workbookViewId="0">
      <selection activeCell="B4" sqref="B4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32</v>
      </c>
      <c r="C2" s="14" t="s">
        <v>8</v>
      </c>
      <c r="D2" s="13" t="s">
        <v>33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autoFilter ref="A1:F34" xr:uid="{9E9C5111-FC6B-4A5C-AA06-E612400C985B}"/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F07D-18D1-4D91-8C03-E274FC1268BE}">
  <dimension ref="A1:H37"/>
  <sheetViews>
    <sheetView workbookViewId="0">
      <selection activeCell="B4" sqref="B4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</v>
      </c>
      <c r="C2" s="14" t="s">
        <v>8</v>
      </c>
      <c r="D2" s="13" t="s">
        <v>9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autoFilter ref="A1:F34" xr:uid="{DEF8F07D-18D1-4D91-8C03-E274FC1268BE}"/>
  <phoneticPr fontId="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470-B8FB-4DF3-83A2-C8DB93F5F630}">
  <dimension ref="A1:H37"/>
  <sheetViews>
    <sheetView topLeftCell="A11" workbookViewId="0">
      <selection activeCell="B4" sqref="B4"/>
    </sheetView>
  </sheetViews>
  <sheetFormatPr defaultRowHeight="13" x14ac:dyDescent="0.3"/>
  <cols>
    <col min="1" max="1" width="18.453125" style="12" bestFit="1" customWidth="1"/>
    <col min="2" max="2" width="25.54296875" style="12" bestFit="1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24</v>
      </c>
      <c r="C2" s="14" t="s">
        <v>8</v>
      </c>
      <c r="D2" s="13" t="s">
        <v>25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64" t="s">
        <v>44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64" t="s">
        <v>44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64" t="s">
        <v>44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64" t="s">
        <v>44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4</v>
      </c>
      <c r="C35" s="24" t="s">
        <v>18</v>
      </c>
      <c r="D35" s="25">
        <f>SUM(C5:C34)/8+COUNTIF(C5:C34,"Holiday")</f>
        <v>18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99F9-8500-419B-A222-E24391BA3305}">
  <dimension ref="A1:H37"/>
  <sheetViews>
    <sheetView workbookViewId="0">
      <selection activeCell="B4" sqref="B4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26</v>
      </c>
      <c r="C2" s="14" t="s">
        <v>8</v>
      </c>
      <c r="D2" s="13" t="s">
        <v>27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6E47-234F-40D5-B0D2-4E53A04C0403}">
  <dimension ref="A1:H37"/>
  <sheetViews>
    <sheetView workbookViewId="0">
      <selection activeCell="C5" sqref="C5"/>
    </sheetView>
  </sheetViews>
  <sheetFormatPr defaultRowHeight="13" x14ac:dyDescent="0.3"/>
  <cols>
    <col min="1" max="1" width="19.54296875" style="12" bestFit="1" customWidth="1"/>
    <col min="2" max="2" width="21.81640625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57</v>
      </c>
      <c r="C2" s="14" t="s">
        <v>8</v>
      </c>
      <c r="D2" s="13" t="s">
        <v>58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41" t="s">
        <v>44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21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C6A7-1FDF-4BC0-946E-A51AD14B60CB}">
  <dimension ref="A1:H37"/>
  <sheetViews>
    <sheetView workbookViewId="0">
      <selection activeCell="C5" sqref="C5"/>
    </sheetView>
  </sheetViews>
  <sheetFormatPr defaultRowHeight="13" x14ac:dyDescent="0.3"/>
  <cols>
    <col min="1" max="1" width="19.54296875" style="12" bestFit="1" customWidth="1"/>
    <col min="2" max="2" width="21.81640625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41</v>
      </c>
      <c r="C2" s="14" t="s">
        <v>8</v>
      </c>
      <c r="D2" s="13" t="s">
        <v>40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41">
        <v>4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64" t="s">
        <v>44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20.5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FE46-976B-4782-B54A-D5E7F93FC126}">
  <dimension ref="A1:H37"/>
  <sheetViews>
    <sheetView workbookViewId="0">
      <selection activeCell="C5" sqref="C5"/>
    </sheetView>
  </sheetViews>
  <sheetFormatPr defaultRowHeight="13" x14ac:dyDescent="0.3"/>
  <cols>
    <col min="1" max="1" width="21.81640625" style="12" bestFit="1" customWidth="1"/>
    <col min="2" max="2" width="19.54296875" style="12" bestFit="1" customWidth="1"/>
    <col min="3" max="3" width="17.54296875" style="12" bestFit="1" customWidth="1"/>
    <col min="4" max="4" width="21.7265625" style="12" bestFit="1" customWidth="1"/>
    <col min="5" max="5" width="30.179687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34</v>
      </c>
      <c r="C2" s="14" t="s">
        <v>8</v>
      </c>
      <c r="D2" s="13" t="s">
        <v>35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41" t="s">
        <v>44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41" t="s">
        <v>44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41" t="s">
        <v>44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41" t="s">
        <v>44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4</v>
      </c>
      <c r="C35" s="24" t="s">
        <v>18</v>
      </c>
      <c r="D35" s="25">
        <f>SUM(C5:C34)/8+COUNTIF(C5:C34,"Holiday")</f>
        <v>18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3E66-9451-49AF-9CCF-C3DA728C45AE}">
  <dimension ref="A1:H37"/>
  <sheetViews>
    <sheetView workbookViewId="0">
      <selection activeCell="C5" sqref="C5"/>
    </sheetView>
  </sheetViews>
  <sheetFormatPr defaultRowHeight="13" x14ac:dyDescent="0.3"/>
  <cols>
    <col min="1" max="1" width="21.81640625" style="12" bestFit="1" customWidth="1"/>
    <col min="2" max="2" width="20.54296875" style="12" bestFit="1" customWidth="1"/>
    <col min="3" max="3" width="17.54296875" style="12" bestFit="1" customWidth="1"/>
    <col min="4" max="4" width="21.7265625" style="12" bestFit="1" customWidth="1"/>
    <col min="5" max="5" width="30.179687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54</v>
      </c>
      <c r="C2" s="14" t="s">
        <v>8</v>
      </c>
      <c r="D2" s="13" t="s">
        <v>56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64" t="s">
        <v>44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64" t="s">
        <v>44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D153-59B9-40C5-A2F4-66A9F48EEE3D}">
  <sheetPr>
    <tabColor theme="4"/>
  </sheetPr>
  <dimension ref="B2:I31"/>
  <sheetViews>
    <sheetView tabSelected="1" workbookViewId="0">
      <selection activeCell="H11" sqref="H11"/>
    </sheetView>
  </sheetViews>
  <sheetFormatPr defaultRowHeight="14.5" x14ac:dyDescent="0.35"/>
  <cols>
    <col min="2" max="2" width="32.6328125" bestFit="1" customWidth="1"/>
    <col min="3" max="4" width="15.6328125" customWidth="1"/>
    <col min="5" max="5" width="13.36328125" customWidth="1"/>
    <col min="8" max="8" width="12.26953125" bestFit="1" customWidth="1"/>
  </cols>
  <sheetData>
    <row r="2" spans="2:9" x14ac:dyDescent="0.35">
      <c r="C2" s="12"/>
      <c r="D2" s="12"/>
      <c r="E2" s="12"/>
      <c r="F2" s="12"/>
      <c r="G2" s="12"/>
    </row>
    <row r="3" spans="2:9" x14ac:dyDescent="0.35">
      <c r="B3" s="69" t="s">
        <v>123</v>
      </c>
      <c r="C3" s="69"/>
      <c r="D3" s="69"/>
      <c r="E3" s="69"/>
      <c r="F3" s="12"/>
      <c r="G3" s="12"/>
      <c r="H3" s="44" t="s">
        <v>12</v>
      </c>
      <c r="I3" s="44">
        <v>22</v>
      </c>
    </row>
    <row r="4" spans="2:9" ht="26" x14ac:dyDescent="0.35">
      <c r="B4" s="31" t="s">
        <v>69</v>
      </c>
      <c r="C4" s="32" t="s">
        <v>83</v>
      </c>
      <c r="D4" s="32" t="s">
        <v>71</v>
      </c>
      <c r="E4" s="32" t="s">
        <v>84</v>
      </c>
    </row>
    <row r="5" spans="2:9" x14ac:dyDescent="0.35">
      <c r="B5" s="33" t="s">
        <v>59</v>
      </c>
      <c r="C5" s="34">
        <v>168</v>
      </c>
      <c r="D5" s="34">
        <f>'Ashish Mittal'!D35</f>
        <v>22</v>
      </c>
      <c r="E5" s="34">
        <f>$I$3-D5</f>
        <v>0</v>
      </c>
    </row>
    <row r="6" spans="2:9" x14ac:dyDescent="0.35">
      <c r="B6" s="33" t="s">
        <v>21</v>
      </c>
      <c r="C6" s="34">
        <v>160</v>
      </c>
      <c r="D6" s="34">
        <f>'Chander Thumma'!D35</f>
        <v>22</v>
      </c>
      <c r="E6" s="34">
        <f t="shared" ref="E6:E21" si="0">$I$3-D6</f>
        <v>0</v>
      </c>
    </row>
    <row r="7" spans="2:9" x14ac:dyDescent="0.35">
      <c r="B7" s="33" t="s">
        <v>67</v>
      </c>
      <c r="C7" s="34">
        <v>160</v>
      </c>
      <c r="D7" s="34">
        <f>'Ganesh Sultane'!D35</f>
        <v>20</v>
      </c>
      <c r="E7" s="34">
        <f t="shared" si="0"/>
        <v>2</v>
      </c>
    </row>
    <row r="8" spans="2:9" x14ac:dyDescent="0.35">
      <c r="B8" s="33" t="s">
        <v>85</v>
      </c>
      <c r="C8" s="34">
        <v>152</v>
      </c>
      <c r="D8" s="34">
        <f>'Hakeem Naseer Ahmed'!D35</f>
        <v>20</v>
      </c>
      <c r="E8" s="34">
        <f t="shared" si="0"/>
        <v>2</v>
      </c>
    </row>
    <row r="9" spans="2:9" x14ac:dyDescent="0.35">
      <c r="B9" s="33" t="s">
        <v>30</v>
      </c>
      <c r="C9" s="34">
        <v>160</v>
      </c>
      <c r="D9" s="34">
        <f>'Jyothi Madamanchi'!D35</f>
        <v>19</v>
      </c>
      <c r="E9" s="34">
        <f t="shared" si="0"/>
        <v>3</v>
      </c>
    </row>
    <row r="10" spans="2:9" x14ac:dyDescent="0.35">
      <c r="B10" s="33" t="s">
        <v>61</v>
      </c>
      <c r="C10" s="34">
        <v>144</v>
      </c>
      <c r="D10" s="34">
        <f>'Manoj Kumar Karoju'!D35</f>
        <v>20</v>
      </c>
      <c r="E10" s="34">
        <f t="shared" si="0"/>
        <v>2</v>
      </c>
    </row>
    <row r="11" spans="2:9" x14ac:dyDescent="0.35">
      <c r="B11" s="33" t="s">
        <v>86</v>
      </c>
      <c r="C11" s="34">
        <v>160</v>
      </c>
      <c r="D11" s="34">
        <f>'Mukesh Manjhi'!D35</f>
        <v>21</v>
      </c>
      <c r="E11" s="34">
        <f t="shared" si="0"/>
        <v>1</v>
      </c>
    </row>
    <row r="12" spans="2:9" x14ac:dyDescent="0.35">
      <c r="B12" s="35" t="s">
        <v>65</v>
      </c>
      <c r="C12" s="34">
        <v>152</v>
      </c>
      <c r="D12" s="34">
        <f>'Prudhviraju Vysyaraju'!D35</f>
        <v>22</v>
      </c>
      <c r="E12" s="34">
        <f t="shared" si="0"/>
        <v>0</v>
      </c>
    </row>
    <row r="13" spans="2:9" x14ac:dyDescent="0.35">
      <c r="B13" s="33" t="s">
        <v>87</v>
      </c>
      <c r="C13" s="34">
        <v>136</v>
      </c>
      <c r="D13" s="34">
        <f>'P Sunil Kumar'!D35</f>
        <v>22</v>
      </c>
      <c r="E13" s="34">
        <f t="shared" si="0"/>
        <v>0</v>
      </c>
    </row>
    <row r="14" spans="2:9" x14ac:dyDescent="0.35">
      <c r="B14" s="33" t="s">
        <v>7</v>
      </c>
      <c r="C14" s="34">
        <v>152</v>
      </c>
      <c r="D14" s="34">
        <f>'Sabarinath Shanmugasundaram'!D35</f>
        <v>22</v>
      </c>
      <c r="E14" s="34">
        <f t="shared" si="0"/>
        <v>0</v>
      </c>
    </row>
    <row r="15" spans="2:9" x14ac:dyDescent="0.35">
      <c r="B15" s="33" t="s">
        <v>24</v>
      </c>
      <c r="C15" s="34">
        <v>168</v>
      </c>
      <c r="D15" s="34">
        <f>'Satish Gunda'!D35</f>
        <v>18</v>
      </c>
      <c r="E15" s="34">
        <f t="shared" si="0"/>
        <v>4</v>
      </c>
    </row>
    <row r="16" spans="2:9" x14ac:dyDescent="0.35">
      <c r="B16" s="33" t="s">
        <v>88</v>
      </c>
      <c r="C16" s="34">
        <v>168</v>
      </c>
      <c r="D16" s="34">
        <f>'Sridhar Achary'!D35</f>
        <v>22</v>
      </c>
      <c r="E16" s="34">
        <f t="shared" si="0"/>
        <v>0</v>
      </c>
    </row>
    <row r="17" spans="2:9" x14ac:dyDescent="0.35">
      <c r="B17" s="33" t="s">
        <v>57</v>
      </c>
      <c r="C17" s="34">
        <v>160</v>
      </c>
      <c r="D17" s="34">
        <f>'Sumitra Bhagirathi Dalai'!D35</f>
        <v>21</v>
      </c>
      <c r="E17" s="34">
        <f t="shared" si="0"/>
        <v>1</v>
      </c>
    </row>
    <row r="18" spans="2:9" x14ac:dyDescent="0.35">
      <c r="B18" s="33" t="s">
        <v>89</v>
      </c>
      <c r="C18" s="34">
        <v>160</v>
      </c>
      <c r="D18" s="34">
        <f>'Suneel Kumar Komandla'!D35</f>
        <v>20.5</v>
      </c>
      <c r="E18" s="34">
        <f t="shared" si="0"/>
        <v>1.5</v>
      </c>
    </row>
    <row r="19" spans="2:9" x14ac:dyDescent="0.35">
      <c r="B19" s="33" t="s">
        <v>90</v>
      </c>
      <c r="C19" s="34">
        <v>136</v>
      </c>
      <c r="D19" s="34">
        <f>'Suresh Kumar Sekhar'!D35</f>
        <v>18</v>
      </c>
      <c r="E19" s="34">
        <f t="shared" si="0"/>
        <v>4</v>
      </c>
    </row>
    <row r="20" spans="2:9" x14ac:dyDescent="0.35">
      <c r="B20" s="33" t="s">
        <v>91</v>
      </c>
      <c r="C20" s="34">
        <v>152</v>
      </c>
      <c r="D20" s="34">
        <f>'Venkatramana Buddisetty'!D35</f>
        <v>21</v>
      </c>
      <c r="E20" s="34">
        <f t="shared" si="0"/>
        <v>1</v>
      </c>
    </row>
    <row r="21" spans="2:9" x14ac:dyDescent="0.35">
      <c r="B21" s="33" t="s">
        <v>63</v>
      </c>
      <c r="C21" s="34">
        <v>160</v>
      </c>
      <c r="D21" s="34">
        <f>'Vimit Vimit'!D35</f>
        <v>19</v>
      </c>
      <c r="E21" s="34">
        <f t="shared" si="0"/>
        <v>3</v>
      </c>
      <c r="G21">
        <v>22</v>
      </c>
      <c r="H21">
        <v>3</v>
      </c>
      <c r="I21">
        <f>G21-H21</f>
        <v>19</v>
      </c>
    </row>
    <row r="22" spans="2:9" x14ac:dyDescent="0.35">
      <c r="B22" s="42" t="s">
        <v>82</v>
      </c>
      <c r="C22" s="43">
        <f>SUM(C5:C21)</f>
        <v>2648</v>
      </c>
      <c r="D22" s="43">
        <f>SUM(D5:D21)</f>
        <v>349.5</v>
      </c>
      <c r="E22" s="43">
        <f>SUM(E5:E21)</f>
        <v>24.5</v>
      </c>
    </row>
    <row r="23" spans="2:9" x14ac:dyDescent="0.35">
      <c r="B23" s="67" t="s">
        <v>119</v>
      </c>
      <c r="C23" s="67"/>
      <c r="D23" s="67"/>
      <c r="E23" s="68"/>
    </row>
    <row r="24" spans="2:9" x14ac:dyDescent="0.35">
      <c r="B24" s="33" t="s">
        <v>54</v>
      </c>
      <c r="C24" s="34">
        <v>152</v>
      </c>
      <c r="D24" s="34">
        <f>'Vamshi Venkat Rajesh Machiraju'!D35</f>
        <v>20</v>
      </c>
      <c r="E24" s="34">
        <f>$I$3-D24</f>
        <v>2</v>
      </c>
    </row>
    <row r="25" spans="2:9" x14ac:dyDescent="0.35">
      <c r="B25" s="33" t="s">
        <v>42</v>
      </c>
      <c r="C25" s="34">
        <v>160</v>
      </c>
      <c r="D25" s="34">
        <f>'Deepa Kesa'!D35</f>
        <v>22</v>
      </c>
      <c r="E25" s="34">
        <f>$I$3-D25</f>
        <v>0</v>
      </c>
    </row>
    <row r="26" spans="2:9" x14ac:dyDescent="0.35">
      <c r="B26" s="42" t="s">
        <v>82</v>
      </c>
      <c r="C26" s="43">
        <f>SUM(C24:C25)</f>
        <v>312</v>
      </c>
      <c r="D26" s="43">
        <f>SUM(D24:D25)</f>
        <v>42</v>
      </c>
      <c r="E26" s="43">
        <f>SUM(E24:E25)</f>
        <v>2</v>
      </c>
    </row>
    <row r="27" spans="2:9" x14ac:dyDescent="0.35">
      <c r="B27" s="67" t="s">
        <v>121</v>
      </c>
      <c r="C27" s="67"/>
      <c r="D27" s="67"/>
      <c r="E27" s="68"/>
    </row>
    <row r="28" spans="2:9" x14ac:dyDescent="0.35">
      <c r="B28" s="33" t="s">
        <v>53</v>
      </c>
      <c r="C28" s="34">
        <v>168</v>
      </c>
      <c r="D28" s="34">
        <f>'VenuMadhav Reddy'!D35</f>
        <v>21</v>
      </c>
      <c r="E28" s="34">
        <f>$I$3-D28</f>
        <v>1</v>
      </c>
    </row>
    <row r="29" spans="2:9" x14ac:dyDescent="0.35">
      <c r="B29" s="66" t="s">
        <v>120</v>
      </c>
      <c r="C29" s="66"/>
      <c r="D29" s="66"/>
      <c r="E29" s="66"/>
    </row>
    <row r="30" spans="2:9" x14ac:dyDescent="0.35">
      <c r="B30" s="33" t="s">
        <v>98</v>
      </c>
      <c r="C30" s="34">
        <v>168</v>
      </c>
      <c r="D30" s="34">
        <f>'Madhuri Chavan'!D35</f>
        <v>20</v>
      </c>
      <c r="E30" s="34">
        <f>$I$3-D30</f>
        <v>2</v>
      </c>
    </row>
    <row r="31" spans="2:9" x14ac:dyDescent="0.35">
      <c r="B31" s="42" t="s">
        <v>82</v>
      </c>
      <c r="C31" s="43">
        <f>C22+C26+C28+C30</f>
        <v>3296</v>
      </c>
      <c r="D31" s="43">
        <f>D22+D26+D28+D30</f>
        <v>432.5</v>
      </c>
      <c r="E31" s="43">
        <f>E22+E26+E28+E30</f>
        <v>29.5</v>
      </c>
    </row>
  </sheetData>
  <mergeCells count="4">
    <mergeCell ref="B29:E29"/>
    <mergeCell ref="B27:E27"/>
    <mergeCell ref="B23:E23"/>
    <mergeCell ref="B3:E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610-0678-4DDE-992C-181C4E57AEFE}">
  <dimension ref="A1:H37"/>
  <sheetViews>
    <sheetView workbookViewId="0">
      <selection activeCell="C5" sqref="C5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39</v>
      </c>
      <c r="C2" s="14" t="s">
        <v>8</v>
      </c>
      <c r="D2" s="13" t="s">
        <v>38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41" t="s">
        <v>44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21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6B47-53ED-4BBA-8FE3-31F72527E639}">
  <dimension ref="A1:H37"/>
  <sheetViews>
    <sheetView topLeftCell="A11" workbookViewId="0">
      <selection activeCell="C27" sqref="C27"/>
    </sheetView>
  </sheetViews>
  <sheetFormatPr defaultRowHeight="13" x14ac:dyDescent="0.3"/>
  <cols>
    <col min="1" max="1" width="21.81640625" style="12" bestFit="1" customWidth="1"/>
    <col min="2" max="2" width="20.54296875" style="12" bestFit="1" customWidth="1"/>
    <col min="3" max="3" width="17.54296875" style="12" bestFit="1" customWidth="1"/>
    <col min="4" max="4" width="21.7265625" style="12" bestFit="1" customWidth="1"/>
    <col min="5" max="5" width="30.179687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53</v>
      </c>
      <c r="C2" s="14" t="s">
        <v>8</v>
      </c>
      <c r="D2" s="13" t="s">
        <v>55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41" t="s">
        <v>44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21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8262-6CD8-4848-BE81-8232E8364438}">
  <dimension ref="A1:H37"/>
  <sheetViews>
    <sheetView workbookViewId="0">
      <selection activeCell="C6" sqref="C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63</v>
      </c>
      <c r="C2" s="14" t="s">
        <v>8</v>
      </c>
      <c r="D2" s="13" t="s">
        <v>64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41" t="s">
        <v>44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41" t="s">
        <v>44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41" t="s">
        <v>44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3</v>
      </c>
      <c r="C35" s="24" t="s">
        <v>18</v>
      </c>
      <c r="D35" s="25">
        <f>SUM(C5:C34)/8+COUNTIF(C5:C34,"Holiday")</f>
        <v>19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6F21-30C9-4D16-8C76-8330AE7F3CFE}">
  <sheetPr>
    <tabColor theme="4"/>
  </sheetPr>
  <dimension ref="B2:I17"/>
  <sheetViews>
    <sheetView workbookViewId="0">
      <selection activeCell="B5" sqref="B5:B16"/>
    </sheetView>
  </sheetViews>
  <sheetFormatPr defaultRowHeight="14.5" x14ac:dyDescent="0.35"/>
  <cols>
    <col min="2" max="2" width="27.81640625" bestFit="1" customWidth="1"/>
    <col min="3" max="5" width="15.6328125" customWidth="1"/>
    <col min="8" max="8" width="12.36328125" bestFit="1" customWidth="1"/>
  </cols>
  <sheetData>
    <row r="2" spans="2:9" x14ac:dyDescent="0.35">
      <c r="B2" s="26" t="s">
        <v>68</v>
      </c>
      <c r="C2" s="12"/>
      <c r="D2" s="12"/>
      <c r="H2" s="44" t="s">
        <v>12</v>
      </c>
      <c r="I2" s="44">
        <f>'Aashish Raut'!$D$3</f>
        <v>22</v>
      </c>
    </row>
    <row r="3" spans="2:9" x14ac:dyDescent="0.35">
      <c r="B3" s="12"/>
      <c r="C3" s="12"/>
      <c r="D3" s="12"/>
    </row>
    <row r="4" spans="2:9" ht="26" x14ac:dyDescent="0.35">
      <c r="B4" s="46" t="s">
        <v>69</v>
      </c>
      <c r="C4" s="47" t="s">
        <v>70</v>
      </c>
      <c r="D4" s="48" t="s">
        <v>71</v>
      </c>
      <c r="E4" s="49" t="s">
        <v>84</v>
      </c>
    </row>
    <row r="5" spans="2:9" x14ac:dyDescent="0.35">
      <c r="B5" s="50" t="s">
        <v>72</v>
      </c>
      <c r="C5" s="51">
        <f>D5*8</f>
        <v>176</v>
      </c>
      <c r="D5" s="52">
        <f>'Aashish Raut'!D35</f>
        <v>22</v>
      </c>
      <c r="E5" s="53">
        <f>$I$2-D5</f>
        <v>0</v>
      </c>
    </row>
    <row r="6" spans="2:9" x14ac:dyDescent="0.35">
      <c r="B6" s="38" t="s">
        <v>94</v>
      </c>
      <c r="C6" s="51">
        <f t="shared" ref="C6:C14" si="0">D6*8</f>
        <v>152</v>
      </c>
      <c r="D6" s="52">
        <f>'Raju C'!D35</f>
        <v>19</v>
      </c>
      <c r="E6" s="53">
        <f t="shared" ref="E6:E14" si="1">$I$2-D6</f>
        <v>3</v>
      </c>
    </row>
    <row r="7" spans="2:9" x14ac:dyDescent="0.35">
      <c r="B7" s="50" t="s">
        <v>74</v>
      </c>
      <c r="C7" s="51">
        <f t="shared" si="0"/>
        <v>176</v>
      </c>
      <c r="D7" s="52">
        <f>'Neha Gundkal'!D35</f>
        <v>22</v>
      </c>
      <c r="E7" s="53">
        <f t="shared" si="1"/>
        <v>0</v>
      </c>
    </row>
    <row r="8" spans="2:9" x14ac:dyDescent="0.35">
      <c r="B8" s="50" t="s">
        <v>75</v>
      </c>
      <c r="C8" s="51">
        <f t="shared" si="0"/>
        <v>176</v>
      </c>
      <c r="D8" s="52">
        <f>'Nikita Jain'!D35</f>
        <v>22</v>
      </c>
      <c r="E8" s="53">
        <f t="shared" si="1"/>
        <v>0</v>
      </c>
    </row>
    <row r="9" spans="2:9" x14ac:dyDescent="0.35">
      <c r="B9" s="50" t="s">
        <v>76</v>
      </c>
      <c r="C9" s="51">
        <f t="shared" si="0"/>
        <v>176</v>
      </c>
      <c r="D9" s="52">
        <f>'Nitin Uttarwar'!D35</f>
        <v>22</v>
      </c>
      <c r="E9" s="53">
        <f t="shared" si="1"/>
        <v>0</v>
      </c>
    </row>
    <row r="10" spans="2:9" x14ac:dyDescent="0.35">
      <c r="B10" s="50" t="s">
        <v>77</v>
      </c>
      <c r="C10" s="51">
        <f t="shared" si="0"/>
        <v>176</v>
      </c>
      <c r="D10" s="52">
        <f>'Prem Prakash'!D35</f>
        <v>22</v>
      </c>
      <c r="E10" s="53">
        <f t="shared" si="1"/>
        <v>0</v>
      </c>
    </row>
    <row r="11" spans="2:9" x14ac:dyDescent="0.35">
      <c r="B11" s="50" t="s">
        <v>78</v>
      </c>
      <c r="C11" s="51">
        <f t="shared" si="0"/>
        <v>176</v>
      </c>
      <c r="D11" s="52">
        <f>'Rishabh Niley'!D35</f>
        <v>22</v>
      </c>
      <c r="E11" s="53">
        <f t="shared" si="1"/>
        <v>0</v>
      </c>
    </row>
    <row r="12" spans="2:9" x14ac:dyDescent="0.35">
      <c r="B12" s="50" t="s">
        <v>79</v>
      </c>
      <c r="C12" s="51">
        <f t="shared" si="0"/>
        <v>168</v>
      </c>
      <c r="D12" s="52">
        <f>'Sourabh Upadhye'!D35</f>
        <v>21</v>
      </c>
      <c r="E12" s="53">
        <f t="shared" si="1"/>
        <v>1</v>
      </c>
    </row>
    <row r="13" spans="2:9" x14ac:dyDescent="0.35">
      <c r="B13" s="54" t="s">
        <v>80</v>
      </c>
      <c r="C13" s="51">
        <f t="shared" si="0"/>
        <v>176</v>
      </c>
      <c r="D13" s="52">
        <f>'Vigneshwara Ramakrishanan'!D35</f>
        <v>22</v>
      </c>
      <c r="E13" s="53">
        <f t="shared" si="1"/>
        <v>0</v>
      </c>
    </row>
    <row r="14" spans="2:9" x14ac:dyDescent="0.35">
      <c r="B14" s="50" t="s">
        <v>81</v>
      </c>
      <c r="C14" s="51">
        <f t="shared" si="0"/>
        <v>152</v>
      </c>
      <c r="D14" s="52">
        <f>'Vikram Sanugulla'!D35</f>
        <v>19</v>
      </c>
      <c r="E14" s="53">
        <f t="shared" si="1"/>
        <v>3</v>
      </c>
    </row>
    <row r="15" spans="2:9" x14ac:dyDescent="0.35">
      <c r="B15" s="50" t="s">
        <v>145</v>
      </c>
      <c r="C15" s="51">
        <f t="shared" ref="C15" si="2">D15*8</f>
        <v>136</v>
      </c>
      <c r="D15" s="52">
        <f>'Nirmal Raaj S'!D35</f>
        <v>17</v>
      </c>
      <c r="E15" s="53">
        <f>I2-D15</f>
        <v>5</v>
      </c>
    </row>
    <row r="16" spans="2:9" x14ac:dyDescent="0.35">
      <c r="B16" s="50" t="s">
        <v>93</v>
      </c>
      <c r="C16" s="51">
        <v>0</v>
      </c>
      <c r="D16" s="52">
        <f>'Mubarak M'!D35</f>
        <v>17</v>
      </c>
      <c r="E16" s="53">
        <f>I2-D16</f>
        <v>5</v>
      </c>
    </row>
    <row r="17" spans="2:5" x14ac:dyDescent="0.35">
      <c r="B17" s="55" t="s">
        <v>82</v>
      </c>
      <c r="C17" s="56">
        <f>SUM(C5:C16)</f>
        <v>1840</v>
      </c>
      <c r="D17" s="56">
        <f>SUM(D5:D16)</f>
        <v>247</v>
      </c>
      <c r="E17" s="56">
        <f>SUM(E5:E16)</f>
        <v>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65BD-B118-464B-BA9D-F1167986B55B}">
  <dimension ref="A1:H37"/>
  <sheetViews>
    <sheetView workbookViewId="0">
      <selection activeCell="E2" sqref="E2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72</v>
      </c>
      <c r="C2" s="14" t="s">
        <v>8</v>
      </c>
      <c r="D2" s="13" t="s">
        <v>100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399D-51C9-4DC8-8C9D-3A6319E830DB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74</v>
      </c>
      <c r="C2" s="14" t="s">
        <v>8</v>
      </c>
      <c r="D2" s="13" t="s">
        <v>101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15E4-F1AB-4E71-AA55-A2BA32D3496C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75</v>
      </c>
      <c r="C2" s="14" t="s">
        <v>8</v>
      </c>
      <c r="D2" s="13" t="s">
        <v>102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111C-588F-42A5-8186-2352C280A884}">
  <dimension ref="A1:H37"/>
  <sheetViews>
    <sheetView topLeftCell="A21" workbookViewId="0">
      <selection activeCell="E13" sqref="E13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138</v>
      </c>
      <c r="C2" s="14" t="s">
        <v>8</v>
      </c>
      <c r="D2" s="13" t="s">
        <v>140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41" t="s">
        <v>44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41" t="s">
        <v>44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41" t="s">
        <v>44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41" t="s">
        <v>44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41" t="s">
        <v>44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5</v>
      </c>
      <c r="C35" s="24" t="s">
        <v>18</v>
      </c>
      <c r="D35" s="25">
        <f>SUM(C5:C34)/8+COUNTIF(C5:C34,"Holiday")</f>
        <v>17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C84E-68F6-4FC0-A3DB-3528FF15015F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76</v>
      </c>
      <c r="C2" s="14" t="s">
        <v>8</v>
      </c>
      <c r="D2" s="13" t="s">
        <v>103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76B9-A8B0-4904-AB9E-12D5A8053DD2}">
  <dimension ref="A1:H37"/>
  <sheetViews>
    <sheetView topLeftCell="A21" workbookViewId="0">
      <selection activeCell="C2" sqref="C2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93</v>
      </c>
      <c r="C2" s="14" t="s">
        <v>8</v>
      </c>
      <c r="D2" s="13" t="s">
        <v>110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41" t="s">
        <v>44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41" t="s">
        <v>44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41" t="s">
        <v>44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41" t="s">
        <v>44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41" t="s">
        <v>44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5</v>
      </c>
      <c r="C35" s="24" t="s">
        <v>18</v>
      </c>
      <c r="D35" s="25">
        <f>SUM(C5:C34)/8+COUNTIF(C5:C34,"Holiday")</f>
        <v>17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769E-B167-4899-9B39-2626ED249EBD}">
  <dimension ref="A1:H37"/>
  <sheetViews>
    <sheetView workbookViewId="0">
      <selection activeCell="C15" sqref="C15:D15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59</v>
      </c>
      <c r="C2" s="14" t="s">
        <v>8</v>
      </c>
      <c r="D2" s="13" t="s">
        <v>60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CD87-C46A-4369-899E-B44E8E9DD7D6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77</v>
      </c>
      <c r="C2" s="14" t="s">
        <v>8</v>
      </c>
      <c r="D2" s="13" t="s">
        <v>99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1DF4-2B6F-43B4-89E7-9A4D4943A655}">
  <dimension ref="A1:H37"/>
  <sheetViews>
    <sheetView topLeftCell="A19" workbookViewId="0">
      <selection activeCell="H11" sqref="H11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94</v>
      </c>
      <c r="C2" s="14" t="s">
        <v>8</v>
      </c>
      <c r="D2" s="13" t="s">
        <v>111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41" t="s">
        <v>44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41" t="s">
        <v>44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41" t="s">
        <v>44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3</v>
      </c>
      <c r="C35" s="24" t="s">
        <v>18</v>
      </c>
      <c r="D35" s="25">
        <f>SUM(C5:C34)/8+COUNTIF(C5:C34,"Holiday")</f>
        <v>19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F377-0FCC-4A01-B56D-1BF09DFFB65D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78</v>
      </c>
      <c r="C2" s="14" t="s">
        <v>8</v>
      </c>
      <c r="D2" s="13" t="s">
        <v>104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C4F3-6477-4AFA-9F4D-40B2274B76AB}">
  <dimension ref="A1:H37"/>
  <sheetViews>
    <sheetView workbookViewId="0">
      <selection activeCell="C16" sqref="C16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79</v>
      </c>
      <c r="C2" s="14" t="s">
        <v>8</v>
      </c>
      <c r="D2" s="13" t="s">
        <v>105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41" t="s">
        <v>44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1</v>
      </c>
      <c r="C35" s="24" t="s">
        <v>18</v>
      </c>
      <c r="D35" s="25">
        <f>SUM(C5:C34)/8+COUNTIF(C5:C34,"Holiday")</f>
        <v>21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806F-C372-4925-88F9-203F09D45E6F}">
  <dimension ref="A1:H37"/>
  <sheetViews>
    <sheetView workbookViewId="0">
      <selection activeCell="B4" sqref="B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80</v>
      </c>
      <c r="C2" s="14" t="s">
        <v>8</v>
      </c>
      <c r="D2" s="13" t="s">
        <v>106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DCF9-0270-4060-8253-86A43FF8BCC4}">
  <dimension ref="A1:H37"/>
  <sheetViews>
    <sheetView workbookViewId="0">
      <selection activeCell="H12" sqref="H12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81</v>
      </c>
      <c r="C2" s="14" t="s">
        <v>8</v>
      </c>
      <c r="D2" s="13" t="s">
        <v>107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41" t="s">
        <v>44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41" t="s">
        <v>44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41" t="s">
        <v>44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3</v>
      </c>
      <c r="C35" s="24" t="s">
        <v>18</v>
      </c>
      <c r="D35" s="25">
        <f>SUM(C5:C34)/8+COUNTIF(C5:C34,"Holiday")</f>
        <v>19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583F-CAED-4964-A081-197D0D75FA6F}">
  <sheetPr>
    <tabColor theme="4"/>
  </sheetPr>
  <dimension ref="B2:E6"/>
  <sheetViews>
    <sheetView workbookViewId="0">
      <selection activeCell="C9" sqref="C9"/>
    </sheetView>
  </sheetViews>
  <sheetFormatPr defaultRowHeight="14.5" x14ac:dyDescent="0.35"/>
  <cols>
    <col min="2" max="2" width="24.08984375" bestFit="1" customWidth="1"/>
    <col min="3" max="5" width="15.6328125" customWidth="1"/>
  </cols>
  <sheetData>
    <row r="2" spans="2:5" x14ac:dyDescent="0.35">
      <c r="B2" s="36" t="s">
        <v>114</v>
      </c>
      <c r="C2" s="12"/>
      <c r="D2" s="12"/>
    </row>
    <row r="3" spans="2:5" x14ac:dyDescent="0.35">
      <c r="B3" s="22"/>
      <c r="C3" s="12"/>
      <c r="D3" s="12"/>
    </row>
    <row r="4" spans="2:5" ht="26" x14ac:dyDescent="0.35">
      <c r="B4" s="37" t="s">
        <v>69</v>
      </c>
      <c r="C4" s="27" t="s">
        <v>70</v>
      </c>
      <c r="D4" s="28" t="s">
        <v>71</v>
      </c>
      <c r="E4" s="32" t="s">
        <v>84</v>
      </c>
    </row>
    <row r="5" spans="2:5" x14ac:dyDescent="0.35">
      <c r="B5" s="38" t="str">
        <f>'Madhuri Chavan'!B2</f>
        <v>Madhuri Chavan</v>
      </c>
      <c r="C5" s="29">
        <f>D5*8</f>
        <v>160</v>
      </c>
      <c r="D5" s="30">
        <f>'Madhuri Chavan'!D35</f>
        <v>20</v>
      </c>
      <c r="E5" s="34">
        <f>'Madhuri Chavan'!B35</f>
        <v>2</v>
      </c>
    </row>
    <row r="6" spans="2:5" x14ac:dyDescent="0.35">
      <c r="B6" s="39" t="s">
        <v>82</v>
      </c>
      <c r="C6" s="40">
        <f>SUM(C5)</f>
        <v>160</v>
      </c>
      <c r="D6" s="40">
        <f>SUM(D5:D5)</f>
        <v>20</v>
      </c>
      <c r="E6" s="40">
        <f>SUM(E5:E5)</f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8986-4534-4A7A-82A0-000962998E3D}">
  <dimension ref="A1:H37"/>
  <sheetViews>
    <sheetView workbookViewId="0">
      <selection activeCell="E35" sqref="E35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98</v>
      </c>
      <c r="C2" s="14" t="s">
        <v>8</v>
      </c>
      <c r="D2" s="13" t="s">
        <v>108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41" t="s">
        <v>44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41" t="s">
        <v>44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B639-FDE7-4CEA-8A95-21753638DEE2}">
  <sheetPr>
    <tabColor theme="4"/>
  </sheetPr>
  <dimension ref="B2:D14"/>
  <sheetViews>
    <sheetView workbookViewId="0">
      <selection activeCell="A6" sqref="A6:XFD6"/>
    </sheetView>
  </sheetViews>
  <sheetFormatPr defaultRowHeight="14.5" x14ac:dyDescent="0.35"/>
  <cols>
    <col min="2" max="2" width="24.08984375" bestFit="1" customWidth="1"/>
    <col min="3" max="4" width="15.6328125" customWidth="1"/>
  </cols>
  <sheetData>
    <row r="2" spans="2:4" x14ac:dyDescent="0.35">
      <c r="B2" s="36" t="s">
        <v>97</v>
      </c>
      <c r="C2" s="12"/>
      <c r="D2" s="12"/>
    </row>
    <row r="3" spans="2:4" x14ac:dyDescent="0.35">
      <c r="B3" s="22"/>
      <c r="C3" s="12"/>
      <c r="D3" s="12"/>
    </row>
    <row r="4" spans="2:4" ht="26" x14ac:dyDescent="0.35">
      <c r="B4" s="37" t="s">
        <v>69</v>
      </c>
      <c r="C4" s="27" t="s">
        <v>70</v>
      </c>
      <c r="D4" s="28" t="s">
        <v>71</v>
      </c>
    </row>
    <row r="5" spans="2:4" x14ac:dyDescent="0.35">
      <c r="B5" s="38" t="s">
        <v>92</v>
      </c>
      <c r="C5" s="29">
        <f>D5*8</f>
        <v>176</v>
      </c>
      <c r="D5" s="30">
        <f>'Chaitanya Latha K'!D35</f>
        <v>22</v>
      </c>
    </row>
    <row r="6" spans="2:4" x14ac:dyDescent="0.35">
      <c r="B6" s="50" t="s">
        <v>73</v>
      </c>
      <c r="C6" s="29">
        <f t="shared" ref="C6:C7" si="0">D6*8</f>
        <v>40</v>
      </c>
      <c r="D6" s="52">
        <f>'Anil Ganhari'!D35</f>
        <v>5</v>
      </c>
    </row>
    <row r="7" spans="2:4" x14ac:dyDescent="0.35">
      <c r="B7" s="38" t="s">
        <v>95</v>
      </c>
      <c r="C7" s="29">
        <f t="shared" si="0"/>
        <v>176</v>
      </c>
      <c r="D7" s="30">
        <f>'Ranjeet kumar'!D35</f>
        <v>22</v>
      </c>
    </row>
    <row r="8" spans="2:4" x14ac:dyDescent="0.35">
      <c r="B8" s="38" t="s">
        <v>96</v>
      </c>
      <c r="C8" s="29">
        <f>D8*8</f>
        <v>176</v>
      </c>
      <c r="D8" s="30">
        <f>'Srikanth Tirumalagiri'!D35</f>
        <v>22</v>
      </c>
    </row>
    <row r="9" spans="2:4" x14ac:dyDescent="0.35">
      <c r="B9" s="65" t="s">
        <v>131</v>
      </c>
      <c r="C9" s="29">
        <f>D9*8</f>
        <v>160</v>
      </c>
      <c r="D9" s="30">
        <f>'Suganesh Nageshwaran V'!D35</f>
        <v>20</v>
      </c>
    </row>
    <row r="10" spans="2:4" x14ac:dyDescent="0.35">
      <c r="B10" s="38" t="str">
        <f>'Thupukonda Jayalakshmi'!B2</f>
        <v>Thupukonda Jayalakshmi</v>
      </c>
      <c r="C10" s="29">
        <f>D10*8</f>
        <v>176</v>
      </c>
      <c r="D10" s="30">
        <f>'Rajnish Kumar Singh'!D35</f>
        <v>22</v>
      </c>
    </row>
    <row r="11" spans="2:4" x14ac:dyDescent="0.35">
      <c r="B11" s="38" t="str">
        <f>'Rajnish Kumar Singh'!B2</f>
        <v>Rajnish Kumar Singh</v>
      </c>
      <c r="C11" s="29">
        <f t="shared" ref="C11:C13" si="1">D11*8</f>
        <v>176</v>
      </c>
      <c r="D11" s="30">
        <f>'Rajnish Kumar Singh'!D35</f>
        <v>22</v>
      </c>
    </row>
    <row r="12" spans="2:4" x14ac:dyDescent="0.35">
      <c r="B12" s="38" t="str">
        <f>'Pravallika Rallapalli'!B2</f>
        <v>Pravallika Rallapalli</v>
      </c>
      <c r="C12" s="29">
        <f t="shared" si="1"/>
        <v>176</v>
      </c>
      <c r="D12" s="30">
        <f>'Pravallika Rallapalli'!D35</f>
        <v>22</v>
      </c>
    </row>
    <row r="13" spans="2:4" x14ac:dyDescent="0.35">
      <c r="B13" s="65" t="str">
        <f>'Balaji Rajendran'!B2</f>
        <v>Balaji Rajendran</v>
      </c>
      <c r="C13" s="29">
        <f t="shared" si="1"/>
        <v>176</v>
      </c>
      <c r="D13" s="30">
        <f>'Balaji Rajendran'!D35</f>
        <v>22</v>
      </c>
    </row>
    <row r="14" spans="2:4" x14ac:dyDescent="0.35">
      <c r="B14" s="39" t="s">
        <v>82</v>
      </c>
      <c r="C14" s="40">
        <f>SUM(C5:C13)</f>
        <v>1432</v>
      </c>
      <c r="D14" s="40">
        <f>SUM(D5:D13)</f>
        <v>179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696B-A957-46B9-A6E2-EB2A7691FDC8}">
  <dimension ref="A1:H37"/>
  <sheetViews>
    <sheetView workbookViewId="0">
      <selection activeCell="H10" sqref="H10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92</v>
      </c>
      <c r="C2" s="14" t="s">
        <v>8</v>
      </c>
      <c r="D2" s="13" t="s">
        <v>109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4D25-84E4-4DF3-AEFB-CD88B11F2AF5}">
  <dimension ref="A1:H37"/>
  <sheetViews>
    <sheetView workbookViewId="0">
      <selection activeCell="C15" sqref="C15:D15"/>
    </sheetView>
  </sheetViews>
  <sheetFormatPr defaultRowHeight="13" x14ac:dyDescent="0.3"/>
  <cols>
    <col min="1" max="1" width="18.453125" style="12" bestFit="1" customWidth="1"/>
    <col min="2" max="2" width="24.45312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21</v>
      </c>
      <c r="C2" s="14" t="s">
        <v>8</v>
      </c>
      <c r="D2" s="13" t="s">
        <v>22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  <c r="E35" s="11"/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autoFilter ref="A1:F34" xr:uid="{F555FF51-60C4-4700-BBB5-32F793239424}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26E2-E346-4582-AABF-A9DB6EA45E53}">
  <dimension ref="A1:H37"/>
  <sheetViews>
    <sheetView topLeftCell="A19" workbookViewId="0">
      <selection activeCell="E11" sqref="E11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73</v>
      </c>
      <c r="C2" s="14" t="s">
        <v>8</v>
      </c>
      <c r="D2" s="13" t="s">
        <v>130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 t="s">
        <v>134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134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 t="s">
        <v>134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134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 t="s">
        <v>134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 t="s">
        <v>134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 t="s">
        <v>134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 t="s">
        <v>134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 t="s">
        <v>134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 t="s">
        <v>134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 t="s">
        <v>134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 t="s">
        <v>134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 t="s">
        <v>134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 t="s">
        <v>134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 t="s">
        <v>134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</row>
    <row r="33" spans="1:5" ht="15" customHeight="1" x14ac:dyDescent="0.3">
      <c r="A33" s="1">
        <v>45411</v>
      </c>
      <c r="B33" s="2" t="s">
        <v>50</v>
      </c>
      <c r="C33" s="3" t="s">
        <v>134</v>
      </c>
      <c r="D33" s="3"/>
      <c r="E33" s="11"/>
    </row>
    <row r="34" spans="1:5" ht="15" customHeight="1" thickBot="1" x14ac:dyDescent="0.35">
      <c r="A34" s="1">
        <v>45412</v>
      </c>
      <c r="B34" s="2" t="s">
        <v>51</v>
      </c>
      <c r="C34" s="3" t="s">
        <v>134</v>
      </c>
      <c r="D34" s="3"/>
    </row>
    <row r="35" spans="1:5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5</v>
      </c>
    </row>
    <row r="36" spans="1:5" x14ac:dyDescent="0.3">
      <c r="A36" s="20" t="s">
        <v>19</v>
      </c>
      <c r="B36" s="17">
        <f>COUNTIF($D$5:$D$34,"Weekend")</f>
        <v>8</v>
      </c>
      <c r="C36" s="11"/>
      <c r="D36" s="11"/>
    </row>
    <row r="37" spans="1:5" x14ac:dyDescent="0.3">
      <c r="A37" s="20" t="s">
        <v>20</v>
      </c>
      <c r="B37" s="17">
        <f>COUNTIF(C5:C34,"Holiday")</f>
        <v>0</v>
      </c>
      <c r="C37" s="11"/>
      <c r="D37" s="1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7B7F-59D4-4C88-A037-9499EFB00545}">
  <dimension ref="A1:H37"/>
  <sheetViews>
    <sheetView workbookViewId="0">
      <selection activeCell="G13" sqref="G13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95</v>
      </c>
      <c r="C2" s="14" t="s">
        <v>8</v>
      </c>
      <c r="D2" s="13" t="s">
        <v>112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4C0B-3DE8-4936-AA15-E96561885CDE}">
  <dimension ref="A1:H37"/>
  <sheetViews>
    <sheetView workbookViewId="0">
      <selection activeCell="C2" sqref="C2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96</v>
      </c>
      <c r="C2" s="14" t="s">
        <v>8</v>
      </c>
      <c r="D2" s="13" t="s">
        <v>113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273B-D4FD-4A1F-AF27-9295FD2B6DDA}">
  <dimension ref="A1:H37"/>
  <sheetViews>
    <sheetView topLeftCell="A24" workbookViewId="0">
      <selection activeCell="E14" sqref="E1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131</v>
      </c>
      <c r="C2" s="14" t="s">
        <v>8</v>
      </c>
      <c r="D2" s="13" t="s">
        <v>132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64" t="s">
        <v>44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64" t="s">
        <v>44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6150-48E6-4F65-8BBF-3798AD5ABE8E}">
  <dimension ref="A1:H37"/>
  <sheetViews>
    <sheetView workbookViewId="0">
      <selection activeCell="C2" sqref="C2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136</v>
      </c>
      <c r="C2" s="14" t="s">
        <v>8</v>
      </c>
      <c r="D2" s="13" t="s">
        <v>135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D96A-A4FD-4FB4-8CBB-302FE1A6FCF0}">
  <dimension ref="A1:H37"/>
  <sheetViews>
    <sheetView topLeftCell="A21" workbookViewId="0">
      <selection activeCell="G13" sqref="G13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137</v>
      </c>
      <c r="C2" s="14" t="s">
        <v>8</v>
      </c>
      <c r="D2" s="13" t="s">
        <v>139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F58F-06CD-4217-8338-5F5FC71C3521}">
  <dimension ref="A1:H37"/>
  <sheetViews>
    <sheetView topLeftCell="A16" workbookViewId="0">
      <selection activeCell="E13" sqref="E13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141</v>
      </c>
      <c r="C2" s="14" t="s">
        <v>8</v>
      </c>
      <c r="D2" s="13" t="s">
        <v>142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A0DC-0A84-4292-AD5C-09E1325A61F6}">
  <dimension ref="A1:H37"/>
  <sheetViews>
    <sheetView topLeftCell="A19" workbookViewId="0">
      <selection activeCell="C5" sqref="C5:C34"/>
    </sheetView>
  </sheetViews>
  <sheetFormatPr defaultRowHeight="13" x14ac:dyDescent="0.3"/>
  <cols>
    <col min="1" max="1" width="19.54296875" style="12" bestFit="1" customWidth="1"/>
    <col min="2" max="2" width="22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143</v>
      </c>
      <c r="C2" s="14" t="s">
        <v>8</v>
      </c>
      <c r="D2" s="13" t="s">
        <v>144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52DB-6E5A-4E8D-B487-CCBA8A28B09E}">
  <dimension ref="A1:H37"/>
  <sheetViews>
    <sheetView topLeftCell="A5" workbookViewId="0">
      <selection activeCell="C15" sqref="C15:D15"/>
    </sheetView>
  </sheetViews>
  <sheetFormatPr defaultRowHeight="13" x14ac:dyDescent="0.3"/>
  <cols>
    <col min="1" max="1" width="18.453125" style="12" bestFit="1" customWidth="1"/>
    <col min="2" max="2" width="2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42</v>
      </c>
      <c r="C2" s="14" t="s">
        <v>8</v>
      </c>
      <c r="D2" s="13" t="s">
        <v>43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0</v>
      </c>
      <c r="C35" s="24" t="s">
        <v>18</v>
      </c>
      <c r="D35" s="25">
        <f>SUM(C5:C34)/8+COUNTIF(C5:C34,"Holiday")</f>
        <v>22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7F22-9A6D-4211-9535-CB4ADED048C6}">
  <dimension ref="A1:H37"/>
  <sheetViews>
    <sheetView workbookViewId="0">
      <selection activeCell="C15" sqref="C15:D15"/>
    </sheetView>
  </sheetViews>
  <sheetFormatPr defaultRowHeight="13" x14ac:dyDescent="0.3"/>
  <cols>
    <col min="1" max="1" width="19.54296875" style="12" bestFit="1" customWidth="1"/>
    <col min="2" max="2" width="25.26953125" style="12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8.7265625" style="12"/>
    <col min="8" max="8" width="18.81640625" style="12" bestFit="1" customWidth="1"/>
    <col min="9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67</v>
      </c>
      <c r="C2" s="14" t="s">
        <v>8</v>
      </c>
      <c r="D2" s="13" t="s">
        <v>23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64" t="s">
        <v>44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64" t="s">
        <v>44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9969-3D94-47E1-AD41-5F803C71CCFB}">
  <dimension ref="A1:H37"/>
  <sheetViews>
    <sheetView workbookViewId="0">
      <selection activeCell="C15" sqref="C15:D15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9.26953125" style="12" customWidth="1"/>
    <col min="8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37</v>
      </c>
      <c r="C2" s="14" t="s">
        <v>8</v>
      </c>
      <c r="D2" s="13" t="s">
        <v>36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64" t="s">
        <v>44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3">
        <v>8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64" t="s">
        <v>44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D42F-71F5-45F5-947E-C2686F7CD047}">
  <dimension ref="A1:H37"/>
  <sheetViews>
    <sheetView workbookViewId="0">
      <selection activeCell="C12" sqref="C12"/>
    </sheetView>
  </sheetViews>
  <sheetFormatPr defaultRowHeight="13" x14ac:dyDescent="0.3"/>
  <cols>
    <col min="1" max="1" width="18.453125" style="12" bestFit="1" customWidth="1"/>
    <col min="2" max="2" width="29.1796875" style="12" customWidth="1"/>
    <col min="3" max="3" width="14.54296875" style="12" bestFit="1" customWidth="1"/>
    <col min="4" max="4" width="20" style="12" customWidth="1"/>
    <col min="5" max="5" width="26.453125" style="12" bestFit="1" customWidth="1"/>
    <col min="6" max="6" width="4.6328125" style="12" customWidth="1"/>
    <col min="7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30</v>
      </c>
      <c r="C2" s="14" t="s">
        <v>8</v>
      </c>
      <c r="D2" s="13" t="s">
        <v>31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64" t="s">
        <v>44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64" t="s">
        <v>44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3">
        <v>8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64" t="s">
        <v>44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3</v>
      </c>
      <c r="C35" s="24" t="s">
        <v>18</v>
      </c>
      <c r="D35" s="25">
        <f>SUM(C5:C34)/8+COUNTIF(C5:C34,"Holiday")</f>
        <v>19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CF80-B536-4486-B13D-ED68F396D6AD}">
  <dimension ref="A1:H37"/>
  <sheetViews>
    <sheetView workbookViewId="0">
      <selection activeCell="C12" sqref="C12"/>
    </sheetView>
  </sheetViews>
  <sheetFormatPr defaultRowHeight="13" x14ac:dyDescent="0.3"/>
  <cols>
    <col min="1" max="1" width="19.54296875" style="12" bestFit="1" customWidth="1"/>
    <col min="2" max="2" width="28" style="12" bestFit="1" customWidth="1"/>
    <col min="3" max="3" width="15.26953125" style="12" bestFit="1" customWidth="1"/>
    <col min="4" max="4" width="19.453125" style="12" bestFit="1" customWidth="1"/>
    <col min="5" max="5" width="27.81640625" style="12" bestFit="1" customWidth="1"/>
    <col min="6" max="6" width="4.6328125" style="12" customWidth="1"/>
    <col min="7" max="7" width="9.26953125" style="12" customWidth="1"/>
    <col min="8" max="16384" width="8.7265625" style="12"/>
  </cols>
  <sheetData>
    <row r="1" spans="1:8" ht="1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8" t="s">
        <v>4</v>
      </c>
      <c r="F1" s="9">
        <v>0</v>
      </c>
      <c r="G1" s="10"/>
      <c r="H1" s="11" t="s">
        <v>5</v>
      </c>
    </row>
    <row r="2" spans="1:8" ht="15" customHeight="1" x14ac:dyDescent="0.3">
      <c r="A2" s="6" t="s">
        <v>6</v>
      </c>
      <c r="B2" s="13" t="s">
        <v>61</v>
      </c>
      <c r="C2" s="14" t="s">
        <v>8</v>
      </c>
      <c r="D2" s="13" t="s">
        <v>62</v>
      </c>
      <c r="E2" s="7"/>
      <c r="F2" s="15"/>
      <c r="G2" s="16"/>
      <c r="H2" s="11" t="s">
        <v>10</v>
      </c>
    </row>
    <row r="3" spans="1:8" ht="15" customHeight="1" thickBot="1" x14ac:dyDescent="0.35">
      <c r="A3" s="6" t="s">
        <v>11</v>
      </c>
      <c r="B3" s="7" t="s">
        <v>133</v>
      </c>
      <c r="C3" s="6" t="s">
        <v>12</v>
      </c>
      <c r="D3" s="17">
        <v>22</v>
      </c>
      <c r="E3" s="18"/>
      <c r="F3" s="19"/>
      <c r="G3" s="11"/>
    </row>
    <row r="4" spans="1:8" ht="15" customHeight="1" x14ac:dyDescent="0.3">
      <c r="A4" s="20" t="s">
        <v>13</v>
      </c>
      <c r="B4" s="20" t="s">
        <v>14</v>
      </c>
      <c r="C4" s="20" t="s">
        <v>15</v>
      </c>
      <c r="D4" s="20" t="s">
        <v>16</v>
      </c>
      <c r="E4" s="21"/>
      <c r="F4" s="21"/>
      <c r="G4" s="11"/>
    </row>
    <row r="5" spans="1:8" ht="15" customHeight="1" x14ac:dyDescent="0.3">
      <c r="A5" s="1">
        <v>45383</v>
      </c>
      <c r="B5" s="2" t="s">
        <v>50</v>
      </c>
      <c r="C5" s="3">
        <v>8</v>
      </c>
      <c r="D5" s="3"/>
      <c r="E5" s="11"/>
      <c r="F5" s="11"/>
      <c r="G5" s="11"/>
    </row>
    <row r="6" spans="1:8" ht="15" customHeight="1" x14ac:dyDescent="0.3">
      <c r="A6" s="1">
        <v>45384</v>
      </c>
      <c r="B6" s="2" t="s">
        <v>51</v>
      </c>
      <c r="C6" s="3">
        <v>8</v>
      </c>
      <c r="D6" s="3"/>
      <c r="E6" s="11"/>
      <c r="F6" s="11"/>
      <c r="G6" s="11"/>
    </row>
    <row r="7" spans="1:8" ht="15" customHeight="1" x14ac:dyDescent="0.3">
      <c r="A7" s="1">
        <v>45385</v>
      </c>
      <c r="B7" s="2" t="s">
        <v>52</v>
      </c>
      <c r="C7" s="3">
        <v>8</v>
      </c>
      <c r="D7" s="3"/>
      <c r="E7" s="11"/>
      <c r="F7" s="11"/>
      <c r="G7" s="11"/>
    </row>
    <row r="8" spans="1:8" ht="15" customHeight="1" x14ac:dyDescent="0.3">
      <c r="A8" s="1">
        <v>45386</v>
      </c>
      <c r="B8" s="2" t="s">
        <v>46</v>
      </c>
      <c r="C8" s="3">
        <v>8</v>
      </c>
      <c r="D8" s="3"/>
      <c r="E8" s="11"/>
      <c r="F8" s="11"/>
      <c r="G8" s="11"/>
    </row>
    <row r="9" spans="1:8" ht="15" customHeight="1" x14ac:dyDescent="0.3">
      <c r="A9" s="1">
        <v>45387</v>
      </c>
      <c r="B9" s="2" t="s">
        <v>47</v>
      </c>
      <c r="C9" s="3">
        <v>8</v>
      </c>
      <c r="D9" s="3"/>
      <c r="E9" s="11"/>
      <c r="F9" s="11"/>
      <c r="G9" s="11"/>
    </row>
    <row r="10" spans="1:8" ht="15" customHeight="1" x14ac:dyDescent="0.3">
      <c r="A10" s="1">
        <v>45388</v>
      </c>
      <c r="B10" s="4" t="s">
        <v>48</v>
      </c>
      <c r="C10" s="5">
        <v>0</v>
      </c>
      <c r="D10" s="5" t="s">
        <v>45</v>
      </c>
      <c r="E10" s="11"/>
      <c r="F10" s="11"/>
      <c r="G10" s="11"/>
    </row>
    <row r="11" spans="1:8" ht="15" customHeight="1" x14ac:dyDescent="0.3">
      <c r="A11" s="1">
        <v>45389</v>
      </c>
      <c r="B11" s="4" t="s">
        <v>49</v>
      </c>
      <c r="C11" s="5">
        <v>0</v>
      </c>
      <c r="D11" s="5" t="s">
        <v>45</v>
      </c>
      <c r="E11" s="11"/>
      <c r="F11" s="11"/>
      <c r="G11" s="11"/>
    </row>
    <row r="12" spans="1:8" ht="15" customHeight="1" x14ac:dyDescent="0.3">
      <c r="A12" s="1">
        <v>45390</v>
      </c>
      <c r="B12" s="2" t="s">
        <v>50</v>
      </c>
      <c r="C12" s="3">
        <v>8</v>
      </c>
      <c r="D12" s="3"/>
      <c r="E12" s="11"/>
      <c r="F12" s="11"/>
      <c r="G12" s="11"/>
    </row>
    <row r="13" spans="1:8" ht="15" customHeight="1" x14ac:dyDescent="0.3">
      <c r="A13" s="1">
        <v>45391</v>
      </c>
      <c r="B13" s="2" t="s">
        <v>51</v>
      </c>
      <c r="C13" s="41" t="s">
        <v>129</v>
      </c>
      <c r="D13" s="3"/>
      <c r="E13" s="11"/>
      <c r="F13" s="11"/>
      <c r="G13" s="11"/>
    </row>
    <row r="14" spans="1:8" ht="15" customHeight="1" x14ac:dyDescent="0.3">
      <c r="A14" s="1">
        <v>45392</v>
      </c>
      <c r="B14" s="2" t="s">
        <v>52</v>
      </c>
      <c r="C14" s="3">
        <v>8</v>
      </c>
      <c r="D14" s="3"/>
      <c r="E14" s="11"/>
      <c r="F14" s="11"/>
      <c r="G14" s="11"/>
    </row>
    <row r="15" spans="1:8" ht="15" customHeight="1" x14ac:dyDescent="0.3">
      <c r="A15" s="1">
        <v>45393</v>
      </c>
      <c r="B15" s="2" t="s">
        <v>46</v>
      </c>
      <c r="C15" s="41" t="s">
        <v>129</v>
      </c>
      <c r="D15" s="3"/>
      <c r="E15" s="11"/>
      <c r="F15" s="11"/>
      <c r="G15" s="11"/>
    </row>
    <row r="16" spans="1:8" ht="15" customHeight="1" x14ac:dyDescent="0.3">
      <c r="A16" s="1">
        <v>45394</v>
      </c>
      <c r="B16" s="2" t="s">
        <v>47</v>
      </c>
      <c r="C16" s="3">
        <v>8</v>
      </c>
      <c r="D16" s="3"/>
      <c r="E16" s="11"/>
      <c r="F16" s="11"/>
      <c r="G16" s="11"/>
    </row>
    <row r="17" spans="1:7" ht="15" customHeight="1" x14ac:dyDescent="0.3">
      <c r="A17" s="1">
        <v>45395</v>
      </c>
      <c r="B17" s="4" t="s">
        <v>48</v>
      </c>
      <c r="C17" s="5">
        <v>0</v>
      </c>
      <c r="D17" s="5" t="s">
        <v>45</v>
      </c>
      <c r="E17" s="11"/>
      <c r="F17" s="22"/>
      <c r="G17" s="22"/>
    </row>
    <row r="18" spans="1:7" ht="15" customHeight="1" x14ac:dyDescent="0.3">
      <c r="A18" s="1">
        <v>45396</v>
      </c>
      <c r="B18" s="4" t="s">
        <v>49</v>
      </c>
      <c r="C18" s="5">
        <v>0</v>
      </c>
      <c r="D18" s="5" t="s">
        <v>45</v>
      </c>
      <c r="E18" s="11"/>
      <c r="F18" s="22"/>
      <c r="G18" s="22"/>
    </row>
    <row r="19" spans="1:7" ht="15" customHeight="1" x14ac:dyDescent="0.3">
      <c r="A19" s="1">
        <v>45397</v>
      </c>
      <c r="B19" s="2" t="s">
        <v>50</v>
      </c>
      <c r="C19" s="3">
        <v>8</v>
      </c>
      <c r="D19" s="3"/>
      <c r="E19" s="11"/>
      <c r="F19" s="22"/>
      <c r="G19" s="22"/>
    </row>
    <row r="20" spans="1:7" ht="15" customHeight="1" x14ac:dyDescent="0.3">
      <c r="A20" s="1">
        <v>45398</v>
      </c>
      <c r="B20" s="2" t="s">
        <v>51</v>
      </c>
      <c r="C20" s="3">
        <v>8</v>
      </c>
      <c r="D20" s="3"/>
      <c r="E20" s="11"/>
      <c r="F20" s="22"/>
      <c r="G20" s="22"/>
    </row>
    <row r="21" spans="1:7" ht="15" customHeight="1" x14ac:dyDescent="0.3">
      <c r="A21" s="1">
        <v>45399</v>
      </c>
      <c r="B21" s="2" t="s">
        <v>52</v>
      </c>
      <c r="C21" s="3">
        <v>8</v>
      </c>
      <c r="D21" s="3"/>
      <c r="E21" s="11"/>
      <c r="F21" s="22"/>
      <c r="G21" s="22"/>
    </row>
    <row r="22" spans="1:7" ht="15" customHeight="1" x14ac:dyDescent="0.3">
      <c r="A22" s="1">
        <v>45400</v>
      </c>
      <c r="B22" s="2" t="s">
        <v>46</v>
      </c>
      <c r="C22" s="64" t="s">
        <v>44</v>
      </c>
      <c r="D22" s="3"/>
      <c r="E22" s="11"/>
      <c r="F22" s="22"/>
      <c r="G22" s="22"/>
    </row>
    <row r="23" spans="1:7" ht="15" customHeight="1" x14ac:dyDescent="0.3">
      <c r="A23" s="1">
        <v>45401</v>
      </c>
      <c r="B23" s="2" t="s">
        <v>47</v>
      </c>
      <c r="C23" s="64" t="s">
        <v>44</v>
      </c>
      <c r="D23" s="3"/>
      <c r="E23" s="11"/>
      <c r="F23" s="22"/>
      <c r="G23" s="22"/>
    </row>
    <row r="24" spans="1:7" ht="15" customHeight="1" x14ac:dyDescent="0.3">
      <c r="A24" s="1">
        <v>45402</v>
      </c>
      <c r="B24" s="4" t="s">
        <v>48</v>
      </c>
      <c r="C24" s="5">
        <v>0</v>
      </c>
      <c r="D24" s="5" t="s">
        <v>45</v>
      </c>
      <c r="E24" s="11"/>
      <c r="F24" s="22"/>
      <c r="G24" s="22"/>
    </row>
    <row r="25" spans="1:7" ht="15" customHeight="1" x14ac:dyDescent="0.3">
      <c r="A25" s="1">
        <v>45403</v>
      </c>
      <c r="B25" s="4" t="s">
        <v>49</v>
      </c>
      <c r="C25" s="5">
        <v>0</v>
      </c>
      <c r="D25" s="5" t="s">
        <v>45</v>
      </c>
      <c r="E25" s="11"/>
      <c r="F25" s="22"/>
      <c r="G25" s="22"/>
    </row>
    <row r="26" spans="1:7" ht="15" customHeight="1" x14ac:dyDescent="0.3">
      <c r="A26" s="1">
        <v>45404</v>
      </c>
      <c r="B26" s="2" t="s">
        <v>50</v>
      </c>
      <c r="C26" s="3">
        <v>8</v>
      </c>
      <c r="D26" s="3"/>
      <c r="E26" s="11"/>
      <c r="F26" s="22"/>
      <c r="G26" s="22"/>
    </row>
    <row r="27" spans="1:7" ht="15" customHeight="1" x14ac:dyDescent="0.3">
      <c r="A27" s="1">
        <v>45405</v>
      </c>
      <c r="B27" s="2" t="s">
        <v>51</v>
      </c>
      <c r="C27" s="3">
        <v>8</v>
      </c>
      <c r="D27" s="3"/>
      <c r="E27" s="11"/>
      <c r="F27" s="22"/>
      <c r="G27" s="22"/>
    </row>
    <row r="28" spans="1:7" ht="15" customHeight="1" x14ac:dyDescent="0.3">
      <c r="A28" s="1">
        <v>45406</v>
      </c>
      <c r="B28" s="2" t="s">
        <v>52</v>
      </c>
      <c r="C28" s="3">
        <v>8</v>
      </c>
      <c r="D28" s="3"/>
      <c r="E28" s="11"/>
      <c r="F28" s="22"/>
      <c r="G28" s="22"/>
    </row>
    <row r="29" spans="1:7" ht="15" customHeight="1" x14ac:dyDescent="0.3">
      <c r="A29" s="1">
        <v>45407</v>
      </c>
      <c r="B29" s="2" t="s">
        <v>46</v>
      </c>
      <c r="C29" s="3">
        <v>8</v>
      </c>
      <c r="D29" s="3"/>
      <c r="E29" s="11"/>
      <c r="F29" s="22"/>
      <c r="G29" s="22"/>
    </row>
    <row r="30" spans="1:7" ht="15" customHeight="1" x14ac:dyDescent="0.3">
      <c r="A30" s="1">
        <v>45408</v>
      </c>
      <c r="B30" s="2" t="s">
        <v>47</v>
      </c>
      <c r="C30" s="3">
        <v>8</v>
      </c>
      <c r="D30" s="3"/>
      <c r="E30" s="11"/>
      <c r="F30" s="22"/>
      <c r="G30" s="22"/>
    </row>
    <row r="31" spans="1:7" ht="15" customHeight="1" x14ac:dyDescent="0.3">
      <c r="A31" s="1">
        <v>45409</v>
      </c>
      <c r="B31" s="4" t="s">
        <v>48</v>
      </c>
      <c r="C31" s="5">
        <v>0</v>
      </c>
      <c r="D31" s="5" t="s">
        <v>45</v>
      </c>
      <c r="E31" s="11"/>
      <c r="F31" s="22"/>
      <c r="G31" s="22"/>
    </row>
    <row r="32" spans="1:7" ht="15" customHeight="1" x14ac:dyDescent="0.3">
      <c r="A32" s="1">
        <v>45410</v>
      </c>
      <c r="B32" s="4" t="s">
        <v>49</v>
      </c>
      <c r="C32" s="5">
        <v>0</v>
      </c>
      <c r="D32" s="5" t="s">
        <v>45</v>
      </c>
      <c r="E32" s="11"/>
      <c r="F32" s="22"/>
      <c r="G32" s="22"/>
    </row>
    <row r="33" spans="1:7" ht="15" customHeight="1" x14ac:dyDescent="0.3">
      <c r="A33" s="1">
        <v>45411</v>
      </c>
      <c r="B33" s="2" t="s">
        <v>50</v>
      </c>
      <c r="C33" s="3">
        <v>8</v>
      </c>
      <c r="D33" s="3"/>
      <c r="E33" s="11"/>
      <c r="F33" s="22"/>
      <c r="G33" s="22"/>
    </row>
    <row r="34" spans="1:7" ht="15" customHeight="1" thickBot="1" x14ac:dyDescent="0.35">
      <c r="A34" s="1">
        <v>45412</v>
      </c>
      <c r="B34" s="2" t="s">
        <v>51</v>
      </c>
      <c r="C34" s="3">
        <v>8</v>
      </c>
      <c r="D34" s="3"/>
      <c r="E34" s="11"/>
      <c r="F34" s="22"/>
      <c r="G34" s="22"/>
    </row>
    <row r="35" spans="1:7" ht="15" customHeight="1" thickBot="1" x14ac:dyDescent="0.35">
      <c r="A35" s="23" t="s">
        <v>17</v>
      </c>
      <c r="B35" s="17">
        <f>COUNTIF($C$5:$C$34,"Leave")</f>
        <v>2</v>
      </c>
      <c r="C35" s="24" t="s">
        <v>18</v>
      </c>
      <c r="D35" s="25">
        <f>SUM(C5:C34)/8+COUNTIF(C5:C34,"Holiday")</f>
        <v>20</v>
      </c>
    </row>
    <row r="36" spans="1:7" ht="15" customHeight="1" x14ac:dyDescent="0.3">
      <c r="A36" s="20" t="s">
        <v>19</v>
      </c>
      <c r="B36" s="17">
        <f>COUNTIF($D$5:$D$34,"Weekend")</f>
        <v>8</v>
      </c>
      <c r="C36" s="11"/>
      <c r="D36" s="11"/>
    </row>
    <row r="37" spans="1:7" ht="15" customHeight="1" x14ac:dyDescent="0.3">
      <c r="A37" s="20" t="s">
        <v>20</v>
      </c>
      <c r="B37" s="17">
        <f>COUNTIF(C5:C34,"Holiday")</f>
        <v>2</v>
      </c>
      <c r="C37" s="11"/>
      <c r="D37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2bb6c5-5dd3-4df8-885f-7fc395e7cef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1386720251540B30FC521526515BF" ma:contentTypeVersion="11" ma:contentTypeDescription="Create a new document." ma:contentTypeScope="" ma:versionID="83d8b6fa9ea2f282c073ff9a5dee3b44">
  <xsd:schema xmlns:xsd="http://www.w3.org/2001/XMLSchema" xmlns:xs="http://www.w3.org/2001/XMLSchema" xmlns:p="http://schemas.microsoft.com/office/2006/metadata/properties" xmlns:ns3="af2bb6c5-5dd3-4df8-885f-7fc395e7cef6" xmlns:ns4="9952dbcd-aa73-4fa5-94c5-7eda6fa224ba" targetNamespace="http://schemas.microsoft.com/office/2006/metadata/properties" ma:root="true" ma:fieldsID="b4144e2ecede0a5c020f7aa594135ffc" ns3:_="" ns4:_="">
    <xsd:import namespace="af2bb6c5-5dd3-4df8-885f-7fc395e7cef6"/>
    <xsd:import namespace="9952dbcd-aa73-4fa5-94c5-7eda6fa224b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bb6c5-5dd3-4df8-885f-7fc395e7cef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2dbcd-aa73-4fa5-94c5-7eda6fa224b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06D80-5692-40D9-A497-05EC76488A5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952dbcd-aa73-4fa5-94c5-7eda6fa224ba"/>
    <ds:schemaRef ds:uri="http://purl.org/dc/terms/"/>
    <ds:schemaRef ds:uri="af2bb6c5-5dd3-4df8-885f-7fc395e7cef6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807C6-647F-4F1E-B102-113AB7C0E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2bb6c5-5dd3-4df8-885f-7fc395e7cef6"/>
    <ds:schemaRef ds:uri="9952dbcd-aa73-4fa5-94c5-7eda6fa22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A8B536-0DDC-4DF2-98BF-2BAE2B6EAC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Summary</vt:lpstr>
      <vt:lpstr>AWS Cloud Platform Engineering </vt:lpstr>
      <vt:lpstr>Ashish Mittal</vt:lpstr>
      <vt:lpstr>Chander Thumma</vt:lpstr>
      <vt:lpstr>Deepa Kesa</vt:lpstr>
      <vt:lpstr>Ganesh Sultane</vt:lpstr>
      <vt:lpstr>Hakeem Naseer Ahmed</vt:lpstr>
      <vt:lpstr>Jyothi Madamanchi</vt:lpstr>
      <vt:lpstr>Manoj Kumar Karoju</vt:lpstr>
      <vt:lpstr>Mukesh Manjhi</vt:lpstr>
      <vt:lpstr>Prudhviraju Vysyaraju</vt:lpstr>
      <vt:lpstr>P Sunil Kumar</vt:lpstr>
      <vt:lpstr>Sabarinath Shanmugasundaram</vt:lpstr>
      <vt:lpstr>Satish Gunda</vt:lpstr>
      <vt:lpstr>Sridhar Achary</vt:lpstr>
      <vt:lpstr>Sumitra Bhagirathi Dalai</vt:lpstr>
      <vt:lpstr>Suneel Kumar Komandla</vt:lpstr>
      <vt:lpstr>Suresh Kumar Sekhar</vt:lpstr>
      <vt:lpstr>Vamshi Venkat Rajesh Machiraju</vt:lpstr>
      <vt:lpstr>Venkatramana Buddisetty</vt:lpstr>
      <vt:lpstr>VenuMadhav Reddy</vt:lpstr>
      <vt:lpstr>Vimit Vimit</vt:lpstr>
      <vt:lpstr>AWS-Core and Automation</vt:lpstr>
      <vt:lpstr>Aashish Raut</vt:lpstr>
      <vt:lpstr>Neha Gundkal</vt:lpstr>
      <vt:lpstr>Nikita Jain</vt:lpstr>
      <vt:lpstr>Nirmal Raaj S</vt:lpstr>
      <vt:lpstr>Nitin Uttarwar</vt:lpstr>
      <vt:lpstr>Mubarak M</vt:lpstr>
      <vt:lpstr>Prem Prakash</vt:lpstr>
      <vt:lpstr>Raju C</vt:lpstr>
      <vt:lpstr>Rishabh Niley</vt:lpstr>
      <vt:lpstr>Sourabh Upadhye</vt:lpstr>
      <vt:lpstr>Vigneshwara Ramakrishanan</vt:lpstr>
      <vt:lpstr>Vikram Sanugulla</vt:lpstr>
      <vt:lpstr>Scrum Master</vt:lpstr>
      <vt:lpstr>Madhuri Chavan</vt:lpstr>
      <vt:lpstr>AWS Service Credits Earn Back</vt:lpstr>
      <vt:lpstr>Chaitanya Latha K</vt:lpstr>
      <vt:lpstr>Anil Ganhari</vt:lpstr>
      <vt:lpstr>Ranjeet kumar</vt:lpstr>
      <vt:lpstr>Srikanth Tirumalagiri</vt:lpstr>
      <vt:lpstr>Suganesh Nageshwaran V</vt:lpstr>
      <vt:lpstr>Thupukonda Jayalakshmi</vt:lpstr>
      <vt:lpstr>Rajnish Kumar Singh</vt:lpstr>
      <vt:lpstr>Pravallika Rallapalli</vt:lpstr>
      <vt:lpstr>Balaji Rajendran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Reshma Ramanan</dc:creator>
  <cp:keywords/>
  <dc:description/>
  <cp:lastModifiedBy>Venu Madhav Reddy Chilukala</cp:lastModifiedBy>
  <cp:revision/>
  <dcterms:created xsi:type="dcterms:W3CDTF">2022-06-01T09:59:25Z</dcterms:created>
  <dcterms:modified xsi:type="dcterms:W3CDTF">2024-05-10T10:01:41Z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0x0101005E51386720251540B30FC521526515BF</vt:lpwstr>
  </property>
</Properties>
</file>