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3040" windowHeight="9972" tabRatio="500" activeTab="2"/>
  </bookViews>
  <sheets>
    <sheet name="KPI Dashboard" sheetId="1" r:id="rId1"/>
    <sheet name="Sheet5" sheetId="7" r:id="rId2"/>
    <sheet name="Sheet7" sheetId="9" r:id="rId3"/>
    <sheet name="KPI Data" sheetId="2" r:id="rId4"/>
    <sheet name="Sheet2" sheetId="4" r:id="rId5"/>
    <sheet name="Sheet6" sheetId="8" r:id="rId6"/>
    <sheet name="Sheet1" sheetId="3" r:id="rId7"/>
  </sheets>
  <calcPr calcId="145621"/>
  <pivotCaches>
    <pivotCache cacheId="5" r:id="rId8"/>
    <pivotCache cacheId="17" r:id="rId9"/>
    <pivotCache cacheId="21" r:id="rId10"/>
    <pivotCache cacheId="24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3" l="1"/>
  <c r="H14" i="3"/>
  <c r="F14" i="3"/>
  <c r="D14" i="3"/>
  <c r="C14" i="3"/>
  <c r="L13" i="3"/>
  <c r="K13" i="3"/>
  <c r="J13" i="3"/>
  <c r="G13" i="3"/>
  <c r="E13" i="3"/>
  <c r="K12" i="3"/>
  <c r="J12" i="3"/>
  <c r="G12" i="3"/>
  <c r="L12" i="3" s="1"/>
  <c r="E12" i="3"/>
  <c r="L11" i="3"/>
  <c r="K11" i="3"/>
  <c r="J11" i="3"/>
  <c r="G11" i="3"/>
  <c r="E11" i="3"/>
  <c r="K10" i="3"/>
  <c r="J10" i="3"/>
  <c r="G10" i="3"/>
  <c r="L10" i="3" s="1"/>
  <c r="E10" i="3"/>
  <c r="L9" i="3"/>
  <c r="K9" i="3"/>
  <c r="J9" i="3"/>
  <c r="G9" i="3"/>
  <c r="E9" i="3"/>
  <c r="K8" i="3"/>
  <c r="J8" i="3"/>
  <c r="G8" i="3"/>
  <c r="L8" i="3" s="1"/>
  <c r="E8" i="3"/>
  <c r="L7" i="3"/>
  <c r="K7" i="3"/>
  <c r="J7" i="3"/>
  <c r="G7" i="3"/>
  <c r="E7" i="3"/>
  <c r="K6" i="3"/>
  <c r="J6" i="3"/>
  <c r="G6" i="3"/>
  <c r="L6" i="3" s="1"/>
  <c r="E6" i="3"/>
  <c r="L5" i="3"/>
  <c r="K5" i="3"/>
  <c r="J5" i="3"/>
  <c r="G5" i="3"/>
  <c r="E5" i="3"/>
  <c r="K4" i="3"/>
  <c r="K14" i="3" s="1"/>
  <c r="J4" i="3"/>
  <c r="J14" i="3" s="1"/>
  <c r="G4" i="3"/>
  <c r="G14" i="3" s="1"/>
  <c r="E4" i="3"/>
  <c r="E14" i="3" s="1"/>
  <c r="L4" i="2"/>
  <c r="L4" i="3" l="1"/>
  <c r="L14" i="3" s="1"/>
  <c r="G10" i="2"/>
  <c r="L10" i="2"/>
  <c r="G5" i="2"/>
  <c r="L5" i="2"/>
  <c r="G4" i="2"/>
  <c r="G6" i="2"/>
  <c r="L6" i="2"/>
  <c r="G7" i="2"/>
  <c r="L7" i="2"/>
  <c r="G8" i="2"/>
  <c r="L8" i="2"/>
  <c r="G9" i="2"/>
  <c r="L9" i="2"/>
  <c r="G11" i="2"/>
  <c r="L11" i="2"/>
  <c r="G12" i="2"/>
  <c r="L12" i="2"/>
  <c r="G13" i="2"/>
  <c r="L13" i="2"/>
  <c r="L14" i="2"/>
  <c r="F14" i="2"/>
  <c r="K4" i="2"/>
  <c r="K5" i="2"/>
  <c r="K6" i="2"/>
  <c r="K7" i="2"/>
  <c r="K8" i="2"/>
  <c r="K9" i="2"/>
  <c r="K10" i="2"/>
  <c r="K11" i="2"/>
  <c r="K12" i="2"/>
  <c r="K13" i="2"/>
  <c r="K14" i="2"/>
  <c r="G14" i="2"/>
  <c r="D14" i="2"/>
  <c r="E4" i="2"/>
  <c r="E5" i="2"/>
  <c r="E6" i="2"/>
  <c r="E7" i="2"/>
  <c r="E8" i="2"/>
  <c r="E9" i="2"/>
  <c r="E10" i="2"/>
  <c r="E11" i="2"/>
  <c r="E12" i="2"/>
  <c r="E13" i="2"/>
  <c r="E14" i="2"/>
  <c r="H14" i="2"/>
  <c r="I14" i="2"/>
  <c r="J4" i="2"/>
  <c r="J5" i="2"/>
  <c r="J6" i="2"/>
  <c r="J7" i="2"/>
  <c r="J8" i="2"/>
  <c r="J9" i="2"/>
  <c r="J10" i="2"/>
  <c r="J11" i="2"/>
  <c r="J12" i="2"/>
  <c r="J13" i="2"/>
  <c r="J14" i="2"/>
  <c r="C14" i="2"/>
</calcChain>
</file>

<file path=xl/sharedStrings.xml><?xml version="1.0" encoding="utf-8"?>
<sst xmlns="http://schemas.openxmlformats.org/spreadsheetml/2006/main" count="133" uniqueCount="43">
  <si>
    <t>BUDGET</t>
  </si>
  <si>
    <t>ACTUAL</t>
  </si>
  <si>
    <t>REMAINDER</t>
  </si>
  <si>
    <t>CALENDAR</t>
  </si>
  <si>
    <t>PRODUCTS</t>
  </si>
  <si>
    <t>NO.</t>
  </si>
  <si>
    <t>NAME</t>
  </si>
  <si>
    <t>ITEM 1</t>
  </si>
  <si>
    <t>ITEM 2</t>
  </si>
  <si>
    <t>ITEM 3</t>
  </si>
  <si>
    <t>ITEM 5</t>
  </si>
  <si>
    <t>ITEM 4</t>
  </si>
  <si>
    <t>ITEM 6</t>
  </si>
  <si>
    <t>ITEM 7</t>
  </si>
  <si>
    <t>ITEM 8</t>
  </si>
  <si>
    <t>ITEM 9</t>
  </si>
  <si>
    <t>ITEM 10</t>
  </si>
  <si>
    <t>REVENUE</t>
  </si>
  <si>
    <t>GOAL</t>
  </si>
  <si>
    <t>DEBT TO EQUITY RATIO</t>
  </si>
  <si>
    <t>NET EXPENSES</t>
  </si>
  <si>
    <t>PROFIT MARGINS</t>
  </si>
  <si>
    <t>NET</t>
  </si>
  <si>
    <t>GROSS</t>
  </si>
  <si>
    <t>KPI DATA</t>
  </si>
  <si>
    <t>ADDITIONAL</t>
  </si>
  <si>
    <t>TOTAL</t>
  </si>
  <si>
    <t>DEBT</t>
  </si>
  <si>
    <t>EQUITY</t>
  </si>
  <si>
    <t>KPI DASHBOARD</t>
  </si>
  <si>
    <t>Row Labels</t>
  </si>
  <si>
    <t>Grand Total</t>
  </si>
  <si>
    <t>Column Labels</t>
  </si>
  <si>
    <t>Sum of GOAL2</t>
  </si>
  <si>
    <t>Sum of ACTUAL2</t>
  </si>
  <si>
    <t>Sum of $129,868</t>
  </si>
  <si>
    <t>Total Sum of $129,868</t>
  </si>
  <si>
    <t>Total Sum of $256,513</t>
  </si>
  <si>
    <t>Sum of $256,513</t>
  </si>
  <si>
    <t>Total Sum of -$126,645</t>
  </si>
  <si>
    <t>Sum of -$126,645</t>
  </si>
  <si>
    <t>Sum of GROSS</t>
  </si>
  <si>
    <t>Sum of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</si>
</sst>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&quot;$&quot;#,##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rgb="FF00B050"/>
      <name val="Arial"/>
      <family val="2"/>
    </font>
    <font>
      <b/>
      <sz val="10"/>
      <color rgb="FF009844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7" tint="-0.49998474074526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9" tint="-0.249977111117893"/>
      <name val="Arial"/>
      <family val="2"/>
    </font>
    <font>
      <b/>
      <sz val="2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A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9844"/>
        <bgColor indexed="64"/>
      </patternFill>
    </fill>
    <fill>
      <patternFill patternType="solid">
        <fgColor rgb="FF79AE40"/>
        <bgColor indexed="64"/>
      </patternFill>
    </fill>
    <fill>
      <patternFill patternType="solid">
        <fgColor rgb="FFD0E08D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165" fontId="8" fillId="0" borderId="0" xfId="0" applyNumberFormat="1" applyFont="1"/>
    <xf numFmtId="165" fontId="9" fillId="0" borderId="0" xfId="0" applyNumberFormat="1" applyFont="1"/>
    <xf numFmtId="165" fontId="10" fillId="0" borderId="0" xfId="0" applyNumberFormat="1" applyFont="1"/>
    <xf numFmtId="9" fontId="11" fillId="0" borderId="0" xfId="2" applyNumberFormat="1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indent="1"/>
    </xf>
    <xf numFmtId="0" fontId="5" fillId="0" borderId="1" xfId="0" applyFont="1" applyBorder="1"/>
    <xf numFmtId="165" fontId="5" fillId="0" borderId="1" xfId="1" applyNumberFormat="1" applyFont="1" applyBorder="1" applyAlignment="1">
      <alignment horizontal="right"/>
    </xf>
    <xf numFmtId="165" fontId="5" fillId="0" borderId="1" xfId="0" applyNumberFormat="1" applyFont="1" applyBorder="1"/>
    <xf numFmtId="9" fontId="5" fillId="0" borderId="1" xfId="2" applyFont="1" applyBorder="1" applyAlignment="1">
      <alignment horizontal="center"/>
    </xf>
    <xf numFmtId="0" fontId="5" fillId="8" borderId="1" xfId="0" applyFont="1" applyFill="1" applyBorder="1" applyAlignment="1">
      <alignment horizontal="right" indent="1"/>
    </xf>
    <xf numFmtId="0" fontId="5" fillId="8" borderId="1" xfId="0" applyFont="1" applyFill="1" applyBorder="1"/>
    <xf numFmtId="165" fontId="5" fillId="9" borderId="1" xfId="1" applyNumberFormat="1" applyFont="1" applyFill="1" applyBorder="1" applyAlignment="1">
      <alignment horizontal="right"/>
    </xf>
    <xf numFmtId="165" fontId="5" fillId="18" borderId="1" xfId="0" applyNumberFormat="1" applyFont="1" applyFill="1" applyBorder="1"/>
    <xf numFmtId="165" fontId="5" fillId="15" borderId="1" xfId="1" applyNumberFormat="1" applyFont="1" applyFill="1" applyBorder="1" applyAlignment="1">
      <alignment horizontal="right"/>
    </xf>
    <xf numFmtId="9" fontId="5" fillId="11" borderId="1" xfId="2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" fontId="5" fillId="10" borderId="1" xfId="0" applyNumberFormat="1" applyFont="1" applyFill="1" applyBorder="1" applyAlignment="1">
      <alignment horizontal="center"/>
    </xf>
    <xf numFmtId="165" fontId="5" fillId="10" borderId="1" xfId="0" applyNumberFormat="1" applyFont="1" applyFill="1" applyBorder="1" applyAlignment="1">
      <alignment horizontal="center"/>
    </xf>
    <xf numFmtId="0" fontId="3" fillId="20" borderId="0" xfId="0" applyFont="1" applyFill="1"/>
    <xf numFmtId="0" fontId="3" fillId="0" borderId="0" xfId="0" applyFont="1" applyFill="1"/>
    <xf numFmtId="0" fontId="15" fillId="20" borderId="0" xfId="0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indent="1"/>
    </xf>
    <xf numFmtId="0" fontId="4" fillId="1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D7C00"/>
      <color rgb="FF009844"/>
      <color rgb="FFD0E08D"/>
      <color rgb="FF79AE40"/>
      <color rgb="FFFFDCE4"/>
      <color rgb="FFD6A000"/>
      <color rgb="FF6A3AFF"/>
      <color rgb="FFEE57AD"/>
      <color rgb="FFFFC11D"/>
      <color rgb="FF732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800" b="1">
                <a:latin typeface="Arial" charset="0"/>
                <a:ea typeface="Arial" charset="0"/>
                <a:cs typeface="Arial" charset="0"/>
              </a:rPr>
              <a:t>–– DEBT TO EQUITY RATIO ––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Data'!$D$18</c:f>
              <c:strCache>
                <c:ptCount val="1"/>
                <c:pt idx="0">
                  <c:v>DEBT</c:v>
                </c:pt>
              </c:strCache>
            </c:strRef>
          </c:tx>
          <c:spPr>
            <a:gradFill flip="none" rotWithShape="1">
              <a:gsLst>
                <a:gs pos="93000">
                  <a:schemeClr val="accent2">
                    <a:lumMod val="89000"/>
                  </a:schemeClr>
                </a:gs>
                <a:gs pos="0">
                  <a:srgbClr val="FF0000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 Data'!$C$19:$C$28</c:f>
              <c:numCache>
                <c:formatCode>0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'KPI Data'!$D$19:$D$28</c:f>
              <c:numCache>
                <c:formatCode>"$"#,##0</c:formatCode>
                <c:ptCount val="10"/>
                <c:pt idx="0">
                  <c:v>3613439</c:v>
                </c:pt>
                <c:pt idx="1">
                  <c:v>3508776</c:v>
                </c:pt>
                <c:pt idx="2">
                  <c:v>3719457</c:v>
                </c:pt>
                <c:pt idx="3">
                  <c:v>3310212</c:v>
                </c:pt>
                <c:pt idx="4">
                  <c:v>3945202</c:v>
                </c:pt>
                <c:pt idx="5">
                  <c:v>3938152</c:v>
                </c:pt>
                <c:pt idx="6">
                  <c:v>3733706</c:v>
                </c:pt>
                <c:pt idx="7">
                  <c:v>3526698</c:v>
                </c:pt>
                <c:pt idx="8">
                  <c:v>3632971</c:v>
                </c:pt>
                <c:pt idx="9">
                  <c:v>3206487</c:v>
                </c:pt>
              </c:numCache>
            </c:numRef>
          </c:val>
        </c:ser>
        <c:ser>
          <c:idx val="1"/>
          <c:order val="1"/>
          <c:tx>
            <c:strRef>
              <c:f>'KPI Data'!$E$18</c:f>
              <c:strCache>
                <c:ptCount val="1"/>
                <c:pt idx="0">
                  <c:v>EQUITY</c:v>
                </c:pt>
              </c:strCache>
            </c:strRef>
          </c:tx>
          <c:spPr>
            <a:gradFill>
              <a:gsLst>
                <a:gs pos="77000">
                  <a:srgbClr val="0070C0"/>
                </a:gs>
                <a:gs pos="0">
                  <a:srgbClr val="002060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 Data'!$C$19:$C$28</c:f>
              <c:numCache>
                <c:formatCode>0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'KPI Data'!$E$19:$E$28</c:f>
              <c:numCache>
                <c:formatCode>"$"#,##0</c:formatCode>
                <c:ptCount val="10"/>
                <c:pt idx="0">
                  <c:v>3293202</c:v>
                </c:pt>
                <c:pt idx="1">
                  <c:v>3441854</c:v>
                </c:pt>
                <c:pt idx="2">
                  <c:v>3531844</c:v>
                </c:pt>
                <c:pt idx="3">
                  <c:v>3354051</c:v>
                </c:pt>
                <c:pt idx="4">
                  <c:v>3476155</c:v>
                </c:pt>
                <c:pt idx="5">
                  <c:v>3538468</c:v>
                </c:pt>
                <c:pt idx="6">
                  <c:v>3727037</c:v>
                </c:pt>
                <c:pt idx="7">
                  <c:v>3425405</c:v>
                </c:pt>
                <c:pt idx="8">
                  <c:v>3734041</c:v>
                </c:pt>
                <c:pt idx="9">
                  <c:v>3677074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6536960"/>
        <c:axId val="196555136"/>
      </c:barChart>
      <c:catAx>
        <c:axId val="1965369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6555136"/>
        <c:crosses val="autoZero"/>
        <c:auto val="1"/>
        <c:lblAlgn val="ctr"/>
        <c:lblOffset val="100"/>
        <c:noMultiLvlLbl val="0"/>
      </c:catAx>
      <c:valAx>
        <c:axId val="196555136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6536960"/>
        <c:crosses val="autoZero"/>
        <c:crossBetween val="between"/>
        <c:minorUnit val="5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[IC-Dashboard-KPI1.xlsx]Sheet6!PivotTable5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Sheet6!$A$3:$A$5</c:f>
              <c:strCache>
                <c:ptCount val="1"/>
                <c:pt idx="0">
                  <c:v>ITEM 10 - Sum of $129,868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Sheet6!$A$6</c:f>
              <c:numCache>
                <c:formatCode>General</c:formatCode>
                <c:ptCount val="1"/>
                <c:pt idx="0">
                  <c:v>253755</c:v>
                </c:pt>
              </c:numCache>
            </c:numRef>
          </c:val>
        </c:ser>
        <c:ser>
          <c:idx val="1"/>
          <c:order val="1"/>
          <c:tx>
            <c:strRef>
              <c:f>Sheet6!$B$3:$B$5</c:f>
              <c:strCache>
                <c:ptCount val="1"/>
                <c:pt idx="0">
                  <c:v>ITEM 10 - Sum of $256,513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Sheet6!$B$6</c:f>
              <c:numCache>
                <c:formatCode>General</c:formatCode>
                <c:ptCount val="1"/>
                <c:pt idx="0">
                  <c:v>255187</c:v>
                </c:pt>
              </c:numCache>
            </c:numRef>
          </c:val>
        </c:ser>
        <c:ser>
          <c:idx val="2"/>
          <c:order val="2"/>
          <c:tx>
            <c:strRef>
              <c:f>Sheet6!$C$3:$C$5</c:f>
              <c:strCache>
                <c:ptCount val="1"/>
                <c:pt idx="0">
                  <c:v>ITEM 10 - Sum of -$126,645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Sheet6!$C$6</c:f>
              <c:numCache>
                <c:formatCode>General</c:formatCode>
                <c:ptCount val="1"/>
                <c:pt idx="0">
                  <c:v>-1432</c:v>
                </c:pt>
              </c:numCache>
            </c:numRef>
          </c:val>
        </c:ser>
        <c:ser>
          <c:idx val="3"/>
          <c:order val="3"/>
          <c:tx>
            <c:strRef>
              <c:f>Sheet6!$D$3:$D$5</c:f>
              <c:strCache>
                <c:ptCount val="1"/>
                <c:pt idx="0">
                  <c:v>ITEM 2 - Sum of $129,868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Sheet6!$D$6</c:f>
              <c:numCache>
                <c:formatCode>General</c:formatCode>
                <c:ptCount val="1"/>
                <c:pt idx="0">
                  <c:v>237605</c:v>
                </c:pt>
              </c:numCache>
            </c:numRef>
          </c:val>
        </c:ser>
        <c:ser>
          <c:idx val="4"/>
          <c:order val="4"/>
          <c:tx>
            <c:strRef>
              <c:f>Sheet6!$E$3:$E$5</c:f>
              <c:strCache>
                <c:ptCount val="1"/>
                <c:pt idx="0">
                  <c:v>ITEM 2 - Sum of $256,513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Sheet6!$E$6</c:f>
              <c:numCache>
                <c:formatCode>General</c:formatCode>
                <c:ptCount val="1"/>
                <c:pt idx="0">
                  <c:v>85618</c:v>
                </c:pt>
              </c:numCache>
            </c:numRef>
          </c:val>
        </c:ser>
        <c:ser>
          <c:idx val="5"/>
          <c:order val="5"/>
          <c:tx>
            <c:strRef>
              <c:f>Sheet6!$F$3:$F$5</c:f>
              <c:strCache>
                <c:ptCount val="1"/>
                <c:pt idx="0">
                  <c:v>ITEM 2 - Sum of -$126,645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Sheet6!$F$6</c:f>
              <c:numCache>
                <c:formatCode>General</c:formatCode>
                <c:ptCount val="1"/>
                <c:pt idx="0">
                  <c:v>151987</c:v>
                </c:pt>
              </c:numCache>
            </c:numRef>
          </c:val>
        </c:ser>
        <c:ser>
          <c:idx val="6"/>
          <c:order val="6"/>
          <c:tx>
            <c:strRef>
              <c:f>Sheet6!$G$3:$G$5</c:f>
              <c:strCache>
                <c:ptCount val="1"/>
                <c:pt idx="0">
                  <c:v>ITEM 3 - Sum of $129,868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Sheet6!$G$6</c:f>
              <c:numCache>
                <c:formatCode>General</c:formatCode>
                <c:ptCount val="1"/>
                <c:pt idx="0">
                  <c:v>249420</c:v>
                </c:pt>
              </c:numCache>
            </c:numRef>
          </c:val>
        </c:ser>
        <c:ser>
          <c:idx val="7"/>
          <c:order val="7"/>
          <c:tx>
            <c:strRef>
              <c:f>Sheet6!$H$3:$H$5</c:f>
              <c:strCache>
                <c:ptCount val="1"/>
                <c:pt idx="0">
                  <c:v>ITEM 3 - Sum of $256,513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Sheet6!$H$6</c:f>
              <c:numCache>
                <c:formatCode>General</c:formatCode>
                <c:ptCount val="1"/>
                <c:pt idx="0">
                  <c:v>264259</c:v>
                </c:pt>
              </c:numCache>
            </c:numRef>
          </c:val>
        </c:ser>
        <c:ser>
          <c:idx val="8"/>
          <c:order val="8"/>
          <c:tx>
            <c:strRef>
              <c:f>Sheet6!$I$3:$I$5</c:f>
              <c:strCache>
                <c:ptCount val="1"/>
                <c:pt idx="0">
                  <c:v>ITEM 3 - Sum of -$126,645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Sheet6!$I$6</c:f>
              <c:numCache>
                <c:formatCode>General</c:formatCode>
                <c:ptCount val="1"/>
                <c:pt idx="0">
                  <c:v>-14839</c:v>
                </c:pt>
              </c:numCache>
            </c:numRef>
          </c:val>
        </c:ser>
        <c:ser>
          <c:idx val="9"/>
          <c:order val="9"/>
          <c:tx>
            <c:strRef>
              <c:f>Sheet6!$J$3:$J$5</c:f>
              <c:strCache>
                <c:ptCount val="1"/>
                <c:pt idx="0">
                  <c:v>ITEM 4 - Sum of $129,868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Sheet6!$J$6</c:f>
              <c:numCache>
                <c:formatCode>General</c:formatCode>
                <c:ptCount val="1"/>
                <c:pt idx="0">
                  <c:v>226538</c:v>
                </c:pt>
              </c:numCache>
            </c:numRef>
          </c:val>
        </c:ser>
        <c:ser>
          <c:idx val="10"/>
          <c:order val="10"/>
          <c:tx>
            <c:strRef>
              <c:f>Sheet6!$K$3:$K$5</c:f>
              <c:strCache>
                <c:ptCount val="1"/>
                <c:pt idx="0">
                  <c:v>ITEM 4 - Sum of $256,513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Sheet6!$K$6</c:f>
              <c:numCache>
                <c:formatCode>General</c:formatCode>
                <c:ptCount val="1"/>
                <c:pt idx="0">
                  <c:v>293368</c:v>
                </c:pt>
              </c:numCache>
            </c:numRef>
          </c:val>
        </c:ser>
        <c:ser>
          <c:idx val="11"/>
          <c:order val="11"/>
          <c:tx>
            <c:strRef>
              <c:f>Sheet6!$L$3:$L$5</c:f>
              <c:strCache>
                <c:ptCount val="1"/>
                <c:pt idx="0">
                  <c:v>ITEM 4 - Sum of -$126,645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Sheet6!$L$6</c:f>
              <c:numCache>
                <c:formatCode>General</c:formatCode>
                <c:ptCount val="1"/>
                <c:pt idx="0">
                  <c:v>-66830</c:v>
                </c:pt>
              </c:numCache>
            </c:numRef>
          </c:val>
        </c:ser>
        <c:ser>
          <c:idx val="12"/>
          <c:order val="12"/>
          <c:tx>
            <c:strRef>
              <c:f>Sheet6!$M$3:$M$5</c:f>
              <c:strCache>
                <c:ptCount val="1"/>
                <c:pt idx="0">
                  <c:v>ITEM 5 - Sum of $129,868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Sheet6!$M$6</c:f>
              <c:numCache>
                <c:formatCode>General</c:formatCode>
                <c:ptCount val="1"/>
                <c:pt idx="0">
                  <c:v>109478</c:v>
                </c:pt>
              </c:numCache>
            </c:numRef>
          </c:val>
        </c:ser>
        <c:ser>
          <c:idx val="13"/>
          <c:order val="13"/>
          <c:tx>
            <c:strRef>
              <c:f>Sheet6!$N$3:$N$5</c:f>
              <c:strCache>
                <c:ptCount val="1"/>
                <c:pt idx="0">
                  <c:v>ITEM 5 - Sum of $256,513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Sheet6!$N$6</c:f>
              <c:numCache>
                <c:formatCode>General</c:formatCode>
                <c:ptCount val="1"/>
                <c:pt idx="0">
                  <c:v>174003</c:v>
                </c:pt>
              </c:numCache>
            </c:numRef>
          </c:val>
        </c:ser>
        <c:ser>
          <c:idx val="14"/>
          <c:order val="14"/>
          <c:tx>
            <c:strRef>
              <c:f>Sheet6!$O$3:$O$5</c:f>
              <c:strCache>
                <c:ptCount val="1"/>
                <c:pt idx="0">
                  <c:v>ITEM 5 - Sum of -$126,645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Sheet6!$O$6</c:f>
              <c:numCache>
                <c:formatCode>General</c:formatCode>
                <c:ptCount val="1"/>
                <c:pt idx="0">
                  <c:v>-64525</c:v>
                </c:pt>
              </c:numCache>
            </c:numRef>
          </c:val>
        </c:ser>
        <c:ser>
          <c:idx val="15"/>
          <c:order val="15"/>
          <c:tx>
            <c:strRef>
              <c:f>Sheet6!$P$3:$P$5</c:f>
              <c:strCache>
                <c:ptCount val="1"/>
                <c:pt idx="0">
                  <c:v>ITEM 6 - Sum of $129,868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Sheet6!$P$6</c:f>
              <c:numCache>
                <c:formatCode>General</c:formatCode>
                <c:ptCount val="1"/>
                <c:pt idx="0">
                  <c:v>129160</c:v>
                </c:pt>
              </c:numCache>
            </c:numRef>
          </c:val>
        </c:ser>
        <c:ser>
          <c:idx val="16"/>
          <c:order val="16"/>
          <c:tx>
            <c:strRef>
              <c:f>Sheet6!$Q$3:$Q$5</c:f>
              <c:strCache>
                <c:ptCount val="1"/>
                <c:pt idx="0">
                  <c:v>ITEM 6 - Sum of $256,513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Sheet6!$Q$6</c:f>
              <c:numCache>
                <c:formatCode>General</c:formatCode>
                <c:ptCount val="1"/>
                <c:pt idx="0">
                  <c:v>249567</c:v>
                </c:pt>
              </c:numCache>
            </c:numRef>
          </c:val>
        </c:ser>
        <c:ser>
          <c:idx val="17"/>
          <c:order val="17"/>
          <c:tx>
            <c:strRef>
              <c:f>Sheet6!$R$3:$R$5</c:f>
              <c:strCache>
                <c:ptCount val="1"/>
                <c:pt idx="0">
                  <c:v>ITEM 6 - Sum of -$126,645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Sheet6!$R$6</c:f>
              <c:numCache>
                <c:formatCode>General</c:formatCode>
                <c:ptCount val="1"/>
                <c:pt idx="0">
                  <c:v>-120407</c:v>
                </c:pt>
              </c:numCache>
            </c:numRef>
          </c:val>
        </c:ser>
        <c:ser>
          <c:idx val="18"/>
          <c:order val="18"/>
          <c:tx>
            <c:strRef>
              <c:f>Sheet6!$S$3:$S$5</c:f>
              <c:strCache>
                <c:ptCount val="1"/>
                <c:pt idx="0">
                  <c:v>ITEM 7 - Sum of $129,868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Sheet6!$S$6</c:f>
              <c:numCache>
                <c:formatCode>General</c:formatCode>
                <c:ptCount val="1"/>
                <c:pt idx="0">
                  <c:v>213785</c:v>
                </c:pt>
              </c:numCache>
            </c:numRef>
          </c:val>
        </c:ser>
        <c:ser>
          <c:idx val="19"/>
          <c:order val="19"/>
          <c:tx>
            <c:strRef>
              <c:f>Sheet6!$T$3:$T$5</c:f>
              <c:strCache>
                <c:ptCount val="1"/>
                <c:pt idx="0">
                  <c:v>ITEM 7 - Sum of $256,513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Sheet6!$T$6</c:f>
              <c:numCache>
                <c:formatCode>General</c:formatCode>
                <c:ptCount val="1"/>
                <c:pt idx="0">
                  <c:v>79255</c:v>
                </c:pt>
              </c:numCache>
            </c:numRef>
          </c:val>
        </c:ser>
        <c:ser>
          <c:idx val="20"/>
          <c:order val="20"/>
          <c:tx>
            <c:strRef>
              <c:f>Sheet6!$U$3:$U$5</c:f>
              <c:strCache>
                <c:ptCount val="1"/>
                <c:pt idx="0">
                  <c:v>ITEM 7 - Sum of -$126,645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Sheet6!$U$6</c:f>
              <c:numCache>
                <c:formatCode>General</c:formatCode>
                <c:ptCount val="1"/>
                <c:pt idx="0">
                  <c:v>134530</c:v>
                </c:pt>
              </c:numCache>
            </c:numRef>
          </c:val>
        </c:ser>
        <c:ser>
          <c:idx val="21"/>
          <c:order val="21"/>
          <c:tx>
            <c:strRef>
              <c:f>Sheet6!$V$3:$V$5</c:f>
              <c:strCache>
                <c:ptCount val="1"/>
                <c:pt idx="0">
                  <c:v>ITEM 8 - Sum of $129,868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Sheet6!$V$6</c:f>
              <c:numCache>
                <c:formatCode>General</c:formatCode>
                <c:ptCount val="1"/>
                <c:pt idx="0">
                  <c:v>128283</c:v>
                </c:pt>
              </c:numCache>
            </c:numRef>
          </c:val>
        </c:ser>
        <c:ser>
          <c:idx val="22"/>
          <c:order val="22"/>
          <c:tx>
            <c:strRef>
              <c:f>Sheet6!$W$3:$W$5</c:f>
              <c:strCache>
                <c:ptCount val="1"/>
                <c:pt idx="0">
                  <c:v>ITEM 8 - Sum of $256,513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Sheet6!$W$6</c:f>
              <c:numCache>
                <c:formatCode>General</c:formatCode>
                <c:ptCount val="1"/>
                <c:pt idx="0">
                  <c:v>122300</c:v>
                </c:pt>
              </c:numCache>
            </c:numRef>
          </c:val>
        </c:ser>
        <c:ser>
          <c:idx val="23"/>
          <c:order val="23"/>
          <c:tx>
            <c:strRef>
              <c:f>Sheet6!$X$3:$X$5</c:f>
              <c:strCache>
                <c:ptCount val="1"/>
                <c:pt idx="0">
                  <c:v>ITEM 8 - Sum of -$126,645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Sheet6!$X$6</c:f>
              <c:numCache>
                <c:formatCode>General</c:formatCode>
                <c:ptCount val="1"/>
                <c:pt idx="0">
                  <c:v>5983</c:v>
                </c:pt>
              </c:numCache>
            </c:numRef>
          </c:val>
        </c:ser>
        <c:ser>
          <c:idx val="24"/>
          <c:order val="24"/>
          <c:tx>
            <c:strRef>
              <c:f>Sheet6!$Y$3:$Y$5</c:f>
              <c:strCache>
                <c:ptCount val="1"/>
                <c:pt idx="0">
                  <c:v>ITEM 9 - Sum of $129,868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Sheet6!$Y$6</c:f>
              <c:numCache>
                <c:formatCode>General</c:formatCode>
                <c:ptCount val="1"/>
                <c:pt idx="0">
                  <c:v>175438</c:v>
                </c:pt>
              </c:numCache>
            </c:numRef>
          </c:val>
        </c:ser>
        <c:ser>
          <c:idx val="25"/>
          <c:order val="25"/>
          <c:tx>
            <c:strRef>
              <c:f>Sheet6!$Z$3:$Z$5</c:f>
              <c:strCache>
                <c:ptCount val="1"/>
                <c:pt idx="0">
                  <c:v>ITEM 9 - Sum of $256,513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Sheet6!$Z$6</c:f>
              <c:numCache>
                <c:formatCode>General</c:formatCode>
                <c:ptCount val="1"/>
                <c:pt idx="0">
                  <c:v>119943</c:v>
                </c:pt>
              </c:numCache>
            </c:numRef>
          </c:val>
        </c:ser>
        <c:ser>
          <c:idx val="26"/>
          <c:order val="26"/>
          <c:tx>
            <c:strRef>
              <c:f>Sheet6!$AA$3:$AA$5</c:f>
              <c:strCache>
                <c:ptCount val="1"/>
                <c:pt idx="0">
                  <c:v>ITEM 9 - Sum of -$126,645</c:v>
                </c:pt>
              </c:strCache>
            </c:strRef>
          </c:tx>
          <c:invertIfNegative val="0"/>
          <c:cat>
            <c:strRef>
              <c:f>Sheet6!$A$6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Sheet6!$AA$6</c:f>
              <c:numCache>
                <c:formatCode>General</c:formatCode>
                <c:ptCount val="1"/>
                <c:pt idx="0">
                  <c:v>55495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75072"/>
        <c:axId val="229476992"/>
      </c:barChart>
      <c:catAx>
        <c:axId val="229475072"/>
        <c:scaling>
          <c:orientation val="minMax"/>
        </c:scaling>
        <c:delete val="0"/>
        <c:axPos val="l"/>
        <c:majorTickMark val="out"/>
        <c:minorTickMark val="none"/>
        <c:tickLblPos val="nextTo"/>
        <c:crossAx val="229476992"/>
        <c:crosses val="autoZero"/>
        <c:auto val="1"/>
        <c:lblAlgn val="ctr"/>
        <c:lblOffset val="100"/>
        <c:noMultiLvlLbl val="0"/>
      </c:catAx>
      <c:valAx>
        <c:axId val="229476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947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800" b="1">
                <a:latin typeface="Arial" charset="0"/>
                <a:ea typeface="Arial" charset="0"/>
                <a:cs typeface="Arial" charset="0"/>
              </a:rPr>
              <a:t>–– BUDGET ––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'KPI Data'!$C$3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'KPI Data'!$B$4:$B$13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Data'!$C$4:$C$13</c:f>
              <c:numCache>
                <c:formatCode>"$"#,##0</c:formatCode>
                <c:ptCount val="10"/>
                <c:pt idx="0">
                  <c:v>129868</c:v>
                </c:pt>
                <c:pt idx="1">
                  <c:v>237605</c:v>
                </c:pt>
                <c:pt idx="2">
                  <c:v>249420</c:v>
                </c:pt>
                <c:pt idx="3">
                  <c:v>226538</c:v>
                </c:pt>
                <c:pt idx="4">
                  <c:v>109478</c:v>
                </c:pt>
                <c:pt idx="5">
                  <c:v>129160</c:v>
                </c:pt>
                <c:pt idx="6">
                  <c:v>213785</c:v>
                </c:pt>
                <c:pt idx="7">
                  <c:v>128283</c:v>
                </c:pt>
                <c:pt idx="8">
                  <c:v>175438</c:v>
                </c:pt>
                <c:pt idx="9">
                  <c:v>253755</c:v>
                </c:pt>
              </c:numCache>
            </c:numRef>
          </c:val>
        </c:ser>
        <c:ser>
          <c:idx val="3"/>
          <c:order val="1"/>
          <c:tx>
            <c:strRef>
              <c:f>'KPI Data'!$D$3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'KPI Data'!$B$4:$B$13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Data'!$D$4:$D$13</c:f>
              <c:numCache>
                <c:formatCode>"$"#,##0</c:formatCode>
                <c:ptCount val="10"/>
                <c:pt idx="0">
                  <c:v>256513</c:v>
                </c:pt>
                <c:pt idx="1">
                  <c:v>85618</c:v>
                </c:pt>
                <c:pt idx="2">
                  <c:v>264259</c:v>
                </c:pt>
                <c:pt idx="3">
                  <c:v>293368</c:v>
                </c:pt>
                <c:pt idx="4">
                  <c:v>174003</c:v>
                </c:pt>
                <c:pt idx="5">
                  <c:v>249567</c:v>
                </c:pt>
                <c:pt idx="6">
                  <c:v>79255</c:v>
                </c:pt>
                <c:pt idx="7">
                  <c:v>122300</c:v>
                </c:pt>
                <c:pt idx="8">
                  <c:v>119943</c:v>
                </c:pt>
                <c:pt idx="9">
                  <c:v>255187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6568192"/>
        <c:axId val="196569728"/>
      </c:barChart>
      <c:catAx>
        <c:axId val="196568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6569728"/>
        <c:crosses val="autoZero"/>
        <c:auto val="1"/>
        <c:lblAlgn val="ctr"/>
        <c:lblOffset val="100"/>
        <c:noMultiLvlLbl val="0"/>
      </c:catAx>
      <c:valAx>
        <c:axId val="196569728"/>
        <c:scaling>
          <c:orientation val="minMax"/>
          <c:max val="3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65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800" b="1">
                <a:latin typeface="Arial" charset="0"/>
                <a:ea typeface="Arial" charset="0"/>
                <a:cs typeface="Arial" charset="0"/>
              </a:rPr>
              <a:t>–– REVENUE ––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Data'!$H$3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'KPI Data'!$B$4:$B$13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Data'!$H$4:$H$13</c:f>
              <c:numCache>
                <c:formatCode>"$"#,##0</c:formatCode>
                <c:ptCount val="10"/>
                <c:pt idx="0">
                  <c:v>1100916</c:v>
                </c:pt>
                <c:pt idx="1">
                  <c:v>215534</c:v>
                </c:pt>
                <c:pt idx="2">
                  <c:v>820719</c:v>
                </c:pt>
                <c:pt idx="3">
                  <c:v>620242</c:v>
                </c:pt>
                <c:pt idx="4">
                  <c:v>821177</c:v>
                </c:pt>
                <c:pt idx="5">
                  <c:v>901263</c:v>
                </c:pt>
                <c:pt idx="6">
                  <c:v>878528</c:v>
                </c:pt>
                <c:pt idx="7">
                  <c:v>838380</c:v>
                </c:pt>
                <c:pt idx="8">
                  <c:v>1073157</c:v>
                </c:pt>
                <c:pt idx="9">
                  <c:v>1141047</c:v>
                </c:pt>
              </c:numCache>
            </c:numRef>
          </c:val>
        </c:ser>
        <c:ser>
          <c:idx val="1"/>
          <c:order val="1"/>
          <c:tx>
            <c:strRef>
              <c:f>'KPI Data'!$I$3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'KPI Data'!$B$4:$B$13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Data'!$I$4:$I$13</c:f>
              <c:numCache>
                <c:formatCode>"$"#,##0</c:formatCode>
                <c:ptCount val="10"/>
                <c:pt idx="0">
                  <c:v>1073357</c:v>
                </c:pt>
                <c:pt idx="1">
                  <c:v>878162</c:v>
                </c:pt>
                <c:pt idx="2">
                  <c:v>1193784</c:v>
                </c:pt>
                <c:pt idx="3">
                  <c:v>420345</c:v>
                </c:pt>
                <c:pt idx="4">
                  <c:v>1175811</c:v>
                </c:pt>
                <c:pt idx="5">
                  <c:v>1015766</c:v>
                </c:pt>
                <c:pt idx="6">
                  <c:v>733751</c:v>
                </c:pt>
                <c:pt idx="7">
                  <c:v>955983</c:v>
                </c:pt>
                <c:pt idx="8">
                  <c:v>924095</c:v>
                </c:pt>
                <c:pt idx="9">
                  <c:v>1061074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6582784"/>
        <c:axId val="196621440"/>
      </c:barChart>
      <c:catAx>
        <c:axId val="196582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6621440"/>
        <c:crosses val="autoZero"/>
        <c:auto val="1"/>
        <c:lblAlgn val="ctr"/>
        <c:lblOffset val="100"/>
        <c:noMultiLvlLbl val="0"/>
      </c:catAx>
      <c:valAx>
        <c:axId val="196621440"/>
        <c:scaling>
          <c:orientation val="minMax"/>
          <c:max val="125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6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800" b="1">
                <a:latin typeface="Arial" charset="0"/>
                <a:ea typeface="Arial" charset="0"/>
                <a:cs typeface="Arial" charset="0"/>
              </a:rPr>
              <a:t>–– BUDGET TOTAL ––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'KPI Data'!$C$3</c:f>
              <c:strCache>
                <c:ptCount val="1"/>
                <c:pt idx="0">
                  <c:v>GOAL</c:v>
                </c:pt>
              </c:strCache>
            </c:strRef>
          </c:tx>
          <c:spPr>
            <a:gradFill>
              <a:gsLst>
                <a:gs pos="45000">
                  <a:srgbClr val="92D050"/>
                </a:gs>
                <a:gs pos="0">
                  <a:schemeClr val="bg1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Data'!$B$4:$B$13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Data'!$C$14</c:f>
              <c:numCache>
                <c:formatCode>"$"#,##0</c:formatCode>
                <c:ptCount val="1"/>
                <c:pt idx="0">
                  <c:v>1853330</c:v>
                </c:pt>
              </c:numCache>
            </c:numRef>
          </c:val>
        </c:ser>
        <c:ser>
          <c:idx val="3"/>
          <c:order val="1"/>
          <c:tx>
            <c:strRef>
              <c:f>'KPI Data'!$D$3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45000">
                  <a:srgbClr val="00B050">
                    <a:alpha val="80000"/>
                  </a:srgbClr>
                </a:gs>
                <a:gs pos="0">
                  <a:srgbClr val="92D050"/>
                </a:gs>
              </a:gsLst>
              <a:lin ang="0" scaled="0"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45000">
                    <a:srgbClr val="00B050">
                      <a:alpha val="80000"/>
                    </a:srgbClr>
                  </a:gs>
                  <a:gs pos="0">
                    <a:srgbClr val="92D050"/>
                  </a:gs>
                </a:gsLst>
                <a:lin ang="0" scaled="0"/>
              </a:gradFill>
              <a:ln>
                <a:noFill/>
              </a:ln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Data'!$B$4:$B$13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Data'!$D$14</c:f>
              <c:numCache>
                <c:formatCode>"$"#,##0</c:formatCode>
                <c:ptCount val="1"/>
                <c:pt idx="0">
                  <c:v>1900013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5"/>
        <c:axId val="196656128"/>
        <c:axId val="196657920"/>
      </c:barChart>
      <c:catAx>
        <c:axId val="19665612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96657920"/>
        <c:crosses val="autoZero"/>
        <c:auto val="1"/>
        <c:lblAlgn val="ctr"/>
        <c:lblOffset val="100"/>
        <c:noMultiLvlLbl val="0"/>
      </c:catAx>
      <c:valAx>
        <c:axId val="196657920"/>
        <c:scaling>
          <c:orientation val="minMax"/>
          <c:max val="200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6656128"/>
        <c:crosses val="autoZero"/>
        <c:crossBetween val="between"/>
        <c:majorUnit val="25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800" b="1">
                <a:latin typeface="Arial" charset="0"/>
                <a:ea typeface="Arial" charset="0"/>
                <a:cs typeface="Arial" charset="0"/>
              </a:rPr>
              <a:t>–– REVENUE</a:t>
            </a:r>
            <a:r>
              <a:rPr lang="en-US" sz="18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sz="1800" b="1">
                <a:latin typeface="Arial" charset="0"/>
                <a:ea typeface="Arial" charset="0"/>
                <a:cs typeface="Arial" charset="0"/>
              </a:rPr>
              <a:t>TOTAL ––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'KPI Data'!$H$3</c:f>
              <c:strCache>
                <c:ptCount val="1"/>
                <c:pt idx="0">
                  <c:v>GOAL</c:v>
                </c:pt>
              </c:strCache>
            </c:strRef>
          </c:tx>
          <c:spPr>
            <a:gradFill>
              <a:gsLst>
                <a:gs pos="45000">
                  <a:schemeClr val="accent6"/>
                </a:gs>
                <a:gs pos="0">
                  <a:schemeClr val="bg1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'KPI Data'!$B$4:$I$13</c:f>
              <c:multiLvlStrCache>
                <c:ptCount val="10"/>
                <c:lvl>
                  <c:pt idx="0">
                    <c:v>$1,073,357</c:v>
                  </c:pt>
                  <c:pt idx="1">
                    <c:v>$878,162</c:v>
                  </c:pt>
                  <c:pt idx="2">
                    <c:v>$1,193,784</c:v>
                  </c:pt>
                  <c:pt idx="3">
                    <c:v>$420,345</c:v>
                  </c:pt>
                  <c:pt idx="4">
                    <c:v>$1,175,811</c:v>
                  </c:pt>
                  <c:pt idx="5">
                    <c:v>$1,015,766</c:v>
                  </c:pt>
                  <c:pt idx="6">
                    <c:v>$733,751</c:v>
                  </c:pt>
                  <c:pt idx="7">
                    <c:v>$955,983</c:v>
                  </c:pt>
                  <c:pt idx="8">
                    <c:v>$924,095</c:v>
                  </c:pt>
                  <c:pt idx="9">
                    <c:v>$1,061,074</c:v>
                  </c:pt>
                </c:lvl>
                <c:lvl>
                  <c:pt idx="0">
                    <c:v>$1,100,916</c:v>
                  </c:pt>
                  <c:pt idx="1">
                    <c:v>$215,534</c:v>
                  </c:pt>
                  <c:pt idx="2">
                    <c:v>$820,719</c:v>
                  </c:pt>
                  <c:pt idx="3">
                    <c:v>$620,242</c:v>
                  </c:pt>
                  <c:pt idx="4">
                    <c:v>$821,177</c:v>
                  </c:pt>
                  <c:pt idx="5">
                    <c:v>$901,263</c:v>
                  </c:pt>
                  <c:pt idx="6">
                    <c:v>$878,528</c:v>
                  </c:pt>
                  <c:pt idx="7">
                    <c:v>$838,380</c:v>
                  </c:pt>
                  <c:pt idx="8">
                    <c:v>$1,073,157</c:v>
                  </c:pt>
                  <c:pt idx="9">
                    <c:v>$1,141,047</c:v>
                  </c:pt>
                </c:lvl>
                <c:lvl>
                  <c:pt idx="0">
                    <c:v>$280,796</c:v>
                  </c:pt>
                  <c:pt idx="1">
                    <c:v>$96,216</c:v>
                  </c:pt>
                  <c:pt idx="2">
                    <c:v>$274,786</c:v>
                  </c:pt>
                  <c:pt idx="3">
                    <c:v>$313,960</c:v>
                  </c:pt>
                  <c:pt idx="4">
                    <c:v>$194,395</c:v>
                  </c:pt>
                  <c:pt idx="5">
                    <c:v>$264,057</c:v>
                  </c:pt>
                  <c:pt idx="6">
                    <c:v>$94,837</c:v>
                  </c:pt>
                  <c:pt idx="7">
                    <c:v>$143,906</c:v>
                  </c:pt>
                  <c:pt idx="8">
                    <c:v>$140,610</c:v>
                  </c:pt>
                  <c:pt idx="9">
                    <c:v>$267,534</c:v>
                  </c:pt>
                </c:lvl>
                <c:lvl>
                  <c:pt idx="0">
                    <c:v>$24,283</c:v>
                  </c:pt>
                  <c:pt idx="1">
                    <c:v>$10,598</c:v>
                  </c:pt>
                  <c:pt idx="2">
                    <c:v>$10,527</c:v>
                  </c:pt>
                  <c:pt idx="3">
                    <c:v>$20,592</c:v>
                  </c:pt>
                  <c:pt idx="4">
                    <c:v>$20,392</c:v>
                  </c:pt>
                  <c:pt idx="5">
                    <c:v>$14,490</c:v>
                  </c:pt>
                  <c:pt idx="6">
                    <c:v>$15,582</c:v>
                  </c:pt>
                  <c:pt idx="7">
                    <c:v>$21,606</c:v>
                  </c:pt>
                  <c:pt idx="8">
                    <c:v>$20,667</c:v>
                  </c:pt>
                  <c:pt idx="9">
                    <c:v>$12,347</c:v>
                  </c:pt>
                </c:lvl>
                <c:lvl>
                  <c:pt idx="0">
                    <c:v>-$126,645</c:v>
                  </c:pt>
                  <c:pt idx="1">
                    <c:v>$151,987</c:v>
                  </c:pt>
                  <c:pt idx="2">
                    <c:v>-$14,839</c:v>
                  </c:pt>
                  <c:pt idx="3">
                    <c:v>-$66,830</c:v>
                  </c:pt>
                  <c:pt idx="4">
                    <c:v>-$64,525</c:v>
                  </c:pt>
                  <c:pt idx="5">
                    <c:v>-$120,407</c:v>
                  </c:pt>
                  <c:pt idx="6">
                    <c:v>$134,530</c:v>
                  </c:pt>
                  <c:pt idx="7">
                    <c:v>$5,983</c:v>
                  </c:pt>
                  <c:pt idx="8">
                    <c:v>$55,495</c:v>
                  </c:pt>
                  <c:pt idx="9">
                    <c:v>-$1,432</c:v>
                  </c:pt>
                </c:lvl>
                <c:lvl>
                  <c:pt idx="0">
                    <c:v>$256,513</c:v>
                  </c:pt>
                  <c:pt idx="1">
                    <c:v>$85,618</c:v>
                  </c:pt>
                  <c:pt idx="2">
                    <c:v>$264,259</c:v>
                  </c:pt>
                  <c:pt idx="3">
                    <c:v>$293,368</c:v>
                  </c:pt>
                  <c:pt idx="4">
                    <c:v>$174,003</c:v>
                  </c:pt>
                  <c:pt idx="5">
                    <c:v>$249,567</c:v>
                  </c:pt>
                  <c:pt idx="6">
                    <c:v>$79,255</c:v>
                  </c:pt>
                  <c:pt idx="7">
                    <c:v>$122,300</c:v>
                  </c:pt>
                  <c:pt idx="8">
                    <c:v>$119,943</c:v>
                  </c:pt>
                  <c:pt idx="9">
                    <c:v>$255,187</c:v>
                  </c:pt>
                </c:lvl>
                <c:lvl>
                  <c:pt idx="0">
                    <c:v>$129,868</c:v>
                  </c:pt>
                  <c:pt idx="1">
                    <c:v>$237,605</c:v>
                  </c:pt>
                  <c:pt idx="2">
                    <c:v>$249,420</c:v>
                  </c:pt>
                  <c:pt idx="3">
                    <c:v>$226,538</c:v>
                  </c:pt>
                  <c:pt idx="4">
                    <c:v>$109,478</c:v>
                  </c:pt>
                  <c:pt idx="5">
                    <c:v>$129,160</c:v>
                  </c:pt>
                  <c:pt idx="6">
                    <c:v>$213,785</c:v>
                  </c:pt>
                  <c:pt idx="7">
                    <c:v>$128,283</c:v>
                  </c:pt>
                  <c:pt idx="8">
                    <c:v>$175,438</c:v>
                  </c:pt>
                  <c:pt idx="9">
                    <c:v>$253,755</c:v>
                  </c:pt>
                </c:lvl>
                <c:lvl>
                  <c:pt idx="0">
                    <c:v>ITEM 1</c:v>
                  </c:pt>
                  <c:pt idx="1">
                    <c:v>ITEM 2</c:v>
                  </c:pt>
                  <c:pt idx="2">
                    <c:v>ITEM 3</c:v>
                  </c:pt>
                  <c:pt idx="3">
                    <c:v>ITEM 4</c:v>
                  </c:pt>
                  <c:pt idx="4">
                    <c:v>ITEM 5</c:v>
                  </c:pt>
                  <c:pt idx="5">
                    <c:v>ITEM 6</c:v>
                  </c:pt>
                  <c:pt idx="6">
                    <c:v>ITEM 7</c:v>
                  </c:pt>
                  <c:pt idx="7">
                    <c:v>ITEM 8</c:v>
                  </c:pt>
                  <c:pt idx="8">
                    <c:v>ITEM 9</c:v>
                  </c:pt>
                  <c:pt idx="9">
                    <c:v>ITEM 10</c:v>
                  </c:pt>
                </c:lvl>
              </c:multiLvlStrCache>
            </c:multiLvlStrRef>
          </c:cat>
          <c:val>
            <c:numRef>
              <c:f>'KPI Data'!$H$14</c:f>
              <c:numCache>
                <c:formatCode>"$"#,##0</c:formatCode>
                <c:ptCount val="1"/>
                <c:pt idx="0">
                  <c:v>8410963</c:v>
                </c:pt>
              </c:numCache>
            </c:numRef>
          </c:val>
        </c:ser>
        <c:ser>
          <c:idx val="3"/>
          <c:order val="1"/>
          <c:tx>
            <c:strRef>
              <c:f>'KPI Data'!$I$3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45000">
                  <a:schemeClr val="accent6">
                    <a:lumMod val="50000"/>
                    <a:alpha val="80000"/>
                  </a:schemeClr>
                </a:gs>
                <a:gs pos="0">
                  <a:schemeClr val="accent6"/>
                </a:gs>
              </a:gsLst>
              <a:lin ang="0" scaled="0"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'KPI Data'!$B$4:$I$13</c:f>
              <c:multiLvlStrCache>
                <c:ptCount val="10"/>
                <c:lvl>
                  <c:pt idx="0">
                    <c:v>$1,073,357</c:v>
                  </c:pt>
                  <c:pt idx="1">
                    <c:v>$878,162</c:v>
                  </c:pt>
                  <c:pt idx="2">
                    <c:v>$1,193,784</c:v>
                  </c:pt>
                  <c:pt idx="3">
                    <c:v>$420,345</c:v>
                  </c:pt>
                  <c:pt idx="4">
                    <c:v>$1,175,811</c:v>
                  </c:pt>
                  <c:pt idx="5">
                    <c:v>$1,015,766</c:v>
                  </c:pt>
                  <c:pt idx="6">
                    <c:v>$733,751</c:v>
                  </c:pt>
                  <c:pt idx="7">
                    <c:v>$955,983</c:v>
                  </c:pt>
                  <c:pt idx="8">
                    <c:v>$924,095</c:v>
                  </c:pt>
                  <c:pt idx="9">
                    <c:v>$1,061,074</c:v>
                  </c:pt>
                </c:lvl>
                <c:lvl>
                  <c:pt idx="0">
                    <c:v>$1,100,916</c:v>
                  </c:pt>
                  <c:pt idx="1">
                    <c:v>$215,534</c:v>
                  </c:pt>
                  <c:pt idx="2">
                    <c:v>$820,719</c:v>
                  </c:pt>
                  <c:pt idx="3">
                    <c:v>$620,242</c:v>
                  </c:pt>
                  <c:pt idx="4">
                    <c:v>$821,177</c:v>
                  </c:pt>
                  <c:pt idx="5">
                    <c:v>$901,263</c:v>
                  </c:pt>
                  <c:pt idx="6">
                    <c:v>$878,528</c:v>
                  </c:pt>
                  <c:pt idx="7">
                    <c:v>$838,380</c:v>
                  </c:pt>
                  <c:pt idx="8">
                    <c:v>$1,073,157</c:v>
                  </c:pt>
                  <c:pt idx="9">
                    <c:v>$1,141,047</c:v>
                  </c:pt>
                </c:lvl>
                <c:lvl>
                  <c:pt idx="0">
                    <c:v>$280,796</c:v>
                  </c:pt>
                  <c:pt idx="1">
                    <c:v>$96,216</c:v>
                  </c:pt>
                  <c:pt idx="2">
                    <c:v>$274,786</c:v>
                  </c:pt>
                  <c:pt idx="3">
                    <c:v>$313,960</c:v>
                  </c:pt>
                  <c:pt idx="4">
                    <c:v>$194,395</c:v>
                  </c:pt>
                  <c:pt idx="5">
                    <c:v>$264,057</c:v>
                  </c:pt>
                  <c:pt idx="6">
                    <c:v>$94,837</c:v>
                  </c:pt>
                  <c:pt idx="7">
                    <c:v>$143,906</c:v>
                  </c:pt>
                  <c:pt idx="8">
                    <c:v>$140,610</c:v>
                  </c:pt>
                  <c:pt idx="9">
                    <c:v>$267,534</c:v>
                  </c:pt>
                </c:lvl>
                <c:lvl>
                  <c:pt idx="0">
                    <c:v>$24,283</c:v>
                  </c:pt>
                  <c:pt idx="1">
                    <c:v>$10,598</c:v>
                  </c:pt>
                  <c:pt idx="2">
                    <c:v>$10,527</c:v>
                  </c:pt>
                  <c:pt idx="3">
                    <c:v>$20,592</c:v>
                  </c:pt>
                  <c:pt idx="4">
                    <c:v>$20,392</c:v>
                  </c:pt>
                  <c:pt idx="5">
                    <c:v>$14,490</c:v>
                  </c:pt>
                  <c:pt idx="6">
                    <c:v>$15,582</c:v>
                  </c:pt>
                  <c:pt idx="7">
                    <c:v>$21,606</c:v>
                  </c:pt>
                  <c:pt idx="8">
                    <c:v>$20,667</c:v>
                  </c:pt>
                  <c:pt idx="9">
                    <c:v>$12,347</c:v>
                  </c:pt>
                </c:lvl>
                <c:lvl>
                  <c:pt idx="0">
                    <c:v>-$126,645</c:v>
                  </c:pt>
                  <c:pt idx="1">
                    <c:v>$151,987</c:v>
                  </c:pt>
                  <c:pt idx="2">
                    <c:v>-$14,839</c:v>
                  </c:pt>
                  <c:pt idx="3">
                    <c:v>-$66,830</c:v>
                  </c:pt>
                  <c:pt idx="4">
                    <c:v>-$64,525</c:v>
                  </c:pt>
                  <c:pt idx="5">
                    <c:v>-$120,407</c:v>
                  </c:pt>
                  <c:pt idx="6">
                    <c:v>$134,530</c:v>
                  </c:pt>
                  <c:pt idx="7">
                    <c:v>$5,983</c:v>
                  </c:pt>
                  <c:pt idx="8">
                    <c:v>$55,495</c:v>
                  </c:pt>
                  <c:pt idx="9">
                    <c:v>-$1,432</c:v>
                  </c:pt>
                </c:lvl>
                <c:lvl>
                  <c:pt idx="0">
                    <c:v>$256,513</c:v>
                  </c:pt>
                  <c:pt idx="1">
                    <c:v>$85,618</c:v>
                  </c:pt>
                  <c:pt idx="2">
                    <c:v>$264,259</c:v>
                  </c:pt>
                  <c:pt idx="3">
                    <c:v>$293,368</c:v>
                  </c:pt>
                  <c:pt idx="4">
                    <c:v>$174,003</c:v>
                  </c:pt>
                  <c:pt idx="5">
                    <c:v>$249,567</c:v>
                  </c:pt>
                  <c:pt idx="6">
                    <c:v>$79,255</c:v>
                  </c:pt>
                  <c:pt idx="7">
                    <c:v>$122,300</c:v>
                  </c:pt>
                  <c:pt idx="8">
                    <c:v>$119,943</c:v>
                  </c:pt>
                  <c:pt idx="9">
                    <c:v>$255,187</c:v>
                  </c:pt>
                </c:lvl>
                <c:lvl>
                  <c:pt idx="0">
                    <c:v>$129,868</c:v>
                  </c:pt>
                  <c:pt idx="1">
                    <c:v>$237,605</c:v>
                  </c:pt>
                  <c:pt idx="2">
                    <c:v>$249,420</c:v>
                  </c:pt>
                  <c:pt idx="3">
                    <c:v>$226,538</c:v>
                  </c:pt>
                  <c:pt idx="4">
                    <c:v>$109,478</c:v>
                  </c:pt>
                  <c:pt idx="5">
                    <c:v>$129,160</c:v>
                  </c:pt>
                  <c:pt idx="6">
                    <c:v>$213,785</c:v>
                  </c:pt>
                  <c:pt idx="7">
                    <c:v>$128,283</c:v>
                  </c:pt>
                  <c:pt idx="8">
                    <c:v>$175,438</c:v>
                  </c:pt>
                  <c:pt idx="9">
                    <c:v>$253,755</c:v>
                  </c:pt>
                </c:lvl>
                <c:lvl>
                  <c:pt idx="0">
                    <c:v>ITEM 1</c:v>
                  </c:pt>
                  <c:pt idx="1">
                    <c:v>ITEM 2</c:v>
                  </c:pt>
                  <c:pt idx="2">
                    <c:v>ITEM 3</c:v>
                  </c:pt>
                  <c:pt idx="3">
                    <c:v>ITEM 4</c:v>
                  </c:pt>
                  <c:pt idx="4">
                    <c:v>ITEM 5</c:v>
                  </c:pt>
                  <c:pt idx="5">
                    <c:v>ITEM 6</c:v>
                  </c:pt>
                  <c:pt idx="6">
                    <c:v>ITEM 7</c:v>
                  </c:pt>
                  <c:pt idx="7">
                    <c:v>ITEM 8</c:v>
                  </c:pt>
                  <c:pt idx="8">
                    <c:v>ITEM 9</c:v>
                  </c:pt>
                  <c:pt idx="9">
                    <c:v>ITEM 10</c:v>
                  </c:pt>
                </c:lvl>
              </c:multiLvlStrCache>
            </c:multiLvlStrRef>
          </c:cat>
          <c:val>
            <c:numRef>
              <c:f>'KPI Data'!$I$14</c:f>
              <c:numCache>
                <c:formatCode>"$"#,##0</c:formatCode>
                <c:ptCount val="1"/>
                <c:pt idx="0">
                  <c:v>9432128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5"/>
        <c:axId val="196684032"/>
        <c:axId val="196698112"/>
      </c:barChart>
      <c:catAx>
        <c:axId val="19668403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96698112"/>
        <c:crosses val="autoZero"/>
        <c:auto val="1"/>
        <c:lblAlgn val="ctr"/>
        <c:lblOffset val="100"/>
        <c:noMultiLvlLbl val="0"/>
      </c:catAx>
      <c:valAx>
        <c:axId val="196698112"/>
        <c:scaling>
          <c:orientation val="minMax"/>
          <c:max val="1000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6684032"/>
        <c:crosses val="autoZero"/>
        <c:crossBetween val="between"/>
        <c:majorUnit val="1000000"/>
        <c:minorUnit val="5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800" b="1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Arial" charset="0"/>
                <a:ea typeface="Arial" charset="0"/>
                <a:cs typeface="Arial" charset="0"/>
              </a:rPr>
              <a:t>–– PROFIT MARGINS ––</a:t>
            </a:r>
          </a:p>
        </c:rich>
      </c:tx>
      <c:layout>
        <c:manualLayout>
          <c:xMode val="edge"/>
          <c:yMode val="edge"/>
          <c:x val="0.45119444444444401"/>
          <c:y val="3.14985236220471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 Data'!$K$3</c:f>
              <c:strCache>
                <c:ptCount val="1"/>
                <c:pt idx="0">
                  <c:v>GROSS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cat>
            <c:strRef>
              <c:f>'KPI Data'!$B$4:$B$13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Data'!$K$4:$K$13</c:f>
              <c:numCache>
                <c:formatCode>0%</c:formatCode>
                <c:ptCount val="10"/>
                <c:pt idx="0">
                  <c:v>0.76101800239808381</c:v>
                </c:pt>
                <c:pt idx="1">
                  <c:v>0.90250318278404218</c:v>
                </c:pt>
                <c:pt idx="2">
                  <c:v>0.77863750896309547</c:v>
                </c:pt>
                <c:pt idx="3">
                  <c:v>0.30207805493106854</c:v>
                </c:pt>
                <c:pt idx="4">
                  <c:v>0.85201448191928808</c:v>
                </c:pt>
                <c:pt idx="5">
                  <c:v>0.75430660211111611</c:v>
                </c:pt>
                <c:pt idx="6">
                  <c:v>0.89198651858736822</c:v>
                </c:pt>
                <c:pt idx="7">
                  <c:v>0.87206885478089047</c:v>
                </c:pt>
                <c:pt idx="8">
                  <c:v>0.87020490317553933</c:v>
                </c:pt>
                <c:pt idx="9">
                  <c:v>0.75950122234641504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'KPI Data'!$L$3</c:f>
              <c:strCache>
                <c:ptCount val="1"/>
                <c:pt idx="0">
                  <c:v>NET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'KPI Data'!$B$4:$B$13</c:f>
              <c:strCache>
                <c:ptCount val="10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</c:strCache>
            </c:strRef>
          </c:cat>
          <c:val>
            <c:numRef>
              <c:f>'KPI Data'!$L$4:$L$13</c:f>
              <c:numCache>
                <c:formatCode>0%</c:formatCode>
                <c:ptCount val="10"/>
                <c:pt idx="0">
                  <c:v>0.73839458819386283</c:v>
                </c:pt>
                <c:pt idx="1">
                  <c:v>0.89043479449122143</c:v>
                </c:pt>
                <c:pt idx="2">
                  <c:v>0.76981933080021181</c:v>
                </c:pt>
                <c:pt idx="3">
                  <c:v>0.25308972391725842</c:v>
                </c:pt>
                <c:pt idx="4">
                  <c:v>0.83467155860933429</c:v>
                </c:pt>
                <c:pt idx="5">
                  <c:v>0.74004150562235793</c:v>
                </c:pt>
                <c:pt idx="6">
                  <c:v>0.87075043168595345</c:v>
                </c:pt>
                <c:pt idx="7">
                  <c:v>0.84946803447341634</c:v>
                </c:pt>
                <c:pt idx="8">
                  <c:v>0.84784031944767579</c:v>
                </c:pt>
                <c:pt idx="9">
                  <c:v>0.7478648991493525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21760"/>
        <c:axId val="200423680"/>
      </c:lineChart>
      <c:catAx>
        <c:axId val="2004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00423680"/>
        <c:crosses val="autoZero"/>
        <c:auto val="1"/>
        <c:lblAlgn val="ctr"/>
        <c:lblOffset val="100"/>
        <c:noMultiLvlLbl val="0"/>
      </c:catAx>
      <c:valAx>
        <c:axId val="20042368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1760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pivotSource>
    <c:name>[IC-Dashboard-KPI1.xlsx]Sheet5!PivotTable4</c:name>
    <c:fmtId val="0"/>
  </c:pivotSource>
  <c:chart>
    <c:autoTitleDeleted val="0"/>
    <c:pivotFmts>
      <c:pivotFmt>
        <c:idx val="0"/>
      </c:pivotFmt>
      <c:pivotFmt>
        <c:idx val="1"/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GOAL2</c:v>
                </c:pt>
              </c:strCache>
            </c:strRef>
          </c:tx>
          <c:invertIfNegative val="0"/>
          <c:cat>
            <c:strRef>
              <c:f>Sheet5!$A$4:$A$14</c:f>
              <c:strCache>
                <c:ptCount val="10"/>
                <c:pt idx="0">
                  <c:v>ITEM 1</c:v>
                </c:pt>
                <c:pt idx="1">
                  <c:v>ITEM 10</c:v>
                </c:pt>
                <c:pt idx="2">
                  <c:v>ITEM 2</c:v>
                </c:pt>
                <c:pt idx="3">
                  <c:v>ITEM 3</c:v>
                </c:pt>
                <c:pt idx="4">
                  <c:v>ITEM 4</c:v>
                </c:pt>
                <c:pt idx="5">
                  <c:v>ITEM 5</c:v>
                </c:pt>
                <c:pt idx="6">
                  <c:v>ITEM 6</c:v>
                </c:pt>
                <c:pt idx="7">
                  <c:v>ITEM 7</c:v>
                </c:pt>
                <c:pt idx="8">
                  <c:v>ITEM 8</c:v>
                </c:pt>
                <c:pt idx="9">
                  <c:v>ITEM 9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1100916</c:v>
                </c:pt>
                <c:pt idx="1">
                  <c:v>1141047</c:v>
                </c:pt>
                <c:pt idx="2">
                  <c:v>215534</c:v>
                </c:pt>
                <c:pt idx="3">
                  <c:v>820719</c:v>
                </c:pt>
                <c:pt idx="4">
                  <c:v>620242</c:v>
                </c:pt>
                <c:pt idx="5">
                  <c:v>821177</c:v>
                </c:pt>
                <c:pt idx="6">
                  <c:v>901263</c:v>
                </c:pt>
                <c:pt idx="7">
                  <c:v>878528</c:v>
                </c:pt>
                <c:pt idx="8">
                  <c:v>838380</c:v>
                </c:pt>
                <c:pt idx="9">
                  <c:v>1073157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ACTUAL2</c:v>
                </c:pt>
              </c:strCache>
            </c:strRef>
          </c:tx>
          <c:invertIfNegative val="0"/>
          <c:cat>
            <c:strRef>
              <c:f>Sheet5!$A$4:$A$14</c:f>
              <c:strCache>
                <c:ptCount val="10"/>
                <c:pt idx="0">
                  <c:v>ITEM 1</c:v>
                </c:pt>
                <c:pt idx="1">
                  <c:v>ITEM 10</c:v>
                </c:pt>
                <c:pt idx="2">
                  <c:v>ITEM 2</c:v>
                </c:pt>
                <c:pt idx="3">
                  <c:v>ITEM 3</c:v>
                </c:pt>
                <c:pt idx="4">
                  <c:v>ITEM 4</c:v>
                </c:pt>
                <c:pt idx="5">
                  <c:v>ITEM 5</c:v>
                </c:pt>
                <c:pt idx="6">
                  <c:v>ITEM 6</c:v>
                </c:pt>
                <c:pt idx="7">
                  <c:v>ITEM 7</c:v>
                </c:pt>
                <c:pt idx="8">
                  <c:v>ITEM 8</c:v>
                </c:pt>
                <c:pt idx="9">
                  <c:v>ITEM 9</c:v>
                </c:pt>
              </c:strCache>
            </c:strRef>
          </c:cat>
          <c:val>
            <c:numRef>
              <c:f>Sheet5!$C$4:$C$14</c:f>
              <c:numCache>
                <c:formatCode>General</c:formatCode>
                <c:ptCount val="10"/>
                <c:pt idx="0">
                  <c:v>1073357</c:v>
                </c:pt>
                <c:pt idx="1">
                  <c:v>1061074</c:v>
                </c:pt>
                <c:pt idx="2">
                  <c:v>878162</c:v>
                </c:pt>
                <c:pt idx="3">
                  <c:v>1193784</c:v>
                </c:pt>
                <c:pt idx="4">
                  <c:v>420345</c:v>
                </c:pt>
                <c:pt idx="5">
                  <c:v>1175811</c:v>
                </c:pt>
                <c:pt idx="6">
                  <c:v>1015766</c:v>
                </c:pt>
                <c:pt idx="7">
                  <c:v>733751</c:v>
                </c:pt>
                <c:pt idx="8">
                  <c:v>955983</c:v>
                </c:pt>
                <c:pt idx="9">
                  <c:v>924095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54020224"/>
        <c:axId val="254170240"/>
        <c:axId val="0"/>
      </c:bar3DChart>
      <c:catAx>
        <c:axId val="254020224"/>
        <c:scaling>
          <c:orientation val="minMax"/>
        </c:scaling>
        <c:delete val="0"/>
        <c:axPos val="l"/>
        <c:majorTickMark val="out"/>
        <c:minorTickMark val="none"/>
        <c:tickLblPos val="nextTo"/>
        <c:crossAx val="254170240"/>
        <c:crosses val="autoZero"/>
        <c:auto val="1"/>
        <c:lblAlgn val="ctr"/>
        <c:lblOffset val="100"/>
        <c:noMultiLvlLbl val="0"/>
      </c:catAx>
      <c:valAx>
        <c:axId val="254170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402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pivotSource>
    <c:name>[IC-Dashboard-KPI1.xlsx]Sheet7!PivotTable6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NET</c:v>
                </c:pt>
              </c:strCache>
            </c:strRef>
          </c:tx>
          <c:cat>
            <c:strRef>
              <c:f>Sheet7!$A$4:$A$14</c:f>
              <c:strCache>
                <c:ptCount val="10"/>
                <c:pt idx="0">
                  <c:v>ITEM 1</c:v>
                </c:pt>
                <c:pt idx="1">
                  <c:v>ITEM 10</c:v>
                </c:pt>
                <c:pt idx="2">
                  <c:v>ITEM 2</c:v>
                </c:pt>
                <c:pt idx="3">
                  <c:v>ITEM 3</c:v>
                </c:pt>
                <c:pt idx="4">
                  <c:v>ITEM 4</c:v>
                </c:pt>
                <c:pt idx="5">
                  <c:v>ITEM 5</c:v>
                </c:pt>
                <c:pt idx="6">
                  <c:v>ITEM 6</c:v>
                </c:pt>
                <c:pt idx="7">
                  <c:v>ITEM 7</c:v>
                </c:pt>
                <c:pt idx="8">
                  <c:v>ITEM 8</c:v>
                </c:pt>
                <c:pt idx="9">
                  <c:v>ITEM 9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0.73839458819386283</c:v>
                </c:pt>
                <c:pt idx="1">
                  <c:v>0.7478648991493525</c:v>
                </c:pt>
                <c:pt idx="2">
                  <c:v>0.89043479449122143</c:v>
                </c:pt>
                <c:pt idx="3">
                  <c:v>0.76981933080021181</c:v>
                </c:pt>
                <c:pt idx="4">
                  <c:v>0.25308972391725842</c:v>
                </c:pt>
                <c:pt idx="5">
                  <c:v>0.83467155860933429</c:v>
                </c:pt>
                <c:pt idx="6">
                  <c:v>0.74004150562235793</c:v>
                </c:pt>
                <c:pt idx="7">
                  <c:v>0.87075043168595345</c:v>
                </c:pt>
                <c:pt idx="8">
                  <c:v>0.84946803447341634</c:v>
                </c:pt>
                <c:pt idx="9">
                  <c:v>0.84784031944767579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Sheet7!$A$4:$A$14</c:f>
              <c:strCache>
                <c:ptCount val="10"/>
                <c:pt idx="0">
                  <c:v>ITEM 1</c:v>
                </c:pt>
                <c:pt idx="1">
                  <c:v>ITEM 10</c:v>
                </c:pt>
                <c:pt idx="2">
                  <c:v>ITEM 2</c:v>
                </c:pt>
                <c:pt idx="3">
                  <c:v>ITEM 3</c:v>
                </c:pt>
                <c:pt idx="4">
                  <c:v>ITEM 4</c:v>
                </c:pt>
                <c:pt idx="5">
                  <c:v>ITEM 5</c:v>
                </c:pt>
                <c:pt idx="6">
                  <c:v>ITEM 6</c:v>
                </c:pt>
                <c:pt idx="7">
                  <c:v>ITEM 7</c:v>
                </c:pt>
                <c:pt idx="8">
                  <c:v>ITEM 8</c:v>
                </c:pt>
                <c:pt idx="9">
                  <c:v>ITEM 9</c:v>
                </c:pt>
              </c:strCache>
            </c:strRef>
          </c:cat>
          <c:val>
            <c:numRef>
              <c:f>Sheet7!$C$4:$C$14</c:f>
              <c:numCache>
                <c:formatCode>General</c:formatCode>
                <c:ptCount val="10"/>
                <c:pt idx="0">
                  <c:v>0.76101800239808381</c:v>
                </c:pt>
                <c:pt idx="1">
                  <c:v>0.75950122234641504</c:v>
                </c:pt>
                <c:pt idx="2">
                  <c:v>0.90250318278404218</c:v>
                </c:pt>
                <c:pt idx="3">
                  <c:v>0.77863750896309547</c:v>
                </c:pt>
                <c:pt idx="4">
                  <c:v>0.30207805493106854</c:v>
                </c:pt>
                <c:pt idx="5">
                  <c:v>0.85201448191928808</c:v>
                </c:pt>
                <c:pt idx="6">
                  <c:v>0.75430660211111611</c:v>
                </c:pt>
                <c:pt idx="7">
                  <c:v>0.89198651858736822</c:v>
                </c:pt>
                <c:pt idx="8">
                  <c:v>0.87206885478089047</c:v>
                </c:pt>
                <c:pt idx="9">
                  <c:v>0.87020490317553933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33376"/>
        <c:axId val="228534912"/>
      </c:lineChart>
      <c:catAx>
        <c:axId val="22853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34912"/>
        <c:crosses val="autoZero"/>
        <c:auto val="1"/>
        <c:lblAlgn val="ctr"/>
        <c:lblOffset val="100"/>
        <c:noMultiLvlLbl val="0"/>
      </c:catAx>
      <c:valAx>
        <c:axId val="2285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53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[IC-Dashboard-KPI1.xlsx]Sheet2!PivotTable1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01248"/>
        <c:axId val="196258816"/>
      </c:barChart>
      <c:catAx>
        <c:axId val="1889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58816"/>
        <c:crosses val="autoZero"/>
        <c:auto val="1"/>
        <c:lblAlgn val="ctr"/>
        <c:lblOffset val="100"/>
        <c:noMultiLvlLbl val="0"/>
      </c:catAx>
      <c:valAx>
        <c:axId val="1962588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8890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tiff"/><Relationship Id="rId3" Type="http://schemas.openxmlformats.org/officeDocument/2006/relationships/chart" Target="../charts/chart3.xml"/><Relationship Id="rId7" Type="http://schemas.openxmlformats.org/officeDocument/2006/relationships/hyperlink" Target="https://www.smartsheet.com/try-it?trp=8673&amp;lpa=kpi+business+dashboard+template&amp;lx=FhMOLwmv6G8RaaSSiSry1g&amp;utm_source=integrated+content&amp;utm_campaign=/sample-dashboard-templates-roundup&amp;utm_medium=kpi+business+dashboard+template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58</xdr:row>
      <xdr:rowOff>63500</xdr:rowOff>
    </xdr:from>
    <xdr:to>
      <xdr:col>22</xdr:col>
      <xdr:colOff>495300</xdr:colOff>
      <xdr:row>82</xdr:row>
      <xdr:rowOff>111252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11</xdr:col>
      <xdr:colOff>215900</xdr:colOff>
      <xdr:row>24</xdr:row>
      <xdr:rowOff>12700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711200</xdr:colOff>
      <xdr:row>2</xdr:row>
      <xdr:rowOff>0</xdr:rowOff>
    </xdr:from>
    <xdr:to>
      <xdr:col>22</xdr:col>
      <xdr:colOff>500380</xdr:colOff>
      <xdr:row>24</xdr:row>
      <xdr:rowOff>12700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215900</xdr:colOff>
      <xdr:row>35</xdr:row>
      <xdr:rowOff>25400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711200</xdr:colOff>
      <xdr:row>24</xdr:row>
      <xdr:rowOff>12700</xdr:rowOff>
    </xdr:from>
    <xdr:to>
      <xdr:col>22</xdr:col>
      <xdr:colOff>500380</xdr:colOff>
      <xdr:row>35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215900</xdr:colOff>
      <xdr:row>36</xdr:row>
      <xdr:rowOff>177800</xdr:rowOff>
    </xdr:from>
    <xdr:to>
      <xdr:col>22</xdr:col>
      <xdr:colOff>495300</xdr:colOff>
      <xdr:row>56</xdr:row>
      <xdr:rowOff>177800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</xdr:colOff>
      <xdr:row>0</xdr:row>
      <xdr:rowOff>0</xdr:rowOff>
    </xdr:from>
    <xdr:to>
      <xdr:col>23</xdr:col>
      <xdr:colOff>19165</xdr:colOff>
      <xdr:row>1</xdr:row>
      <xdr:rowOff>0</xdr:rowOff>
    </xdr:to>
    <xdr:pic>
      <xdr:nvPicPr>
        <xdr:cNvPr id="2" name="Picture 1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0"/>
          <a:ext cx="18853264" cy="153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179070</xdr:rowOff>
    </xdr:from>
    <xdr:to>
      <xdr:col>16</xdr:col>
      <xdr:colOff>289560</xdr:colOff>
      <xdr:row>28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110490</xdr:rowOff>
    </xdr:from>
    <xdr:to>
      <xdr:col>12</xdr:col>
      <xdr:colOff>579120</xdr:colOff>
      <xdr:row>17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8</xdr:row>
      <xdr:rowOff>179070</xdr:rowOff>
    </xdr:from>
    <xdr:to>
      <xdr:col>8</xdr:col>
      <xdr:colOff>243840</xdr:colOff>
      <xdr:row>22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mar, Vimlesh" refreshedDate="43580.702924884259" createdVersion="4" refreshedVersion="4" minRefreshableVersion="3" recordCount="1">
  <cacheSource type="worksheet">
    <worksheetSource ref="A4:L5" sheet="Sheet1"/>
  </cacheSource>
  <cacheFields count="12">
    <cacheField name="1" numFmtId="0">
      <sharedItems containsSemiMixedTypes="0" containsString="0" containsNumber="1" containsInteger="1" minValue="2" maxValue="2"/>
    </cacheField>
    <cacheField name="ITEM 1" numFmtId="0">
      <sharedItems/>
    </cacheField>
    <cacheField name="$129,868" numFmtId="165">
      <sharedItems containsSemiMixedTypes="0" containsString="0" containsNumber="1" containsInteger="1" minValue="237605" maxValue="237605"/>
    </cacheField>
    <cacheField name="$256,513" numFmtId="165">
      <sharedItems containsSemiMixedTypes="0" containsString="0" containsNumber="1" containsInteger="1" minValue="85618" maxValue="85618"/>
    </cacheField>
    <cacheField name="-$126,645" numFmtId="165">
      <sharedItems containsSemiMixedTypes="0" containsString="0" containsNumber="1" containsInteger="1" minValue="151987" maxValue="151987"/>
    </cacheField>
    <cacheField name="$24,283" numFmtId="165">
      <sharedItems containsSemiMixedTypes="0" containsString="0" containsNumber="1" containsInteger="1" minValue="10598" maxValue="10598"/>
    </cacheField>
    <cacheField name="$280,796" numFmtId="165">
      <sharedItems containsSemiMixedTypes="0" containsString="0" containsNumber="1" containsInteger="1" minValue="96216" maxValue="96216"/>
    </cacheField>
    <cacheField name="$1,100,916" numFmtId="165">
      <sharedItems containsSemiMixedTypes="0" containsString="0" containsNumber="1" containsInteger="1" minValue="215534" maxValue="215534"/>
    </cacheField>
    <cacheField name="$1,073,357" numFmtId="165">
      <sharedItems containsSemiMixedTypes="0" containsString="0" containsNumber="1" containsInteger="1" minValue="878162" maxValue="878162"/>
    </cacheField>
    <cacheField name="-$27,559" numFmtId="165">
      <sharedItems containsSemiMixedTypes="0" containsString="0" containsNumber="1" containsInteger="1" minValue="662628" maxValue="662628"/>
    </cacheField>
    <cacheField name="76%" numFmtId="9">
      <sharedItems containsSemiMixedTypes="0" containsString="0" containsNumber="1" minValue="0.90250318278404218" maxValue="0.90250318278404218"/>
    </cacheField>
    <cacheField name="74%" numFmtId="9">
      <sharedItems containsSemiMixedTypes="0" containsString="0" containsNumber="1" minValue="0.89043479449122143" maxValue="0.89043479449122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mar, Vimlesh" refreshedDate="43580.707240972224" createdVersion="4" refreshedVersion="4" minRefreshableVersion="3" recordCount="10">
  <cacheSource type="worksheet">
    <worksheetSource ref="A3:J13" sheet="KPI Data"/>
  </cacheSource>
  <cacheFields count="10">
    <cacheField name="NO." numFmtId="0">
      <sharedItems containsSemiMixedTypes="0" containsString="0" containsNumber="1" containsInteger="1" minValue="1" maxValue="10"/>
    </cacheField>
    <cacheField name="NAME" numFmtId="0">
      <sharedItems count="10">
        <s v="ITEM 1"/>
        <s v="ITEM 2"/>
        <s v="ITEM 3"/>
        <s v="ITEM 4"/>
        <s v="ITEM 5"/>
        <s v="ITEM 6"/>
        <s v="ITEM 7"/>
        <s v="ITEM 8"/>
        <s v="ITEM 9"/>
        <s v="ITEM 10"/>
      </sharedItems>
    </cacheField>
    <cacheField name="GOAL" numFmtId="165">
      <sharedItems containsSemiMixedTypes="0" containsString="0" containsNumber="1" containsInteger="1" minValue="109478" maxValue="253755"/>
    </cacheField>
    <cacheField name="ACTUAL" numFmtId="165">
      <sharedItems containsSemiMixedTypes="0" containsString="0" containsNumber="1" containsInteger="1" minValue="79255" maxValue="293368"/>
    </cacheField>
    <cacheField name="REMAINDER" numFmtId="165">
      <sharedItems containsSemiMixedTypes="0" containsString="0" containsNumber="1" containsInteger="1" minValue="-126645" maxValue="151987"/>
    </cacheField>
    <cacheField name="ADDITIONAL" numFmtId="165">
      <sharedItems containsSemiMixedTypes="0" containsString="0" containsNumber="1" containsInteger="1" minValue="10527" maxValue="24283"/>
    </cacheField>
    <cacheField name="TOTAL" numFmtId="165">
      <sharedItems containsSemiMixedTypes="0" containsString="0" containsNumber="1" containsInteger="1" minValue="94837" maxValue="313960"/>
    </cacheField>
    <cacheField name="GOAL2" numFmtId="165">
      <sharedItems containsSemiMixedTypes="0" containsString="0" containsNumber="1" containsInteger="1" minValue="215534" maxValue="1141047"/>
    </cacheField>
    <cacheField name="ACTUAL2" numFmtId="165">
      <sharedItems containsSemiMixedTypes="0" containsString="0" containsNumber="1" containsInteger="1" minValue="420345" maxValue="1193784"/>
    </cacheField>
    <cacheField name="REMAINDER2" numFmtId="165">
      <sharedItems containsSemiMixedTypes="0" containsString="0" containsNumber="1" containsInteger="1" minValue="-199897" maxValue="6626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mar, Vimlesh" refreshedDate="43580.709413194447" createdVersion="4" refreshedVersion="4" minRefreshableVersion="3" recordCount="9">
  <cacheSource type="worksheet">
    <worksheetSource ref="A4:L13" sheet="Sheet1"/>
  </cacheSource>
  <cacheFields count="12">
    <cacheField name="1" numFmtId="0">
      <sharedItems containsSemiMixedTypes="0" containsString="0" containsNumber="1" containsInteger="1" minValue="2" maxValue="10" count="9">
        <n v="2"/>
        <n v="3"/>
        <n v="4"/>
        <n v="5"/>
        <n v="6"/>
        <n v="7"/>
        <n v="8"/>
        <n v="9"/>
        <n v="10"/>
      </sharedItems>
    </cacheField>
    <cacheField name="ITEM 1" numFmtId="0">
      <sharedItems count="9">
        <s v="ITEM 2"/>
        <s v="ITEM 3"/>
        <s v="ITEM 4"/>
        <s v="ITEM 5"/>
        <s v="ITEM 6"/>
        <s v="ITEM 7"/>
        <s v="ITEM 8"/>
        <s v="ITEM 9"/>
        <s v="ITEM 10"/>
      </sharedItems>
    </cacheField>
    <cacheField name="$129,868" numFmtId="165">
      <sharedItems containsSemiMixedTypes="0" containsString="0" containsNumber="1" containsInteger="1" minValue="109478" maxValue="253755"/>
    </cacheField>
    <cacheField name="$256,513" numFmtId="165">
      <sharedItems containsSemiMixedTypes="0" containsString="0" containsNumber="1" containsInteger="1" minValue="79255" maxValue="293368"/>
    </cacheField>
    <cacheField name="-$126,645" numFmtId="165">
      <sharedItems containsSemiMixedTypes="0" containsString="0" containsNumber="1" containsInteger="1" minValue="-120407" maxValue="151987"/>
    </cacheField>
    <cacheField name="$24,283" numFmtId="165">
      <sharedItems containsSemiMixedTypes="0" containsString="0" containsNumber="1" containsInteger="1" minValue="10527" maxValue="21606"/>
    </cacheField>
    <cacheField name="$280,796" numFmtId="165">
      <sharedItems containsSemiMixedTypes="0" containsString="0" containsNumber="1" containsInteger="1" minValue="94837" maxValue="313960"/>
    </cacheField>
    <cacheField name="$1,100,916" numFmtId="165">
      <sharedItems containsSemiMixedTypes="0" containsString="0" containsNumber="1" containsInteger="1" minValue="215534" maxValue="1141047"/>
    </cacheField>
    <cacheField name="$1,073,357" numFmtId="165">
      <sharedItems containsSemiMixedTypes="0" containsString="0" containsNumber="1" containsInteger="1" minValue="420345" maxValue="1193784"/>
    </cacheField>
    <cacheField name="-$27,559" numFmtId="165">
      <sharedItems containsSemiMixedTypes="0" containsString="0" containsNumber="1" containsInteger="1" minValue="-199897" maxValue="662628"/>
    </cacheField>
    <cacheField name="76%" numFmtId="9">
      <sharedItems containsSemiMixedTypes="0" containsString="0" containsNumber="1" minValue="0.30207805493106854" maxValue="0.90250318278404218"/>
    </cacheField>
    <cacheField name="74%" numFmtId="9">
      <sharedItems containsSemiMixedTypes="0" containsString="0" containsNumber="1" minValue="0.25308972391725842" maxValue="0.89043479449122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umar, Vimlesh" refreshedDate="43580.711304398152" createdVersion="4" refreshedVersion="4" minRefreshableVersion="3" recordCount="10">
  <cacheSource type="worksheet">
    <worksheetSource ref="A3:L13" sheet="KPI Data"/>
  </cacheSource>
  <cacheFields count="12">
    <cacheField name="NO." numFmtId="0">
      <sharedItems containsSemiMixedTypes="0" containsString="0" containsNumber="1" containsInteger="1" minValue="1" maxValue="10"/>
    </cacheField>
    <cacheField name="NAME" numFmtId="0">
      <sharedItems count="10">
        <s v="ITEM 1"/>
        <s v="ITEM 2"/>
        <s v="ITEM 3"/>
        <s v="ITEM 4"/>
        <s v="ITEM 5"/>
        <s v="ITEM 6"/>
        <s v="ITEM 7"/>
        <s v="ITEM 8"/>
        <s v="ITEM 9"/>
        <s v="ITEM 10"/>
      </sharedItems>
    </cacheField>
    <cacheField name="GOAL" numFmtId="165">
      <sharedItems containsSemiMixedTypes="0" containsString="0" containsNumber="1" containsInteger="1" minValue="109478" maxValue="253755"/>
    </cacheField>
    <cacheField name="ACTUAL" numFmtId="165">
      <sharedItems containsSemiMixedTypes="0" containsString="0" containsNumber="1" containsInteger="1" minValue="79255" maxValue="293368"/>
    </cacheField>
    <cacheField name="REMAINDER" numFmtId="165">
      <sharedItems containsSemiMixedTypes="0" containsString="0" containsNumber="1" containsInteger="1" minValue="-126645" maxValue="151987"/>
    </cacheField>
    <cacheField name="ADDITIONAL" numFmtId="165">
      <sharedItems containsSemiMixedTypes="0" containsString="0" containsNumber="1" containsInteger="1" minValue="10527" maxValue="24283"/>
    </cacheField>
    <cacheField name="TOTAL" numFmtId="165">
      <sharedItems containsSemiMixedTypes="0" containsString="0" containsNumber="1" containsInteger="1" minValue="94837" maxValue="313960"/>
    </cacheField>
    <cacheField name="GOAL2" numFmtId="165">
      <sharedItems containsSemiMixedTypes="0" containsString="0" containsNumber="1" containsInteger="1" minValue="215534" maxValue="1141047"/>
    </cacheField>
    <cacheField name="ACTUAL2" numFmtId="165">
      <sharedItems containsSemiMixedTypes="0" containsString="0" containsNumber="1" containsInteger="1" minValue="420345" maxValue="1193784"/>
    </cacheField>
    <cacheField name="REMAINDER2" numFmtId="165">
      <sharedItems containsSemiMixedTypes="0" containsString="0" containsNumber="1" containsInteger="1" minValue="-199897" maxValue="662628"/>
    </cacheField>
    <cacheField name="GROSS" numFmtId="9">
      <sharedItems containsSemiMixedTypes="0" containsString="0" containsNumber="1" minValue="0.30207805493106854" maxValue="0.90250318278404218"/>
    </cacheField>
    <cacheField name="NET" numFmtId="9">
      <sharedItems containsSemiMixedTypes="0" containsString="0" containsNumber="1" minValue="0.25308972391725842" maxValue="0.89043479449122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n v="2"/>
    <s v="ITEM 2"/>
    <n v="237605"/>
    <n v="85618"/>
    <n v="151987"/>
    <n v="10598"/>
    <n v="96216"/>
    <n v="215534"/>
    <n v="878162"/>
    <n v="662628"/>
    <n v="0.90250318278404218"/>
    <n v="0.890434794491221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1"/>
    <x v="0"/>
    <n v="129868"/>
    <n v="256513"/>
    <n v="-126645"/>
    <n v="24283"/>
    <n v="280796"/>
    <n v="1100916"/>
    <n v="1073357"/>
    <n v="-27559"/>
  </r>
  <r>
    <n v="2"/>
    <x v="1"/>
    <n v="237605"/>
    <n v="85618"/>
    <n v="151987"/>
    <n v="10598"/>
    <n v="96216"/>
    <n v="215534"/>
    <n v="878162"/>
    <n v="662628"/>
  </r>
  <r>
    <n v="3"/>
    <x v="2"/>
    <n v="249420"/>
    <n v="264259"/>
    <n v="-14839"/>
    <n v="10527"/>
    <n v="274786"/>
    <n v="820719"/>
    <n v="1193784"/>
    <n v="373065"/>
  </r>
  <r>
    <n v="4"/>
    <x v="3"/>
    <n v="226538"/>
    <n v="293368"/>
    <n v="-66830"/>
    <n v="20592"/>
    <n v="313960"/>
    <n v="620242"/>
    <n v="420345"/>
    <n v="-199897"/>
  </r>
  <r>
    <n v="5"/>
    <x v="4"/>
    <n v="109478"/>
    <n v="174003"/>
    <n v="-64525"/>
    <n v="20392"/>
    <n v="194395"/>
    <n v="821177"/>
    <n v="1175811"/>
    <n v="354634"/>
  </r>
  <r>
    <n v="6"/>
    <x v="5"/>
    <n v="129160"/>
    <n v="249567"/>
    <n v="-120407"/>
    <n v="14490"/>
    <n v="264057"/>
    <n v="901263"/>
    <n v="1015766"/>
    <n v="114503"/>
  </r>
  <r>
    <n v="7"/>
    <x v="6"/>
    <n v="213785"/>
    <n v="79255"/>
    <n v="134530"/>
    <n v="15582"/>
    <n v="94837"/>
    <n v="878528"/>
    <n v="733751"/>
    <n v="-144777"/>
  </r>
  <r>
    <n v="8"/>
    <x v="7"/>
    <n v="128283"/>
    <n v="122300"/>
    <n v="5983"/>
    <n v="21606"/>
    <n v="143906"/>
    <n v="838380"/>
    <n v="955983"/>
    <n v="117603"/>
  </r>
  <r>
    <n v="9"/>
    <x v="8"/>
    <n v="175438"/>
    <n v="119943"/>
    <n v="55495"/>
    <n v="20667"/>
    <n v="140610"/>
    <n v="1073157"/>
    <n v="924095"/>
    <n v="-149062"/>
  </r>
  <r>
    <n v="10"/>
    <x v="9"/>
    <n v="253755"/>
    <n v="255187"/>
    <n v="-1432"/>
    <n v="12347"/>
    <n v="267534"/>
    <n v="1141047"/>
    <n v="1061074"/>
    <n v="-7997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n v="237605"/>
    <n v="85618"/>
    <n v="151987"/>
    <n v="10598"/>
    <n v="96216"/>
    <n v="215534"/>
    <n v="878162"/>
    <n v="662628"/>
    <n v="0.90250318278404218"/>
    <n v="0.89043479449122143"/>
  </r>
  <r>
    <x v="1"/>
    <x v="1"/>
    <n v="249420"/>
    <n v="264259"/>
    <n v="-14839"/>
    <n v="10527"/>
    <n v="274786"/>
    <n v="820719"/>
    <n v="1193784"/>
    <n v="373065"/>
    <n v="0.77863750896309547"/>
    <n v="0.76981933080021181"/>
  </r>
  <r>
    <x v="2"/>
    <x v="2"/>
    <n v="226538"/>
    <n v="293368"/>
    <n v="-66830"/>
    <n v="20592"/>
    <n v="313960"/>
    <n v="620242"/>
    <n v="420345"/>
    <n v="-199897"/>
    <n v="0.30207805493106854"/>
    <n v="0.25308972391725842"/>
  </r>
  <r>
    <x v="3"/>
    <x v="3"/>
    <n v="109478"/>
    <n v="174003"/>
    <n v="-64525"/>
    <n v="20392"/>
    <n v="194395"/>
    <n v="821177"/>
    <n v="1175811"/>
    <n v="354634"/>
    <n v="0.85201448191928808"/>
    <n v="0.83467155860933429"/>
  </r>
  <r>
    <x v="4"/>
    <x v="4"/>
    <n v="129160"/>
    <n v="249567"/>
    <n v="-120407"/>
    <n v="14490"/>
    <n v="264057"/>
    <n v="901263"/>
    <n v="1015766"/>
    <n v="114503"/>
    <n v="0.75430660211111611"/>
    <n v="0.74004150562235793"/>
  </r>
  <r>
    <x v="5"/>
    <x v="5"/>
    <n v="213785"/>
    <n v="79255"/>
    <n v="134530"/>
    <n v="15582"/>
    <n v="94837"/>
    <n v="878528"/>
    <n v="733751"/>
    <n v="-144777"/>
    <n v="0.89198651858736822"/>
    <n v="0.87075043168595345"/>
  </r>
  <r>
    <x v="6"/>
    <x v="6"/>
    <n v="128283"/>
    <n v="122300"/>
    <n v="5983"/>
    <n v="21606"/>
    <n v="143906"/>
    <n v="838380"/>
    <n v="955983"/>
    <n v="117603"/>
    <n v="0.87206885478089047"/>
    <n v="0.84946803447341634"/>
  </r>
  <r>
    <x v="7"/>
    <x v="7"/>
    <n v="175438"/>
    <n v="119943"/>
    <n v="55495"/>
    <n v="20667"/>
    <n v="140610"/>
    <n v="1073157"/>
    <n v="924095"/>
    <n v="-149062"/>
    <n v="0.87020490317553933"/>
    <n v="0.84784031944767579"/>
  </r>
  <r>
    <x v="8"/>
    <x v="8"/>
    <n v="253755"/>
    <n v="255187"/>
    <n v="-1432"/>
    <n v="12347"/>
    <n v="267534"/>
    <n v="1141047"/>
    <n v="1061074"/>
    <n v="-79973"/>
    <n v="0.75950122234641504"/>
    <n v="0.74786489914935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n v="1"/>
    <x v="0"/>
    <n v="129868"/>
    <n v="256513"/>
    <n v="-126645"/>
    <n v="24283"/>
    <n v="280796"/>
    <n v="1100916"/>
    <n v="1073357"/>
    <n v="-27559"/>
    <n v="0.76101800239808381"/>
    <n v="0.73839458819386283"/>
  </r>
  <r>
    <n v="2"/>
    <x v="1"/>
    <n v="237605"/>
    <n v="85618"/>
    <n v="151987"/>
    <n v="10598"/>
    <n v="96216"/>
    <n v="215534"/>
    <n v="878162"/>
    <n v="662628"/>
    <n v="0.90250318278404218"/>
    <n v="0.89043479449122143"/>
  </r>
  <r>
    <n v="3"/>
    <x v="2"/>
    <n v="249420"/>
    <n v="264259"/>
    <n v="-14839"/>
    <n v="10527"/>
    <n v="274786"/>
    <n v="820719"/>
    <n v="1193784"/>
    <n v="373065"/>
    <n v="0.77863750896309547"/>
    <n v="0.76981933080021181"/>
  </r>
  <r>
    <n v="4"/>
    <x v="3"/>
    <n v="226538"/>
    <n v="293368"/>
    <n v="-66830"/>
    <n v="20592"/>
    <n v="313960"/>
    <n v="620242"/>
    <n v="420345"/>
    <n v="-199897"/>
    <n v="0.30207805493106854"/>
    <n v="0.25308972391725842"/>
  </r>
  <r>
    <n v="5"/>
    <x v="4"/>
    <n v="109478"/>
    <n v="174003"/>
    <n v="-64525"/>
    <n v="20392"/>
    <n v="194395"/>
    <n v="821177"/>
    <n v="1175811"/>
    <n v="354634"/>
    <n v="0.85201448191928808"/>
    <n v="0.83467155860933429"/>
  </r>
  <r>
    <n v="6"/>
    <x v="5"/>
    <n v="129160"/>
    <n v="249567"/>
    <n v="-120407"/>
    <n v="14490"/>
    <n v="264057"/>
    <n v="901263"/>
    <n v="1015766"/>
    <n v="114503"/>
    <n v="0.75430660211111611"/>
    <n v="0.74004150562235793"/>
  </r>
  <r>
    <n v="7"/>
    <x v="6"/>
    <n v="213785"/>
    <n v="79255"/>
    <n v="134530"/>
    <n v="15582"/>
    <n v="94837"/>
    <n v="878528"/>
    <n v="733751"/>
    <n v="-144777"/>
    <n v="0.89198651858736822"/>
    <n v="0.87075043168595345"/>
  </r>
  <r>
    <n v="8"/>
    <x v="7"/>
    <n v="128283"/>
    <n v="122300"/>
    <n v="5983"/>
    <n v="21606"/>
    <n v="143906"/>
    <n v="838380"/>
    <n v="955983"/>
    <n v="117603"/>
    <n v="0.87206885478089047"/>
    <n v="0.84946803447341634"/>
  </r>
  <r>
    <n v="9"/>
    <x v="8"/>
    <n v="175438"/>
    <n v="119943"/>
    <n v="55495"/>
    <n v="20667"/>
    <n v="140610"/>
    <n v="1073157"/>
    <n v="924095"/>
    <n v="-149062"/>
    <n v="0.87020490317553933"/>
    <n v="0.84784031944767579"/>
  </r>
  <r>
    <n v="10"/>
    <x v="9"/>
    <n v="253755"/>
    <n v="255187"/>
    <n v="-1432"/>
    <n v="12347"/>
    <n v="267534"/>
    <n v="1141047"/>
    <n v="1061074"/>
    <n v="-79973"/>
    <n v="0.75950122234641504"/>
    <n v="0.74786489914935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14" firstHeaderRow="0" firstDataRow="1" firstDataCol="1"/>
  <pivotFields count="10">
    <pivotField showAll="0"/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/>
    <pivotField dataField="1" numFmtId="165" showAll="0"/>
    <pivotField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AL2" fld="7" baseField="0" baseItem="0"/>
    <dataField name="Sum of ACTUAL2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14" firstHeaderRow="0" firstDataRow="1" firstDataCol="1"/>
  <pivotFields count="12">
    <pivotField showAll="0"/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9" showAll="0"/>
    <pivotField dataField="1" numFmtId="9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" fld="11" baseField="0" baseItem="0"/>
    <dataField name="Sum of GROSS" fld="10" baseField="0" baseItem="0"/>
  </dataFields>
  <chartFormats count="2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18" firstHeaderRow="1" firstDataRow="1" firstDataCol="0"/>
  <pivotFields count="12"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9" showAll="0"/>
    <pivotField numFmtId="9" showAll="0"/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AD6" firstHeaderRow="1" firstDataRow="3" firstDataCol="0"/>
  <pivotFields count="12">
    <pivotField showAll="0"/>
    <pivotField axis="axisCol"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65" showAll="0"/>
    <pivotField dataField="1" numFmtId="165"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9" showAll="0"/>
    <pivotField numFmtId="9" showAll="0"/>
  </pivotFields>
  <rowItems count="1">
    <i/>
  </rowItems>
  <colFields count="2">
    <field x="1"/>
    <field x="-2"/>
  </colFields>
  <colItems count="30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$129,868" fld="2" baseField="0" baseItem="0"/>
    <dataField name="Sum of $256,513" fld="3" baseField="0" baseItem="0"/>
    <dataField name="Sum of -$126,645" fld="4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4"/>
  <sheetViews>
    <sheetView showGridLines="0" zoomScale="80" zoomScaleNormal="80" workbookViewId="0">
      <pane ySplit="1" topLeftCell="A27" activePane="bottomLeft" state="frozen"/>
      <selection pane="bottomLeft" activeCell="AH64" sqref="AH64"/>
    </sheetView>
  </sheetViews>
  <sheetFormatPr defaultColWidth="10.796875" defaultRowHeight="15" x14ac:dyDescent="0.25"/>
  <cols>
    <col min="1" max="1" width="3" style="1" customWidth="1"/>
    <col min="2" max="2" width="10.796875" style="1" customWidth="1"/>
    <col min="3" max="3" width="10.796875" style="1"/>
    <col min="4" max="8" width="12" style="1" customWidth="1"/>
    <col min="9" max="16384" width="10.796875" style="1"/>
  </cols>
  <sheetData>
    <row r="1" spans="1:23" ht="121.05" customHeight="1" x14ac:dyDescent="0.25"/>
    <row r="2" spans="1:23" ht="48" customHeight="1" x14ac:dyDescent="0.25">
      <c r="A2" s="31"/>
      <c r="B2" s="33" t="s">
        <v>29</v>
      </c>
      <c r="C2" s="33"/>
      <c r="D2" s="33"/>
      <c r="E2" s="33"/>
      <c r="F2" s="33"/>
      <c r="G2" s="33"/>
      <c r="H2" s="33"/>
      <c r="I2" s="33"/>
      <c r="J2" s="33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3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 spans="1:23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spans="1:23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 spans="1:23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spans="1:23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</row>
    <row r="58" spans="1:23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 spans="1:23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23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1:23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1:23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 spans="1:23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spans="1:23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1:23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spans="1:23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1:23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spans="1:23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1:23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  <row r="81" spans="1:23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</row>
    <row r="82" spans="1:23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</row>
    <row r="83" spans="1:23" s="32" customForma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</row>
    <row r="84" spans="1:23" s="32" customForma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</row>
  </sheetData>
  <mergeCells count="1">
    <mergeCell ref="B2:J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showGridLines="0" workbookViewId="0">
      <selection activeCell="G4" sqref="G4"/>
    </sheetView>
  </sheetViews>
  <sheetFormatPr defaultRowHeight="15.6" x14ac:dyDescent="0.3"/>
  <cols>
    <col min="1" max="1" width="12.19921875" bestFit="1" customWidth="1"/>
    <col min="2" max="2" width="12.796875" bestFit="1" customWidth="1"/>
    <col min="3" max="3" width="14.8984375" bestFit="1" customWidth="1"/>
  </cols>
  <sheetData>
    <row r="3" spans="1:3" x14ac:dyDescent="0.3">
      <c r="A3" s="50" t="s">
        <v>30</v>
      </c>
      <c r="B3" t="s">
        <v>33</v>
      </c>
      <c r="C3" t="s">
        <v>34</v>
      </c>
    </row>
    <row r="4" spans="1:3" x14ac:dyDescent="0.3">
      <c r="A4" s="51" t="s">
        <v>7</v>
      </c>
      <c r="B4" s="52">
        <v>1100916</v>
      </c>
      <c r="C4" s="52">
        <v>1073357</v>
      </c>
    </row>
    <row r="5" spans="1:3" x14ac:dyDescent="0.3">
      <c r="A5" s="51" t="s">
        <v>16</v>
      </c>
      <c r="B5" s="52">
        <v>1141047</v>
      </c>
      <c r="C5" s="52">
        <v>1061074</v>
      </c>
    </row>
    <row r="6" spans="1:3" x14ac:dyDescent="0.3">
      <c r="A6" s="51" t="s">
        <v>8</v>
      </c>
      <c r="B6" s="52">
        <v>215534</v>
      </c>
      <c r="C6" s="52">
        <v>878162</v>
      </c>
    </row>
    <row r="7" spans="1:3" x14ac:dyDescent="0.3">
      <c r="A7" s="51" t="s">
        <v>9</v>
      </c>
      <c r="B7" s="52">
        <v>820719</v>
      </c>
      <c r="C7" s="52">
        <v>1193784</v>
      </c>
    </row>
    <row r="8" spans="1:3" x14ac:dyDescent="0.3">
      <c r="A8" s="51" t="s">
        <v>11</v>
      </c>
      <c r="B8" s="52">
        <v>620242</v>
      </c>
      <c r="C8" s="52">
        <v>420345</v>
      </c>
    </row>
    <row r="9" spans="1:3" x14ac:dyDescent="0.3">
      <c r="A9" s="51" t="s">
        <v>10</v>
      </c>
      <c r="B9" s="52">
        <v>821177</v>
      </c>
      <c r="C9" s="52">
        <v>1175811</v>
      </c>
    </row>
    <row r="10" spans="1:3" x14ac:dyDescent="0.3">
      <c r="A10" s="51" t="s">
        <v>12</v>
      </c>
      <c r="B10" s="52">
        <v>901263</v>
      </c>
      <c r="C10" s="52">
        <v>1015766</v>
      </c>
    </row>
    <row r="11" spans="1:3" x14ac:dyDescent="0.3">
      <c r="A11" s="51" t="s">
        <v>13</v>
      </c>
      <c r="B11" s="52">
        <v>878528</v>
      </c>
      <c r="C11" s="52">
        <v>733751</v>
      </c>
    </row>
    <row r="12" spans="1:3" x14ac:dyDescent="0.3">
      <c r="A12" s="51" t="s">
        <v>14</v>
      </c>
      <c r="B12" s="52">
        <v>838380</v>
      </c>
      <c r="C12" s="52">
        <v>955983</v>
      </c>
    </row>
    <row r="13" spans="1:3" x14ac:dyDescent="0.3">
      <c r="A13" s="51" t="s">
        <v>15</v>
      </c>
      <c r="B13" s="52">
        <v>1073157</v>
      </c>
      <c r="C13" s="52">
        <v>924095</v>
      </c>
    </row>
    <row r="14" spans="1:3" x14ac:dyDescent="0.3">
      <c r="A14" s="51" t="s">
        <v>31</v>
      </c>
      <c r="B14" s="52">
        <v>8410963</v>
      </c>
      <c r="C14" s="52">
        <v>9432128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showGridLines="0" tabSelected="1" workbookViewId="0">
      <selection activeCell="G22" sqref="G22"/>
    </sheetView>
  </sheetViews>
  <sheetFormatPr defaultRowHeight="15.6" x14ac:dyDescent="0.3"/>
  <cols>
    <col min="1" max="1" width="12.19921875" customWidth="1"/>
    <col min="2" max="2" width="11.8984375" customWidth="1"/>
    <col min="3" max="3" width="12.69921875" customWidth="1"/>
    <col min="4" max="10" width="15.19921875" customWidth="1"/>
    <col min="11" max="20" width="15.19921875" bestFit="1" customWidth="1"/>
    <col min="21" max="21" width="17.69921875" bestFit="1" customWidth="1"/>
    <col min="22" max="22" width="15.3984375" bestFit="1" customWidth="1"/>
  </cols>
  <sheetData>
    <row r="3" spans="1:3" x14ac:dyDescent="0.3">
      <c r="A3" s="50" t="s">
        <v>30</v>
      </c>
      <c r="B3" t="s">
        <v>42</v>
      </c>
      <c r="C3" t="s">
        <v>41</v>
      </c>
    </row>
    <row r="4" spans="1:3" x14ac:dyDescent="0.3">
      <c r="A4" s="51" t="s">
        <v>7</v>
      </c>
      <c r="B4" s="52">
        <v>0.73839458819386283</v>
      </c>
      <c r="C4" s="52">
        <v>0.76101800239808381</v>
      </c>
    </row>
    <row r="5" spans="1:3" x14ac:dyDescent="0.3">
      <c r="A5" s="51" t="s">
        <v>16</v>
      </c>
      <c r="B5" s="52">
        <v>0.7478648991493525</v>
      </c>
      <c r="C5" s="52">
        <v>0.75950122234641504</v>
      </c>
    </row>
    <row r="6" spans="1:3" x14ac:dyDescent="0.3">
      <c r="A6" s="51" t="s">
        <v>8</v>
      </c>
      <c r="B6" s="52">
        <v>0.89043479449122143</v>
      </c>
      <c r="C6" s="52">
        <v>0.90250318278404218</v>
      </c>
    </row>
    <row r="7" spans="1:3" x14ac:dyDescent="0.3">
      <c r="A7" s="51" t="s">
        <v>9</v>
      </c>
      <c r="B7" s="52">
        <v>0.76981933080021181</v>
      </c>
      <c r="C7" s="52">
        <v>0.77863750896309547</v>
      </c>
    </row>
    <row r="8" spans="1:3" x14ac:dyDescent="0.3">
      <c r="A8" s="51" t="s">
        <v>11</v>
      </c>
      <c r="B8" s="52">
        <v>0.25308972391725842</v>
      </c>
      <c r="C8" s="52">
        <v>0.30207805493106854</v>
      </c>
    </row>
    <row r="9" spans="1:3" x14ac:dyDescent="0.3">
      <c r="A9" s="51" t="s">
        <v>10</v>
      </c>
      <c r="B9" s="52">
        <v>0.83467155860933429</v>
      </c>
      <c r="C9" s="52">
        <v>0.85201448191928808</v>
      </c>
    </row>
    <row r="10" spans="1:3" x14ac:dyDescent="0.3">
      <c r="A10" s="51" t="s">
        <v>12</v>
      </c>
      <c r="B10" s="52">
        <v>0.74004150562235793</v>
      </c>
      <c r="C10" s="52">
        <v>0.75430660211111611</v>
      </c>
    </row>
    <row r="11" spans="1:3" x14ac:dyDescent="0.3">
      <c r="A11" s="51" t="s">
        <v>13</v>
      </c>
      <c r="B11" s="52">
        <v>0.87075043168595345</v>
      </c>
      <c r="C11" s="52">
        <v>0.89198651858736822</v>
      </c>
    </row>
    <row r="12" spans="1:3" x14ac:dyDescent="0.3">
      <c r="A12" s="51" t="s">
        <v>14</v>
      </c>
      <c r="B12" s="52">
        <v>0.84946803447341634</v>
      </c>
      <c r="C12" s="52">
        <v>0.87206885478089047</v>
      </c>
    </row>
    <row r="13" spans="1:3" x14ac:dyDescent="0.3">
      <c r="A13" s="51" t="s">
        <v>15</v>
      </c>
      <c r="B13" s="52">
        <v>0.84784031944767579</v>
      </c>
      <c r="C13" s="52">
        <v>0.87020490317553933</v>
      </c>
    </row>
    <row r="14" spans="1:3" x14ac:dyDescent="0.3">
      <c r="A14" s="51" t="s">
        <v>31</v>
      </c>
      <c r="B14" s="52">
        <v>7.542375186390645</v>
      </c>
      <c r="C14" s="52">
        <v>7.7443193319969064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0"/>
  <sheetViews>
    <sheetView showGridLines="0" workbookViewId="0">
      <selection activeCell="A3" sqref="A3:L13"/>
    </sheetView>
  </sheetViews>
  <sheetFormatPr defaultColWidth="11.19921875" defaultRowHeight="15.6" x14ac:dyDescent="0.3"/>
  <cols>
    <col min="1" max="1" width="6.19921875" customWidth="1"/>
    <col min="2" max="2" width="26.69921875" customWidth="1"/>
    <col min="3" max="12" width="12" customWidth="1"/>
  </cols>
  <sheetData>
    <row r="1" spans="1:14" ht="31.95" customHeight="1" x14ac:dyDescent="0.3">
      <c r="A1" s="35" t="s">
        <v>24</v>
      </c>
      <c r="B1" s="35"/>
      <c r="C1" s="35"/>
      <c r="D1" s="35"/>
      <c r="E1" s="35"/>
      <c r="F1" s="35"/>
      <c r="G1" s="35"/>
      <c r="H1" s="35"/>
      <c r="I1" s="35"/>
      <c r="J1" s="35"/>
      <c r="K1" s="1"/>
      <c r="L1" s="1"/>
      <c r="M1" s="1"/>
      <c r="N1" s="1"/>
    </row>
    <row r="2" spans="1:14" ht="40.950000000000003" customHeight="1" x14ac:dyDescent="0.3">
      <c r="A2" s="38" t="s">
        <v>4</v>
      </c>
      <c r="B2" s="38"/>
      <c r="C2" s="40" t="s">
        <v>0</v>
      </c>
      <c r="D2" s="40"/>
      <c r="E2" s="40"/>
      <c r="F2" s="36" t="s">
        <v>20</v>
      </c>
      <c r="G2" s="36"/>
      <c r="H2" s="39" t="s">
        <v>17</v>
      </c>
      <c r="I2" s="39"/>
      <c r="J2" s="39"/>
      <c r="K2" s="34" t="s">
        <v>21</v>
      </c>
      <c r="L2" s="34"/>
    </row>
    <row r="3" spans="1:14" ht="22.95" customHeight="1" x14ac:dyDescent="0.3">
      <c r="A3" s="9" t="s">
        <v>5</v>
      </c>
      <c r="B3" s="10" t="s">
        <v>6</v>
      </c>
      <c r="C3" s="11" t="s">
        <v>18</v>
      </c>
      <c r="D3" s="11" t="s">
        <v>1</v>
      </c>
      <c r="E3" s="11" t="s">
        <v>2</v>
      </c>
      <c r="F3" s="12" t="s">
        <v>25</v>
      </c>
      <c r="G3" s="12" t="s">
        <v>26</v>
      </c>
      <c r="H3" s="13" t="s">
        <v>18</v>
      </c>
      <c r="I3" s="13" t="s">
        <v>1</v>
      </c>
      <c r="J3" s="13" t="s">
        <v>2</v>
      </c>
      <c r="K3" s="14" t="s">
        <v>23</v>
      </c>
      <c r="L3" s="14" t="s">
        <v>22</v>
      </c>
    </row>
    <row r="4" spans="1:14" x14ac:dyDescent="0.3">
      <c r="A4" s="15">
        <v>1</v>
      </c>
      <c r="B4" s="16" t="s">
        <v>7</v>
      </c>
      <c r="C4" s="17">
        <v>129868</v>
      </c>
      <c r="D4" s="17">
        <v>256513</v>
      </c>
      <c r="E4" s="17">
        <f>(C4-D4)</f>
        <v>-126645</v>
      </c>
      <c r="F4" s="18">
        <v>24283</v>
      </c>
      <c r="G4" s="18">
        <f>F4+D4</f>
        <v>280796</v>
      </c>
      <c r="H4" s="17">
        <v>1100916</v>
      </c>
      <c r="I4" s="17">
        <v>1073357</v>
      </c>
      <c r="J4" s="17">
        <f>I4-H4</f>
        <v>-27559</v>
      </c>
      <c r="K4" s="19">
        <f>(I4-D4)/I4</f>
        <v>0.76101800239808381</v>
      </c>
      <c r="L4" s="19">
        <f>(I4-G4)/I4</f>
        <v>0.73839458819386283</v>
      </c>
    </row>
    <row r="5" spans="1:14" x14ac:dyDescent="0.3">
      <c r="A5" s="20">
        <v>2</v>
      </c>
      <c r="B5" s="21" t="s">
        <v>8</v>
      </c>
      <c r="C5" s="22">
        <v>237605</v>
      </c>
      <c r="D5" s="22">
        <v>85618</v>
      </c>
      <c r="E5" s="22">
        <f t="shared" ref="E5:E13" si="0">(C5-D5)</f>
        <v>151987</v>
      </c>
      <c r="F5" s="23">
        <v>10598</v>
      </c>
      <c r="G5" s="23">
        <f t="shared" ref="G5:G13" si="1">F5+D5</f>
        <v>96216</v>
      </c>
      <c r="H5" s="24">
        <v>215534</v>
      </c>
      <c r="I5" s="24">
        <v>878162</v>
      </c>
      <c r="J5" s="24">
        <f t="shared" ref="J5:J13" si="2">I5-H5</f>
        <v>662628</v>
      </c>
      <c r="K5" s="25">
        <f t="shared" ref="K5:K13" si="3">(I5-D5)/I5</f>
        <v>0.90250318278404218</v>
      </c>
      <c r="L5" s="25">
        <f t="shared" ref="L5:L13" si="4">(I5-G5)/I5</f>
        <v>0.89043479449122143</v>
      </c>
    </row>
    <row r="6" spans="1:14" x14ac:dyDescent="0.3">
      <c r="A6" s="15">
        <v>3</v>
      </c>
      <c r="B6" s="16" t="s">
        <v>9</v>
      </c>
      <c r="C6" s="17">
        <v>249420</v>
      </c>
      <c r="D6" s="17">
        <v>264259</v>
      </c>
      <c r="E6" s="17">
        <f t="shared" si="0"/>
        <v>-14839</v>
      </c>
      <c r="F6" s="18">
        <v>10527</v>
      </c>
      <c r="G6" s="18">
        <f t="shared" si="1"/>
        <v>274786</v>
      </c>
      <c r="H6" s="17">
        <v>820719</v>
      </c>
      <c r="I6" s="17">
        <v>1193784</v>
      </c>
      <c r="J6" s="17">
        <f t="shared" si="2"/>
        <v>373065</v>
      </c>
      <c r="K6" s="19">
        <f t="shared" si="3"/>
        <v>0.77863750896309547</v>
      </c>
      <c r="L6" s="19">
        <f t="shared" si="4"/>
        <v>0.76981933080021181</v>
      </c>
    </row>
    <row r="7" spans="1:14" x14ac:dyDescent="0.3">
      <c r="A7" s="20">
        <v>4</v>
      </c>
      <c r="B7" s="21" t="s">
        <v>11</v>
      </c>
      <c r="C7" s="22">
        <v>226538</v>
      </c>
      <c r="D7" s="22">
        <v>293368</v>
      </c>
      <c r="E7" s="22">
        <f t="shared" si="0"/>
        <v>-66830</v>
      </c>
      <c r="F7" s="23">
        <v>20592</v>
      </c>
      <c r="G7" s="23">
        <f t="shared" si="1"/>
        <v>313960</v>
      </c>
      <c r="H7" s="24">
        <v>620242</v>
      </c>
      <c r="I7" s="24">
        <v>420345</v>
      </c>
      <c r="J7" s="24">
        <f t="shared" si="2"/>
        <v>-199897</v>
      </c>
      <c r="K7" s="25">
        <f t="shared" si="3"/>
        <v>0.30207805493106854</v>
      </c>
      <c r="L7" s="25">
        <f t="shared" si="4"/>
        <v>0.25308972391725842</v>
      </c>
    </row>
    <row r="8" spans="1:14" x14ac:dyDescent="0.3">
      <c r="A8" s="15">
        <v>5</v>
      </c>
      <c r="B8" s="16" t="s">
        <v>10</v>
      </c>
      <c r="C8" s="17">
        <v>109478</v>
      </c>
      <c r="D8" s="17">
        <v>174003</v>
      </c>
      <c r="E8" s="17">
        <f t="shared" si="0"/>
        <v>-64525</v>
      </c>
      <c r="F8" s="18">
        <v>20392</v>
      </c>
      <c r="G8" s="18">
        <f t="shared" si="1"/>
        <v>194395</v>
      </c>
      <c r="H8" s="17">
        <v>821177</v>
      </c>
      <c r="I8" s="17">
        <v>1175811</v>
      </c>
      <c r="J8" s="17">
        <f t="shared" si="2"/>
        <v>354634</v>
      </c>
      <c r="K8" s="19">
        <f t="shared" si="3"/>
        <v>0.85201448191928808</v>
      </c>
      <c r="L8" s="19">
        <f t="shared" si="4"/>
        <v>0.83467155860933429</v>
      </c>
    </row>
    <row r="9" spans="1:14" x14ac:dyDescent="0.3">
      <c r="A9" s="20">
        <v>6</v>
      </c>
      <c r="B9" s="21" t="s">
        <v>12</v>
      </c>
      <c r="C9" s="22">
        <v>129160</v>
      </c>
      <c r="D9" s="22">
        <v>249567</v>
      </c>
      <c r="E9" s="22">
        <f t="shared" si="0"/>
        <v>-120407</v>
      </c>
      <c r="F9" s="23">
        <v>14490</v>
      </c>
      <c r="G9" s="23">
        <f t="shared" si="1"/>
        <v>264057</v>
      </c>
      <c r="H9" s="24">
        <v>901263</v>
      </c>
      <c r="I9" s="24">
        <v>1015766</v>
      </c>
      <c r="J9" s="24">
        <f t="shared" si="2"/>
        <v>114503</v>
      </c>
      <c r="K9" s="25">
        <f t="shared" si="3"/>
        <v>0.75430660211111611</v>
      </c>
      <c r="L9" s="25">
        <f t="shared" si="4"/>
        <v>0.74004150562235793</v>
      </c>
    </row>
    <row r="10" spans="1:14" x14ac:dyDescent="0.3">
      <c r="A10" s="15">
        <v>7</v>
      </c>
      <c r="B10" s="16" t="s">
        <v>13</v>
      </c>
      <c r="C10" s="17">
        <v>213785</v>
      </c>
      <c r="D10" s="17">
        <v>79255</v>
      </c>
      <c r="E10" s="17">
        <f t="shared" si="0"/>
        <v>134530</v>
      </c>
      <c r="F10" s="18">
        <v>15582</v>
      </c>
      <c r="G10" s="18">
        <f t="shared" si="1"/>
        <v>94837</v>
      </c>
      <c r="H10" s="17">
        <v>878528</v>
      </c>
      <c r="I10" s="17">
        <v>733751</v>
      </c>
      <c r="J10" s="17">
        <f t="shared" si="2"/>
        <v>-144777</v>
      </c>
      <c r="K10" s="19">
        <f t="shared" si="3"/>
        <v>0.89198651858736822</v>
      </c>
      <c r="L10" s="19">
        <f t="shared" si="4"/>
        <v>0.87075043168595345</v>
      </c>
    </row>
    <row r="11" spans="1:14" x14ac:dyDescent="0.3">
      <c r="A11" s="20">
        <v>8</v>
      </c>
      <c r="B11" s="21" t="s">
        <v>14</v>
      </c>
      <c r="C11" s="22">
        <v>128283</v>
      </c>
      <c r="D11" s="22">
        <v>122300</v>
      </c>
      <c r="E11" s="22">
        <f t="shared" si="0"/>
        <v>5983</v>
      </c>
      <c r="F11" s="23">
        <v>21606</v>
      </c>
      <c r="G11" s="23">
        <f t="shared" si="1"/>
        <v>143906</v>
      </c>
      <c r="H11" s="24">
        <v>838380</v>
      </c>
      <c r="I11" s="24">
        <v>955983</v>
      </c>
      <c r="J11" s="24">
        <f t="shared" si="2"/>
        <v>117603</v>
      </c>
      <c r="K11" s="25">
        <f t="shared" si="3"/>
        <v>0.87206885478089047</v>
      </c>
      <c r="L11" s="25">
        <f t="shared" si="4"/>
        <v>0.84946803447341634</v>
      </c>
    </row>
    <row r="12" spans="1:14" x14ac:dyDescent="0.3">
      <c r="A12" s="15">
        <v>9</v>
      </c>
      <c r="B12" s="16" t="s">
        <v>15</v>
      </c>
      <c r="C12" s="17">
        <v>175438</v>
      </c>
      <c r="D12" s="17">
        <v>119943</v>
      </c>
      <c r="E12" s="17">
        <f t="shared" si="0"/>
        <v>55495</v>
      </c>
      <c r="F12" s="18">
        <v>20667</v>
      </c>
      <c r="G12" s="18">
        <f t="shared" si="1"/>
        <v>140610</v>
      </c>
      <c r="H12" s="17">
        <v>1073157</v>
      </c>
      <c r="I12" s="17">
        <v>924095</v>
      </c>
      <c r="J12" s="17">
        <f t="shared" si="2"/>
        <v>-149062</v>
      </c>
      <c r="K12" s="19">
        <f t="shared" si="3"/>
        <v>0.87020490317553933</v>
      </c>
      <c r="L12" s="19">
        <f t="shared" si="4"/>
        <v>0.84784031944767579</v>
      </c>
    </row>
    <row r="13" spans="1:14" x14ac:dyDescent="0.3">
      <c r="A13" s="20">
        <v>10</v>
      </c>
      <c r="B13" s="21" t="s">
        <v>16</v>
      </c>
      <c r="C13" s="22">
        <v>253755</v>
      </c>
      <c r="D13" s="22">
        <v>255187</v>
      </c>
      <c r="E13" s="22">
        <f t="shared" si="0"/>
        <v>-1432</v>
      </c>
      <c r="F13" s="23">
        <v>12347</v>
      </c>
      <c r="G13" s="23">
        <f t="shared" si="1"/>
        <v>267534</v>
      </c>
      <c r="H13" s="24">
        <v>1141047</v>
      </c>
      <c r="I13" s="24">
        <v>1061074</v>
      </c>
      <c r="J13" s="24">
        <f t="shared" si="2"/>
        <v>-79973</v>
      </c>
      <c r="K13" s="25">
        <f t="shared" si="3"/>
        <v>0.75950122234641504</v>
      </c>
      <c r="L13" s="25">
        <f t="shared" si="4"/>
        <v>0.7478648991493525</v>
      </c>
    </row>
    <row r="14" spans="1:14" x14ac:dyDescent="0.3">
      <c r="B14" s="1"/>
      <c r="C14" s="5">
        <f>SUM(C4:C13)</f>
        <v>1853330</v>
      </c>
      <c r="D14" s="5">
        <f t="shared" ref="D14:J14" si="5">SUM(D4:D13)</f>
        <v>1900013</v>
      </c>
      <c r="E14" s="5">
        <f t="shared" si="5"/>
        <v>-46683</v>
      </c>
      <c r="F14" s="6">
        <f>SUM(F4:F13)</f>
        <v>171084</v>
      </c>
      <c r="G14" s="6">
        <f>SUM(G4:G13)</f>
        <v>2071097</v>
      </c>
      <c r="H14" s="7">
        <f t="shared" si="5"/>
        <v>8410963</v>
      </c>
      <c r="I14" s="7">
        <f t="shared" si="5"/>
        <v>9432128</v>
      </c>
      <c r="J14" s="7">
        <f t="shared" si="5"/>
        <v>1021165</v>
      </c>
      <c r="K14" s="8">
        <f>SUM(K4:K13)/10</f>
        <v>0.77443193319969061</v>
      </c>
      <c r="L14" s="8">
        <f>SUM(L4:L13)/10</f>
        <v>0.75423751863906441</v>
      </c>
    </row>
    <row r="15" spans="1:14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ht="36" customHeight="1" x14ac:dyDescent="0.3">
      <c r="B17" s="1"/>
      <c r="C17" s="37" t="s">
        <v>19</v>
      </c>
      <c r="D17" s="37"/>
      <c r="E17" s="37"/>
      <c r="F17" s="1"/>
      <c r="G17" s="1"/>
      <c r="H17" s="1"/>
      <c r="I17" s="1"/>
      <c r="J17" s="1"/>
      <c r="K17" s="1"/>
      <c r="L17" s="1"/>
      <c r="M17" s="1"/>
      <c r="N17" s="1"/>
    </row>
    <row r="18" spans="2:14" ht="24" customHeight="1" x14ac:dyDescent="0.3">
      <c r="B18" s="1"/>
      <c r="C18" s="26" t="s">
        <v>3</v>
      </c>
      <c r="D18" s="26" t="s">
        <v>27</v>
      </c>
      <c r="E18" s="26" t="s">
        <v>28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3">
      <c r="B19" s="1"/>
      <c r="C19" s="27">
        <v>2007</v>
      </c>
      <c r="D19" s="28">
        <v>3613439</v>
      </c>
      <c r="E19" s="28">
        <v>3293202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3">
      <c r="B20" s="1"/>
      <c r="C20" s="29">
        <v>2008</v>
      </c>
      <c r="D20" s="30">
        <v>3508776</v>
      </c>
      <c r="E20" s="30">
        <v>3441854</v>
      </c>
      <c r="F20" s="1"/>
      <c r="G20" s="4"/>
      <c r="H20" s="4"/>
      <c r="I20" s="1"/>
      <c r="J20" s="1"/>
      <c r="K20" s="1"/>
      <c r="L20" s="1"/>
      <c r="M20" s="1"/>
      <c r="N20" s="1"/>
    </row>
    <row r="21" spans="2:14" x14ac:dyDescent="0.3">
      <c r="B21" s="1"/>
      <c r="C21" s="27">
        <v>2009</v>
      </c>
      <c r="D21" s="28">
        <v>3719457</v>
      </c>
      <c r="E21" s="28">
        <v>3531844</v>
      </c>
      <c r="F21" s="1"/>
      <c r="G21" s="4"/>
      <c r="H21" s="4"/>
      <c r="I21" s="3"/>
      <c r="L21" s="1"/>
      <c r="M21" s="1"/>
      <c r="N21" s="1"/>
    </row>
    <row r="22" spans="2:14" x14ac:dyDescent="0.3">
      <c r="B22" s="1"/>
      <c r="C22" s="29">
        <v>2010</v>
      </c>
      <c r="D22" s="30">
        <v>3310212</v>
      </c>
      <c r="E22" s="30">
        <v>3354051</v>
      </c>
      <c r="F22" s="1"/>
      <c r="G22" s="4"/>
      <c r="H22" s="4"/>
      <c r="I22" s="3"/>
      <c r="L22" s="1"/>
      <c r="M22" s="1"/>
      <c r="N22" s="1"/>
    </row>
    <row r="23" spans="2:14" x14ac:dyDescent="0.3">
      <c r="C23" s="27">
        <v>2011</v>
      </c>
      <c r="D23" s="28">
        <v>3945202</v>
      </c>
      <c r="E23" s="28">
        <v>3476155</v>
      </c>
      <c r="G23" s="2"/>
      <c r="H23" s="2"/>
      <c r="I23" s="3"/>
    </row>
    <row r="24" spans="2:14" x14ac:dyDescent="0.3">
      <c r="C24" s="29">
        <v>2012</v>
      </c>
      <c r="D24" s="30">
        <v>3938152</v>
      </c>
      <c r="E24" s="30">
        <v>3538468</v>
      </c>
      <c r="G24" s="4"/>
      <c r="H24" s="2"/>
      <c r="I24" s="3"/>
    </row>
    <row r="25" spans="2:14" x14ac:dyDescent="0.3">
      <c r="C25" s="27">
        <v>2013</v>
      </c>
      <c r="D25" s="28">
        <v>3733706</v>
      </c>
      <c r="E25" s="28">
        <v>3727037</v>
      </c>
      <c r="G25" s="2"/>
      <c r="H25" s="2"/>
      <c r="I25" s="3"/>
    </row>
    <row r="26" spans="2:14" x14ac:dyDescent="0.3">
      <c r="C26" s="29">
        <v>2014</v>
      </c>
      <c r="D26" s="30">
        <v>3526698</v>
      </c>
      <c r="E26" s="30">
        <v>3425405</v>
      </c>
      <c r="I26" s="3"/>
    </row>
    <row r="27" spans="2:14" x14ac:dyDescent="0.3">
      <c r="C27" s="27">
        <v>2015</v>
      </c>
      <c r="D27" s="28">
        <v>3632971</v>
      </c>
      <c r="E27" s="28">
        <v>3734041</v>
      </c>
      <c r="I27" s="3"/>
    </row>
    <row r="28" spans="2:14" x14ac:dyDescent="0.3">
      <c r="C28" s="29">
        <v>2016</v>
      </c>
      <c r="D28" s="30">
        <v>3206487</v>
      </c>
      <c r="E28" s="30">
        <v>3677074</v>
      </c>
      <c r="I28" s="3"/>
    </row>
    <row r="29" spans="2:14" x14ac:dyDescent="0.3">
      <c r="I29" s="3"/>
    </row>
    <row r="30" spans="2:14" x14ac:dyDescent="0.3">
      <c r="I30" s="3"/>
    </row>
  </sheetData>
  <mergeCells count="7">
    <mergeCell ref="K2:L2"/>
    <mergeCell ref="A1:J1"/>
    <mergeCell ref="F2:G2"/>
    <mergeCell ref="C17:E17"/>
    <mergeCell ref="A2:B2"/>
    <mergeCell ref="H2:J2"/>
    <mergeCell ref="C2:E2"/>
  </mergeCells>
  <pageMargins left="0.7" right="0.7" top="0.75" bottom="0.75" header="0.3" footer="0.3"/>
  <pageSetup orientation="portrait" horizontalDpi="0" verticalDpi="0"/>
  <ignoredErrors>
    <ignoredError sqref="K1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5.6" x14ac:dyDescent="0.3"/>
  <sheetData>
    <row r="1" spans="1:3" x14ac:dyDescent="0.3">
      <c r="A1" s="41"/>
      <c r="B1" s="42"/>
      <c r="C1" s="43"/>
    </row>
    <row r="2" spans="1:3" x14ac:dyDescent="0.3">
      <c r="A2" s="44"/>
      <c r="B2" s="45"/>
      <c r="C2" s="46"/>
    </row>
    <row r="3" spans="1:3" x14ac:dyDescent="0.3">
      <c r="A3" s="44"/>
      <c r="B3" s="45"/>
      <c r="C3" s="46"/>
    </row>
    <row r="4" spans="1:3" x14ac:dyDescent="0.3">
      <c r="A4" s="44"/>
      <c r="B4" s="45"/>
      <c r="C4" s="46"/>
    </row>
    <row r="5" spans="1:3" x14ac:dyDescent="0.3">
      <c r="A5" s="44"/>
      <c r="B5" s="45"/>
      <c r="C5" s="46"/>
    </row>
    <row r="6" spans="1:3" x14ac:dyDescent="0.3">
      <c r="A6" s="44"/>
      <c r="B6" s="45"/>
      <c r="C6" s="46"/>
    </row>
    <row r="7" spans="1:3" x14ac:dyDescent="0.3">
      <c r="A7" s="44"/>
      <c r="B7" s="45"/>
      <c r="C7" s="46"/>
    </row>
    <row r="8" spans="1:3" x14ac:dyDescent="0.3">
      <c r="A8" s="44"/>
      <c r="B8" s="45"/>
      <c r="C8" s="46"/>
    </row>
    <row r="9" spans="1:3" x14ac:dyDescent="0.3">
      <c r="A9" s="44"/>
      <c r="B9" s="45"/>
      <c r="C9" s="46"/>
    </row>
    <row r="10" spans="1:3" x14ac:dyDescent="0.3">
      <c r="A10" s="44"/>
      <c r="B10" s="45"/>
      <c r="C10" s="46"/>
    </row>
    <row r="11" spans="1:3" x14ac:dyDescent="0.3">
      <c r="A11" s="44"/>
      <c r="B11" s="45"/>
      <c r="C11" s="46"/>
    </row>
    <row r="12" spans="1:3" x14ac:dyDescent="0.3">
      <c r="A12" s="44"/>
      <c r="B12" s="45"/>
      <c r="C12" s="46"/>
    </row>
    <row r="13" spans="1:3" x14ac:dyDescent="0.3">
      <c r="A13" s="44"/>
      <c r="B13" s="45"/>
      <c r="C13" s="46"/>
    </row>
    <row r="14" spans="1:3" x14ac:dyDescent="0.3">
      <c r="A14" s="44"/>
      <c r="B14" s="45"/>
      <c r="C14" s="46"/>
    </row>
    <row r="15" spans="1:3" x14ac:dyDescent="0.3">
      <c r="A15" s="44"/>
      <c r="B15" s="45"/>
      <c r="C15" s="46"/>
    </row>
    <row r="16" spans="1:3" x14ac:dyDescent="0.3">
      <c r="A16" s="44"/>
      <c r="B16" s="45"/>
      <c r="C16" s="46"/>
    </row>
    <row r="17" spans="1:3" x14ac:dyDescent="0.3">
      <c r="A17" s="44"/>
      <c r="B17" s="45"/>
      <c r="C17" s="46"/>
    </row>
    <row r="18" spans="1:3" x14ac:dyDescent="0.3">
      <c r="A18" s="47"/>
      <c r="B18" s="48"/>
      <c r="C18" s="4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"/>
  <sheetViews>
    <sheetView workbookViewId="0">
      <selection activeCell="F5" sqref="F5"/>
    </sheetView>
  </sheetViews>
  <sheetFormatPr defaultRowHeight="15.6" x14ac:dyDescent="0.3"/>
  <cols>
    <col min="1" max="1" width="15.3984375" customWidth="1"/>
    <col min="2" max="2" width="15.3984375" bestFit="1" customWidth="1"/>
    <col min="3" max="10" width="15.3984375" customWidth="1"/>
    <col min="11" max="18" width="15.3984375" bestFit="1" customWidth="1"/>
    <col min="19" max="20" width="15.3984375" customWidth="1"/>
    <col min="21" max="27" width="15.3984375" bestFit="1" customWidth="1"/>
    <col min="28" max="29" width="19.69921875" bestFit="1" customWidth="1"/>
    <col min="30" max="30" width="20.296875" bestFit="1" customWidth="1"/>
  </cols>
  <sheetData>
    <row r="3" spans="1:30" x14ac:dyDescent="0.3">
      <c r="A3" s="50" t="s">
        <v>32</v>
      </c>
    </row>
    <row r="4" spans="1:30" x14ac:dyDescent="0.3">
      <c r="A4" t="s">
        <v>16</v>
      </c>
      <c r="D4" t="s">
        <v>8</v>
      </c>
      <c r="G4" t="s">
        <v>9</v>
      </c>
      <c r="J4" t="s">
        <v>11</v>
      </c>
      <c r="M4" t="s">
        <v>10</v>
      </c>
      <c r="P4" t="s">
        <v>12</v>
      </c>
      <c r="S4" t="s">
        <v>13</v>
      </c>
      <c r="V4" t="s">
        <v>14</v>
      </c>
      <c r="Y4" t="s">
        <v>15</v>
      </c>
      <c r="AB4" t="s">
        <v>36</v>
      </c>
      <c r="AC4" t="s">
        <v>37</v>
      </c>
      <c r="AD4" t="s">
        <v>39</v>
      </c>
    </row>
    <row r="5" spans="1:30" x14ac:dyDescent="0.3">
      <c r="A5" t="s">
        <v>35</v>
      </c>
      <c r="B5" t="s">
        <v>38</v>
      </c>
      <c r="C5" t="s">
        <v>40</v>
      </c>
      <c r="D5" t="s">
        <v>35</v>
      </c>
      <c r="E5" t="s">
        <v>38</v>
      </c>
      <c r="F5" t="s">
        <v>40</v>
      </c>
      <c r="G5" t="s">
        <v>35</v>
      </c>
      <c r="H5" t="s">
        <v>38</v>
      </c>
      <c r="I5" t="s">
        <v>40</v>
      </c>
      <c r="J5" t="s">
        <v>35</v>
      </c>
      <c r="K5" t="s">
        <v>38</v>
      </c>
      <c r="L5" t="s">
        <v>40</v>
      </c>
      <c r="M5" t="s">
        <v>35</v>
      </c>
      <c r="N5" t="s">
        <v>38</v>
      </c>
      <c r="O5" t="s">
        <v>40</v>
      </c>
      <c r="P5" t="s">
        <v>35</v>
      </c>
      <c r="Q5" t="s">
        <v>38</v>
      </c>
      <c r="R5" t="s">
        <v>40</v>
      </c>
      <c r="S5" t="s">
        <v>35</v>
      </c>
      <c r="T5" t="s">
        <v>38</v>
      </c>
      <c r="U5" t="s">
        <v>40</v>
      </c>
      <c r="V5" t="s">
        <v>35</v>
      </c>
      <c r="W5" t="s">
        <v>38</v>
      </c>
      <c r="X5" t="s">
        <v>40</v>
      </c>
      <c r="Y5" t="s">
        <v>35</v>
      </c>
      <c r="Z5" t="s">
        <v>38</v>
      </c>
      <c r="AA5" t="s">
        <v>40</v>
      </c>
    </row>
    <row r="6" spans="1:30" x14ac:dyDescent="0.3">
      <c r="A6" s="52">
        <v>253755</v>
      </c>
      <c r="B6" s="52">
        <v>255187</v>
      </c>
      <c r="C6" s="52">
        <v>-1432</v>
      </c>
      <c r="D6" s="52">
        <v>237605</v>
      </c>
      <c r="E6" s="52">
        <v>85618</v>
      </c>
      <c r="F6" s="52">
        <v>151987</v>
      </c>
      <c r="G6" s="52">
        <v>249420</v>
      </c>
      <c r="H6" s="52">
        <v>264259</v>
      </c>
      <c r="I6" s="52">
        <v>-14839</v>
      </c>
      <c r="J6" s="52">
        <v>226538</v>
      </c>
      <c r="K6" s="52">
        <v>293368</v>
      </c>
      <c r="L6" s="52">
        <v>-66830</v>
      </c>
      <c r="M6" s="52">
        <v>109478</v>
      </c>
      <c r="N6" s="52">
        <v>174003</v>
      </c>
      <c r="O6" s="52">
        <v>-64525</v>
      </c>
      <c r="P6" s="52">
        <v>129160</v>
      </c>
      <c r="Q6" s="52">
        <v>249567</v>
      </c>
      <c r="R6" s="52">
        <v>-120407</v>
      </c>
      <c r="S6" s="52">
        <v>213785</v>
      </c>
      <c r="T6" s="52">
        <v>79255</v>
      </c>
      <c r="U6" s="52">
        <v>134530</v>
      </c>
      <c r="V6" s="52">
        <v>128283</v>
      </c>
      <c r="W6" s="52">
        <v>122300</v>
      </c>
      <c r="X6" s="52">
        <v>5983</v>
      </c>
      <c r="Y6" s="52">
        <v>175438</v>
      </c>
      <c r="Z6" s="52">
        <v>119943</v>
      </c>
      <c r="AA6" s="52">
        <v>55495</v>
      </c>
      <c r="AB6" s="52">
        <v>1723462</v>
      </c>
      <c r="AC6" s="52">
        <v>1643500</v>
      </c>
      <c r="AD6" s="52">
        <v>79962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4" sqref="A4:L13"/>
    </sheetView>
  </sheetViews>
  <sheetFormatPr defaultColWidth="11.19921875" defaultRowHeight="15.6" x14ac:dyDescent="0.3"/>
  <cols>
    <col min="1" max="1" width="6.19921875" customWidth="1"/>
    <col min="2" max="2" width="26.69921875" customWidth="1"/>
    <col min="3" max="12" width="12" customWidth="1"/>
  </cols>
  <sheetData>
    <row r="1" spans="1:14" ht="31.95" customHeight="1" x14ac:dyDescent="0.3">
      <c r="A1" s="35" t="s">
        <v>24</v>
      </c>
      <c r="B1" s="35"/>
      <c r="C1" s="35"/>
      <c r="D1" s="35"/>
      <c r="E1" s="35"/>
      <c r="F1" s="35"/>
      <c r="G1" s="35"/>
      <c r="H1" s="35"/>
      <c r="I1" s="35"/>
      <c r="J1" s="35"/>
      <c r="K1" s="1"/>
      <c r="L1" s="1"/>
      <c r="M1" s="1"/>
      <c r="N1" s="1"/>
    </row>
    <row r="2" spans="1:14" ht="40.950000000000003" customHeight="1" x14ac:dyDescent="0.3">
      <c r="A2" s="38" t="s">
        <v>4</v>
      </c>
      <c r="B2" s="38"/>
      <c r="C2" s="40" t="s">
        <v>0</v>
      </c>
      <c r="D2" s="40"/>
      <c r="E2" s="40"/>
      <c r="F2" s="36" t="s">
        <v>20</v>
      </c>
      <c r="G2" s="36"/>
      <c r="H2" s="39" t="s">
        <v>17</v>
      </c>
      <c r="I2" s="39"/>
      <c r="J2" s="39"/>
      <c r="K2" s="34" t="s">
        <v>21</v>
      </c>
      <c r="L2" s="34"/>
    </row>
    <row r="3" spans="1:14" ht="22.95" customHeight="1" x14ac:dyDescent="0.3">
      <c r="A3" s="9" t="s">
        <v>5</v>
      </c>
      <c r="B3" s="10" t="s">
        <v>6</v>
      </c>
      <c r="C3" s="11" t="s">
        <v>18</v>
      </c>
      <c r="D3" s="11" t="s">
        <v>1</v>
      </c>
      <c r="E3" s="11" t="s">
        <v>2</v>
      </c>
      <c r="F3" s="12" t="s">
        <v>25</v>
      </c>
      <c r="G3" s="12" t="s">
        <v>26</v>
      </c>
      <c r="H3" s="13" t="s">
        <v>18</v>
      </c>
      <c r="I3" s="13" t="s">
        <v>1</v>
      </c>
      <c r="J3" s="13" t="s">
        <v>2</v>
      </c>
      <c r="K3" s="14" t="s">
        <v>23</v>
      </c>
      <c r="L3" s="14" t="s">
        <v>22</v>
      </c>
    </row>
    <row r="4" spans="1:14" x14ac:dyDescent="0.3">
      <c r="A4" s="15">
        <v>1</v>
      </c>
      <c r="B4" s="16" t="s">
        <v>7</v>
      </c>
      <c r="C4" s="17">
        <v>129868</v>
      </c>
      <c r="D4" s="17">
        <v>256513</v>
      </c>
      <c r="E4" s="17">
        <f>(C4-D4)</f>
        <v>-126645</v>
      </c>
      <c r="F4" s="18">
        <v>24283</v>
      </c>
      <c r="G4" s="18">
        <f>F4+D4</f>
        <v>280796</v>
      </c>
      <c r="H4" s="17">
        <v>1100916</v>
      </c>
      <c r="I4" s="17">
        <v>1073357</v>
      </c>
      <c r="J4" s="17">
        <f>I4-H4</f>
        <v>-27559</v>
      </c>
      <c r="K4" s="19">
        <f>(I4-D4)/I4</f>
        <v>0.76101800239808381</v>
      </c>
      <c r="L4" s="19">
        <f>(I4-G4)/I4</f>
        <v>0.73839458819386283</v>
      </c>
    </row>
    <row r="5" spans="1:14" x14ac:dyDescent="0.3">
      <c r="A5" s="20">
        <v>2</v>
      </c>
      <c r="B5" s="21" t="s">
        <v>8</v>
      </c>
      <c r="C5" s="22">
        <v>237605</v>
      </c>
      <c r="D5" s="22">
        <v>85618</v>
      </c>
      <c r="E5" s="22">
        <f t="shared" ref="E5:E13" si="0">(C5-D5)</f>
        <v>151987</v>
      </c>
      <c r="F5" s="23">
        <v>10598</v>
      </c>
      <c r="G5" s="23">
        <f t="shared" ref="G5:G13" si="1">F5+D5</f>
        <v>96216</v>
      </c>
      <c r="H5" s="24">
        <v>215534</v>
      </c>
      <c r="I5" s="24">
        <v>878162</v>
      </c>
      <c r="J5" s="24">
        <f t="shared" ref="J5:J13" si="2">I5-H5</f>
        <v>662628</v>
      </c>
      <c r="K5" s="25">
        <f t="shared" ref="K5:K13" si="3">(I5-D5)/I5</f>
        <v>0.90250318278404218</v>
      </c>
      <c r="L5" s="25">
        <f t="shared" ref="L5:L13" si="4">(I5-G5)/I5</f>
        <v>0.89043479449122143</v>
      </c>
    </row>
    <row r="6" spans="1:14" x14ac:dyDescent="0.3">
      <c r="A6" s="15">
        <v>3</v>
      </c>
      <c r="B6" s="16" t="s">
        <v>9</v>
      </c>
      <c r="C6" s="17">
        <v>249420</v>
      </c>
      <c r="D6" s="17">
        <v>264259</v>
      </c>
      <c r="E6" s="17">
        <f t="shared" si="0"/>
        <v>-14839</v>
      </c>
      <c r="F6" s="18">
        <v>10527</v>
      </c>
      <c r="G6" s="18">
        <f t="shared" si="1"/>
        <v>274786</v>
      </c>
      <c r="H6" s="17">
        <v>820719</v>
      </c>
      <c r="I6" s="17">
        <v>1193784</v>
      </c>
      <c r="J6" s="17">
        <f t="shared" si="2"/>
        <v>373065</v>
      </c>
      <c r="K6" s="19">
        <f t="shared" si="3"/>
        <v>0.77863750896309547</v>
      </c>
      <c r="L6" s="19">
        <f t="shared" si="4"/>
        <v>0.76981933080021181</v>
      </c>
    </row>
    <row r="7" spans="1:14" x14ac:dyDescent="0.3">
      <c r="A7" s="20">
        <v>4</v>
      </c>
      <c r="B7" s="21" t="s">
        <v>11</v>
      </c>
      <c r="C7" s="22">
        <v>226538</v>
      </c>
      <c r="D7" s="22">
        <v>293368</v>
      </c>
      <c r="E7" s="22">
        <f t="shared" si="0"/>
        <v>-66830</v>
      </c>
      <c r="F7" s="23">
        <v>20592</v>
      </c>
      <c r="G7" s="23">
        <f t="shared" si="1"/>
        <v>313960</v>
      </c>
      <c r="H7" s="24">
        <v>620242</v>
      </c>
      <c r="I7" s="24">
        <v>420345</v>
      </c>
      <c r="J7" s="24">
        <f t="shared" si="2"/>
        <v>-199897</v>
      </c>
      <c r="K7" s="25">
        <f t="shared" si="3"/>
        <v>0.30207805493106854</v>
      </c>
      <c r="L7" s="25">
        <f t="shared" si="4"/>
        <v>0.25308972391725842</v>
      </c>
    </row>
    <row r="8" spans="1:14" x14ac:dyDescent="0.3">
      <c r="A8" s="15">
        <v>5</v>
      </c>
      <c r="B8" s="16" t="s">
        <v>10</v>
      </c>
      <c r="C8" s="17">
        <v>109478</v>
      </c>
      <c r="D8" s="17">
        <v>174003</v>
      </c>
      <c r="E8" s="17">
        <f t="shared" si="0"/>
        <v>-64525</v>
      </c>
      <c r="F8" s="18">
        <v>20392</v>
      </c>
      <c r="G8" s="18">
        <f t="shared" si="1"/>
        <v>194395</v>
      </c>
      <c r="H8" s="17">
        <v>821177</v>
      </c>
      <c r="I8" s="17">
        <v>1175811</v>
      </c>
      <c r="J8" s="17">
        <f t="shared" si="2"/>
        <v>354634</v>
      </c>
      <c r="K8" s="19">
        <f t="shared" si="3"/>
        <v>0.85201448191928808</v>
      </c>
      <c r="L8" s="19">
        <f t="shared" si="4"/>
        <v>0.83467155860933429</v>
      </c>
    </row>
    <row r="9" spans="1:14" x14ac:dyDescent="0.3">
      <c r="A9" s="20">
        <v>6</v>
      </c>
      <c r="B9" s="21" t="s">
        <v>12</v>
      </c>
      <c r="C9" s="22">
        <v>129160</v>
      </c>
      <c r="D9" s="22">
        <v>249567</v>
      </c>
      <c r="E9" s="22">
        <f t="shared" si="0"/>
        <v>-120407</v>
      </c>
      <c r="F9" s="23">
        <v>14490</v>
      </c>
      <c r="G9" s="23">
        <f t="shared" si="1"/>
        <v>264057</v>
      </c>
      <c r="H9" s="24">
        <v>901263</v>
      </c>
      <c r="I9" s="24">
        <v>1015766</v>
      </c>
      <c r="J9" s="24">
        <f t="shared" si="2"/>
        <v>114503</v>
      </c>
      <c r="K9" s="25">
        <f t="shared" si="3"/>
        <v>0.75430660211111611</v>
      </c>
      <c r="L9" s="25">
        <f t="shared" si="4"/>
        <v>0.74004150562235793</v>
      </c>
    </row>
    <row r="10" spans="1:14" x14ac:dyDescent="0.3">
      <c r="A10" s="15">
        <v>7</v>
      </c>
      <c r="B10" s="16" t="s">
        <v>13</v>
      </c>
      <c r="C10" s="17">
        <v>213785</v>
      </c>
      <c r="D10" s="17">
        <v>79255</v>
      </c>
      <c r="E10" s="17">
        <f t="shared" si="0"/>
        <v>134530</v>
      </c>
      <c r="F10" s="18">
        <v>15582</v>
      </c>
      <c r="G10" s="18">
        <f t="shared" si="1"/>
        <v>94837</v>
      </c>
      <c r="H10" s="17">
        <v>878528</v>
      </c>
      <c r="I10" s="17">
        <v>733751</v>
      </c>
      <c r="J10" s="17">
        <f t="shared" si="2"/>
        <v>-144777</v>
      </c>
      <c r="K10" s="19">
        <f t="shared" si="3"/>
        <v>0.89198651858736822</v>
      </c>
      <c r="L10" s="19">
        <f t="shared" si="4"/>
        <v>0.87075043168595345</v>
      </c>
    </row>
    <row r="11" spans="1:14" x14ac:dyDescent="0.3">
      <c r="A11" s="20">
        <v>8</v>
      </c>
      <c r="B11" s="21" t="s">
        <v>14</v>
      </c>
      <c r="C11" s="22">
        <v>128283</v>
      </c>
      <c r="D11" s="22">
        <v>122300</v>
      </c>
      <c r="E11" s="22">
        <f t="shared" si="0"/>
        <v>5983</v>
      </c>
      <c r="F11" s="23">
        <v>21606</v>
      </c>
      <c r="G11" s="23">
        <f t="shared" si="1"/>
        <v>143906</v>
      </c>
      <c r="H11" s="24">
        <v>838380</v>
      </c>
      <c r="I11" s="24">
        <v>955983</v>
      </c>
      <c r="J11" s="24">
        <f t="shared" si="2"/>
        <v>117603</v>
      </c>
      <c r="K11" s="25">
        <f t="shared" si="3"/>
        <v>0.87206885478089047</v>
      </c>
      <c r="L11" s="25">
        <f t="shared" si="4"/>
        <v>0.84946803447341634</v>
      </c>
    </row>
    <row r="12" spans="1:14" x14ac:dyDescent="0.3">
      <c r="A12" s="15">
        <v>9</v>
      </c>
      <c r="B12" s="16" t="s">
        <v>15</v>
      </c>
      <c r="C12" s="17">
        <v>175438</v>
      </c>
      <c r="D12" s="17">
        <v>119943</v>
      </c>
      <c r="E12" s="17">
        <f t="shared" si="0"/>
        <v>55495</v>
      </c>
      <c r="F12" s="18">
        <v>20667</v>
      </c>
      <c r="G12" s="18">
        <f t="shared" si="1"/>
        <v>140610</v>
      </c>
      <c r="H12" s="17">
        <v>1073157</v>
      </c>
      <c r="I12" s="17">
        <v>924095</v>
      </c>
      <c r="J12" s="17">
        <f t="shared" si="2"/>
        <v>-149062</v>
      </c>
      <c r="K12" s="19">
        <f t="shared" si="3"/>
        <v>0.87020490317553933</v>
      </c>
      <c r="L12" s="19">
        <f t="shared" si="4"/>
        <v>0.84784031944767579</v>
      </c>
    </row>
    <row r="13" spans="1:14" x14ac:dyDescent="0.3">
      <c r="A13" s="20">
        <v>10</v>
      </c>
      <c r="B13" s="21" t="s">
        <v>16</v>
      </c>
      <c r="C13" s="22">
        <v>253755</v>
      </c>
      <c r="D13" s="22">
        <v>255187</v>
      </c>
      <c r="E13" s="22">
        <f t="shared" si="0"/>
        <v>-1432</v>
      </c>
      <c r="F13" s="23">
        <v>12347</v>
      </c>
      <c r="G13" s="23">
        <f t="shared" si="1"/>
        <v>267534</v>
      </c>
      <c r="H13" s="24">
        <v>1141047</v>
      </c>
      <c r="I13" s="24">
        <v>1061074</v>
      </c>
      <c r="J13" s="24">
        <f t="shared" si="2"/>
        <v>-79973</v>
      </c>
      <c r="K13" s="25">
        <f t="shared" si="3"/>
        <v>0.75950122234641504</v>
      </c>
      <c r="L13" s="25">
        <f t="shared" si="4"/>
        <v>0.7478648991493525</v>
      </c>
    </row>
    <row r="14" spans="1:14" x14ac:dyDescent="0.3">
      <c r="B14" s="1"/>
      <c r="C14" s="5">
        <f>SUM(C4:C13)</f>
        <v>1853330</v>
      </c>
      <c r="D14" s="5">
        <f t="shared" ref="D14:J14" si="5">SUM(D4:D13)</f>
        <v>1900013</v>
      </c>
      <c r="E14" s="5">
        <f t="shared" si="5"/>
        <v>-46683</v>
      </c>
      <c r="F14" s="6">
        <f>SUM(F4:F13)</f>
        <v>171084</v>
      </c>
      <c r="G14" s="6">
        <f>SUM(G4:G13)</f>
        <v>2071097</v>
      </c>
      <c r="H14" s="7">
        <f t="shared" si="5"/>
        <v>8410963</v>
      </c>
      <c r="I14" s="7">
        <f t="shared" si="5"/>
        <v>9432128</v>
      </c>
      <c r="J14" s="7">
        <f t="shared" si="5"/>
        <v>1021165</v>
      </c>
      <c r="K14" s="8">
        <f>SUM(K4:K13)/10</f>
        <v>0.77443193319969061</v>
      </c>
      <c r="L14" s="8">
        <f>SUM(L4:L13)/10</f>
        <v>0.75423751863906441</v>
      </c>
    </row>
    <row r="15" spans="1:14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ht="36" customHeight="1" x14ac:dyDescent="0.3">
      <c r="B17" s="1"/>
      <c r="C17" s="37" t="s">
        <v>19</v>
      </c>
      <c r="D17" s="37"/>
      <c r="E17" s="37"/>
      <c r="F17" s="1"/>
      <c r="G17" s="1"/>
      <c r="H17" s="1"/>
      <c r="I17" s="1"/>
      <c r="J17" s="1"/>
      <c r="K17" s="1"/>
      <c r="L17" s="1"/>
      <c r="M17" s="1"/>
      <c r="N17" s="1"/>
    </row>
    <row r="18" spans="2:14" ht="24" customHeight="1" x14ac:dyDescent="0.3">
      <c r="B18" s="1"/>
      <c r="C18" s="26" t="s">
        <v>3</v>
      </c>
      <c r="D18" s="26" t="s">
        <v>27</v>
      </c>
      <c r="E18" s="26" t="s">
        <v>28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3">
      <c r="B19" s="1"/>
      <c r="C19" s="27">
        <v>2007</v>
      </c>
      <c r="D19" s="28">
        <v>3613439</v>
      </c>
      <c r="E19" s="28">
        <v>3293202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3">
      <c r="B20" s="1"/>
      <c r="C20" s="29">
        <v>2008</v>
      </c>
      <c r="D20" s="30">
        <v>3508776</v>
      </c>
      <c r="E20" s="30">
        <v>3441854</v>
      </c>
      <c r="F20" s="1"/>
      <c r="G20" s="4"/>
      <c r="H20" s="4"/>
      <c r="I20" s="1"/>
      <c r="J20" s="1"/>
      <c r="K20" s="1"/>
      <c r="L20" s="1"/>
      <c r="M20" s="1"/>
      <c r="N20" s="1"/>
    </row>
    <row r="21" spans="2:14" x14ac:dyDescent="0.3">
      <c r="B21" s="1"/>
      <c r="C21" s="27">
        <v>2009</v>
      </c>
      <c r="D21" s="28">
        <v>3719457</v>
      </c>
      <c r="E21" s="28">
        <v>3531844</v>
      </c>
      <c r="F21" s="1"/>
      <c r="G21" s="4"/>
      <c r="H21" s="4"/>
      <c r="I21" s="3"/>
      <c r="L21" s="1"/>
      <c r="M21" s="1"/>
      <c r="N21" s="1"/>
    </row>
    <row r="22" spans="2:14" x14ac:dyDescent="0.3">
      <c r="B22" s="1"/>
      <c r="C22" s="29">
        <v>2010</v>
      </c>
      <c r="D22" s="30">
        <v>3310212</v>
      </c>
      <c r="E22" s="30">
        <v>3354051</v>
      </c>
      <c r="F22" s="1"/>
      <c r="G22" s="4"/>
      <c r="H22" s="4"/>
      <c r="I22" s="3"/>
      <c r="L22" s="1"/>
      <c r="M22" s="1"/>
      <c r="N22" s="1"/>
    </row>
    <row r="23" spans="2:14" x14ac:dyDescent="0.3">
      <c r="C23" s="27">
        <v>2011</v>
      </c>
      <c r="D23" s="28">
        <v>3945202</v>
      </c>
      <c r="E23" s="28">
        <v>3476155</v>
      </c>
      <c r="G23" s="2"/>
      <c r="H23" s="2"/>
      <c r="I23" s="3"/>
    </row>
    <row r="24" spans="2:14" x14ac:dyDescent="0.3">
      <c r="C24" s="29">
        <v>2012</v>
      </c>
      <c r="D24" s="30">
        <v>3938152</v>
      </c>
      <c r="E24" s="30">
        <v>3538468</v>
      </c>
      <c r="G24" s="4"/>
      <c r="H24" s="2"/>
      <c r="I24" s="3"/>
    </row>
    <row r="25" spans="2:14" x14ac:dyDescent="0.3">
      <c r="C25" s="27">
        <v>2013</v>
      </c>
      <c r="D25" s="28">
        <v>3733706</v>
      </c>
      <c r="E25" s="28">
        <v>3727037</v>
      </c>
      <c r="G25" s="2"/>
      <c r="H25" s="2"/>
      <c r="I25" s="3"/>
    </row>
    <row r="26" spans="2:14" x14ac:dyDescent="0.3">
      <c r="C26" s="29">
        <v>2014</v>
      </c>
      <c r="D26" s="30">
        <v>3526698</v>
      </c>
      <c r="E26" s="30">
        <v>3425405</v>
      </c>
      <c r="I26" s="3"/>
    </row>
    <row r="27" spans="2:14" x14ac:dyDescent="0.3">
      <c r="C27" s="27">
        <v>2015</v>
      </c>
      <c r="D27" s="28">
        <v>3632971</v>
      </c>
      <c r="E27" s="28">
        <v>3734041</v>
      </c>
      <c r="I27" s="3"/>
    </row>
    <row r="28" spans="2:14" x14ac:dyDescent="0.3">
      <c r="C28" s="29">
        <v>2016</v>
      </c>
      <c r="D28" s="30">
        <v>3206487</v>
      </c>
      <c r="E28" s="30">
        <v>3677074</v>
      </c>
      <c r="I28" s="3"/>
    </row>
    <row r="29" spans="2:14" x14ac:dyDescent="0.3">
      <c r="I29" s="3"/>
    </row>
    <row r="30" spans="2:14" x14ac:dyDescent="0.3">
      <c r="I30" s="3"/>
    </row>
  </sheetData>
  <mergeCells count="7">
    <mergeCell ref="C17:E17"/>
    <mergeCell ref="A1:J1"/>
    <mergeCell ref="A2:B2"/>
    <mergeCell ref="C2:E2"/>
    <mergeCell ref="F2:G2"/>
    <mergeCell ref="H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KPI Dashboard</vt:lpstr>
      <vt:lpstr>Sheet5</vt:lpstr>
      <vt:lpstr>Sheet7</vt:lpstr>
      <vt:lpstr>KPI Data</vt:lpstr>
      <vt:lpstr>Sheet2</vt:lpstr>
      <vt:lpstr>Sheet6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Sankiewicz</dc:creator>
  <cp:lastModifiedBy>Kumar, Vimlesh</cp:lastModifiedBy>
  <dcterms:created xsi:type="dcterms:W3CDTF">2016-03-21T16:06:55Z</dcterms:created>
  <dcterms:modified xsi:type="dcterms:W3CDTF">2019-04-25T11:37:26Z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8bcd4ee1-2bff-485d-adb8-42184b3b54fd</vt:lpwstr>
  </property>
</Properties>
</file>