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9" sheetId="9" r:id="rId7"/>
    <sheet name="Sheet10" sheetId="10" r:id="rId8"/>
    <sheet name="Sheet7" sheetId="7" r:id="rId9"/>
    <sheet name="Sheet6" sheetId="6" r:id="rId10"/>
    <sheet name="Sheet11" sheetId="11" r:id="rId11"/>
  </sheet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F50" i="1" l="1"/>
  <c r="G50" i="1" s="1"/>
  <c r="G58" i="1" s="1"/>
  <c r="D76" i="1"/>
  <c r="D75" i="1"/>
  <c r="D73" i="1"/>
  <c r="D71" i="1"/>
  <c r="D70" i="1"/>
  <c r="K60" i="1"/>
  <c r="I47" i="1"/>
  <c r="I48" i="1"/>
  <c r="I49" i="1"/>
  <c r="I50" i="1"/>
  <c r="I58" i="1" s="1"/>
  <c r="I51" i="1"/>
  <c r="I52" i="1"/>
  <c r="I53" i="1"/>
  <c r="I54" i="1"/>
  <c r="I55" i="1"/>
  <c r="I56" i="1"/>
  <c r="I57" i="1"/>
  <c r="H47" i="1"/>
  <c r="H48" i="1"/>
  <c r="H49" i="1"/>
  <c r="H50" i="1"/>
  <c r="H51" i="1"/>
  <c r="H52" i="1"/>
  <c r="H53" i="1"/>
  <c r="H54" i="1"/>
  <c r="H55" i="1"/>
  <c r="H56" i="1"/>
  <c r="H57" i="1"/>
  <c r="F49" i="1"/>
  <c r="G49" i="1" s="1"/>
  <c r="F51" i="1"/>
  <c r="G51" i="1" s="1"/>
  <c r="F54" i="1"/>
  <c r="G54" i="1" s="1"/>
  <c r="F53" i="1"/>
  <c r="G53" i="1" s="1"/>
  <c r="F57" i="1"/>
  <c r="G57" i="1" s="1"/>
  <c r="F56" i="1"/>
  <c r="G56" i="1" s="1"/>
  <c r="K54" i="1"/>
  <c r="K59" i="1" l="1"/>
  <c r="K58" i="1"/>
  <c r="K62" i="1" s="1"/>
  <c r="K63" i="1" s="1"/>
  <c r="I46" i="1"/>
  <c r="H46" i="1"/>
  <c r="G46" i="1"/>
  <c r="F47" i="1"/>
  <c r="G47" i="1" s="1"/>
  <c r="F48" i="1"/>
  <c r="G48" i="1" s="1"/>
  <c r="F52" i="1"/>
  <c r="G52" i="1" s="1"/>
  <c r="F55" i="1"/>
  <c r="G55" i="1" s="1"/>
  <c r="F46" i="1"/>
  <c r="J50" i="1" l="1"/>
  <c r="L51" i="1" s="1"/>
  <c r="F10" i="11"/>
  <c r="E10" i="11"/>
  <c r="B6" i="11"/>
  <c r="L50" i="1" l="1"/>
  <c r="L52" i="1" s="1"/>
  <c r="G39" i="1"/>
  <c r="F43" i="1"/>
  <c r="G43" i="1" s="1"/>
  <c r="G42" i="1"/>
  <c r="F42" i="1"/>
  <c r="F41" i="1"/>
  <c r="G41" i="1" s="1"/>
  <c r="G40" i="1"/>
  <c r="F40" i="1"/>
  <c r="F39" i="1"/>
  <c r="F38" i="1"/>
  <c r="G38" i="1" s="1"/>
  <c r="F37" i="1"/>
  <c r="G37" i="1" s="1"/>
  <c r="H44" i="1" s="1"/>
  <c r="H172" i="6" l="1"/>
  <c r="G172" i="6"/>
  <c r="F172" i="6"/>
  <c r="F34" i="1" l="1"/>
  <c r="G34" i="1" s="1"/>
  <c r="F33" i="1"/>
  <c r="G33" i="1" s="1"/>
  <c r="F32" i="1"/>
  <c r="G32" i="1" s="1"/>
  <c r="G31" i="1"/>
  <c r="F31" i="1"/>
  <c r="F30" i="1"/>
  <c r="G30" i="1" s="1"/>
  <c r="F28" i="1"/>
  <c r="G28" i="1" s="1"/>
  <c r="F27" i="1"/>
  <c r="G27" i="1" s="1"/>
  <c r="F26" i="1"/>
  <c r="G26" i="1" s="1"/>
  <c r="F29" i="1"/>
  <c r="G29" i="1" s="1"/>
  <c r="G25" i="1"/>
  <c r="F25" i="1"/>
  <c r="H35" i="1" l="1"/>
  <c r="I20" i="1"/>
  <c r="I12" i="1"/>
  <c r="I13" i="1"/>
  <c r="I14" i="1"/>
  <c r="I15" i="1"/>
  <c r="I16" i="1"/>
  <c r="I17" i="1"/>
  <c r="I18" i="1"/>
  <c r="I19" i="1"/>
  <c r="I11" i="1"/>
  <c r="I21" i="1" s="1"/>
  <c r="G14" i="1"/>
  <c r="H14" i="1" s="1"/>
  <c r="H19" i="1"/>
  <c r="G19" i="1"/>
  <c r="G17" i="1"/>
  <c r="H17" i="1" s="1"/>
  <c r="G16" i="1"/>
  <c r="H16" i="1" s="1"/>
  <c r="G15" i="1"/>
  <c r="H15" i="1" s="1"/>
  <c r="G12" i="1"/>
  <c r="H12" i="1" s="1"/>
  <c r="G11" i="1"/>
  <c r="H11" i="1" s="1"/>
  <c r="H21" i="1" l="1"/>
  <c r="I8" i="1"/>
  <c r="Q8" i="1" l="1"/>
  <c r="O2" i="1"/>
  <c r="P2" i="1" s="1"/>
  <c r="R2" i="1" s="1"/>
  <c r="G4" i="1"/>
  <c r="H4" i="1" s="1"/>
  <c r="G3" i="1"/>
  <c r="H3" i="1" s="1"/>
  <c r="G7" i="1"/>
  <c r="H7" i="1" s="1"/>
  <c r="G6" i="1"/>
  <c r="H6" i="1" s="1"/>
  <c r="G2" i="1"/>
  <c r="H2" i="1" s="1"/>
  <c r="H8" i="1" l="1"/>
  <c r="J8" i="1" s="1"/>
  <c r="G14" i="3"/>
  <c r="F13" i="3"/>
  <c r="E13" i="3"/>
  <c r="D12" i="3"/>
  <c r="B12" i="3" l="1"/>
</calcChain>
</file>

<file path=xl/sharedStrings.xml><?xml version="1.0" encoding="utf-8"?>
<sst xmlns="http://schemas.openxmlformats.org/spreadsheetml/2006/main" count="1412" uniqueCount="304">
  <si>
    <t>TCS</t>
  </si>
  <si>
    <t>TATA STEEL</t>
  </si>
  <si>
    <t>HDFC BANK</t>
  </si>
  <si>
    <t>TITAN</t>
  </si>
  <si>
    <t>STT</t>
  </si>
  <si>
    <t>Trading Account Opening Charges (One Time)</t>
  </si>
  <si>
    <t>₹750</t>
  </si>
  <si>
    <t>Demat Account Annual Maintenance Charges AMC (Yearly Fee)</t>
  </si>
  <si>
    <t>₹600</t>
  </si>
  <si>
    <t>Segment</t>
  </si>
  <si>
    <t>Brokerage Fee</t>
  </si>
  <si>
    <t>Monthly Fee (Fixed)</t>
  </si>
  <si>
    <t>Equity Delivery</t>
  </si>
  <si>
    <t>Equity Intraday</t>
  </si>
  <si>
    <t>0.049% (both side)</t>
  </si>
  <si>
    <t>Equity Futures</t>
  </si>
  <si>
    <t>Equity Options</t>
  </si>
  <si>
    <t>₹300 per lot</t>
  </si>
  <si>
    <t>Kotak Securities Brokerage Plan - Dynamic Brokerage Plan</t>
  </si>
  <si>
    <t>0.59% to 0.30%</t>
  </si>
  <si>
    <t>0.06% to 0.05%</t>
  </si>
  <si>
    <t>Total Turnover (Rs.)</t>
  </si>
  <si>
    <t>Brokerage (Rs.)</t>
  </si>
  <si>
    <t>STT (Rs.)</t>
  </si>
  <si>
    <t>SEBI Turnover Fees (Rs.)</t>
  </si>
  <si>
    <t>Stamp Duty (Rs.)</t>
  </si>
  <si>
    <t>Transaction Charges (Rs.)</t>
  </si>
  <si>
    <t>GST (Rs.)</t>
  </si>
  <si>
    <t>Total Brokerage &amp; Tax (Rs.)</t>
  </si>
  <si>
    <t>Total Profit Or Loss (Rs.)</t>
  </si>
  <si>
    <t>S.No</t>
  </si>
  <si>
    <t>Company</t>
  </si>
  <si>
    <t>Dividend Per Share (Last 5Yr Avg.)</t>
  </si>
  <si>
    <t>Dividend Yield (Last 5yr Avg.) %</t>
  </si>
  <si>
    <t>Coal India Limited (CIL)</t>
  </si>
  <si>
    <t>HCL Tech</t>
  </si>
  <si>
    <t>HPCL</t>
  </si>
  <si>
    <t>REC</t>
  </si>
  <si>
    <t>NMDC</t>
  </si>
  <si>
    <t>SBI</t>
  </si>
  <si>
    <t>ONGC</t>
  </si>
  <si>
    <t>BPCL</t>
  </si>
  <si>
    <t>Hindustan Zinc</t>
  </si>
  <si>
    <t>Infosys</t>
  </si>
  <si>
    <t>ICICI Bank</t>
  </si>
  <si>
    <t>IOCL</t>
  </si>
  <si>
    <t>Vedanta</t>
  </si>
  <si>
    <t>ITC Ltd.</t>
  </si>
  <si>
    <t>MindTree</t>
  </si>
  <si>
    <t>NIIT Tech</t>
  </si>
  <si>
    <t>IDFC First Bank Ltd.</t>
  </si>
  <si>
    <t>CICI Bank</t>
  </si>
  <si>
    <t>IndusInd Bank</t>
  </si>
  <si>
    <t>HDFC Bank</t>
  </si>
  <si>
    <t>Kotak Bank</t>
  </si>
  <si>
    <t>RBL Bank Ltd.</t>
  </si>
  <si>
    <t>Federal Bank</t>
  </si>
  <si>
    <t>Britannia Inds.</t>
  </si>
  <si>
    <t>Jubilant Food</t>
  </si>
  <si>
    <t>Tata Global Bev</t>
  </si>
  <si>
    <t>INDS BANK</t>
  </si>
  <si>
    <t>JUBLANFOOD</t>
  </si>
  <si>
    <t>QTY</t>
  </si>
  <si>
    <t>BUY PRICE</t>
  </si>
  <si>
    <t>SELL PRICE</t>
  </si>
  <si>
    <t>TOTAL SELL AMT</t>
  </si>
  <si>
    <t>DATE</t>
  </si>
  <si>
    <t>TRANSACTION</t>
  </si>
  <si>
    <t>SCRIP</t>
  </si>
  <si>
    <t>INTRA</t>
  </si>
  <si>
    <t>DEL</t>
  </si>
  <si>
    <t>1 DAY HOLD</t>
  </si>
  <si>
    <t>HOLDING</t>
  </si>
  <si>
    <t>DIFF</t>
  </si>
  <si>
    <t>NET</t>
  </si>
  <si>
    <t>TAX</t>
  </si>
  <si>
    <t>HDFC</t>
  </si>
  <si>
    <t>ASIANPAINT</t>
  </si>
  <si>
    <t>BATA IND</t>
  </si>
  <si>
    <t>SBIIN</t>
  </si>
  <si>
    <t>LT</t>
  </si>
  <si>
    <t>BAJFIN</t>
  </si>
  <si>
    <t>JUBLFOOD</t>
  </si>
  <si>
    <t>MARICO</t>
  </si>
  <si>
    <t>TATAMOT</t>
  </si>
  <si>
    <t>HDFCBANK</t>
  </si>
  <si>
    <t>INDUS</t>
  </si>
  <si>
    <t>TATASTEEL</t>
  </si>
  <si>
    <t>DP Charges</t>
  </si>
  <si>
    <t>Date</t>
  </si>
  <si>
    <t>Exchange</t>
  </si>
  <si>
    <t>Type</t>
  </si>
  <si>
    <t>Narration</t>
  </si>
  <si>
    <t>Debit</t>
  </si>
  <si>
    <t>Credit</t>
  </si>
  <si>
    <t>Balance</t>
  </si>
  <si>
    <t>27/10/2019</t>
  </si>
  <si>
    <t>NSEDERV</t>
  </si>
  <si>
    <t>Mark to market profit And Loss on open derivative positions</t>
  </si>
  <si>
    <t>Derivative SPAN Margin on open position</t>
  </si>
  <si>
    <t>Derivative EXPOSURE Margin on open position</t>
  </si>
  <si>
    <t>25/10/2019</t>
  </si>
  <si>
    <t>NSE</t>
  </si>
  <si>
    <t>JV</t>
  </si>
  <si>
    <t>DP CHGS TILL THE MONTH OF SEP 2019</t>
  </si>
  <si>
    <t>OTHER CHARGESN:198 / BILL NO :24663</t>
  </si>
  <si>
    <t>NSE Normal Settlement No. 198</t>
  </si>
  <si>
    <t>24/10/2019</t>
  </si>
  <si>
    <t>Retransfer Buy Billing from MF to NSE</t>
  </si>
  <si>
    <t>MF</t>
  </si>
  <si>
    <t>ReTransfer Buy Billing From MF to NSE</t>
  </si>
  <si>
    <t>OTHER CHARGESN:197 / BILL NO :31495</t>
  </si>
  <si>
    <t>NSE Normal Settlement No. 197</t>
  </si>
  <si>
    <t>23/10/2019</t>
  </si>
  <si>
    <t>OTHER CHARGESN:196 / BILL NO :27235</t>
  </si>
  <si>
    <t>NSE Normal Settlement No. 196</t>
  </si>
  <si>
    <t>22/10/2019</t>
  </si>
  <si>
    <t>STT on derivative trades for the day</t>
  </si>
  <si>
    <t>OTHER CHARGES</t>
  </si>
  <si>
    <t>GST on Brokerage</t>
  </si>
  <si>
    <t>Brokerage on derivative trades for the day</t>
  </si>
  <si>
    <t>Transfer Buy Billing from NSE to MF</t>
  </si>
  <si>
    <t>Transfer Buy Billing From NSE to MF</t>
  </si>
  <si>
    <t>OTHER CHARGESN:195 / BILL NO :23349</t>
  </si>
  <si>
    <t>NSE Normal Settlement No. 195</t>
  </si>
  <si>
    <t>18/10/2019</t>
  </si>
  <si>
    <t>OTHER CHARGESN:194 / BILL NO :21118</t>
  </si>
  <si>
    <t>NSE Normal Settlement No. 194</t>
  </si>
  <si>
    <t>17/10/2019</t>
  </si>
  <si>
    <t>OTHER CHARGESN:193 / BILL NO :21887</t>
  </si>
  <si>
    <t>NSE Normal Settlement No. 193</t>
  </si>
  <si>
    <t>16/10/2019</t>
  </si>
  <si>
    <t>OTHER CHARGESN:192 / BILL NO :24099</t>
  </si>
  <si>
    <t>NSE Normal Settlement No. 192</t>
  </si>
  <si>
    <t>15/10/2019</t>
  </si>
  <si>
    <t>OTHER CHARGESN:191 / BILL NO :20916</t>
  </si>
  <si>
    <t>NSE Normal Settlement No. 191</t>
  </si>
  <si>
    <t>14/10/2019</t>
  </si>
  <si>
    <t>OTHER CHARGESN:190 / BILL NO :19674</t>
  </si>
  <si>
    <t>NSE Normal Settlement No. 190</t>
  </si>
  <si>
    <t>OTHER CHARGESN:189 / BILL NO :20149</t>
  </si>
  <si>
    <t>NSE Normal Settlement No. 189</t>
  </si>
  <si>
    <t>OTHER CHARGESN:187 / BILL NO :21542</t>
  </si>
  <si>
    <t>NSE Normal Settlement No. 187</t>
  </si>
  <si>
    <t>OTHER CHARGESN:186 / BILL NO :22261</t>
  </si>
  <si>
    <t>NSE Normal Settlement No. 186</t>
  </si>
  <si>
    <t>OTHER CHARGESN:185 / BILL NO :26241</t>
  </si>
  <si>
    <t>NSE Normal Settlement No. 185</t>
  </si>
  <si>
    <t>IC - INTEREST FOR THE MONTH OF September-2019</t>
  </si>
  <si>
    <t>OTHER CHARGESN:184 / BILL NO :26959</t>
  </si>
  <si>
    <t>NSE Normal Settlement No. 184</t>
  </si>
  <si>
    <t>SMS Charges for the period Sep 29, 2019 to Oct 28, 2019</t>
  </si>
  <si>
    <t>OTHER CHARGESN:183 / BILL NO :23035</t>
  </si>
  <si>
    <t>NSE Normal Settlement No. 183</t>
  </si>
  <si>
    <t>30/09/2019</t>
  </si>
  <si>
    <t>OTHER CHARGESN:182 / BILL NO :23790</t>
  </si>
  <si>
    <t>NSE Normal Settlement No. 182</t>
  </si>
  <si>
    <t>27/09/2019</t>
  </si>
  <si>
    <t>OTHER CHARGESN:181 / BILL NO :22844</t>
  </si>
  <si>
    <t>NSE Normal Settlement No. 181</t>
  </si>
  <si>
    <t>26/09/2019</t>
  </si>
  <si>
    <t>OTHER CHARGESN:180 / BILL NO :25822</t>
  </si>
  <si>
    <t>NSE Normal Settlement No. 180</t>
  </si>
  <si>
    <t>25/09/2019</t>
  </si>
  <si>
    <t>DP CHGS TILL THE MONTH OF AUG 2019</t>
  </si>
  <si>
    <t>OTHER CHARGESN:179 / BILL NO :33585</t>
  </si>
  <si>
    <t>NSE Normal Settlement No. 179</t>
  </si>
  <si>
    <t>24/09/2019</t>
  </si>
  <si>
    <t>OTHER CHARGESN:178 / BILL NO :33779</t>
  </si>
  <si>
    <t>NSE Normal Settlement No. 178</t>
  </si>
  <si>
    <t>Amount Received Vide DIRECT CREDIT TO BANK No.93123899 Through Kotak Mahindra Bank</t>
  </si>
  <si>
    <t>23/09/2019</t>
  </si>
  <si>
    <t>OTHER CHARGESN:177 / BILL NO :20505</t>
  </si>
  <si>
    <t>NSE Normal Settlement No. 177</t>
  </si>
  <si>
    <t>20/09/2019</t>
  </si>
  <si>
    <t>OTHER CHARGESN:176 / BILL NO :18157</t>
  </si>
  <si>
    <t>NSE Normal Settlement No. 176</t>
  </si>
  <si>
    <t>19/09/2019</t>
  </si>
  <si>
    <t>OTHER CHARGESN:175 / BILL NO :20666</t>
  </si>
  <si>
    <t>NSE Normal Settlement No. 175</t>
  </si>
  <si>
    <t>18/09/2019</t>
  </si>
  <si>
    <t>OTHER CHARGESN:174 / BILL NO :20804</t>
  </si>
  <si>
    <t>NSE Normal Settlement No. 174</t>
  </si>
  <si>
    <t>Amount Received Vide DIRECT CREDIT TO BANK No.92671632 Through Kotak Mahindra Bank</t>
  </si>
  <si>
    <t>17/09/2019</t>
  </si>
  <si>
    <t>OTHER CHARGESN:173 / BILL NO :19415</t>
  </si>
  <si>
    <t>NSE Normal Settlement No. 173</t>
  </si>
  <si>
    <t>16/09/2019</t>
  </si>
  <si>
    <t>OTHER CHARGESN:172 / BILL NO :20597</t>
  </si>
  <si>
    <t>NSE Normal Settlement No. 172</t>
  </si>
  <si>
    <t>Amount Received Vide DIRECT CREDIT TO BANK No.92547758 Through Kotak Mahindra Bank</t>
  </si>
  <si>
    <t>13/09/2019</t>
  </si>
  <si>
    <t>OTHER CHARGESN:171 / BILL NO :23800</t>
  </si>
  <si>
    <t>NSE Normal Settlement No. 171</t>
  </si>
  <si>
    <t>Amount Received Vide DIRECT CREDIT TO BANK No.92333435 Through Kotak Mahindra Bank</t>
  </si>
  <si>
    <t>OTHER CHARGESN:170 / BILL NO :16765</t>
  </si>
  <si>
    <t>NSE Normal Settlement No. 170</t>
  </si>
  <si>
    <t>OTHER CHARGESN:169 / BILL NO :18464</t>
  </si>
  <si>
    <t>NSE Normal Settlement No. 169</t>
  </si>
  <si>
    <t>OTHER CHARGESN:168 / BILL NO :17729</t>
  </si>
  <si>
    <t>NSE Normal Settlement No. 168</t>
  </si>
  <si>
    <t>OTHER CHARGESN:167 / BILL NO :18705</t>
  </si>
  <si>
    <t>NSE Normal Settlement No. 167</t>
  </si>
  <si>
    <t>OTHER CHARGESN:166 / BILL NO :18598</t>
  </si>
  <si>
    <t>NSE Normal Settlement No. 166</t>
  </si>
  <si>
    <t>IC - INTEREST FOR THE MONTH OF August-2019</t>
  </si>
  <si>
    <t>OTHER CHARGESN:165 / BILL NO :20517</t>
  </si>
  <si>
    <t>NSE Normal Settlement No. 165</t>
  </si>
  <si>
    <t>Amount Received Vide DIRECT CREDIT TO BANK No.91624026 Through Kotak Mahindra Bank</t>
  </si>
  <si>
    <t>OTHER CHARGESN:164 / BILL NO :18978</t>
  </si>
  <si>
    <t>NSE Normal Settlement No. 164</t>
  </si>
  <si>
    <t>30/08/2019</t>
  </si>
  <si>
    <t>OTHER CHARGESN:163 / BILL NO :19794</t>
  </si>
  <si>
    <t>NSE Normal Settlement No. 163</t>
  </si>
  <si>
    <t>29/08/2019</t>
  </si>
  <si>
    <t>OTHER CHARGESN:162 / BILL NO :23368</t>
  </si>
  <si>
    <t>NSE Normal Settlement No. 162</t>
  </si>
  <si>
    <t>Amount Received Vide DIRECT CREDIT TO BANK No.91138100 Through Kotak Mahindra Bank</t>
  </si>
  <si>
    <t>28/08/2019</t>
  </si>
  <si>
    <t>OTHER CHARGESN:161 / BILL NO :20764</t>
  </si>
  <si>
    <t>NSE Normal Settlement No. 161</t>
  </si>
  <si>
    <t>Amount Received Vide DIRECT CREDIT TO BANK No.91082552 Through Kotak Mahindra Bank</t>
  </si>
  <si>
    <t>27/08/2019</t>
  </si>
  <si>
    <t>OTHER CHARGESN:160 / BILL NO :20836</t>
  </si>
  <si>
    <t>NSE Normal Settlement No. 160</t>
  </si>
  <si>
    <t>26/08/2019</t>
  </si>
  <si>
    <t>OTHER CHARGESN:159 / BILL NO :21843</t>
  </si>
  <si>
    <t>NSE Normal Settlement No. 159</t>
  </si>
  <si>
    <t>23/08/2019</t>
  </si>
  <si>
    <t>OTHER CHARGESN:158 / BILL NO :19622</t>
  </si>
  <si>
    <t>NSE Normal Settlement No. 158</t>
  </si>
  <si>
    <t>22/08/2019</t>
  </si>
  <si>
    <t>Net Option Premium For The Day</t>
  </si>
  <si>
    <t>OTHER CHARGESN:157 / BILL NO :18416</t>
  </si>
  <si>
    <t>NSE Normal Settlement No. 157</t>
  </si>
  <si>
    <t>21/08/2019</t>
  </si>
  <si>
    <t>OTHER CHARGESN:156 / BILL NO :18532</t>
  </si>
  <si>
    <t>NSE Normal Settlement No. 156</t>
  </si>
  <si>
    <t>Amount Received Vide DIRECT CREDIT TO BANK No.90582975 Through Kotak Mahindra Bank</t>
  </si>
  <si>
    <t>20/08/2019</t>
  </si>
  <si>
    <t>OTHER CHARGESN:155 / BILL NO :18548</t>
  </si>
  <si>
    <t>NSE Normal Settlement No. 155</t>
  </si>
  <si>
    <t>19/08/2019</t>
  </si>
  <si>
    <t>OTHER CHARGESN:154 / BILL NO :19950</t>
  </si>
  <si>
    <t>NSE Normal Settlement No. 154</t>
  </si>
  <si>
    <t>Amount Received Vide DIRECT CREDIT TO BANK No.90427245 Through Kotak Mahindra Bank</t>
  </si>
  <si>
    <t>16/08/2019</t>
  </si>
  <si>
    <t>OTHER CHARGESN:153 / BILL NO :24213</t>
  </si>
  <si>
    <t>NSE Normal Settlement No. 153</t>
  </si>
  <si>
    <t>14/08/2019</t>
  </si>
  <si>
    <t>OTHER CHARGESN:152 / BILL NO :21882</t>
  </si>
  <si>
    <t>NSE Normal Settlement No. 152</t>
  </si>
  <si>
    <t>13/08/2019</t>
  </si>
  <si>
    <t>OTHER CHARGESN:151 / BILL NO :19824</t>
  </si>
  <si>
    <t>NSE Normal Settlement No. 151</t>
  </si>
  <si>
    <t>OTHER CHARGESN:150 / BILL NO :20086</t>
  </si>
  <si>
    <t>NSE Normal Settlement No. 150</t>
  </si>
  <si>
    <t>OTHER CHARGESN:149 / BILL NO :19870</t>
  </si>
  <si>
    <t>NSE Normal Settlement No. 149</t>
  </si>
  <si>
    <t>OTHER CHARGESN:148 / BILL NO :21448</t>
  </si>
  <si>
    <t>NSE Normal Settlement No. 148</t>
  </si>
  <si>
    <t>OTHER CHARGESN:147 / BILL NO :20651</t>
  </si>
  <si>
    <t>NSE Normal Settlement No. 147</t>
  </si>
  <si>
    <t>Amount Received Vide DIRECT CREDIT TO BANK No.89340768 Through Kotak Mahindra Bank</t>
  </si>
  <si>
    <t>Amount Received Vide DIRECT CREDIT TO BANK No.89126442 Through Kotak Mahindra Bank</t>
  </si>
  <si>
    <t>SMS Charges for the period Jul 29, 2019 to Sep 28, 2019 reversed as per offer</t>
  </si>
  <si>
    <t>31/07/2019</t>
  </si>
  <si>
    <t>SMS Charges for the period Jul 29, 2019 to Sep 28, 2019</t>
  </si>
  <si>
    <t>30/07/2019</t>
  </si>
  <si>
    <t>Being the amount levied towards KRA Uploading / Modification Charges</t>
  </si>
  <si>
    <t>Being Account Opening Fees Debited For Code</t>
  </si>
  <si>
    <t>Row Labels</t>
  </si>
  <si>
    <t>(blank)</t>
  </si>
  <si>
    <t>Grand Total</t>
  </si>
  <si>
    <t>Sum of Debit</t>
  </si>
  <si>
    <t>Sum of Credit</t>
  </si>
  <si>
    <t>INDUSINBK</t>
  </si>
  <si>
    <t>ICICIBANK</t>
  </si>
  <si>
    <t>City</t>
  </si>
  <si>
    <t>Earn</t>
  </si>
  <si>
    <t>City CC1</t>
  </si>
  <si>
    <t>City CC2</t>
  </si>
  <si>
    <t>SBI CC</t>
  </si>
  <si>
    <t>HDFC CC</t>
  </si>
  <si>
    <t>Rent</t>
  </si>
  <si>
    <t>Home Rent</t>
  </si>
  <si>
    <t>Nits</t>
  </si>
  <si>
    <t>Home Expenses</t>
  </si>
  <si>
    <t>Home Food</t>
  </si>
  <si>
    <t>Total</t>
  </si>
  <si>
    <t>HDFC ACC PL</t>
  </si>
  <si>
    <t>CANBANK</t>
  </si>
  <si>
    <t>NTPC</t>
  </si>
  <si>
    <t>INDBANK</t>
  </si>
  <si>
    <t>NATIONALALUM</t>
  </si>
  <si>
    <t>YES</t>
  </si>
  <si>
    <t>INFY</t>
  </si>
  <si>
    <t>Other</t>
  </si>
  <si>
    <t>BROKRAGE</t>
  </si>
  <si>
    <t>TRUNOVER CHARGES</t>
  </si>
  <si>
    <t>Brokerage Calculate</t>
  </si>
  <si>
    <t>No of Share</t>
  </si>
  <si>
    <t>Buy Value</t>
  </si>
  <si>
    <t>Sell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</si>
</sst>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b/>
      <sz val="8"/>
      <color rgb="FF444444"/>
      <name val="Inherit"/>
    </font>
    <font>
      <sz val="8"/>
      <color rgb="FF4B4D4D"/>
      <name val="Arial"/>
      <family val="2"/>
    </font>
    <font>
      <sz val="6"/>
      <color rgb="FF666666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55025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212425"/>
      </left>
      <right style="medium">
        <color rgb="FF212425"/>
      </right>
      <top style="medium">
        <color rgb="FF212425"/>
      </top>
      <bottom style="medium">
        <color rgb="FF212425"/>
      </bottom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BEBEBE"/>
      </bottom>
      <diagonal/>
    </border>
    <border>
      <left style="medium">
        <color rgb="FF212425"/>
      </left>
      <right/>
      <top style="medium">
        <color rgb="FF212425"/>
      </top>
      <bottom style="medium">
        <color rgb="FF212425"/>
      </bottom>
      <diagonal/>
    </border>
    <border>
      <left/>
      <right style="medium">
        <color rgb="FF212425"/>
      </right>
      <top style="medium">
        <color rgb="FF212425"/>
      </top>
      <bottom style="medium">
        <color rgb="FF21242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0" fontId="2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  <xf numFmtId="0" fontId="4" fillId="0" borderId="3" xfId="0" applyFont="1" applyBorder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10" fontId="5" fillId="3" borderId="0" xfId="0" applyNumberFormat="1" applyFont="1" applyFill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10" fontId="5" fillId="2" borderId="4" xfId="0" applyNumberFormat="1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10" fontId="5" fillId="2" borderId="0" xfId="0" applyNumberFormat="1" applyFont="1" applyFill="1" applyAlignment="1">
      <alignment vertical="center" wrapText="1"/>
    </xf>
    <xf numFmtId="10" fontId="5" fillId="2" borderId="0" xfId="0" applyNumberFormat="1" applyFont="1" applyFill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6" fillId="3" borderId="6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14" fontId="0" fillId="0" borderId="0" xfId="0" applyNumberFormat="1"/>
    <xf numFmtId="14" fontId="6" fillId="3" borderId="6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3" borderId="2" xfId="0" applyFill="1" applyBorder="1" applyAlignment="1">
      <alignment horizontal="left" vertical="center"/>
    </xf>
    <xf numFmtId="0" fontId="0" fillId="0" borderId="2" xfId="0" applyBorder="1"/>
    <xf numFmtId="0" fontId="6" fillId="5" borderId="0" xfId="0" applyFont="1" applyFill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" fillId="5" borderId="0" xfId="1" applyFill="1" applyAlignment="1">
      <alignment horizontal="left" vertical="center" wrapText="1"/>
    </xf>
    <xf numFmtId="0" fontId="1" fillId="5" borderId="6" xfId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469900</xdr:colOff>
      <xdr:row>24</xdr:row>
      <xdr:rowOff>165452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37100" cy="4585052"/>
        </a:xfrm>
        <a:prstGeom prst="rect">
          <a:avLst/>
        </a:prstGeom>
      </xdr:spPr>
    </xdr:pic>
    <xdr:clientData/>
  </xdr:twoCellAnchor>
  <xdr:twoCellAnchor editAs="oneCell">
    <xdr:from>
      <xdr:col>8</xdr:col>
      <xdr:colOff>37395</xdr:colOff>
      <xdr:row>3</xdr:row>
      <xdr:rowOff>152400</xdr:rowOff>
    </xdr:from>
    <xdr:to>
      <xdr:col>16</xdr:col>
      <xdr:colOff>387977</xdr:colOff>
      <xdr:row>19</xdr:row>
      <xdr:rowOff>146402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195" y="704850"/>
          <a:ext cx="5227382" cy="2940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57150</xdr:colOff>
      <xdr:row>1</xdr:row>
      <xdr:rowOff>95250</xdr:rowOff>
    </xdr:to>
    <xdr:pic>
      <xdr:nvPicPr>
        <xdr:cNvPr id="2" name="Picture 1" descr="https://www.kotaksecurities.com/resources/trading/images/asc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571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67.824800231479" createdVersion="4" refreshedVersion="4" minRefreshableVersion="3" recordCount="170">
  <cacheSource type="worksheet">
    <worksheetSource ref="A1:G171" sheet="Sheet6"/>
  </cacheSource>
  <cacheFields count="7">
    <cacheField name="Date" numFmtId="0">
      <sharedItems containsDate="1" containsBlank="1" containsMixedTypes="1" minDate="2019-01-08T00:00:00" maxDate="2019-12-10T00:00:00"/>
    </cacheField>
    <cacheField name="Exchange" numFmtId="0">
      <sharedItems containsBlank="1"/>
    </cacheField>
    <cacheField name="Type" numFmtId="0">
      <sharedItems containsBlank="1" count="4">
        <m/>
        <s v="JV"/>
        <s v="NSE"/>
        <s v="REC"/>
      </sharedItems>
    </cacheField>
    <cacheField name="Narration" numFmtId="0">
      <sharedItems containsBlank="1"/>
    </cacheField>
    <cacheField name="Debit" numFmtId="0">
      <sharedItems containsString="0" containsBlank="1" containsNumber="1" minValue="0" maxValue="3603852.8"/>
    </cacheField>
    <cacheField name="Credit" numFmtId="0">
      <sharedItems containsString="0" containsBlank="1" containsNumber="1" minValue="0" maxValue="3603852.8"/>
    </cacheField>
    <cacheField name="Balance" numFmtId="0">
      <sharedItems containsString="0" containsBlank="1" containsNumber="1" minValue="-349567" maxValue="9793130.77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m/>
    <m/>
    <x v="0"/>
    <m/>
    <m/>
    <m/>
    <m/>
  </r>
  <r>
    <s v="27/10/2019"/>
    <s v="NSEDERV"/>
    <x v="0"/>
    <s v="Mark to market profit And Loss on open derivative positions"/>
    <n v="60775"/>
    <n v="0"/>
    <n v="4856006.03"/>
  </r>
  <r>
    <s v="27/10/2019"/>
    <s v="NSEDERV"/>
    <x v="0"/>
    <s v="Derivative SPAN Margin on open position"/>
    <n v="110840"/>
    <n v="0"/>
    <n v="4795231.03"/>
  </r>
  <r>
    <s v="27/10/2019"/>
    <s v="NSEDERV"/>
    <x v="0"/>
    <s v="Derivative EXPOSURE Margin on open position"/>
    <n v="54340.02"/>
    <n v="0"/>
    <n v="4684391.03"/>
  </r>
  <r>
    <s v="25/10/2019"/>
    <s v="NSE"/>
    <x v="1"/>
    <s v="DP CHGS TILL THE MONTH OF SEP 2019"/>
    <n v="11566.81"/>
    <n v="0"/>
    <n v="4630051.01"/>
  </r>
  <r>
    <s v="25/10/2019"/>
    <s v="NSE"/>
    <x v="2"/>
    <s v="OTHER CHARGESN:198 / BILL NO :24663"/>
    <n v="403.41"/>
    <n v="0"/>
    <n v="4618484.2"/>
  </r>
  <r>
    <s v="25/10/2019"/>
    <s v="NSE"/>
    <x v="2"/>
    <s v="NSE Normal Settlement No. 198"/>
    <n v="0"/>
    <n v="1130256.73"/>
    <n v="4618080.79"/>
  </r>
  <r>
    <s v="24/10/2019"/>
    <s v="NSE"/>
    <x v="1"/>
    <s v="Retransfer Buy Billing from MF to NSE"/>
    <n v="305101.5"/>
    <n v="0"/>
    <n v="5748337.5199999996"/>
  </r>
  <r>
    <s v="24/10/2019"/>
    <s v="MF"/>
    <x v="1"/>
    <s v="Retransfer Buy Billing from MF to NSE"/>
    <n v="0"/>
    <n v="305101.5"/>
    <n v="5443236.0199999996"/>
  </r>
  <r>
    <s v="24/10/2019"/>
    <s v="NSE"/>
    <x v="2"/>
    <s v="OTHER CHARGESN:197 / BILL NO :31495"/>
    <n v="595.41"/>
    <n v="0"/>
    <n v="5748337.5199999996"/>
  </r>
  <r>
    <s v="24/10/2019"/>
    <s v="NSE"/>
    <x v="2"/>
    <s v="NSE Normal Settlement No. 197"/>
    <n v="384225.96"/>
    <n v="0"/>
    <n v="5747742.1100000003"/>
  </r>
  <r>
    <s v="23/10/2019"/>
    <s v="NSE"/>
    <x v="1"/>
    <s v="Retransfer Buy Billing from MF to NSE"/>
    <n v="762195.75"/>
    <n v="0"/>
    <n v="5363516.1500000004"/>
  </r>
  <r>
    <s v="23/10/2019"/>
    <s v="MF"/>
    <x v="1"/>
    <s v="Retransfer Buy Billing from MF to NSE"/>
    <n v="0"/>
    <n v="762195.75"/>
    <n v="4601320.4000000004"/>
  </r>
  <r>
    <s v="23/10/2019"/>
    <s v="NSE"/>
    <x v="2"/>
    <s v="OTHER CHARGESN:196 / BILL NO :27235"/>
    <n v="535.88"/>
    <n v="0"/>
    <n v="5363516.1500000004"/>
  </r>
  <r>
    <s v="23/10/2019"/>
    <s v="NSE"/>
    <x v="2"/>
    <s v="NSE Normal Settlement No. 196"/>
    <n v="11999.18"/>
    <n v="0"/>
    <n v="5362980.2699999996"/>
  </r>
  <r>
    <s v="22/10/2019"/>
    <s v="NSEDERV"/>
    <x v="0"/>
    <s v="STT on derivative trades for the day"/>
    <n v="71"/>
    <n v="0"/>
    <n v="5350981.09"/>
  </r>
  <r>
    <s v="22/10/2019"/>
    <s v="NSEDERV"/>
    <x v="0"/>
    <s v="OTHER CHARGES"/>
    <n v="34.24"/>
    <n v="0"/>
    <n v="5350910.09"/>
  </r>
  <r>
    <s v="22/10/2019"/>
    <s v="NSEDERV"/>
    <x v="0"/>
    <s v="GST on Brokerage"/>
    <n v="62.42"/>
    <n v="0"/>
    <n v="5350875.8499999996"/>
  </r>
  <r>
    <s v="22/10/2019"/>
    <s v="NSEDERV"/>
    <x v="0"/>
    <s v="Brokerage on derivative trades for the day"/>
    <n v="346.8"/>
    <n v="0"/>
    <n v="5350813.43"/>
  </r>
  <r>
    <s v="22/10/2019"/>
    <s v="NSE"/>
    <x v="1"/>
    <s v="Transfer Buy Billing from NSE to MF"/>
    <n v="0"/>
    <n v="2592724.4500000002"/>
    <n v="5350466.63"/>
  </r>
  <r>
    <s v="22/10/2019"/>
    <s v="NSE"/>
    <x v="1"/>
    <s v="Retransfer Buy Billing from MF to NSE"/>
    <n v="2483448.85"/>
    <n v="0"/>
    <n v="7943191.0800000001"/>
  </r>
  <r>
    <s v="22/10/2019"/>
    <s v="MF"/>
    <x v="1"/>
    <s v="Transfer Buy Billing from NSE to MF"/>
    <n v="2592724.4500000002"/>
    <n v="0"/>
    <n v="5459742.2300000004"/>
  </r>
  <r>
    <s v="22/10/2019"/>
    <s v="MF"/>
    <x v="1"/>
    <s v="Retransfer Buy Billing from MF to NSE"/>
    <n v="0"/>
    <n v="2483448.85"/>
    <n v="2867017.78"/>
  </r>
  <r>
    <s v="22/10/2019"/>
    <s v="NSE"/>
    <x v="2"/>
    <s v="OTHER CHARGESN:195 / BILL NO :23349"/>
    <n v="1202.42"/>
    <n v="0"/>
    <n v="5350466.63"/>
  </r>
  <r>
    <s v="22/10/2019"/>
    <s v="NSE"/>
    <x v="2"/>
    <s v="NSE Normal Settlement No. 195"/>
    <n v="97790.04"/>
    <n v="0"/>
    <n v="5349264.21"/>
  </r>
  <r>
    <s v="18/10/2019"/>
    <s v="NSE"/>
    <x v="1"/>
    <s v="Transfer Buy Billing from NSE to MF"/>
    <n v="0"/>
    <n v="2671235.1"/>
    <n v="5251474.17"/>
  </r>
  <r>
    <s v="18/10/2019"/>
    <s v="NSE"/>
    <x v="1"/>
    <s v="Retransfer Buy Billing from MF to NSE"/>
    <n v="1713213.45"/>
    <n v="0"/>
    <n v="7922709.2699999996"/>
  </r>
  <r>
    <s v="18/10/2019"/>
    <s v="MF"/>
    <x v="1"/>
    <s v="Transfer Buy Billing from NSE to MF"/>
    <n v="2671235.1"/>
    <n v="0"/>
    <n v="6209495.8200000003"/>
  </r>
  <r>
    <s v="18/10/2019"/>
    <s v="MF"/>
    <x v="1"/>
    <s v="Retransfer Buy Billing from MF to NSE"/>
    <n v="0"/>
    <n v="1713213.45"/>
    <n v="3538260.72"/>
  </r>
  <r>
    <s v="18/10/2019"/>
    <s v="NSE"/>
    <x v="2"/>
    <s v="OTHER CHARGESN:194 / BILL NO :21118"/>
    <n v="1036.78"/>
    <n v="0"/>
    <n v="5251474.17"/>
  </r>
  <r>
    <s v="18/10/2019"/>
    <s v="NSE"/>
    <x v="2"/>
    <s v="NSE Normal Settlement No. 194"/>
    <n v="956910.07999999996"/>
    <n v="0"/>
    <n v="5250437.3899999997"/>
  </r>
  <r>
    <s v="17/10/2019"/>
    <s v="NSE"/>
    <x v="1"/>
    <s v="Transfer Buy Billing from NSE to MF"/>
    <n v="0"/>
    <n v="2521582"/>
    <n v="4293527.3099999996"/>
  </r>
  <r>
    <s v="17/10/2019"/>
    <s v="NSE"/>
    <x v="1"/>
    <s v="Retransfer Buy Billing from MF to NSE"/>
    <n v="3522005.4"/>
    <n v="0"/>
    <n v="6815109.3099999996"/>
  </r>
  <r>
    <s v="17/10/2019"/>
    <s v="MF"/>
    <x v="1"/>
    <s v="Transfer Buy Billing from NSE to MF"/>
    <n v="2521582"/>
    <n v="0"/>
    <n v="3293103.91"/>
  </r>
  <r>
    <s v="17/10/2019"/>
    <s v="MF"/>
    <x v="1"/>
    <s v="Retransfer Buy Billing from MF to NSE"/>
    <n v="0"/>
    <n v="3522005.4"/>
    <n v="771521.91"/>
  </r>
  <r>
    <s v="17/10/2019"/>
    <s v="NSE"/>
    <x v="2"/>
    <s v="OTHER CHARGESN:193 / BILL NO :21887"/>
    <n v="1429.18"/>
    <n v="0"/>
    <n v="4293527.3099999996"/>
  </r>
  <r>
    <s v="17/10/2019"/>
    <s v="NSE"/>
    <x v="2"/>
    <s v="NSE Normal Settlement No. 193"/>
    <n v="0"/>
    <n v="1008974.94"/>
    <n v="4292098.13"/>
  </r>
  <r>
    <s v="16/10/2019"/>
    <s v="NSE"/>
    <x v="1"/>
    <s v="Transfer Buy Billing from NSE to MF"/>
    <n v="0"/>
    <n v="3603852.8"/>
    <n v="5301073.07"/>
  </r>
  <r>
    <s v="16/10/2019"/>
    <s v="NSE"/>
    <x v="1"/>
    <s v="Retransfer Buy Billing from MF to NSE"/>
    <n v="3260801.35"/>
    <n v="0"/>
    <n v="8904925.8699999992"/>
  </r>
  <r>
    <s v="16/10/2019"/>
    <s v="MF"/>
    <x v="1"/>
    <s v="Transfer Buy Billing from NSE to MF"/>
    <n v="3603852.8"/>
    <n v="0"/>
    <n v="5644124.5199999996"/>
  </r>
  <r>
    <s v="16/10/2019"/>
    <s v="MF"/>
    <x v="1"/>
    <s v="Retransfer Buy Billing from MF to NSE"/>
    <n v="0"/>
    <n v="3260801.35"/>
    <n v="2040271.72"/>
  </r>
  <r>
    <s v="16/10/2019"/>
    <s v="NSE"/>
    <x v="2"/>
    <s v="OTHER CHARGESN:192 / BILL NO :24099"/>
    <n v="1716.3"/>
    <n v="0"/>
    <n v="5301073.07"/>
  </r>
  <r>
    <s v="16/10/2019"/>
    <s v="NSE"/>
    <x v="2"/>
    <s v="NSE Normal Settlement No. 192"/>
    <n v="0"/>
    <n v="57324.81"/>
    <n v="5299356.7699999996"/>
  </r>
  <r>
    <s v="15/10/2019"/>
    <s v="NSE"/>
    <x v="1"/>
    <s v="Transfer Buy Billing from NSE to MF"/>
    <n v="0"/>
    <n v="657371.94999999995"/>
    <n v="5356681.58"/>
  </r>
  <r>
    <s v="15/10/2019"/>
    <s v="NSE"/>
    <x v="1"/>
    <s v="Retransfer Buy Billing from MF to NSE"/>
    <n v="601155.94999999995"/>
    <n v="0"/>
    <n v="6014053.5300000003"/>
  </r>
  <r>
    <s v="15/10/2019"/>
    <s v="MF"/>
    <x v="1"/>
    <s v="Transfer Buy Billing from NSE to MF"/>
    <n v="657371.94999999995"/>
    <n v="0"/>
    <n v="5412897.5800000001"/>
  </r>
  <r>
    <s v="15/10/2019"/>
    <s v="MF"/>
    <x v="1"/>
    <s v="Retransfer Buy Billing from MF to NSE"/>
    <n v="0"/>
    <n v="601155.94999999995"/>
    <n v="4755525.63"/>
  </r>
  <r>
    <s v="15/10/2019"/>
    <s v="NSE"/>
    <x v="2"/>
    <s v="OTHER CHARGESN:191 / BILL NO :20916"/>
    <n v="299.24"/>
    <n v="0"/>
    <n v="5356681.58"/>
  </r>
  <r>
    <s v="15/10/2019"/>
    <s v="NSE"/>
    <x v="2"/>
    <s v="NSE Normal Settlement No. 191"/>
    <n v="51880.14"/>
    <n v="0"/>
    <n v="5356382.34"/>
  </r>
  <r>
    <s v="14/10/2019"/>
    <s v="NSE"/>
    <x v="1"/>
    <s v="Transfer Buy Billing from NSE to MF"/>
    <n v="0"/>
    <n v="601155.94999999995"/>
    <n v="5304502.2"/>
  </r>
  <r>
    <s v="14/10/2019"/>
    <s v="NSE"/>
    <x v="1"/>
    <s v="Retransfer Buy Billing from MF to NSE"/>
    <n v="167680"/>
    <n v="0"/>
    <n v="5905658.1500000004"/>
  </r>
  <r>
    <s v="14/10/2019"/>
    <s v="MF"/>
    <x v="1"/>
    <s v="Transfer Buy Billing from NSE to MF"/>
    <n v="601155.94999999995"/>
    <n v="0"/>
    <n v="5737978.1500000004"/>
  </r>
  <r>
    <s v="14/10/2019"/>
    <s v="MF"/>
    <x v="1"/>
    <s v="Retransfer Buy Billing from MF to NSE"/>
    <n v="0"/>
    <n v="167680"/>
    <n v="5136822.2"/>
  </r>
  <r>
    <s v="14/10/2019"/>
    <s v="NSE"/>
    <x v="2"/>
    <s v="OTHER CHARGESN:190 / BILL NO :19674"/>
    <n v="525.22"/>
    <n v="0"/>
    <n v="5304502.2"/>
  </r>
  <r>
    <s v="14/10/2019"/>
    <s v="NSE"/>
    <x v="2"/>
    <s v="NSE Normal Settlement No. 190"/>
    <n v="0"/>
    <n v="1016943.33"/>
    <n v="5303976.9800000004"/>
  </r>
  <r>
    <d v="2019-11-10T00:00:00"/>
    <s v="NSE"/>
    <x v="1"/>
    <s v="Transfer Buy Billing from NSE to MF"/>
    <n v="0"/>
    <n v="167680"/>
    <n v="6320920.3099999996"/>
  </r>
  <r>
    <d v="2019-11-10T00:00:00"/>
    <s v="MF"/>
    <x v="1"/>
    <s v="Transfer Buy Billing from NSE to MF"/>
    <n v="167680"/>
    <n v="0"/>
    <n v="6488600.3099999996"/>
  </r>
  <r>
    <d v="2019-11-10T00:00:00"/>
    <s v="NSE"/>
    <x v="2"/>
    <s v="OTHER CHARGESN:189 / BILL NO :20149"/>
    <n v="197.86"/>
    <n v="0"/>
    <n v="6320920.3099999996"/>
  </r>
  <r>
    <d v="2019-11-10T00:00:00"/>
    <s v="NSE"/>
    <x v="2"/>
    <s v="NSE Normal Settlement No. 189"/>
    <n v="0"/>
    <n v="500979.65"/>
    <n v="6320722.4500000002"/>
  </r>
  <r>
    <d v="2019-09-10T00:00:00"/>
    <s v="NSE"/>
    <x v="2"/>
    <s v="OTHER CHARGESN:187 / BILL NO :21542"/>
    <n v="240.92"/>
    <n v="0"/>
    <n v="6821702.0999999996"/>
  </r>
  <r>
    <d v="2019-09-10T00:00:00"/>
    <s v="NSE"/>
    <x v="2"/>
    <s v="NSE Normal Settlement No. 187"/>
    <n v="0"/>
    <n v="531362.51"/>
    <n v="6821461.1799999997"/>
  </r>
  <r>
    <d v="2019-07-10T00:00:00"/>
    <s v="NSE"/>
    <x v="2"/>
    <s v="OTHER CHARGESN:186 / BILL NO :22261"/>
    <n v="643.65"/>
    <n v="0"/>
    <n v="7352823.6900000004"/>
  </r>
  <r>
    <d v="2019-07-10T00:00:00"/>
    <s v="NSE"/>
    <x v="2"/>
    <s v="NSE Normal Settlement No. 186"/>
    <n v="161509.82"/>
    <n v="0"/>
    <n v="7352180.04"/>
  </r>
  <r>
    <d v="2019-04-10T00:00:00"/>
    <s v="NSE"/>
    <x v="2"/>
    <s v="OTHER CHARGESN:185 / BILL NO :26241"/>
    <n v="44.79"/>
    <n v="0"/>
    <n v="7190670.2199999997"/>
  </r>
  <r>
    <d v="2019-04-10T00:00:00"/>
    <s v="NSE"/>
    <x v="2"/>
    <s v="NSE Normal Settlement No. 185"/>
    <n v="0"/>
    <n v="320229.57"/>
    <n v="7190625.4299999997"/>
  </r>
  <r>
    <d v="2019-03-10T00:00:00"/>
    <s v="NSE"/>
    <x v="1"/>
    <s v="IC - INTEREST FOR THE MONTH OF September-2019"/>
    <n v="100049.15"/>
    <n v="0"/>
    <n v="7510855"/>
  </r>
  <r>
    <d v="2019-03-10T00:00:00"/>
    <s v="NSE"/>
    <x v="2"/>
    <s v="OTHER CHARGESN:184 / BILL NO :26959"/>
    <n v="531.02"/>
    <n v="0"/>
    <n v="7410805.8499999996"/>
  </r>
  <r>
    <d v="2019-03-10T00:00:00"/>
    <s v="NSE"/>
    <x v="2"/>
    <s v="NSE Normal Settlement No. 184"/>
    <n v="0"/>
    <n v="2382855.9500000002"/>
    <n v="7410274.8300000001"/>
  </r>
  <r>
    <d v="2019-01-10T00:00:00"/>
    <s v="NSE"/>
    <x v="1"/>
    <s v="SMS Charges for the period Sep 29, 2019 to Oct 28, 2019"/>
    <n v="59"/>
    <n v="0"/>
    <n v="9793130.7799999993"/>
  </r>
  <r>
    <d v="2019-01-10T00:00:00"/>
    <s v="NSE"/>
    <x v="2"/>
    <s v="OTHER CHARGESN:183 / BILL NO :23035"/>
    <n v="193.68"/>
    <n v="0"/>
    <n v="9793071.7799999993"/>
  </r>
  <r>
    <d v="2019-01-10T00:00:00"/>
    <s v="NSE"/>
    <x v="2"/>
    <s v="NSE Normal Settlement No. 183"/>
    <n v="1057027.33"/>
    <n v="0"/>
    <n v="9792878.0999999996"/>
  </r>
  <r>
    <s v="30/09/2019"/>
    <s v="NSE"/>
    <x v="2"/>
    <s v="OTHER CHARGESN:182 / BILL NO :23790"/>
    <n v="574.55999999999995"/>
    <n v="0"/>
    <n v="8735850.7699999996"/>
  </r>
  <r>
    <s v="30/09/2019"/>
    <s v="NSE"/>
    <x v="2"/>
    <s v="NSE Normal Settlement No. 182"/>
    <n v="339178.17"/>
    <n v="0"/>
    <n v="8735276.2100000009"/>
  </r>
  <r>
    <s v="27/09/2019"/>
    <s v="NSE"/>
    <x v="2"/>
    <s v="OTHER CHARGESN:181 / BILL NO :22844"/>
    <n v="341.68"/>
    <n v="0"/>
    <n v="8396098.0399999991"/>
  </r>
  <r>
    <s v="27/09/2019"/>
    <s v="NSE"/>
    <x v="2"/>
    <s v="NSE Normal Settlement No. 181"/>
    <n v="0"/>
    <n v="523093.15"/>
    <n v="8395756.3599999994"/>
  </r>
  <r>
    <s v="26/09/2019"/>
    <s v="NSE"/>
    <x v="2"/>
    <s v="OTHER CHARGESN:180 / BILL NO :25822"/>
    <n v="1245.6099999999999"/>
    <n v="0"/>
    <n v="8918849.5099999998"/>
  </r>
  <r>
    <s v="26/09/2019"/>
    <s v="NSE"/>
    <x v="2"/>
    <s v="NSE Normal Settlement No. 180"/>
    <n v="2355643.91"/>
    <n v="0"/>
    <n v="8917603.9000000004"/>
  </r>
  <r>
    <s v="25/09/2019"/>
    <s v="NSE"/>
    <x v="1"/>
    <s v="DP CHGS TILL THE MONTH OF AUG 2019"/>
    <n v="4060.89"/>
    <n v="0"/>
    <n v="6561959.9900000002"/>
  </r>
  <r>
    <s v="25/09/2019"/>
    <s v="NSE"/>
    <x v="2"/>
    <s v="OTHER CHARGESN:179 / BILL NO :33585"/>
    <n v="2288.16"/>
    <n v="0"/>
    <n v="6557899.0999999996"/>
  </r>
  <r>
    <s v="25/09/2019"/>
    <s v="NSE"/>
    <x v="2"/>
    <s v="NSE Normal Settlement No. 179"/>
    <n v="2022896.24"/>
    <n v="0"/>
    <n v="6555610.9400000004"/>
  </r>
  <r>
    <s v="24/09/2019"/>
    <s v="NSE"/>
    <x v="2"/>
    <s v="OTHER CHARGESN:178 / BILL NO :33779"/>
    <n v="2763.44"/>
    <n v="0"/>
    <n v="4532714.7"/>
  </r>
  <r>
    <s v="24/09/2019"/>
    <s v="NSE"/>
    <x v="2"/>
    <s v="NSE Normal Settlement No. 178"/>
    <n v="0"/>
    <n v="3515908.95"/>
    <n v="4529951.26"/>
  </r>
  <r>
    <s v="24/09/2019"/>
    <s v="NSE"/>
    <x v="3"/>
    <s v="Amount Received Vide DIRECT CREDIT TO BANK No.93123899 Through Kotak Mahindra Bank"/>
    <n v="0"/>
    <n v="150000"/>
    <n v="8045860.21"/>
  </r>
  <r>
    <s v="23/09/2019"/>
    <s v="NSE"/>
    <x v="2"/>
    <s v="OTHER CHARGESN:177 / BILL NO :20505"/>
    <n v="469.89"/>
    <n v="0"/>
    <n v="8195860.21"/>
  </r>
  <r>
    <s v="23/09/2019"/>
    <s v="NSE"/>
    <x v="2"/>
    <s v="NSE Normal Settlement No. 177"/>
    <n v="0"/>
    <n v="291273.84000000003"/>
    <n v="8195390.3200000003"/>
  </r>
  <r>
    <s v="20/09/2019"/>
    <s v="NSE"/>
    <x v="2"/>
    <s v="OTHER CHARGESN:176 / BILL NO :18157"/>
    <n v="1131.53"/>
    <n v="0"/>
    <n v="8486664.1600000001"/>
  </r>
  <r>
    <s v="20/09/2019"/>
    <s v="NSE"/>
    <x v="2"/>
    <s v="NSE Normal Settlement No. 176"/>
    <n v="431905.4"/>
    <n v="0"/>
    <n v="8485532.6300000008"/>
  </r>
  <r>
    <s v="19/09/2019"/>
    <s v="NSE"/>
    <x v="2"/>
    <s v="OTHER CHARGESN:175 / BILL NO :20666"/>
    <n v="57.61"/>
    <n v="0"/>
    <n v="8053627.2300000004"/>
  </r>
  <r>
    <s v="19/09/2019"/>
    <s v="NSE"/>
    <x v="2"/>
    <s v="NSE Normal Settlement No. 175"/>
    <n v="0"/>
    <n v="412020.26"/>
    <n v="8053569.6200000001"/>
  </r>
  <r>
    <s v="18/09/2019"/>
    <s v="NSE"/>
    <x v="2"/>
    <s v="OTHER CHARGESN:174 / BILL NO :20804"/>
    <n v="364.66"/>
    <n v="0"/>
    <n v="8465589.8800000008"/>
  </r>
  <r>
    <s v="18/09/2019"/>
    <s v="NSE"/>
    <x v="2"/>
    <s v="NSE Normal Settlement No. 174"/>
    <n v="780549.04"/>
    <n v="0"/>
    <n v="8465225.2200000007"/>
  </r>
  <r>
    <s v="18/09/2019"/>
    <s v="NSE"/>
    <x v="3"/>
    <s v="Amount Received Vide DIRECT CREDIT TO BANK No.92671632 Through Kotak Mahindra Bank"/>
    <n v="0"/>
    <n v="200000"/>
    <n v="7684676.1799999997"/>
  </r>
  <r>
    <s v="17/09/2019"/>
    <s v="NSE"/>
    <x v="2"/>
    <s v="OTHER CHARGESN:173 / BILL NO :19415"/>
    <n v="799.21"/>
    <n v="0"/>
    <n v="7884676.1799999997"/>
  </r>
  <r>
    <s v="17/09/2019"/>
    <s v="NSE"/>
    <x v="2"/>
    <s v="NSE Normal Settlement No. 173"/>
    <n v="871118"/>
    <n v="0"/>
    <n v="7883876.9699999997"/>
  </r>
  <r>
    <s v="16/09/2019"/>
    <s v="NSE"/>
    <x v="2"/>
    <s v="OTHER CHARGESN:172 / BILL NO :20597"/>
    <n v="1166.8399999999999"/>
    <n v="0"/>
    <n v="7012758.9699999997"/>
  </r>
  <r>
    <s v="16/09/2019"/>
    <s v="NSE"/>
    <x v="2"/>
    <s v="NSE Normal Settlement No. 172"/>
    <n v="0"/>
    <n v="466284.31"/>
    <n v="7011592.1299999999"/>
  </r>
  <r>
    <s v="16/09/2019"/>
    <s v="NSE"/>
    <x v="3"/>
    <s v="Amount Received Vide DIRECT CREDIT TO BANK No.92547758 Through Kotak Mahindra Bank"/>
    <n v="0"/>
    <n v="120000"/>
    <n v="7477876.4400000004"/>
  </r>
  <r>
    <s v="13/09/2019"/>
    <s v="NSE"/>
    <x v="2"/>
    <s v="OTHER CHARGESN:171 / BILL NO :23800"/>
    <n v="852.07"/>
    <n v="0"/>
    <n v="7597876.4400000004"/>
  </r>
  <r>
    <s v="13/09/2019"/>
    <s v="NSE"/>
    <x v="2"/>
    <s v="NSE Normal Settlement No. 171"/>
    <n v="1033126.01"/>
    <n v="0"/>
    <n v="7597024.3700000001"/>
  </r>
  <r>
    <s v="13/09/2019"/>
    <s v="NSE"/>
    <x v="3"/>
    <s v="Amount Received Vide DIRECT CREDIT TO BANK No.92333435 Through Kotak Mahindra Bank"/>
    <n v="0"/>
    <n v="200000"/>
    <n v="6563898.3600000003"/>
  </r>
  <r>
    <d v="2019-12-09T00:00:00"/>
    <s v="NSE"/>
    <x v="2"/>
    <s v="OTHER CHARGESN:170 / BILL NO :16765"/>
    <n v="809.77"/>
    <n v="0"/>
    <n v="6763898.3600000003"/>
  </r>
  <r>
    <d v="2019-12-09T00:00:00"/>
    <s v="NSE"/>
    <x v="2"/>
    <s v="NSE Normal Settlement No. 170"/>
    <n v="0"/>
    <n v="51679.519999999997"/>
    <n v="6763088.5899999999"/>
  </r>
  <r>
    <d v="2019-11-09T00:00:00"/>
    <s v="NSE"/>
    <x v="2"/>
    <s v="OTHER CHARGESN:169 / BILL NO :18464"/>
    <n v="678.18"/>
    <n v="0"/>
    <n v="6814768.1100000003"/>
  </r>
  <r>
    <d v="2019-11-09T00:00:00"/>
    <s v="NSE"/>
    <x v="2"/>
    <s v="NSE Normal Settlement No. 169"/>
    <n v="0"/>
    <n v="106834.11"/>
    <n v="6814089.9299999997"/>
  </r>
  <r>
    <d v="2019-09-09T00:00:00"/>
    <s v="NSE"/>
    <x v="2"/>
    <s v="OTHER CHARGESN:168 / BILL NO :17729"/>
    <n v="392.09"/>
    <n v="0"/>
    <n v="6920924.04"/>
  </r>
  <r>
    <d v="2019-09-09T00:00:00"/>
    <s v="NSE"/>
    <x v="2"/>
    <s v="NSE Normal Settlement No. 168"/>
    <n v="221851.29"/>
    <n v="0"/>
    <n v="6920531.9500000002"/>
  </r>
  <r>
    <d v="2019-06-09T00:00:00"/>
    <s v="NSE"/>
    <x v="2"/>
    <s v="OTHER CHARGESN:167 / BILL NO :18705"/>
    <n v="328.31"/>
    <n v="0"/>
    <n v="6698680.6600000001"/>
  </r>
  <r>
    <d v="2019-06-09T00:00:00"/>
    <s v="NSE"/>
    <x v="2"/>
    <s v="NSE Normal Settlement No. 167"/>
    <n v="428669.89"/>
    <n v="0"/>
    <n v="6698352.3499999996"/>
  </r>
  <r>
    <d v="2019-05-09T00:00:00"/>
    <s v="NSE"/>
    <x v="2"/>
    <s v="OTHER CHARGESN:166 / BILL NO :18598"/>
    <n v="475.16"/>
    <n v="0"/>
    <n v="6269682.46"/>
  </r>
  <r>
    <d v="2019-05-09T00:00:00"/>
    <s v="NSE"/>
    <x v="2"/>
    <s v="NSE Normal Settlement No. 166"/>
    <n v="882128.38"/>
    <n v="0"/>
    <n v="6269207.2999999998"/>
  </r>
  <r>
    <d v="2019-04-09T00:00:00"/>
    <s v="NSE"/>
    <x v="1"/>
    <s v="IC - INTEREST FOR THE MONTH OF August-2019"/>
    <n v="33650.080000000002"/>
    <n v="0"/>
    <n v="5387078.9199999999"/>
  </r>
  <r>
    <d v="2019-04-09T00:00:00"/>
    <s v="NSE"/>
    <x v="2"/>
    <s v="OTHER CHARGESN:165 / BILL NO :20517"/>
    <n v="789.53"/>
    <n v="0"/>
    <n v="5353428.84"/>
  </r>
  <r>
    <d v="2019-04-09T00:00:00"/>
    <s v="NSE"/>
    <x v="2"/>
    <s v="NSE Normal Settlement No. 165"/>
    <n v="0"/>
    <n v="321273.73"/>
    <n v="5352639.3099999996"/>
  </r>
  <r>
    <d v="2019-04-09T00:00:00"/>
    <s v="NSE"/>
    <x v="3"/>
    <s v="Amount Received Vide DIRECT CREDIT TO BANK No.91624026 Through Kotak Mahindra Bank"/>
    <n v="0"/>
    <n v="145000"/>
    <n v="5673913.04"/>
  </r>
  <r>
    <d v="2019-03-09T00:00:00"/>
    <s v="NSE"/>
    <x v="2"/>
    <s v="OTHER CHARGESN:164 / BILL NO :18978"/>
    <n v="933.56"/>
    <n v="0"/>
    <n v="5818913.04"/>
  </r>
  <r>
    <d v="2019-03-09T00:00:00"/>
    <s v="NSE"/>
    <x v="2"/>
    <s v="NSE Normal Settlement No. 164"/>
    <n v="1070399.53"/>
    <n v="0"/>
    <n v="5817979.4800000004"/>
  </r>
  <r>
    <s v="30/08/2019"/>
    <s v="NSE"/>
    <x v="2"/>
    <s v="OTHER CHARGESN:163 / BILL NO :19794"/>
    <n v="1114.67"/>
    <n v="0"/>
    <n v="4747579.95"/>
  </r>
  <r>
    <s v="30/08/2019"/>
    <s v="NSE"/>
    <x v="2"/>
    <s v="NSE Normal Settlement No. 163"/>
    <n v="2521856.8199999998"/>
    <n v="0"/>
    <n v="4746465.2800000003"/>
  </r>
  <r>
    <s v="29/08/2019"/>
    <s v="NSE"/>
    <x v="2"/>
    <s v="OTHER CHARGESN:162 / BILL NO :23368"/>
    <n v="3608.75"/>
    <n v="0"/>
    <n v="2224608.46"/>
  </r>
  <r>
    <s v="29/08/2019"/>
    <s v="NSE"/>
    <x v="2"/>
    <s v="NSE Normal Settlement No. 162"/>
    <n v="0"/>
    <n v="1386901.43"/>
    <n v="2220999.71"/>
  </r>
  <r>
    <s v="29/08/2019"/>
    <s v="NSE"/>
    <x v="3"/>
    <s v="Amount Received Vide DIRECT CREDIT TO BANK No.91138100 Through Kotak Mahindra Bank"/>
    <n v="0"/>
    <n v="200000"/>
    <n v="3607901.14"/>
  </r>
  <r>
    <s v="28/08/2019"/>
    <s v="NSE"/>
    <x v="2"/>
    <s v="OTHER CHARGESN:161 / BILL NO :20764"/>
    <n v="2967"/>
    <n v="0"/>
    <n v="3807901.14"/>
  </r>
  <r>
    <s v="28/08/2019"/>
    <s v="NSE"/>
    <x v="2"/>
    <s v="NSE Normal Settlement No. 161"/>
    <n v="638602.69999999995"/>
    <n v="0"/>
    <n v="3804934.14"/>
  </r>
  <r>
    <s v="28/08/2019"/>
    <s v="NSE"/>
    <x v="3"/>
    <s v="Amount Received Vide DIRECT CREDIT TO BANK No.91082552 Through Kotak Mahindra Bank"/>
    <n v="0"/>
    <n v="150000"/>
    <n v="3166331.44"/>
  </r>
  <r>
    <s v="27/08/2019"/>
    <s v="NSE"/>
    <x v="2"/>
    <s v="OTHER CHARGESN:160 / BILL NO :20836"/>
    <n v="253.51"/>
    <n v="0"/>
    <n v="3316331.44"/>
  </r>
  <r>
    <s v="27/08/2019"/>
    <s v="NSE"/>
    <x v="2"/>
    <s v="NSE Normal Settlement No. 160"/>
    <n v="0"/>
    <n v="274139.59999999998"/>
    <n v="3316077.93"/>
  </r>
  <r>
    <s v="26/08/2019"/>
    <s v="NSE"/>
    <x v="2"/>
    <s v="OTHER CHARGESN:159 / BILL NO :21843"/>
    <n v="337.07"/>
    <n v="0"/>
    <n v="3590217.53"/>
  </r>
  <r>
    <s v="26/08/2019"/>
    <s v="NSE"/>
    <x v="2"/>
    <s v="NSE Normal Settlement No. 159"/>
    <n v="0"/>
    <n v="885305.67"/>
    <n v="3589880.46"/>
  </r>
  <r>
    <s v="23/08/2019"/>
    <s v="NSE"/>
    <x v="2"/>
    <s v="OTHER CHARGESN:158 / BILL NO :19622"/>
    <n v="1036.71"/>
    <n v="0"/>
    <n v="4475186.13"/>
  </r>
  <r>
    <s v="23/08/2019"/>
    <s v="NSE"/>
    <x v="2"/>
    <s v="NSE Normal Settlement No. 158"/>
    <n v="1197661.07"/>
    <n v="0"/>
    <n v="4474149.42"/>
  </r>
  <r>
    <s v="22/08/2019"/>
    <s v="NSEDERV"/>
    <x v="0"/>
    <s v="STT on derivative trades for the day"/>
    <n v="0"/>
    <n v="0"/>
    <n v="3276488.35"/>
  </r>
  <r>
    <s v="22/08/2019"/>
    <s v="NSEDERV"/>
    <x v="0"/>
    <s v="OTHER CHARGES"/>
    <n v="78.930000000000007"/>
    <n v="0"/>
    <n v="3276488.35"/>
  </r>
  <r>
    <s v="22/08/2019"/>
    <s v="NSEDERV"/>
    <x v="0"/>
    <s v="Net Option Premium For The Day"/>
    <n v="997.5"/>
    <n v="0"/>
    <n v="3276409.42"/>
  </r>
  <r>
    <s v="22/08/2019"/>
    <s v="NSEDERV"/>
    <x v="0"/>
    <s v="GST on Brokerage"/>
    <n v="72"/>
    <n v="0"/>
    <n v="3275411.92"/>
  </r>
  <r>
    <s v="22/08/2019"/>
    <s v="NSEDERV"/>
    <x v="0"/>
    <s v="Brokerage on derivative trades for the day"/>
    <n v="400"/>
    <n v="0"/>
    <n v="3275339.92"/>
  </r>
  <r>
    <s v="22/08/2019"/>
    <s v="NSE"/>
    <x v="2"/>
    <s v="OTHER CHARGESN:157 / BILL NO :18416"/>
    <n v="1746.85"/>
    <n v="0"/>
    <n v="3274939.92"/>
  </r>
  <r>
    <s v="22/08/2019"/>
    <s v="NSE"/>
    <x v="2"/>
    <s v="NSE Normal Settlement No. 157"/>
    <n v="280.08"/>
    <n v="0"/>
    <n v="3273193.07"/>
  </r>
  <r>
    <s v="21/08/2019"/>
    <s v="NSEDERV"/>
    <x v="0"/>
    <s v="STT on derivative trades for the day"/>
    <n v="25"/>
    <n v="0"/>
    <n v="3272912.99"/>
  </r>
  <r>
    <s v="21/08/2019"/>
    <s v="NSEDERV"/>
    <x v="0"/>
    <s v="OTHER CHARGES"/>
    <n v="295"/>
    <n v="0"/>
    <n v="3272887.99"/>
  </r>
  <r>
    <s v="21/08/2019"/>
    <s v="NSEDERV"/>
    <x v="0"/>
    <s v="Net Option Premium For The Day"/>
    <n v="0"/>
    <n v="555"/>
    <n v="3272592.99"/>
  </r>
  <r>
    <s v="21/08/2019"/>
    <s v="NSEDERV"/>
    <x v="0"/>
    <s v="GST on Brokerage"/>
    <n v="455.49"/>
    <n v="0"/>
    <n v="3273147.99"/>
  </r>
  <r>
    <s v="21/08/2019"/>
    <s v="NSEDERV"/>
    <x v="0"/>
    <s v="Brokerage on derivative trades for the day"/>
    <n v="2530.4899999999998"/>
    <n v="0"/>
    <n v="3272692.5"/>
  </r>
  <r>
    <s v="21/08/2019"/>
    <s v="NSE"/>
    <x v="2"/>
    <s v="OTHER CHARGESN:156 / BILL NO :18532"/>
    <n v="1691.86"/>
    <n v="0"/>
    <n v="3270162.01"/>
  </r>
  <r>
    <s v="21/08/2019"/>
    <s v="NSE"/>
    <x v="2"/>
    <s v="NSE Normal Settlement No. 156"/>
    <n v="1767267.48"/>
    <n v="0"/>
    <n v="3268470.15"/>
  </r>
  <r>
    <s v="21/08/2019"/>
    <s v="NSE"/>
    <x v="3"/>
    <s v="Amount Received Vide DIRECT CREDIT TO BANK No.90582975 Through Kotak Mahindra Bank"/>
    <n v="0"/>
    <n v="150000"/>
    <n v="1501202.67"/>
  </r>
  <r>
    <s v="20/08/2019"/>
    <s v="NSE"/>
    <x v="2"/>
    <s v="OTHER CHARGESN:155 / BILL NO :18548"/>
    <n v="35.01"/>
    <n v="0"/>
    <n v="1651202.67"/>
  </r>
  <r>
    <s v="20/08/2019"/>
    <s v="NSE"/>
    <x v="2"/>
    <s v="NSE Normal Settlement No. 155"/>
    <n v="0"/>
    <n v="67911.72"/>
    <n v="1651167.66"/>
  </r>
  <r>
    <s v="19/08/2019"/>
    <s v="NSE"/>
    <x v="2"/>
    <s v="OTHER CHARGESN:154 / BILL NO :19950"/>
    <n v="1611.5"/>
    <n v="0"/>
    <n v="1719079.38"/>
  </r>
  <r>
    <s v="19/08/2019"/>
    <s v="NSE"/>
    <x v="2"/>
    <s v="NSE Normal Settlement No. 154"/>
    <n v="1296811.6499999999"/>
    <n v="0"/>
    <n v="1717467.88"/>
  </r>
  <r>
    <s v="19/08/2019"/>
    <s v="NSE"/>
    <x v="3"/>
    <s v="Amount Received Vide DIRECT CREDIT TO BANK No.90427245 Through Kotak Mahindra Bank"/>
    <n v="0"/>
    <n v="350000"/>
    <n v="420656.23"/>
  </r>
  <r>
    <s v="16/08/2019"/>
    <s v="NSE"/>
    <x v="2"/>
    <s v="OTHER CHARGESN:153 / BILL NO :24213"/>
    <n v="498.56"/>
    <n v="0"/>
    <n v="770656.23"/>
  </r>
  <r>
    <s v="16/08/2019"/>
    <s v="NSE"/>
    <x v="2"/>
    <s v="NSE Normal Settlement No. 153"/>
    <n v="0"/>
    <n v="376723.6"/>
    <n v="770157.67"/>
  </r>
  <r>
    <s v="14/08/2019"/>
    <s v="NSE"/>
    <x v="2"/>
    <s v="OTHER CHARGESN:152 / BILL NO :21882"/>
    <n v="1503.78"/>
    <n v="0"/>
    <n v="1146881.27"/>
  </r>
  <r>
    <s v="14/08/2019"/>
    <s v="NSE"/>
    <x v="2"/>
    <s v="NSE Normal Settlement No. 152"/>
    <n v="825966.33"/>
    <n v="0"/>
    <n v="1145377.49"/>
  </r>
  <r>
    <s v="13/08/2019"/>
    <s v="NSE"/>
    <x v="2"/>
    <s v="OTHER CHARGESN:151 / BILL NO :19824"/>
    <n v="853.1"/>
    <n v="0"/>
    <n v="319411.15999999997"/>
  </r>
  <r>
    <s v="13/08/2019"/>
    <s v="NSE"/>
    <x v="2"/>
    <s v="NSE Normal Settlement No. 151"/>
    <n v="0"/>
    <n v="276237.69"/>
    <n v="318558.06"/>
  </r>
  <r>
    <d v="2019-09-08T00:00:00"/>
    <s v="NSE"/>
    <x v="2"/>
    <s v="OTHER CHARGESN:150 / BILL NO :20086"/>
    <n v="203.08"/>
    <n v="0"/>
    <n v="594795.75"/>
  </r>
  <r>
    <d v="2019-09-08T00:00:00"/>
    <s v="NSE"/>
    <x v="2"/>
    <s v="NSE Normal Settlement No. 150"/>
    <n v="423365.46"/>
    <n v="0"/>
    <n v="594592.67000000004"/>
  </r>
  <r>
    <d v="2019-08-08T00:00:00"/>
    <s v="NSE"/>
    <x v="2"/>
    <s v="OTHER CHARGESN:149 / BILL NO :19870"/>
    <n v="1314.86"/>
    <n v="0"/>
    <n v="171227.21"/>
  </r>
  <r>
    <d v="2019-08-08T00:00:00"/>
    <s v="NSE"/>
    <x v="2"/>
    <s v="NSE Normal Settlement No. 149"/>
    <n v="19831.689999999999"/>
    <n v="0"/>
    <n v="169912.35"/>
  </r>
  <r>
    <d v="2019-07-08T00:00:00"/>
    <s v="NSE"/>
    <x v="2"/>
    <s v="OTHER CHARGESN:148 / BILL NO :21448"/>
    <n v="259.91000000000003"/>
    <n v="0"/>
    <n v="150080.66"/>
  </r>
  <r>
    <d v="2019-07-08T00:00:00"/>
    <s v="NSE"/>
    <x v="2"/>
    <s v="NSE Normal Settlement No. 148"/>
    <n v="397351.91"/>
    <n v="0"/>
    <n v="149820.75"/>
  </r>
  <r>
    <d v="2019-06-08T00:00:00"/>
    <s v="NSE"/>
    <x v="2"/>
    <s v="OTHER CHARGESN:147 / BILL NO :20651"/>
    <n v="24.04"/>
    <n v="0"/>
    <n v="-247531.16"/>
  </r>
  <r>
    <d v="2019-06-08T00:00:00"/>
    <s v="NSE"/>
    <x v="2"/>
    <s v="NSE Normal Settlement No. 147"/>
    <n v="102011.8"/>
    <n v="0"/>
    <n v="-247555.20000000001"/>
  </r>
  <r>
    <d v="2019-05-08T00:00:00"/>
    <s v="NSE"/>
    <x v="3"/>
    <s v="Amount Received Vide DIRECT CREDIT TO BANK No.89340768 Through Kotak Mahindra Bank"/>
    <n v="0"/>
    <n v="200000"/>
    <n v="-349567"/>
  </r>
  <r>
    <d v="2019-02-08T00:00:00"/>
    <s v="NSE"/>
    <x v="3"/>
    <s v="Amount Received Vide DIRECT CREDIT TO BANK No.89126442 Through Kotak Mahindra Bank"/>
    <n v="0"/>
    <n v="150000"/>
    <n v="-149567"/>
  </r>
  <r>
    <d v="2019-01-08T00:00:00"/>
    <s v="NSE"/>
    <x v="1"/>
    <s v="SMS Charges for the period Jul 29, 2019 to Sep 28, 2019 reversed as per offer"/>
    <n v="0"/>
    <n v="0.01"/>
    <n v="433"/>
  </r>
  <r>
    <s v="31/07/2019"/>
    <s v="NSE"/>
    <x v="1"/>
    <s v="SMS Charges for the period Jul 29, 2019 to Sep 28, 2019"/>
    <n v="0.01"/>
    <n v="0"/>
    <n v="433.01"/>
  </r>
  <r>
    <s v="30/07/2019"/>
    <s v="NSE"/>
    <x v="1"/>
    <s v="Being the amount levied towards KRA Uploading / Modification Charges"/>
    <n v="58"/>
    <n v="0"/>
    <n v="433"/>
  </r>
  <r>
    <s v="30/07/2019"/>
    <s v="NSE"/>
    <x v="1"/>
    <s v="Being Account Opening Fees Debited For Code"/>
    <n v="375"/>
    <n v="0"/>
    <n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" firstHeaderRow="0" firstDataRow="1" firstDataCol="1"/>
  <pivotFields count="7"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4" baseField="2" baseItem="0"/>
    <dataField name="Sum of Credit" fld="5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9" totalsRowShown="0">
  <autoFilter ref="A1:G19"/>
  <tableColumns count="7">
    <tableColumn id="1" name="Date"/>
    <tableColumn id="2" name="Exchange"/>
    <tableColumn id="3" name="Type"/>
    <tableColumn id="4" name="Narration"/>
    <tableColumn id="5" name="Debit"/>
    <tableColumn id="6" name="Credit"/>
    <tableColumn id="7" name="Ba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40" totalsRowShown="0">
  <autoFilter ref="A1:G40"/>
  <tableColumns count="7">
    <tableColumn id="1" name="Date"/>
    <tableColumn id="2" name="Exchange"/>
    <tableColumn id="3" name="Type"/>
    <tableColumn id="4" name="Narration"/>
    <tableColumn id="5" name="Debit"/>
    <tableColumn id="6" name="Credit"/>
    <tableColumn id="7" name="Bal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03" totalsRowShown="0">
  <autoFilter ref="A1:G103"/>
  <tableColumns count="7">
    <tableColumn id="1" name="Date" dataDxfId="0"/>
    <tableColumn id="2" name="Exchange"/>
    <tableColumn id="3" name="Type"/>
    <tableColumn id="4" name="Narration"/>
    <tableColumn id="5" name="Debit"/>
    <tableColumn id="6" name="Credit"/>
    <tableColumn id="7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javascript:display_table(1,2,1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A40" workbookViewId="0">
      <selection activeCell="G48" sqref="G48"/>
    </sheetView>
  </sheetViews>
  <sheetFormatPr defaultRowHeight="14.5"/>
  <cols>
    <col min="2" max="2" width="36.26953125" customWidth="1"/>
    <col min="3" max="3" width="10.453125" customWidth="1"/>
    <col min="5" max="5" width="11.54296875" customWidth="1"/>
    <col min="6" max="6" width="13.1796875" customWidth="1"/>
    <col min="7" max="7" width="11.1796875" customWidth="1"/>
    <col min="8" max="8" width="7.7265625" customWidth="1"/>
    <col min="9" max="9" width="10.1796875" customWidth="1"/>
    <col min="10" max="10" width="14.453125" customWidth="1"/>
  </cols>
  <sheetData>
    <row r="1" spans="1:18">
      <c r="A1" t="s">
        <v>66</v>
      </c>
      <c r="B1" t="s">
        <v>67</v>
      </c>
      <c r="C1" t="s">
        <v>68</v>
      </c>
      <c r="D1" t="s">
        <v>62</v>
      </c>
      <c r="E1" t="s">
        <v>63</v>
      </c>
      <c r="F1" t="s">
        <v>64</v>
      </c>
      <c r="G1" t="s">
        <v>73</v>
      </c>
      <c r="H1" t="s">
        <v>65</v>
      </c>
      <c r="I1" t="s">
        <v>74</v>
      </c>
      <c r="J1" t="s">
        <v>68</v>
      </c>
      <c r="K1" t="s">
        <v>72</v>
      </c>
      <c r="L1" t="s">
        <v>62</v>
      </c>
      <c r="M1" t="s">
        <v>63</v>
      </c>
      <c r="N1" t="s">
        <v>64</v>
      </c>
      <c r="O1" t="s">
        <v>73</v>
      </c>
      <c r="P1" t="s">
        <v>65</v>
      </c>
      <c r="Q1" t="s">
        <v>74</v>
      </c>
      <c r="R1" t="s">
        <v>75</v>
      </c>
    </row>
    <row r="2" spans="1:18">
      <c r="B2" t="s">
        <v>69</v>
      </c>
      <c r="C2" t="s">
        <v>2</v>
      </c>
      <c r="D2">
        <v>500</v>
      </c>
      <c r="E2">
        <v>1220.55</v>
      </c>
      <c r="F2">
        <v>1224.2</v>
      </c>
      <c r="G2">
        <f>F2-E2</f>
        <v>3.6500000000000909</v>
      </c>
      <c r="H2">
        <f>G2*D2</f>
        <v>1825.0000000000455</v>
      </c>
      <c r="I2">
        <v>1230</v>
      </c>
      <c r="J2" t="s">
        <v>61</v>
      </c>
      <c r="K2" t="s">
        <v>71</v>
      </c>
      <c r="L2">
        <v>500</v>
      </c>
      <c r="M2">
        <v>1305.82</v>
      </c>
      <c r="N2">
        <v>1318.5</v>
      </c>
      <c r="O2">
        <f>N2-M2</f>
        <v>12.680000000000064</v>
      </c>
      <c r="P2">
        <f>O2*L2</f>
        <v>6340.0000000000318</v>
      </c>
      <c r="Q2">
        <v>4238.2</v>
      </c>
      <c r="R2">
        <f>P2-Q2</f>
        <v>2101.800000000032</v>
      </c>
    </row>
    <row r="3" spans="1:18">
      <c r="B3" t="s">
        <v>69</v>
      </c>
      <c r="C3" t="s">
        <v>1</v>
      </c>
      <c r="D3">
        <v>500</v>
      </c>
      <c r="E3">
        <v>346.05</v>
      </c>
      <c r="F3">
        <v>355</v>
      </c>
      <c r="G3">
        <f>F3-E3</f>
        <v>8.9499999999999886</v>
      </c>
      <c r="H3">
        <f>G3*D3</f>
        <v>4474.9999999999945</v>
      </c>
      <c r="I3">
        <v>4287.6499999999996</v>
      </c>
    </row>
    <row r="4" spans="1:18">
      <c r="B4" t="s">
        <v>69</v>
      </c>
      <c r="C4" t="s">
        <v>1</v>
      </c>
      <c r="D4">
        <v>700</v>
      </c>
      <c r="E4">
        <v>356.8</v>
      </c>
      <c r="F4">
        <v>360</v>
      </c>
      <c r="G4">
        <f>F4-E4</f>
        <v>3.1999999999999886</v>
      </c>
      <c r="H4">
        <f>D4*G4</f>
        <v>2239.9999999999918</v>
      </c>
      <c r="I4">
        <v>1957.41</v>
      </c>
    </row>
    <row r="5" spans="1:18">
      <c r="B5" t="s">
        <v>70</v>
      </c>
      <c r="C5" t="s">
        <v>1</v>
      </c>
      <c r="D5">
        <v>700</v>
      </c>
      <c r="E5">
        <v>359.35</v>
      </c>
    </row>
    <row r="6" spans="1:18">
      <c r="B6" t="s">
        <v>69</v>
      </c>
      <c r="C6" t="s">
        <v>60</v>
      </c>
      <c r="D6">
        <v>300</v>
      </c>
      <c r="E6">
        <v>1326.7</v>
      </c>
      <c r="F6">
        <v>1334.9</v>
      </c>
      <c r="G6">
        <f>F6-E6</f>
        <v>8.2000000000000455</v>
      </c>
      <c r="H6">
        <f>G6*D6</f>
        <v>2460.0000000000136</v>
      </c>
      <c r="I6">
        <v>1990.62</v>
      </c>
    </row>
    <row r="7" spans="1:18">
      <c r="B7" t="s">
        <v>69</v>
      </c>
      <c r="C7" t="s">
        <v>60</v>
      </c>
      <c r="D7">
        <v>300</v>
      </c>
      <c r="E7">
        <v>1331.5</v>
      </c>
      <c r="F7">
        <v>1335.9</v>
      </c>
      <c r="G7">
        <f>F7-E7</f>
        <v>4.4000000000000909</v>
      </c>
      <c r="H7">
        <f>G7*D7</f>
        <v>1320.0000000000273</v>
      </c>
      <c r="I7">
        <v>895.41</v>
      </c>
    </row>
    <row r="8" spans="1:18">
      <c r="B8" t="s">
        <v>70</v>
      </c>
      <c r="C8" t="s">
        <v>3</v>
      </c>
      <c r="D8">
        <v>500</v>
      </c>
      <c r="E8">
        <v>1276.4000000000001</v>
      </c>
      <c r="H8">
        <f>SUM(H2:H7)</f>
        <v>12320.000000000075</v>
      </c>
      <c r="I8">
        <f>SUM(I2:I7)</f>
        <v>10361.09</v>
      </c>
      <c r="J8">
        <f>H8-I8</f>
        <v>1958.9100000000744</v>
      </c>
      <c r="Q8">
        <f>I8+Q2</f>
        <v>14599.29</v>
      </c>
    </row>
    <row r="11" spans="1:18">
      <c r="B11" t="s">
        <v>70</v>
      </c>
      <c r="C11" t="s">
        <v>53</v>
      </c>
      <c r="D11">
        <v>250</v>
      </c>
      <c r="E11">
        <v>1233</v>
      </c>
      <c r="F11">
        <v>1248</v>
      </c>
      <c r="G11">
        <f>F11-E11</f>
        <v>15</v>
      </c>
      <c r="H11">
        <f>G11*D11</f>
        <v>3750</v>
      </c>
      <c r="I11">
        <f>E11*D11+F11*D11</f>
        <v>620250</v>
      </c>
    </row>
    <row r="12" spans="1:18">
      <c r="B12" t="s">
        <v>70</v>
      </c>
      <c r="C12" t="s">
        <v>76</v>
      </c>
      <c r="D12">
        <v>300</v>
      </c>
      <c r="E12">
        <v>2115</v>
      </c>
      <c r="F12">
        <v>2133</v>
      </c>
      <c r="G12">
        <f>F12-E12</f>
        <v>18</v>
      </c>
      <c r="H12">
        <f>G12*D12</f>
        <v>5400</v>
      </c>
      <c r="I12">
        <f t="shared" ref="I12:I19" si="0">E12*D12+F12*D12</f>
        <v>1274400</v>
      </c>
    </row>
    <row r="13" spans="1:18">
      <c r="B13" s="1" t="s">
        <v>70</v>
      </c>
      <c r="C13" s="1" t="s">
        <v>77</v>
      </c>
      <c r="D13" s="1">
        <v>500</v>
      </c>
      <c r="E13" s="1">
        <v>1812</v>
      </c>
      <c r="F13" s="1"/>
      <c r="G13" s="1"/>
      <c r="H13" s="1"/>
      <c r="I13">
        <f t="shared" si="0"/>
        <v>906000</v>
      </c>
    </row>
    <row r="14" spans="1:18">
      <c r="B14" t="s">
        <v>69</v>
      </c>
      <c r="C14" t="s">
        <v>78</v>
      </c>
      <c r="D14">
        <v>200</v>
      </c>
      <c r="E14">
        <v>1755.85</v>
      </c>
      <c r="F14">
        <v>1798</v>
      </c>
      <c r="G14">
        <f>F14-E14</f>
        <v>42.150000000000091</v>
      </c>
      <c r="H14">
        <f>G14*D14</f>
        <v>8430.0000000000182</v>
      </c>
      <c r="I14">
        <f t="shared" si="0"/>
        <v>710770</v>
      </c>
    </row>
    <row r="15" spans="1:18">
      <c r="B15" t="s">
        <v>69</v>
      </c>
      <c r="C15" t="s">
        <v>79</v>
      </c>
      <c r="D15">
        <v>1000</v>
      </c>
      <c r="E15">
        <v>272.35000000000002</v>
      </c>
      <c r="F15">
        <v>273.75</v>
      </c>
      <c r="G15">
        <f>F15-E15</f>
        <v>1.3999999999999773</v>
      </c>
      <c r="H15">
        <f>G15*D15</f>
        <v>1399.9999999999773</v>
      </c>
      <c r="I15">
        <f t="shared" si="0"/>
        <v>546100</v>
      </c>
    </row>
    <row r="16" spans="1:18">
      <c r="B16" t="s">
        <v>69</v>
      </c>
      <c r="C16" t="s">
        <v>3</v>
      </c>
      <c r="D16">
        <v>300</v>
      </c>
      <c r="E16">
        <v>1329.05</v>
      </c>
      <c r="F16">
        <v>1334</v>
      </c>
      <c r="G16">
        <f>F16-E16</f>
        <v>4.9500000000000455</v>
      </c>
      <c r="H16">
        <f>G16*D16</f>
        <v>1485.0000000000136</v>
      </c>
      <c r="I16">
        <f t="shared" si="0"/>
        <v>798915</v>
      </c>
    </row>
    <row r="17" spans="2:9">
      <c r="B17" t="s">
        <v>69</v>
      </c>
      <c r="C17" t="s">
        <v>80</v>
      </c>
      <c r="D17">
        <v>300</v>
      </c>
      <c r="E17">
        <v>1459.8</v>
      </c>
      <c r="F17">
        <v>1465</v>
      </c>
      <c r="G17">
        <f>F17-E17</f>
        <v>5.2000000000000455</v>
      </c>
      <c r="H17">
        <f>G17*D17</f>
        <v>1560.0000000000136</v>
      </c>
      <c r="I17">
        <f t="shared" si="0"/>
        <v>877440</v>
      </c>
    </row>
    <row r="18" spans="2:9">
      <c r="B18" s="1" t="s">
        <v>69</v>
      </c>
      <c r="C18" s="1" t="s">
        <v>80</v>
      </c>
      <c r="D18" s="1">
        <v>300</v>
      </c>
      <c r="E18" s="1">
        <v>1460</v>
      </c>
      <c r="F18" s="1"/>
      <c r="G18" s="1"/>
      <c r="H18" s="1"/>
      <c r="I18">
        <f t="shared" si="0"/>
        <v>438000</v>
      </c>
    </row>
    <row r="19" spans="2:9">
      <c r="B19" t="s">
        <v>69</v>
      </c>
      <c r="C19" t="s">
        <v>81</v>
      </c>
      <c r="D19">
        <v>200</v>
      </c>
      <c r="E19">
        <v>4180</v>
      </c>
      <c r="F19">
        <v>4190</v>
      </c>
      <c r="G19">
        <f>F19-E19</f>
        <v>10</v>
      </c>
      <c r="H19">
        <f>G19*D19</f>
        <v>2000</v>
      </c>
      <c r="I19">
        <f t="shared" si="0"/>
        <v>1674000</v>
      </c>
    </row>
    <row r="20" spans="2:9">
      <c r="B20" t="s">
        <v>80</v>
      </c>
      <c r="C20" t="s">
        <v>82</v>
      </c>
      <c r="D20">
        <v>500</v>
      </c>
      <c r="E20">
        <v>1415.65</v>
      </c>
      <c r="I20">
        <f>E20*D20+F20*D20</f>
        <v>707825</v>
      </c>
    </row>
    <row r="21" spans="2:9">
      <c r="H21">
        <f>SUM(H11:H20)</f>
        <v>24025.000000000025</v>
      </c>
      <c r="I21">
        <f>SUM(I11:I20)</f>
        <v>8553700</v>
      </c>
    </row>
    <row r="25" spans="2:9">
      <c r="B25" t="s">
        <v>83</v>
      </c>
      <c r="C25">
        <v>377.6</v>
      </c>
      <c r="D25">
        <v>375</v>
      </c>
      <c r="E25">
        <v>1000</v>
      </c>
      <c r="F25">
        <f t="shared" ref="F25:F31" si="1">C25-D25</f>
        <v>2.6000000000000227</v>
      </c>
      <c r="G25">
        <f t="shared" ref="G25:G34" si="2">F25*E25</f>
        <v>2600.0000000000227</v>
      </c>
    </row>
    <row r="26" spans="2:9">
      <c r="B26" t="s">
        <v>83</v>
      </c>
      <c r="C26">
        <v>372.45</v>
      </c>
      <c r="D26">
        <v>371</v>
      </c>
      <c r="E26">
        <v>1000</v>
      </c>
      <c r="F26">
        <f t="shared" si="1"/>
        <v>1.4499999999999886</v>
      </c>
      <c r="G26">
        <f t="shared" si="2"/>
        <v>1449.9999999999886</v>
      </c>
    </row>
    <row r="27" spans="2:9">
      <c r="B27" t="s">
        <v>83</v>
      </c>
      <c r="C27">
        <v>369.3</v>
      </c>
      <c r="D27">
        <v>368</v>
      </c>
      <c r="E27">
        <v>1000</v>
      </c>
      <c r="F27">
        <f t="shared" si="1"/>
        <v>1.3000000000000114</v>
      </c>
      <c r="G27">
        <f t="shared" si="2"/>
        <v>1300.0000000000114</v>
      </c>
    </row>
    <row r="28" spans="2:9">
      <c r="B28" s="1" t="s">
        <v>83</v>
      </c>
      <c r="C28" s="1">
        <v>363</v>
      </c>
      <c r="D28" s="1">
        <v>367.5</v>
      </c>
      <c r="E28" s="1">
        <v>1000</v>
      </c>
      <c r="F28" s="1">
        <f t="shared" si="1"/>
        <v>-4.5</v>
      </c>
      <c r="G28" s="1">
        <f t="shared" si="2"/>
        <v>-4500</v>
      </c>
    </row>
    <row r="29" spans="2:9">
      <c r="B29" t="s">
        <v>84</v>
      </c>
      <c r="C29">
        <v>164</v>
      </c>
      <c r="D29">
        <v>163.30000000000001</v>
      </c>
      <c r="E29">
        <v>1000</v>
      </c>
      <c r="F29">
        <f t="shared" si="1"/>
        <v>0.69999999999998863</v>
      </c>
      <c r="G29">
        <f t="shared" si="2"/>
        <v>699.99999999998863</v>
      </c>
    </row>
    <row r="30" spans="2:9">
      <c r="B30" t="s">
        <v>85</v>
      </c>
      <c r="C30">
        <v>1252</v>
      </c>
      <c r="D30">
        <v>1241</v>
      </c>
      <c r="E30">
        <v>500</v>
      </c>
      <c r="F30">
        <f t="shared" si="1"/>
        <v>11</v>
      </c>
      <c r="G30">
        <f t="shared" si="2"/>
        <v>5500</v>
      </c>
    </row>
    <row r="31" spans="2:9">
      <c r="B31" t="s">
        <v>86</v>
      </c>
      <c r="C31">
        <v>1319</v>
      </c>
      <c r="D31">
        <v>1308.9000000000001</v>
      </c>
      <c r="E31">
        <v>200</v>
      </c>
      <c r="F31">
        <f t="shared" si="1"/>
        <v>10.099999999999909</v>
      </c>
      <c r="G31">
        <f t="shared" si="2"/>
        <v>2019.9999999999818</v>
      </c>
    </row>
    <row r="32" spans="2:9">
      <c r="B32" s="1" t="s">
        <v>86</v>
      </c>
      <c r="C32" s="1">
        <v>1323</v>
      </c>
      <c r="D32" s="1">
        <v>1320</v>
      </c>
      <c r="E32" s="1">
        <v>500</v>
      </c>
      <c r="F32" s="1">
        <f>D32-C32</f>
        <v>-3</v>
      </c>
      <c r="G32" s="1">
        <f t="shared" si="2"/>
        <v>-1500</v>
      </c>
    </row>
    <row r="33" spans="2:9">
      <c r="B33" t="s">
        <v>87</v>
      </c>
      <c r="C33">
        <v>386.15</v>
      </c>
      <c r="D33">
        <v>385</v>
      </c>
      <c r="E33">
        <v>5000</v>
      </c>
      <c r="F33">
        <f>C33-D33</f>
        <v>1.1499999999999773</v>
      </c>
      <c r="G33">
        <f t="shared" si="2"/>
        <v>5749.9999999998863</v>
      </c>
    </row>
    <row r="34" spans="2:9">
      <c r="B34" s="1" t="s">
        <v>87</v>
      </c>
      <c r="C34" s="1">
        <v>385</v>
      </c>
      <c r="D34" s="1">
        <v>388.55</v>
      </c>
      <c r="E34" s="1">
        <v>10000</v>
      </c>
      <c r="F34" s="1">
        <f>C34-D34</f>
        <v>-3.5500000000000114</v>
      </c>
      <c r="G34" s="1">
        <f t="shared" si="2"/>
        <v>-35500.000000000116</v>
      </c>
    </row>
    <row r="35" spans="2:9">
      <c r="H35" s="1">
        <f>SUM(G25:G34)</f>
        <v>-22180.000000000236</v>
      </c>
    </row>
    <row r="37" spans="2:9">
      <c r="B37" t="s">
        <v>87</v>
      </c>
      <c r="C37">
        <v>388</v>
      </c>
      <c r="D37">
        <v>390.6</v>
      </c>
      <c r="E37">
        <v>5000</v>
      </c>
      <c r="F37">
        <f t="shared" ref="F37:F43" si="3">D37-C37</f>
        <v>2.6000000000000227</v>
      </c>
      <c r="G37">
        <f>E37*F37</f>
        <v>13000.000000000113</v>
      </c>
    </row>
    <row r="38" spans="2:9">
      <c r="B38" t="s">
        <v>87</v>
      </c>
      <c r="C38">
        <v>386</v>
      </c>
      <c r="D38">
        <v>388.05</v>
      </c>
      <c r="E38">
        <v>5000</v>
      </c>
      <c r="F38">
        <f t="shared" si="3"/>
        <v>2.0500000000000114</v>
      </c>
      <c r="G38">
        <f t="shared" ref="G38:G43" si="4">F38*E38</f>
        <v>10250.000000000056</v>
      </c>
    </row>
    <row r="39" spans="2:9">
      <c r="B39" s="1" t="s">
        <v>87</v>
      </c>
      <c r="C39" s="1">
        <v>388</v>
      </c>
      <c r="D39" s="1">
        <v>385.7</v>
      </c>
      <c r="E39" s="1">
        <v>5000</v>
      </c>
      <c r="F39" s="1">
        <f t="shared" si="3"/>
        <v>-2.3000000000000114</v>
      </c>
      <c r="G39" s="1">
        <f t="shared" si="4"/>
        <v>-11500.000000000056</v>
      </c>
    </row>
    <row r="40" spans="2:9">
      <c r="B40" t="s">
        <v>276</v>
      </c>
      <c r="C40">
        <v>1301</v>
      </c>
      <c r="D40">
        <v>1310</v>
      </c>
      <c r="E40">
        <v>300</v>
      </c>
      <c r="F40">
        <f t="shared" si="3"/>
        <v>9</v>
      </c>
      <c r="G40">
        <f t="shared" si="4"/>
        <v>2700</v>
      </c>
    </row>
    <row r="41" spans="2:9">
      <c r="B41" t="s">
        <v>84</v>
      </c>
      <c r="C41">
        <v>171.2</v>
      </c>
      <c r="D41">
        <v>171.9</v>
      </c>
      <c r="E41">
        <v>10000</v>
      </c>
      <c r="F41">
        <f t="shared" si="3"/>
        <v>0.70000000000001705</v>
      </c>
      <c r="G41">
        <f t="shared" si="4"/>
        <v>7000.000000000171</v>
      </c>
    </row>
    <row r="42" spans="2:9">
      <c r="B42" t="s">
        <v>85</v>
      </c>
      <c r="C42">
        <v>1248.5</v>
      </c>
      <c r="D42">
        <v>1259</v>
      </c>
      <c r="E42">
        <v>500</v>
      </c>
      <c r="F42">
        <f t="shared" si="3"/>
        <v>10.5</v>
      </c>
      <c r="G42">
        <f t="shared" si="4"/>
        <v>5250</v>
      </c>
    </row>
    <row r="43" spans="2:9">
      <c r="B43" s="1" t="s">
        <v>277</v>
      </c>
      <c r="C43" s="1">
        <v>472.6</v>
      </c>
      <c r="D43" s="1">
        <v>471.5</v>
      </c>
      <c r="E43" s="1">
        <v>2000</v>
      </c>
      <c r="F43" s="1">
        <f t="shared" si="3"/>
        <v>-1.1000000000000227</v>
      </c>
      <c r="G43" s="1">
        <f t="shared" si="4"/>
        <v>-2200.0000000000455</v>
      </c>
    </row>
    <row r="44" spans="2:9">
      <c r="H44">
        <f>SUM(G37:G43)</f>
        <v>24500.00000000024</v>
      </c>
    </row>
    <row r="46" spans="2:9">
      <c r="B46" t="s">
        <v>79</v>
      </c>
      <c r="C46">
        <v>294.89999999999998</v>
      </c>
      <c r="D46">
        <v>296</v>
      </c>
      <c r="E46">
        <v>4000</v>
      </c>
      <c r="F46">
        <f>D46-C46</f>
        <v>1.1000000000000227</v>
      </c>
      <c r="G46">
        <f>E46*F46</f>
        <v>4400.0000000000909</v>
      </c>
      <c r="H46">
        <f>C46*E46</f>
        <v>1179600</v>
      </c>
      <c r="I46">
        <f>E46*D46</f>
        <v>1184000</v>
      </c>
    </row>
    <row r="47" spans="2:9">
      <c r="B47" t="s">
        <v>291</v>
      </c>
      <c r="C47">
        <v>202.8</v>
      </c>
      <c r="D47">
        <v>203.4</v>
      </c>
      <c r="E47">
        <v>5000</v>
      </c>
      <c r="F47">
        <f t="shared" ref="F47:F48" si="5">D47-C47</f>
        <v>0.59999999999999432</v>
      </c>
      <c r="G47">
        <f>F47*E47</f>
        <v>2999.9999999999718</v>
      </c>
      <c r="H47">
        <f t="shared" ref="H47:H57" si="6">C47*E47</f>
        <v>1014000</v>
      </c>
      <c r="I47">
        <f t="shared" ref="I47:I57" si="7">E47*D47</f>
        <v>1017000</v>
      </c>
    </row>
    <row r="48" spans="2:9">
      <c r="B48" t="s">
        <v>291</v>
      </c>
      <c r="C48">
        <v>203.3</v>
      </c>
      <c r="D48">
        <v>203.7</v>
      </c>
      <c r="E48">
        <v>5000</v>
      </c>
      <c r="F48">
        <f t="shared" si="5"/>
        <v>0.39999999999997726</v>
      </c>
      <c r="G48">
        <f>F48*E48</f>
        <v>1999.9999999998863</v>
      </c>
      <c r="H48">
        <f t="shared" si="6"/>
        <v>1016500</v>
      </c>
      <c r="I48">
        <f t="shared" si="7"/>
        <v>1018500</v>
      </c>
    </row>
    <row r="49" spans="2:12">
      <c r="B49" t="s">
        <v>291</v>
      </c>
      <c r="C49">
        <v>203</v>
      </c>
      <c r="D49">
        <v>204</v>
      </c>
      <c r="E49">
        <v>5000</v>
      </c>
      <c r="F49">
        <f>D49-C49</f>
        <v>1</v>
      </c>
      <c r="G49">
        <f>F49*E49</f>
        <v>5000</v>
      </c>
      <c r="H49">
        <f t="shared" si="6"/>
        <v>1015000</v>
      </c>
      <c r="I49">
        <f t="shared" si="7"/>
        <v>1020000</v>
      </c>
    </row>
    <row r="50" spans="2:12">
      <c r="B50" t="s">
        <v>291</v>
      </c>
      <c r="C50">
        <v>205</v>
      </c>
      <c r="D50">
        <v>205.5</v>
      </c>
      <c r="E50">
        <v>2000</v>
      </c>
      <c r="F50">
        <f>D50-C50</f>
        <v>0.5</v>
      </c>
      <c r="G50">
        <f>F50*E50</f>
        <v>1000</v>
      </c>
      <c r="H50">
        <f t="shared" si="6"/>
        <v>410000</v>
      </c>
      <c r="I50">
        <f t="shared" si="7"/>
        <v>411000</v>
      </c>
      <c r="J50">
        <f>SUM(H46:I50)</f>
        <v>9285600</v>
      </c>
      <c r="K50">
        <v>0.03</v>
      </c>
      <c r="L50">
        <f>J50*K50%</f>
        <v>2785.68</v>
      </c>
    </row>
    <row r="51" spans="2:12">
      <c r="B51" t="s">
        <v>291</v>
      </c>
      <c r="C51">
        <v>203.15</v>
      </c>
      <c r="D51">
        <v>203.8</v>
      </c>
      <c r="E51">
        <v>3000</v>
      </c>
      <c r="F51">
        <f>D51-C51</f>
        <v>0.65000000000000568</v>
      </c>
      <c r="G51">
        <f>F51*E51</f>
        <v>1950.0000000000171</v>
      </c>
      <c r="H51">
        <f t="shared" si="6"/>
        <v>609450</v>
      </c>
      <c r="I51">
        <f t="shared" si="7"/>
        <v>611400</v>
      </c>
      <c r="J51" t="s">
        <v>4</v>
      </c>
      <c r="K51">
        <v>0.01</v>
      </c>
      <c r="L51">
        <f>J50*K51%</f>
        <v>928.56000000000006</v>
      </c>
    </row>
    <row r="52" spans="2:12">
      <c r="B52" t="s">
        <v>292</v>
      </c>
      <c r="C52">
        <v>121.5</v>
      </c>
      <c r="D52">
        <v>121.35</v>
      </c>
      <c r="E52">
        <v>5000</v>
      </c>
      <c r="F52">
        <f>D52-C52</f>
        <v>-0.15000000000000568</v>
      </c>
      <c r="G52">
        <f>F52*E52</f>
        <v>-750.00000000002842</v>
      </c>
      <c r="H52">
        <f t="shared" si="6"/>
        <v>607500</v>
      </c>
      <c r="I52">
        <f t="shared" si="7"/>
        <v>606750</v>
      </c>
      <c r="L52" s="1" t="e">
        <f>#REF!-#REF!</f>
        <v>#REF!</v>
      </c>
    </row>
    <row r="53" spans="2:12">
      <c r="B53" t="s">
        <v>85</v>
      </c>
      <c r="C53">
        <v>1241.95</v>
      </c>
      <c r="D53">
        <v>1256</v>
      </c>
      <c r="E53">
        <v>500</v>
      </c>
      <c r="F53">
        <f>D53-C53</f>
        <v>14.049999999999955</v>
      </c>
      <c r="G53">
        <f>F53*E53</f>
        <v>7024.9999999999773</v>
      </c>
      <c r="H53">
        <f t="shared" si="6"/>
        <v>620975</v>
      </c>
      <c r="I53">
        <f t="shared" si="7"/>
        <v>628000</v>
      </c>
    </row>
    <row r="54" spans="2:12">
      <c r="B54" t="s">
        <v>296</v>
      </c>
      <c r="C54">
        <v>693.45</v>
      </c>
      <c r="D54">
        <v>693.3</v>
      </c>
      <c r="E54">
        <v>1000</v>
      </c>
      <c r="F54">
        <f>D54-C54</f>
        <v>-0.15000000000009095</v>
      </c>
      <c r="G54">
        <f>F54*E54</f>
        <v>-150.00000000009095</v>
      </c>
      <c r="H54">
        <f t="shared" si="6"/>
        <v>693450</v>
      </c>
      <c r="I54">
        <f t="shared" si="7"/>
        <v>693300</v>
      </c>
      <c r="J54">
        <v>3.25</v>
      </c>
      <c r="K54" s="1">
        <f>J54*85</f>
        <v>276.25</v>
      </c>
    </row>
    <row r="55" spans="2:12">
      <c r="B55" t="s">
        <v>293</v>
      </c>
      <c r="C55">
        <v>1292.0999999999999</v>
      </c>
      <c r="D55">
        <v>1297.3499999999999</v>
      </c>
      <c r="E55">
        <v>300</v>
      </c>
      <c r="F55">
        <f>D55-C55</f>
        <v>5.25</v>
      </c>
      <c r="G55">
        <f>F55*E55</f>
        <v>1575</v>
      </c>
      <c r="H55">
        <f t="shared" si="6"/>
        <v>387630</v>
      </c>
      <c r="I55">
        <f t="shared" si="7"/>
        <v>389205</v>
      </c>
    </row>
    <row r="56" spans="2:12">
      <c r="B56" t="s">
        <v>293</v>
      </c>
      <c r="C56">
        <v>1319.5</v>
      </c>
      <c r="D56">
        <v>1335.85</v>
      </c>
      <c r="E56">
        <v>300</v>
      </c>
      <c r="F56">
        <f>D56-C56</f>
        <v>16.349999999999909</v>
      </c>
      <c r="G56">
        <f>F56*E56</f>
        <v>4904.9999999999727</v>
      </c>
      <c r="H56">
        <f t="shared" si="6"/>
        <v>395850</v>
      </c>
      <c r="I56">
        <f t="shared" si="7"/>
        <v>400755</v>
      </c>
    </row>
    <row r="57" spans="2:12">
      <c r="B57" t="s">
        <v>293</v>
      </c>
      <c r="C57">
        <v>1311.95</v>
      </c>
      <c r="D57">
        <v>1320</v>
      </c>
      <c r="E57">
        <v>300</v>
      </c>
      <c r="F57">
        <f>D57-C57</f>
        <v>8.0499999999999545</v>
      </c>
      <c r="G57">
        <f t="shared" ref="G57" si="8">F57*E57</f>
        <v>2414.9999999999864</v>
      </c>
      <c r="H57">
        <f t="shared" si="6"/>
        <v>393585</v>
      </c>
      <c r="I57">
        <f t="shared" si="7"/>
        <v>396000</v>
      </c>
    </row>
    <row r="58" spans="2:12">
      <c r="B58" t="s">
        <v>293</v>
      </c>
      <c r="C58">
        <v>1316.6</v>
      </c>
      <c r="E58">
        <v>300</v>
      </c>
      <c r="G58" s="1">
        <f>SUM(G46:G57)</f>
        <v>32369.999999999782</v>
      </c>
      <c r="I58">
        <f>SUM(H46:I57)</f>
        <v>16719450</v>
      </c>
      <c r="J58">
        <v>0.03</v>
      </c>
      <c r="K58">
        <f>I58*J58%</f>
        <v>5015.8349999999991</v>
      </c>
      <c r="L58" t="s">
        <v>298</v>
      </c>
    </row>
    <row r="59" spans="2:12">
      <c r="B59" t="s">
        <v>294</v>
      </c>
      <c r="C59">
        <v>45.55</v>
      </c>
      <c r="E59">
        <v>1000</v>
      </c>
      <c r="J59">
        <v>0.01</v>
      </c>
      <c r="K59">
        <f>J59*I58%</f>
        <v>1671.9449999999999</v>
      </c>
      <c r="L59" t="s">
        <v>4</v>
      </c>
    </row>
    <row r="60" spans="2:12">
      <c r="B60" t="s">
        <v>295</v>
      </c>
      <c r="C60">
        <v>73.55</v>
      </c>
      <c r="E60">
        <v>1000</v>
      </c>
      <c r="J60">
        <v>3.25</v>
      </c>
      <c r="K60">
        <f>J60*160</f>
        <v>520</v>
      </c>
      <c r="L60" t="s">
        <v>299</v>
      </c>
    </row>
    <row r="61" spans="2:12">
      <c r="J61" t="s">
        <v>297</v>
      </c>
      <c r="K61">
        <v>1500</v>
      </c>
    </row>
    <row r="62" spans="2:12">
      <c r="K62" s="1">
        <f>SUM(K58:K61)</f>
        <v>8707.7799999999988</v>
      </c>
    </row>
    <row r="63" spans="2:12">
      <c r="K63" s="1">
        <f>G58-K62</f>
        <v>23662.219999999783</v>
      </c>
    </row>
    <row r="69" spans="2:5">
      <c r="B69" t="s">
        <v>301</v>
      </c>
      <c r="C69">
        <v>5000</v>
      </c>
    </row>
    <row r="70" spans="2:5">
      <c r="B70" t="s">
        <v>302</v>
      </c>
      <c r="C70">
        <v>203</v>
      </c>
      <c r="D70">
        <f>C70*C69</f>
        <v>1015000</v>
      </c>
    </row>
    <row r="71" spans="2:5">
      <c r="B71" t="s">
        <v>303</v>
      </c>
      <c r="C71">
        <v>204</v>
      </c>
      <c r="D71">
        <f>C71*C69</f>
        <v>1020000</v>
      </c>
    </row>
    <row r="72" spans="2:5" ht="15" thickBot="1"/>
    <row r="73" spans="2:5" ht="15" thickBot="1">
      <c r="B73" s="39" t="s">
        <v>300</v>
      </c>
      <c r="C73" s="40"/>
      <c r="D73" s="1">
        <f>SUM(D70:D71)</f>
        <v>2035000</v>
      </c>
    </row>
    <row r="74" spans="2:5" ht="21.5" thickBot="1">
      <c r="B74" s="8" t="s">
        <v>21</v>
      </c>
      <c r="C74" s="8">
        <v>2035000</v>
      </c>
    </row>
    <row r="75" spans="2:5" ht="15" thickBot="1">
      <c r="B75" s="8" t="s">
        <v>22</v>
      </c>
      <c r="C75" s="8">
        <v>997.15</v>
      </c>
      <c r="D75">
        <f>D73*E75%</f>
        <v>915.75</v>
      </c>
      <c r="E75">
        <v>4.4999999999999998E-2</v>
      </c>
    </row>
    <row r="76" spans="2:5" ht="15" thickBot="1">
      <c r="B76" s="8" t="s">
        <v>23</v>
      </c>
      <c r="C76" s="8">
        <v>256.41000000000003</v>
      </c>
      <c r="D76">
        <f>D73*E76%</f>
        <v>203.5</v>
      </c>
      <c r="E76">
        <v>0.01</v>
      </c>
    </row>
    <row r="77" spans="2:5" ht="21.5" thickBot="1">
      <c r="B77" s="8" t="s">
        <v>24</v>
      </c>
      <c r="C77" s="8">
        <v>4.07</v>
      </c>
    </row>
    <row r="78" spans="2:5" ht="15" thickBot="1">
      <c r="B78" s="8" t="s">
        <v>25</v>
      </c>
      <c r="C78" s="8">
        <v>40.700000000000003</v>
      </c>
    </row>
    <row r="79" spans="2:5" ht="21.5" thickBot="1">
      <c r="B79" s="8" t="s">
        <v>26</v>
      </c>
      <c r="C79" s="8">
        <v>65.12</v>
      </c>
    </row>
    <row r="80" spans="2:5" ht="15" thickBot="1">
      <c r="B80" s="8" t="s">
        <v>27</v>
      </c>
      <c r="C80" s="8">
        <v>191.209</v>
      </c>
    </row>
    <row r="81" spans="2:3" ht="21.5" thickBot="1">
      <c r="B81" s="8" t="s">
        <v>28</v>
      </c>
      <c r="C81" s="8">
        <v>1554.6590000000001</v>
      </c>
    </row>
    <row r="82" spans="2:3" ht="21.5" thickBot="1">
      <c r="B82" s="8" t="s">
        <v>29</v>
      </c>
      <c r="C82" s="8">
        <v>3445.3409999999999</v>
      </c>
    </row>
  </sheetData>
  <mergeCells count="1">
    <mergeCell ref="B73:C73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opLeftCell="A162" workbookViewId="0">
      <selection activeCell="I166" sqref="I166"/>
    </sheetView>
  </sheetViews>
  <sheetFormatPr defaultRowHeight="14.5"/>
  <cols>
    <col min="7" max="8" width="9.81640625" bestFit="1" customWidth="1"/>
  </cols>
  <sheetData>
    <row r="1" spans="1:7">
      <c r="A1" s="35" t="s">
        <v>89</v>
      </c>
      <c r="B1" s="33" t="s">
        <v>90</v>
      </c>
      <c r="C1" s="33" t="s">
        <v>91</v>
      </c>
      <c r="D1" s="37" t="s">
        <v>92</v>
      </c>
      <c r="E1" s="33" t="s">
        <v>93</v>
      </c>
      <c r="F1" s="33" t="s">
        <v>94</v>
      </c>
      <c r="G1" s="33" t="s">
        <v>95</v>
      </c>
    </row>
    <row r="2" spans="1:7">
      <c r="A2" s="36"/>
      <c r="B2" s="34"/>
      <c r="C2" s="34"/>
      <c r="D2" s="38"/>
      <c r="E2" s="34"/>
      <c r="F2" s="34"/>
      <c r="G2" s="34"/>
    </row>
    <row r="3" spans="1:7" ht="35">
      <c r="A3" s="22" t="s">
        <v>96</v>
      </c>
      <c r="B3" s="23" t="s">
        <v>97</v>
      </c>
      <c r="C3" s="23"/>
      <c r="D3" s="22" t="s">
        <v>98</v>
      </c>
      <c r="E3" s="23">
        <v>60775</v>
      </c>
      <c r="F3" s="23">
        <v>0</v>
      </c>
      <c r="G3" s="23">
        <v>4856006.03</v>
      </c>
    </row>
    <row r="4" spans="1:7" ht="21">
      <c r="A4" s="22" t="s">
        <v>96</v>
      </c>
      <c r="B4" s="23" t="s">
        <v>97</v>
      </c>
      <c r="C4" s="23"/>
      <c r="D4" s="22" t="s">
        <v>99</v>
      </c>
      <c r="E4" s="23">
        <v>110840</v>
      </c>
      <c r="F4" s="23">
        <v>0</v>
      </c>
      <c r="G4" s="23">
        <v>4795231.03</v>
      </c>
    </row>
    <row r="5" spans="1:7" ht="28">
      <c r="A5" s="22" t="s">
        <v>96</v>
      </c>
      <c r="B5" s="23" t="s">
        <v>97</v>
      </c>
      <c r="C5" s="23"/>
      <c r="D5" s="22" t="s">
        <v>100</v>
      </c>
      <c r="E5" s="23">
        <v>54340.02</v>
      </c>
      <c r="F5" s="23">
        <v>0</v>
      </c>
      <c r="G5" s="23">
        <v>4684391.03</v>
      </c>
    </row>
    <row r="6" spans="1:7" ht="21">
      <c r="A6" s="22" t="s">
        <v>101</v>
      </c>
      <c r="B6" s="23" t="s">
        <v>102</v>
      </c>
      <c r="C6" s="23" t="s">
        <v>103</v>
      </c>
      <c r="D6" s="22" t="s">
        <v>104</v>
      </c>
      <c r="E6" s="23">
        <v>11566.81</v>
      </c>
      <c r="F6" s="23">
        <v>0</v>
      </c>
      <c r="G6" s="23">
        <v>4630051.01</v>
      </c>
    </row>
    <row r="7" spans="1:7" ht="21">
      <c r="A7" s="22" t="s">
        <v>101</v>
      </c>
      <c r="B7" s="23" t="s">
        <v>102</v>
      </c>
      <c r="C7" s="23" t="s">
        <v>102</v>
      </c>
      <c r="D7" s="22" t="s">
        <v>105</v>
      </c>
      <c r="E7" s="23">
        <v>403.41</v>
      </c>
      <c r="F7" s="23">
        <v>0</v>
      </c>
      <c r="G7" s="23">
        <v>4618484.2</v>
      </c>
    </row>
    <row r="8" spans="1:7" ht="21">
      <c r="A8" s="22" t="s">
        <v>101</v>
      </c>
      <c r="B8" s="23" t="s">
        <v>102</v>
      </c>
      <c r="C8" s="23" t="s">
        <v>102</v>
      </c>
      <c r="D8" s="22" t="s">
        <v>106</v>
      </c>
      <c r="E8" s="23">
        <v>0</v>
      </c>
      <c r="F8" s="23">
        <v>1130256.73</v>
      </c>
      <c r="G8" s="23">
        <v>4618080.79</v>
      </c>
    </row>
    <row r="9" spans="1:7" ht="21">
      <c r="A9" s="22" t="s">
        <v>107</v>
      </c>
      <c r="B9" s="23" t="s">
        <v>102</v>
      </c>
      <c r="C9" s="23" t="s">
        <v>103</v>
      </c>
      <c r="D9" s="22" t="s">
        <v>108</v>
      </c>
      <c r="E9" s="23">
        <v>305101.5</v>
      </c>
      <c r="F9" s="23">
        <v>0</v>
      </c>
      <c r="G9" s="23">
        <v>5748337.5199999996</v>
      </c>
    </row>
    <row r="10" spans="1:7" ht="21">
      <c r="A10" s="22" t="s">
        <v>107</v>
      </c>
      <c r="B10" s="23" t="s">
        <v>109</v>
      </c>
      <c r="C10" s="23" t="s">
        <v>103</v>
      </c>
      <c r="D10" s="22" t="s">
        <v>110</v>
      </c>
      <c r="E10" s="23">
        <v>0</v>
      </c>
      <c r="F10" s="23">
        <v>305101.5</v>
      </c>
      <c r="G10" s="23">
        <v>5443236.0199999996</v>
      </c>
    </row>
    <row r="11" spans="1:7" ht="21">
      <c r="A11" s="22" t="s">
        <v>107</v>
      </c>
      <c r="B11" s="23" t="s">
        <v>102</v>
      </c>
      <c r="C11" s="23" t="s">
        <v>102</v>
      </c>
      <c r="D11" s="22" t="s">
        <v>111</v>
      </c>
      <c r="E11" s="23">
        <v>595.41</v>
      </c>
      <c r="F11" s="23">
        <v>0</v>
      </c>
      <c r="G11" s="23">
        <v>5748337.5199999996</v>
      </c>
    </row>
    <row r="12" spans="1:7" ht="21">
      <c r="A12" s="22" t="s">
        <v>107</v>
      </c>
      <c r="B12" s="23" t="s">
        <v>102</v>
      </c>
      <c r="C12" s="23" t="s">
        <v>102</v>
      </c>
      <c r="D12" s="22" t="s">
        <v>112</v>
      </c>
      <c r="E12" s="23">
        <v>384225.96</v>
      </c>
      <c r="F12" s="23">
        <v>0</v>
      </c>
      <c r="G12" s="23">
        <v>5747742.1100000003</v>
      </c>
    </row>
    <row r="13" spans="1:7" ht="21">
      <c r="A13" s="22" t="s">
        <v>113</v>
      </c>
      <c r="B13" s="23" t="s">
        <v>102</v>
      </c>
      <c r="C13" s="23" t="s">
        <v>103</v>
      </c>
      <c r="D13" s="22" t="s">
        <v>108</v>
      </c>
      <c r="E13" s="23">
        <v>762195.75</v>
      </c>
      <c r="F13" s="23">
        <v>0</v>
      </c>
      <c r="G13" s="23">
        <v>5363516.1500000004</v>
      </c>
    </row>
    <row r="14" spans="1:7" ht="21">
      <c r="A14" s="22" t="s">
        <v>113</v>
      </c>
      <c r="B14" s="23" t="s">
        <v>109</v>
      </c>
      <c r="C14" s="23" t="s">
        <v>103</v>
      </c>
      <c r="D14" s="22" t="s">
        <v>110</v>
      </c>
      <c r="E14" s="23">
        <v>0</v>
      </c>
      <c r="F14" s="23">
        <v>762195.75</v>
      </c>
      <c r="G14" s="23">
        <v>4601320.4000000004</v>
      </c>
    </row>
    <row r="15" spans="1:7" ht="21">
      <c r="A15" s="22" t="s">
        <v>113</v>
      </c>
      <c r="B15" s="23" t="s">
        <v>102</v>
      </c>
      <c r="C15" s="23" t="s">
        <v>102</v>
      </c>
      <c r="D15" s="22" t="s">
        <v>114</v>
      </c>
      <c r="E15" s="23">
        <v>535.88</v>
      </c>
      <c r="F15" s="23">
        <v>0</v>
      </c>
      <c r="G15" s="23">
        <v>5363516.1500000004</v>
      </c>
    </row>
    <row r="16" spans="1:7" ht="21">
      <c r="A16" s="22" t="s">
        <v>113</v>
      </c>
      <c r="B16" s="23" t="s">
        <v>102</v>
      </c>
      <c r="C16" s="23" t="s">
        <v>102</v>
      </c>
      <c r="D16" s="22" t="s">
        <v>115</v>
      </c>
      <c r="E16" s="23">
        <v>11999.18</v>
      </c>
      <c r="F16" s="23">
        <v>0</v>
      </c>
      <c r="G16" s="23">
        <v>5362980.2699999996</v>
      </c>
    </row>
    <row r="17" spans="1:7" ht="21">
      <c r="A17" s="22" t="s">
        <v>116</v>
      </c>
      <c r="B17" s="23" t="s">
        <v>97</v>
      </c>
      <c r="C17" s="23"/>
      <c r="D17" s="22" t="s">
        <v>117</v>
      </c>
      <c r="E17" s="23">
        <v>71</v>
      </c>
      <c r="F17" s="23">
        <v>0</v>
      </c>
      <c r="G17" s="23">
        <v>5350981.09</v>
      </c>
    </row>
    <row r="18" spans="1:7">
      <c r="A18" s="22" t="s">
        <v>116</v>
      </c>
      <c r="B18" s="23" t="s">
        <v>97</v>
      </c>
      <c r="C18" s="23"/>
      <c r="D18" s="22" t="s">
        <v>118</v>
      </c>
      <c r="E18" s="23">
        <v>34.24</v>
      </c>
      <c r="F18" s="23">
        <v>0</v>
      </c>
      <c r="G18" s="23">
        <v>5350910.09</v>
      </c>
    </row>
    <row r="19" spans="1:7">
      <c r="A19" s="22" t="s">
        <v>116</v>
      </c>
      <c r="B19" s="23" t="s">
        <v>97</v>
      </c>
      <c r="C19" s="23"/>
      <c r="D19" s="22" t="s">
        <v>119</v>
      </c>
      <c r="E19" s="23">
        <v>62.42</v>
      </c>
      <c r="F19" s="23">
        <v>0</v>
      </c>
      <c r="G19" s="23">
        <v>5350875.8499999996</v>
      </c>
    </row>
    <row r="20" spans="1:7" ht="21">
      <c r="A20" s="22" t="s">
        <v>116</v>
      </c>
      <c r="B20" s="23" t="s">
        <v>97</v>
      </c>
      <c r="C20" s="23"/>
      <c r="D20" s="22" t="s">
        <v>120</v>
      </c>
      <c r="E20" s="23">
        <v>346.8</v>
      </c>
      <c r="F20" s="23">
        <v>0</v>
      </c>
      <c r="G20" s="23">
        <v>5350813.43</v>
      </c>
    </row>
    <row r="21" spans="1:7" ht="21">
      <c r="A21" s="22" t="s">
        <v>116</v>
      </c>
      <c r="B21" s="23" t="s">
        <v>102</v>
      </c>
      <c r="C21" s="23" t="s">
        <v>103</v>
      </c>
      <c r="D21" s="22" t="s">
        <v>121</v>
      </c>
      <c r="E21" s="23">
        <v>0</v>
      </c>
      <c r="F21" s="23">
        <v>2592724.4500000002</v>
      </c>
      <c r="G21" s="23">
        <v>5350466.63</v>
      </c>
    </row>
    <row r="22" spans="1:7" ht="21">
      <c r="A22" s="22" t="s">
        <v>116</v>
      </c>
      <c r="B22" s="23" t="s">
        <v>102</v>
      </c>
      <c r="C22" s="23" t="s">
        <v>103</v>
      </c>
      <c r="D22" s="22" t="s">
        <v>108</v>
      </c>
      <c r="E22" s="23">
        <v>2483448.85</v>
      </c>
      <c r="F22" s="23">
        <v>0</v>
      </c>
      <c r="G22" s="23">
        <v>7943191.0800000001</v>
      </c>
    </row>
    <row r="23" spans="1:7" ht="21">
      <c r="A23" s="22" t="s">
        <v>116</v>
      </c>
      <c r="B23" s="23" t="s">
        <v>109</v>
      </c>
      <c r="C23" s="23" t="s">
        <v>103</v>
      </c>
      <c r="D23" s="22" t="s">
        <v>122</v>
      </c>
      <c r="E23" s="23">
        <v>2592724.4500000002</v>
      </c>
      <c r="F23" s="23">
        <v>0</v>
      </c>
      <c r="G23" s="23">
        <v>5459742.2300000004</v>
      </c>
    </row>
    <row r="24" spans="1:7" ht="21">
      <c r="A24" s="22" t="s">
        <v>116</v>
      </c>
      <c r="B24" s="23" t="s">
        <v>109</v>
      </c>
      <c r="C24" s="23" t="s">
        <v>103</v>
      </c>
      <c r="D24" s="22" t="s">
        <v>110</v>
      </c>
      <c r="E24" s="23">
        <v>0</v>
      </c>
      <c r="F24" s="23">
        <v>2483448.85</v>
      </c>
      <c r="G24" s="23">
        <v>2867017.78</v>
      </c>
    </row>
    <row r="25" spans="1:7" ht="21">
      <c r="A25" s="22" t="s">
        <v>116</v>
      </c>
      <c r="B25" s="23" t="s">
        <v>102</v>
      </c>
      <c r="C25" s="23" t="s">
        <v>102</v>
      </c>
      <c r="D25" s="22" t="s">
        <v>123</v>
      </c>
      <c r="E25" s="23">
        <v>1202.42</v>
      </c>
      <c r="F25" s="23">
        <v>0</v>
      </c>
      <c r="G25" s="23">
        <v>5350466.63</v>
      </c>
    </row>
    <row r="26" spans="1:7" ht="21">
      <c r="A26" s="22" t="s">
        <v>116</v>
      </c>
      <c r="B26" s="23" t="s">
        <v>102</v>
      </c>
      <c r="C26" s="23" t="s">
        <v>102</v>
      </c>
      <c r="D26" s="22" t="s">
        <v>124</v>
      </c>
      <c r="E26" s="23">
        <v>97790.04</v>
      </c>
      <c r="F26" s="23">
        <v>0</v>
      </c>
      <c r="G26" s="23">
        <v>5349264.21</v>
      </c>
    </row>
    <row r="27" spans="1:7" ht="21">
      <c r="A27" s="22" t="s">
        <v>125</v>
      </c>
      <c r="B27" s="23" t="s">
        <v>102</v>
      </c>
      <c r="C27" s="23" t="s">
        <v>103</v>
      </c>
      <c r="D27" s="22" t="s">
        <v>121</v>
      </c>
      <c r="E27" s="23">
        <v>0</v>
      </c>
      <c r="F27" s="23">
        <v>2671235.1</v>
      </c>
      <c r="G27" s="23">
        <v>5251474.17</v>
      </c>
    </row>
    <row r="28" spans="1:7" ht="21">
      <c r="A28" s="22" t="s">
        <v>125</v>
      </c>
      <c r="B28" s="23" t="s">
        <v>102</v>
      </c>
      <c r="C28" s="23" t="s">
        <v>103</v>
      </c>
      <c r="D28" s="22" t="s">
        <v>108</v>
      </c>
      <c r="E28" s="23">
        <v>1713213.45</v>
      </c>
      <c r="F28" s="23">
        <v>0</v>
      </c>
      <c r="G28" s="23">
        <v>7922709.2699999996</v>
      </c>
    </row>
    <row r="29" spans="1:7" ht="21">
      <c r="A29" s="22" t="s">
        <v>125</v>
      </c>
      <c r="B29" s="23" t="s">
        <v>109</v>
      </c>
      <c r="C29" s="23" t="s">
        <v>103</v>
      </c>
      <c r="D29" s="22" t="s">
        <v>122</v>
      </c>
      <c r="E29" s="23">
        <v>2671235.1</v>
      </c>
      <c r="F29" s="23">
        <v>0</v>
      </c>
      <c r="G29" s="23">
        <v>6209495.8200000003</v>
      </c>
    </row>
    <row r="30" spans="1:7" ht="21">
      <c r="A30" s="22" t="s">
        <v>125</v>
      </c>
      <c r="B30" s="23" t="s">
        <v>109</v>
      </c>
      <c r="C30" s="23" t="s">
        <v>103</v>
      </c>
      <c r="D30" s="22" t="s">
        <v>110</v>
      </c>
      <c r="E30" s="23">
        <v>0</v>
      </c>
      <c r="F30" s="23">
        <v>1713213.45</v>
      </c>
      <c r="G30" s="23">
        <v>3538260.72</v>
      </c>
    </row>
    <row r="31" spans="1:7" ht="21">
      <c r="A31" s="22" t="s">
        <v>125</v>
      </c>
      <c r="B31" s="23" t="s">
        <v>102</v>
      </c>
      <c r="C31" s="23" t="s">
        <v>102</v>
      </c>
      <c r="D31" s="22" t="s">
        <v>126</v>
      </c>
      <c r="E31" s="23">
        <v>1036.78</v>
      </c>
      <c r="F31" s="23">
        <v>0</v>
      </c>
      <c r="G31" s="23">
        <v>5251474.17</v>
      </c>
    </row>
    <row r="32" spans="1:7" ht="21">
      <c r="A32" s="22" t="s">
        <v>125</v>
      </c>
      <c r="B32" s="23" t="s">
        <v>102</v>
      </c>
      <c r="C32" s="23" t="s">
        <v>102</v>
      </c>
      <c r="D32" s="22" t="s">
        <v>127</v>
      </c>
      <c r="E32" s="23">
        <v>956910.07999999996</v>
      </c>
      <c r="F32" s="23">
        <v>0</v>
      </c>
      <c r="G32" s="23">
        <v>5250437.3899999997</v>
      </c>
    </row>
    <row r="33" spans="1:7" ht="21">
      <c r="A33" s="22" t="s">
        <v>128</v>
      </c>
      <c r="B33" s="23" t="s">
        <v>102</v>
      </c>
      <c r="C33" s="23" t="s">
        <v>103</v>
      </c>
      <c r="D33" s="22" t="s">
        <v>121</v>
      </c>
      <c r="E33" s="23">
        <v>0</v>
      </c>
      <c r="F33" s="23">
        <v>2521582</v>
      </c>
      <c r="G33" s="23">
        <v>4293527.3099999996</v>
      </c>
    </row>
    <row r="34" spans="1:7" ht="21">
      <c r="A34" s="22" t="s">
        <v>128</v>
      </c>
      <c r="B34" s="23" t="s">
        <v>102</v>
      </c>
      <c r="C34" s="23" t="s">
        <v>103</v>
      </c>
      <c r="D34" s="22" t="s">
        <v>108</v>
      </c>
      <c r="E34" s="23">
        <v>3522005.4</v>
      </c>
      <c r="F34" s="23">
        <v>0</v>
      </c>
      <c r="G34" s="23">
        <v>6815109.3099999996</v>
      </c>
    </row>
    <row r="35" spans="1:7" ht="21">
      <c r="A35" s="22" t="s">
        <v>128</v>
      </c>
      <c r="B35" s="23" t="s">
        <v>109</v>
      </c>
      <c r="C35" s="23" t="s">
        <v>103</v>
      </c>
      <c r="D35" s="22" t="s">
        <v>122</v>
      </c>
      <c r="E35" s="23">
        <v>2521582</v>
      </c>
      <c r="F35" s="23">
        <v>0</v>
      </c>
      <c r="G35" s="23">
        <v>3293103.91</v>
      </c>
    </row>
    <row r="36" spans="1:7" ht="21">
      <c r="A36" s="22" t="s">
        <v>128</v>
      </c>
      <c r="B36" s="23" t="s">
        <v>109</v>
      </c>
      <c r="C36" s="23" t="s">
        <v>103</v>
      </c>
      <c r="D36" s="22" t="s">
        <v>110</v>
      </c>
      <c r="E36" s="23">
        <v>0</v>
      </c>
      <c r="F36" s="23">
        <v>3522005.4</v>
      </c>
      <c r="G36" s="23">
        <v>771521.91</v>
      </c>
    </row>
    <row r="37" spans="1:7" ht="21">
      <c r="A37" s="22" t="s">
        <v>128</v>
      </c>
      <c r="B37" s="23" t="s">
        <v>102</v>
      </c>
      <c r="C37" s="23" t="s">
        <v>102</v>
      </c>
      <c r="D37" s="22" t="s">
        <v>129</v>
      </c>
      <c r="E37" s="23">
        <v>1429.18</v>
      </c>
      <c r="F37" s="23">
        <v>0</v>
      </c>
      <c r="G37" s="23">
        <v>4293527.3099999996</v>
      </c>
    </row>
    <row r="38" spans="1:7" ht="21">
      <c r="A38" s="22" t="s">
        <v>128</v>
      </c>
      <c r="B38" s="23" t="s">
        <v>102</v>
      </c>
      <c r="C38" s="23" t="s">
        <v>102</v>
      </c>
      <c r="D38" s="22" t="s">
        <v>130</v>
      </c>
      <c r="E38" s="23">
        <v>0</v>
      </c>
      <c r="F38" s="23">
        <v>1008974.94</v>
      </c>
      <c r="G38" s="23">
        <v>4292098.13</v>
      </c>
    </row>
    <row r="39" spans="1:7" ht="21">
      <c r="A39" s="22" t="s">
        <v>131</v>
      </c>
      <c r="B39" s="23" t="s">
        <v>102</v>
      </c>
      <c r="C39" s="23" t="s">
        <v>103</v>
      </c>
      <c r="D39" s="22" t="s">
        <v>121</v>
      </c>
      <c r="E39" s="23">
        <v>0</v>
      </c>
      <c r="F39" s="23">
        <v>3603852.8</v>
      </c>
      <c r="G39" s="23">
        <v>5301073.07</v>
      </c>
    </row>
    <row r="40" spans="1:7" ht="21">
      <c r="A40" s="22" t="s">
        <v>131</v>
      </c>
      <c r="B40" s="23" t="s">
        <v>102</v>
      </c>
      <c r="C40" s="23" t="s">
        <v>103</v>
      </c>
      <c r="D40" s="22" t="s">
        <v>108</v>
      </c>
      <c r="E40" s="23">
        <v>3260801.35</v>
      </c>
      <c r="F40" s="23">
        <v>0</v>
      </c>
      <c r="G40" s="23">
        <v>8904925.8699999992</v>
      </c>
    </row>
    <row r="41" spans="1:7" ht="21">
      <c r="A41" s="22" t="s">
        <v>131</v>
      </c>
      <c r="B41" s="23" t="s">
        <v>109</v>
      </c>
      <c r="C41" s="23" t="s">
        <v>103</v>
      </c>
      <c r="D41" s="22" t="s">
        <v>122</v>
      </c>
      <c r="E41" s="23">
        <v>3603852.8</v>
      </c>
      <c r="F41" s="23">
        <v>0</v>
      </c>
      <c r="G41" s="23">
        <v>5644124.5199999996</v>
      </c>
    </row>
    <row r="42" spans="1:7" ht="21">
      <c r="A42" s="22" t="s">
        <v>131</v>
      </c>
      <c r="B42" s="23" t="s">
        <v>109</v>
      </c>
      <c r="C42" s="23" t="s">
        <v>103</v>
      </c>
      <c r="D42" s="22" t="s">
        <v>110</v>
      </c>
      <c r="E42" s="23">
        <v>0</v>
      </c>
      <c r="F42" s="23">
        <v>3260801.35</v>
      </c>
      <c r="G42" s="23">
        <v>2040271.72</v>
      </c>
    </row>
    <row r="43" spans="1:7" ht="21">
      <c r="A43" s="22" t="s">
        <v>131</v>
      </c>
      <c r="B43" s="23" t="s">
        <v>102</v>
      </c>
      <c r="C43" s="23" t="s">
        <v>102</v>
      </c>
      <c r="D43" s="22" t="s">
        <v>132</v>
      </c>
      <c r="E43" s="23">
        <v>1716.3</v>
      </c>
      <c r="F43" s="23">
        <v>0</v>
      </c>
      <c r="G43" s="23">
        <v>5301073.07</v>
      </c>
    </row>
    <row r="44" spans="1:7" ht="21">
      <c r="A44" s="22" t="s">
        <v>131</v>
      </c>
      <c r="B44" s="23" t="s">
        <v>102</v>
      </c>
      <c r="C44" s="23" t="s">
        <v>102</v>
      </c>
      <c r="D44" s="22" t="s">
        <v>133</v>
      </c>
      <c r="E44" s="23">
        <v>0</v>
      </c>
      <c r="F44" s="23">
        <v>57324.81</v>
      </c>
      <c r="G44" s="23">
        <v>5299356.7699999996</v>
      </c>
    </row>
    <row r="45" spans="1:7" ht="21">
      <c r="A45" s="22" t="s">
        <v>134</v>
      </c>
      <c r="B45" s="23" t="s">
        <v>102</v>
      </c>
      <c r="C45" s="23" t="s">
        <v>103</v>
      </c>
      <c r="D45" s="22" t="s">
        <v>121</v>
      </c>
      <c r="E45" s="23">
        <v>0</v>
      </c>
      <c r="F45" s="23">
        <v>657371.94999999995</v>
      </c>
      <c r="G45" s="23">
        <v>5356681.58</v>
      </c>
    </row>
    <row r="46" spans="1:7" ht="21">
      <c r="A46" s="22" t="s">
        <v>134</v>
      </c>
      <c r="B46" s="23" t="s">
        <v>102</v>
      </c>
      <c r="C46" s="23" t="s">
        <v>103</v>
      </c>
      <c r="D46" s="22" t="s">
        <v>108</v>
      </c>
      <c r="E46" s="23">
        <v>601155.94999999995</v>
      </c>
      <c r="F46" s="23">
        <v>0</v>
      </c>
      <c r="G46" s="23">
        <v>6014053.5300000003</v>
      </c>
    </row>
    <row r="47" spans="1:7" ht="21">
      <c r="A47" s="22" t="s">
        <v>134</v>
      </c>
      <c r="B47" s="23" t="s">
        <v>109</v>
      </c>
      <c r="C47" s="23" t="s">
        <v>103</v>
      </c>
      <c r="D47" s="22" t="s">
        <v>122</v>
      </c>
      <c r="E47" s="23">
        <v>657371.94999999995</v>
      </c>
      <c r="F47" s="23">
        <v>0</v>
      </c>
      <c r="G47" s="23">
        <v>5412897.5800000001</v>
      </c>
    </row>
    <row r="48" spans="1:7" ht="21">
      <c r="A48" s="22" t="s">
        <v>134</v>
      </c>
      <c r="B48" s="23" t="s">
        <v>109</v>
      </c>
      <c r="C48" s="23" t="s">
        <v>103</v>
      </c>
      <c r="D48" s="22" t="s">
        <v>110</v>
      </c>
      <c r="E48" s="23">
        <v>0</v>
      </c>
      <c r="F48" s="23">
        <v>601155.94999999995</v>
      </c>
      <c r="G48" s="23">
        <v>4755525.63</v>
      </c>
    </row>
    <row r="49" spans="1:7" ht="21">
      <c r="A49" s="22" t="s">
        <v>134</v>
      </c>
      <c r="B49" s="23" t="s">
        <v>102</v>
      </c>
      <c r="C49" s="23" t="s">
        <v>102</v>
      </c>
      <c r="D49" s="22" t="s">
        <v>135</v>
      </c>
      <c r="E49" s="23">
        <v>299.24</v>
      </c>
      <c r="F49" s="23">
        <v>0</v>
      </c>
      <c r="G49" s="23">
        <v>5356681.58</v>
      </c>
    </row>
    <row r="50" spans="1:7" ht="21">
      <c r="A50" s="22" t="s">
        <v>134</v>
      </c>
      <c r="B50" s="23" t="s">
        <v>102</v>
      </c>
      <c r="C50" s="23" t="s">
        <v>102</v>
      </c>
      <c r="D50" s="22" t="s">
        <v>136</v>
      </c>
      <c r="E50" s="23">
        <v>51880.14</v>
      </c>
      <c r="F50" s="23">
        <v>0</v>
      </c>
      <c r="G50" s="23">
        <v>5356382.34</v>
      </c>
    </row>
    <row r="51" spans="1:7" ht="21">
      <c r="A51" s="22" t="s">
        <v>137</v>
      </c>
      <c r="B51" s="23" t="s">
        <v>102</v>
      </c>
      <c r="C51" s="23" t="s">
        <v>103</v>
      </c>
      <c r="D51" s="22" t="s">
        <v>121</v>
      </c>
      <c r="E51" s="23">
        <v>0</v>
      </c>
      <c r="F51" s="23">
        <v>601155.94999999995</v>
      </c>
      <c r="G51" s="23">
        <v>5304502.2</v>
      </c>
    </row>
    <row r="52" spans="1:7" ht="21">
      <c r="A52" s="22" t="s">
        <v>137</v>
      </c>
      <c r="B52" s="23" t="s">
        <v>102</v>
      </c>
      <c r="C52" s="23" t="s">
        <v>103</v>
      </c>
      <c r="D52" s="22" t="s">
        <v>108</v>
      </c>
      <c r="E52" s="23">
        <v>167680</v>
      </c>
      <c r="F52" s="23">
        <v>0</v>
      </c>
      <c r="G52" s="23">
        <v>5905658.1500000004</v>
      </c>
    </row>
    <row r="53" spans="1:7" ht="21">
      <c r="A53" s="22" t="s">
        <v>137</v>
      </c>
      <c r="B53" s="23" t="s">
        <v>109</v>
      </c>
      <c r="C53" s="23" t="s">
        <v>103</v>
      </c>
      <c r="D53" s="22" t="s">
        <v>122</v>
      </c>
      <c r="E53" s="23">
        <v>601155.94999999995</v>
      </c>
      <c r="F53" s="23">
        <v>0</v>
      </c>
      <c r="G53" s="23">
        <v>5737978.1500000004</v>
      </c>
    </row>
    <row r="54" spans="1:7" ht="21">
      <c r="A54" s="22" t="s">
        <v>137</v>
      </c>
      <c r="B54" s="23" t="s">
        <v>109</v>
      </c>
      <c r="C54" s="23" t="s">
        <v>103</v>
      </c>
      <c r="D54" s="22" t="s">
        <v>110</v>
      </c>
      <c r="E54" s="23">
        <v>0</v>
      </c>
      <c r="F54" s="23">
        <v>167680</v>
      </c>
      <c r="G54" s="23">
        <v>5136822.2</v>
      </c>
    </row>
    <row r="55" spans="1:7" ht="21">
      <c r="A55" s="22" t="s">
        <v>137</v>
      </c>
      <c r="B55" s="23" t="s">
        <v>102</v>
      </c>
      <c r="C55" s="23" t="s">
        <v>102</v>
      </c>
      <c r="D55" s="22" t="s">
        <v>138</v>
      </c>
      <c r="E55" s="23">
        <v>525.22</v>
      </c>
      <c r="F55" s="23">
        <v>0</v>
      </c>
      <c r="G55" s="23">
        <v>5304502.2</v>
      </c>
    </row>
    <row r="56" spans="1:7" ht="21">
      <c r="A56" s="22" t="s">
        <v>137</v>
      </c>
      <c r="B56" s="23" t="s">
        <v>102</v>
      </c>
      <c r="C56" s="23" t="s">
        <v>102</v>
      </c>
      <c r="D56" s="22" t="s">
        <v>139</v>
      </c>
      <c r="E56" s="23">
        <v>0</v>
      </c>
      <c r="F56" s="23">
        <v>1016943.33</v>
      </c>
      <c r="G56" s="23">
        <v>5303976.9800000004</v>
      </c>
    </row>
    <row r="57" spans="1:7" ht="21">
      <c r="A57" s="25">
        <v>43779</v>
      </c>
      <c r="B57" s="23" t="s">
        <v>102</v>
      </c>
      <c r="C57" s="23" t="s">
        <v>103</v>
      </c>
      <c r="D57" s="22" t="s">
        <v>121</v>
      </c>
      <c r="E57" s="23">
        <v>0</v>
      </c>
      <c r="F57" s="23">
        <v>167680</v>
      </c>
      <c r="G57" s="23">
        <v>6320920.3099999996</v>
      </c>
    </row>
    <row r="58" spans="1:7" ht="21">
      <c r="A58" s="25">
        <v>43779</v>
      </c>
      <c r="B58" s="23" t="s">
        <v>109</v>
      </c>
      <c r="C58" s="23" t="s">
        <v>103</v>
      </c>
      <c r="D58" s="22" t="s">
        <v>122</v>
      </c>
      <c r="E58" s="23">
        <v>167680</v>
      </c>
      <c r="F58" s="23">
        <v>0</v>
      </c>
      <c r="G58" s="23">
        <v>6488600.3099999996</v>
      </c>
    </row>
    <row r="59" spans="1:7" ht="21">
      <c r="A59" s="25">
        <v>43779</v>
      </c>
      <c r="B59" s="23" t="s">
        <v>102</v>
      </c>
      <c r="C59" s="23" t="s">
        <v>102</v>
      </c>
      <c r="D59" s="22" t="s">
        <v>140</v>
      </c>
      <c r="E59" s="23">
        <v>197.86</v>
      </c>
      <c r="F59" s="23">
        <v>0</v>
      </c>
      <c r="G59" s="23">
        <v>6320920.3099999996</v>
      </c>
    </row>
    <row r="60" spans="1:7" ht="21">
      <c r="A60" s="25">
        <v>43779</v>
      </c>
      <c r="B60" s="23" t="s">
        <v>102</v>
      </c>
      <c r="C60" s="23" t="s">
        <v>102</v>
      </c>
      <c r="D60" s="22" t="s">
        <v>141</v>
      </c>
      <c r="E60" s="23">
        <v>0</v>
      </c>
      <c r="F60" s="23">
        <v>500979.65</v>
      </c>
      <c r="G60" s="23">
        <v>6320722.4500000002</v>
      </c>
    </row>
    <row r="61" spans="1:7" ht="21">
      <c r="A61" s="25">
        <v>43718</v>
      </c>
      <c r="B61" s="23" t="s">
        <v>102</v>
      </c>
      <c r="C61" s="23" t="s">
        <v>102</v>
      </c>
      <c r="D61" s="22" t="s">
        <v>142</v>
      </c>
      <c r="E61" s="23">
        <v>240.92</v>
      </c>
      <c r="F61" s="23">
        <v>0</v>
      </c>
      <c r="G61" s="23">
        <v>6821702.0999999996</v>
      </c>
    </row>
    <row r="62" spans="1:7" ht="21">
      <c r="A62" s="25">
        <v>43718</v>
      </c>
      <c r="B62" s="23" t="s">
        <v>102</v>
      </c>
      <c r="C62" s="23" t="s">
        <v>102</v>
      </c>
      <c r="D62" s="22" t="s">
        <v>143</v>
      </c>
      <c r="E62" s="23">
        <v>0</v>
      </c>
      <c r="F62" s="23">
        <v>531362.51</v>
      </c>
      <c r="G62" s="23">
        <v>6821461.1799999997</v>
      </c>
    </row>
    <row r="63" spans="1:7" ht="21">
      <c r="A63" s="25">
        <v>43656</v>
      </c>
      <c r="B63" s="23" t="s">
        <v>102</v>
      </c>
      <c r="C63" s="23" t="s">
        <v>102</v>
      </c>
      <c r="D63" s="22" t="s">
        <v>144</v>
      </c>
      <c r="E63" s="23">
        <v>643.65</v>
      </c>
      <c r="F63" s="23">
        <v>0</v>
      </c>
      <c r="G63" s="23">
        <v>7352823.6900000004</v>
      </c>
    </row>
    <row r="64" spans="1:7" ht="21">
      <c r="A64" s="25">
        <v>43656</v>
      </c>
      <c r="B64" s="23" t="s">
        <v>102</v>
      </c>
      <c r="C64" s="23" t="s">
        <v>102</v>
      </c>
      <c r="D64" s="22" t="s">
        <v>145</v>
      </c>
      <c r="E64" s="23">
        <v>161509.82</v>
      </c>
      <c r="F64" s="23">
        <v>0</v>
      </c>
      <c r="G64" s="23">
        <v>7352180.04</v>
      </c>
    </row>
    <row r="65" spans="1:7" ht="21">
      <c r="A65" s="25">
        <v>43565</v>
      </c>
      <c r="B65" s="23" t="s">
        <v>102</v>
      </c>
      <c r="C65" s="23" t="s">
        <v>102</v>
      </c>
      <c r="D65" s="22" t="s">
        <v>146</v>
      </c>
      <c r="E65" s="23">
        <v>44.79</v>
      </c>
      <c r="F65" s="23">
        <v>0</v>
      </c>
      <c r="G65" s="23">
        <v>7190670.2199999997</v>
      </c>
    </row>
    <row r="66" spans="1:7" ht="21">
      <c r="A66" s="25">
        <v>43565</v>
      </c>
      <c r="B66" s="23" t="s">
        <v>102</v>
      </c>
      <c r="C66" s="23" t="s">
        <v>102</v>
      </c>
      <c r="D66" s="22" t="s">
        <v>147</v>
      </c>
      <c r="E66" s="23">
        <v>0</v>
      </c>
      <c r="F66" s="23">
        <v>320229.57</v>
      </c>
      <c r="G66" s="23">
        <v>7190625.4299999997</v>
      </c>
    </row>
    <row r="67" spans="1:7" ht="28">
      <c r="A67" s="25">
        <v>43534</v>
      </c>
      <c r="B67" s="23" t="s">
        <v>102</v>
      </c>
      <c r="C67" s="23" t="s">
        <v>103</v>
      </c>
      <c r="D67" s="22" t="s">
        <v>148</v>
      </c>
      <c r="E67" s="23">
        <v>100049.15</v>
      </c>
      <c r="F67" s="23">
        <v>0</v>
      </c>
      <c r="G67" s="23">
        <v>7510855</v>
      </c>
    </row>
    <row r="68" spans="1:7" ht="21">
      <c r="A68" s="25">
        <v>43534</v>
      </c>
      <c r="B68" s="23" t="s">
        <v>102</v>
      </c>
      <c r="C68" s="23" t="s">
        <v>102</v>
      </c>
      <c r="D68" s="22" t="s">
        <v>149</v>
      </c>
      <c r="E68" s="23">
        <v>531.02</v>
      </c>
      <c r="F68" s="23">
        <v>0</v>
      </c>
      <c r="G68" s="23">
        <v>7410805.8499999996</v>
      </c>
    </row>
    <row r="69" spans="1:7" ht="21">
      <c r="A69" s="25">
        <v>43534</v>
      </c>
      <c r="B69" s="23" t="s">
        <v>102</v>
      </c>
      <c r="C69" s="23" t="s">
        <v>102</v>
      </c>
      <c r="D69" s="22" t="s">
        <v>150</v>
      </c>
      <c r="E69" s="23">
        <v>0</v>
      </c>
      <c r="F69" s="23">
        <v>2382855.9500000002</v>
      </c>
      <c r="G69" s="23">
        <v>7410274.8300000001</v>
      </c>
    </row>
    <row r="70" spans="1:7" ht="28">
      <c r="A70" s="25">
        <v>43475</v>
      </c>
      <c r="B70" s="23" t="s">
        <v>102</v>
      </c>
      <c r="C70" s="23" t="s">
        <v>103</v>
      </c>
      <c r="D70" s="22" t="s">
        <v>151</v>
      </c>
      <c r="E70" s="23">
        <v>59</v>
      </c>
      <c r="F70" s="23">
        <v>0</v>
      </c>
      <c r="G70" s="23">
        <v>9793130.7799999993</v>
      </c>
    </row>
    <row r="71" spans="1:7" ht="21">
      <c r="A71" s="25">
        <v>43475</v>
      </c>
      <c r="B71" s="23" t="s">
        <v>102</v>
      </c>
      <c r="C71" s="23" t="s">
        <v>102</v>
      </c>
      <c r="D71" s="22" t="s">
        <v>152</v>
      </c>
      <c r="E71" s="23">
        <v>193.68</v>
      </c>
      <c r="F71" s="23">
        <v>0</v>
      </c>
      <c r="G71" s="23">
        <v>9793071.7799999993</v>
      </c>
    </row>
    <row r="72" spans="1:7" ht="21">
      <c r="A72" s="25">
        <v>43475</v>
      </c>
      <c r="B72" s="23" t="s">
        <v>102</v>
      </c>
      <c r="C72" s="23" t="s">
        <v>102</v>
      </c>
      <c r="D72" s="22" t="s">
        <v>153</v>
      </c>
      <c r="E72" s="23">
        <v>1057027.33</v>
      </c>
      <c r="F72" s="23">
        <v>0</v>
      </c>
      <c r="G72" s="23">
        <v>9792878.0999999996</v>
      </c>
    </row>
    <row r="73" spans="1:7" ht="21">
      <c r="A73" s="22" t="s">
        <v>154</v>
      </c>
      <c r="B73" s="23" t="s">
        <v>102</v>
      </c>
      <c r="C73" s="23" t="s">
        <v>102</v>
      </c>
      <c r="D73" s="22" t="s">
        <v>155</v>
      </c>
      <c r="E73" s="23">
        <v>574.55999999999995</v>
      </c>
      <c r="F73" s="23">
        <v>0</v>
      </c>
      <c r="G73" s="23">
        <v>8735850.7699999996</v>
      </c>
    </row>
    <row r="74" spans="1:7" ht="21">
      <c r="A74" s="22" t="s">
        <v>154</v>
      </c>
      <c r="B74" s="23" t="s">
        <v>102</v>
      </c>
      <c r="C74" s="23" t="s">
        <v>102</v>
      </c>
      <c r="D74" s="22" t="s">
        <v>156</v>
      </c>
      <c r="E74" s="23">
        <v>339178.17</v>
      </c>
      <c r="F74" s="23">
        <v>0</v>
      </c>
      <c r="G74" s="23">
        <v>8735276.2100000009</v>
      </c>
    </row>
    <row r="75" spans="1:7" ht="21">
      <c r="A75" s="22" t="s">
        <v>157</v>
      </c>
      <c r="B75" s="23" t="s">
        <v>102</v>
      </c>
      <c r="C75" s="23" t="s">
        <v>102</v>
      </c>
      <c r="D75" s="22" t="s">
        <v>158</v>
      </c>
      <c r="E75" s="23">
        <v>341.68</v>
      </c>
      <c r="F75" s="23">
        <v>0</v>
      </c>
      <c r="G75" s="23">
        <v>8396098.0399999991</v>
      </c>
    </row>
    <row r="76" spans="1:7" ht="21">
      <c r="A76" s="22" t="s">
        <v>157</v>
      </c>
      <c r="B76" s="23" t="s">
        <v>102</v>
      </c>
      <c r="C76" s="23" t="s">
        <v>102</v>
      </c>
      <c r="D76" s="22" t="s">
        <v>159</v>
      </c>
      <c r="E76" s="23">
        <v>0</v>
      </c>
      <c r="F76" s="23">
        <v>523093.15</v>
      </c>
      <c r="G76" s="23">
        <v>8395756.3599999994</v>
      </c>
    </row>
    <row r="77" spans="1:7" ht="21">
      <c r="A77" s="22" t="s">
        <v>160</v>
      </c>
      <c r="B77" s="23" t="s">
        <v>102</v>
      </c>
      <c r="C77" s="23" t="s">
        <v>102</v>
      </c>
      <c r="D77" s="22" t="s">
        <v>161</v>
      </c>
      <c r="E77" s="23">
        <v>1245.6099999999999</v>
      </c>
      <c r="F77" s="23">
        <v>0</v>
      </c>
      <c r="G77" s="23">
        <v>8918849.5099999998</v>
      </c>
    </row>
    <row r="78" spans="1:7" ht="21">
      <c r="A78" s="22" t="s">
        <v>160</v>
      </c>
      <c r="B78" s="23" t="s">
        <v>102</v>
      </c>
      <c r="C78" s="23" t="s">
        <v>102</v>
      </c>
      <c r="D78" s="22" t="s">
        <v>162</v>
      </c>
      <c r="E78" s="23">
        <v>2355643.91</v>
      </c>
      <c r="F78" s="23">
        <v>0</v>
      </c>
      <c r="G78" s="23">
        <v>8917603.9000000004</v>
      </c>
    </row>
    <row r="79" spans="1:7" ht="21">
      <c r="A79" s="22" t="s">
        <v>163</v>
      </c>
      <c r="B79" s="23" t="s">
        <v>102</v>
      </c>
      <c r="C79" s="23" t="s">
        <v>103</v>
      </c>
      <c r="D79" s="22" t="s">
        <v>164</v>
      </c>
      <c r="E79" s="23">
        <v>4060.89</v>
      </c>
      <c r="F79" s="23">
        <v>0</v>
      </c>
      <c r="G79" s="23">
        <v>6561959.9900000002</v>
      </c>
    </row>
    <row r="80" spans="1:7" ht="21">
      <c r="A80" s="22" t="s">
        <v>163</v>
      </c>
      <c r="B80" s="23" t="s">
        <v>102</v>
      </c>
      <c r="C80" s="23" t="s">
        <v>102</v>
      </c>
      <c r="D80" s="22" t="s">
        <v>165</v>
      </c>
      <c r="E80" s="23">
        <v>2288.16</v>
      </c>
      <c r="F80" s="23">
        <v>0</v>
      </c>
      <c r="G80" s="23">
        <v>6557899.0999999996</v>
      </c>
    </row>
    <row r="81" spans="1:7" ht="21">
      <c r="A81" s="22" t="s">
        <v>163</v>
      </c>
      <c r="B81" s="23" t="s">
        <v>102</v>
      </c>
      <c r="C81" s="23" t="s">
        <v>102</v>
      </c>
      <c r="D81" s="22" t="s">
        <v>166</v>
      </c>
      <c r="E81" s="23">
        <v>2022896.24</v>
      </c>
      <c r="F81" s="23">
        <v>0</v>
      </c>
      <c r="G81" s="23">
        <v>6555610.9400000004</v>
      </c>
    </row>
    <row r="82" spans="1:7" ht="21">
      <c r="A82" s="22" t="s">
        <v>167</v>
      </c>
      <c r="B82" s="23" t="s">
        <v>102</v>
      </c>
      <c r="C82" s="23" t="s">
        <v>102</v>
      </c>
      <c r="D82" s="22" t="s">
        <v>168</v>
      </c>
      <c r="E82" s="23">
        <v>2763.44</v>
      </c>
      <c r="F82" s="23">
        <v>0</v>
      </c>
      <c r="G82" s="23">
        <v>4532714.7</v>
      </c>
    </row>
    <row r="83" spans="1:7" ht="21">
      <c r="A83" s="22" t="s">
        <v>167</v>
      </c>
      <c r="B83" s="23" t="s">
        <v>102</v>
      </c>
      <c r="C83" s="23" t="s">
        <v>102</v>
      </c>
      <c r="D83" s="22" t="s">
        <v>169</v>
      </c>
      <c r="E83" s="23">
        <v>0</v>
      </c>
      <c r="F83" s="23">
        <v>3515908.95</v>
      </c>
      <c r="G83" s="23">
        <v>4529951.26</v>
      </c>
    </row>
    <row r="84" spans="1:7" ht="49">
      <c r="A84" s="22" t="s">
        <v>167</v>
      </c>
      <c r="B84" s="23" t="s">
        <v>102</v>
      </c>
      <c r="C84" s="23" t="s">
        <v>37</v>
      </c>
      <c r="D84" s="22" t="s">
        <v>170</v>
      </c>
      <c r="E84" s="23">
        <v>0</v>
      </c>
      <c r="F84" s="23">
        <v>150000</v>
      </c>
      <c r="G84" s="23">
        <v>8045860.21</v>
      </c>
    </row>
    <row r="85" spans="1:7" ht="21">
      <c r="A85" s="22" t="s">
        <v>171</v>
      </c>
      <c r="B85" s="23" t="s">
        <v>102</v>
      </c>
      <c r="C85" s="23" t="s">
        <v>102</v>
      </c>
      <c r="D85" s="22" t="s">
        <v>172</v>
      </c>
      <c r="E85" s="23">
        <v>469.89</v>
      </c>
      <c r="F85" s="23">
        <v>0</v>
      </c>
      <c r="G85" s="23">
        <v>8195860.21</v>
      </c>
    </row>
    <row r="86" spans="1:7" ht="21">
      <c r="A86" s="22" t="s">
        <v>171</v>
      </c>
      <c r="B86" s="23" t="s">
        <v>102</v>
      </c>
      <c r="C86" s="23" t="s">
        <v>102</v>
      </c>
      <c r="D86" s="22" t="s">
        <v>173</v>
      </c>
      <c r="E86" s="23">
        <v>0</v>
      </c>
      <c r="F86" s="23">
        <v>291273.84000000003</v>
      </c>
      <c r="G86" s="23">
        <v>8195390.3200000003</v>
      </c>
    </row>
    <row r="87" spans="1:7" ht="21">
      <c r="A87" s="22" t="s">
        <v>174</v>
      </c>
      <c r="B87" s="23" t="s">
        <v>102</v>
      </c>
      <c r="C87" s="23" t="s">
        <v>102</v>
      </c>
      <c r="D87" s="22" t="s">
        <v>175</v>
      </c>
      <c r="E87" s="23">
        <v>1131.53</v>
      </c>
      <c r="F87" s="23">
        <v>0</v>
      </c>
      <c r="G87" s="23">
        <v>8486664.1600000001</v>
      </c>
    </row>
    <row r="88" spans="1:7" ht="21">
      <c r="A88" s="22" t="s">
        <v>174</v>
      </c>
      <c r="B88" s="23" t="s">
        <v>102</v>
      </c>
      <c r="C88" s="23" t="s">
        <v>102</v>
      </c>
      <c r="D88" s="22" t="s">
        <v>176</v>
      </c>
      <c r="E88" s="23">
        <v>431905.4</v>
      </c>
      <c r="F88" s="23">
        <v>0</v>
      </c>
      <c r="G88" s="23">
        <v>8485532.6300000008</v>
      </c>
    </row>
    <row r="89" spans="1:7" ht="21">
      <c r="A89" s="22" t="s">
        <v>177</v>
      </c>
      <c r="B89" s="23" t="s">
        <v>102</v>
      </c>
      <c r="C89" s="23" t="s">
        <v>102</v>
      </c>
      <c r="D89" s="22" t="s">
        <v>178</v>
      </c>
      <c r="E89" s="23">
        <v>57.61</v>
      </c>
      <c r="F89" s="23">
        <v>0</v>
      </c>
      <c r="G89" s="23">
        <v>8053627.2300000004</v>
      </c>
    </row>
    <row r="90" spans="1:7" ht="21">
      <c r="A90" s="22" t="s">
        <v>177</v>
      </c>
      <c r="B90" s="23" t="s">
        <v>102</v>
      </c>
      <c r="C90" s="23" t="s">
        <v>102</v>
      </c>
      <c r="D90" s="22" t="s">
        <v>179</v>
      </c>
      <c r="E90" s="23">
        <v>0</v>
      </c>
      <c r="F90" s="23">
        <v>412020.26</v>
      </c>
      <c r="G90" s="23">
        <v>8053569.6200000001</v>
      </c>
    </row>
    <row r="91" spans="1:7" ht="21">
      <c r="A91" s="22" t="s">
        <v>180</v>
      </c>
      <c r="B91" s="23" t="s">
        <v>102</v>
      </c>
      <c r="C91" s="23" t="s">
        <v>102</v>
      </c>
      <c r="D91" s="22" t="s">
        <v>181</v>
      </c>
      <c r="E91" s="23">
        <v>364.66</v>
      </c>
      <c r="F91" s="23">
        <v>0</v>
      </c>
      <c r="G91" s="23">
        <v>8465589.8800000008</v>
      </c>
    </row>
    <row r="92" spans="1:7" ht="21">
      <c r="A92" s="22" t="s">
        <v>180</v>
      </c>
      <c r="B92" s="23" t="s">
        <v>102</v>
      </c>
      <c r="C92" s="23" t="s">
        <v>102</v>
      </c>
      <c r="D92" s="22" t="s">
        <v>182</v>
      </c>
      <c r="E92" s="23">
        <v>780549.04</v>
      </c>
      <c r="F92" s="23">
        <v>0</v>
      </c>
      <c r="G92" s="23">
        <v>8465225.2200000007</v>
      </c>
    </row>
    <row r="93" spans="1:7" ht="49">
      <c r="A93" s="22" t="s">
        <v>180</v>
      </c>
      <c r="B93" s="23" t="s">
        <v>102</v>
      </c>
      <c r="C93" s="23" t="s">
        <v>37</v>
      </c>
      <c r="D93" s="22" t="s">
        <v>183</v>
      </c>
      <c r="E93" s="23">
        <v>0</v>
      </c>
      <c r="F93" s="23">
        <v>200000</v>
      </c>
      <c r="G93" s="23">
        <v>7684676.1799999997</v>
      </c>
    </row>
    <row r="94" spans="1:7" ht="21">
      <c r="A94" s="22" t="s">
        <v>184</v>
      </c>
      <c r="B94" s="23" t="s">
        <v>102</v>
      </c>
      <c r="C94" s="23" t="s">
        <v>102</v>
      </c>
      <c r="D94" s="22" t="s">
        <v>185</v>
      </c>
      <c r="E94" s="23">
        <v>799.21</v>
      </c>
      <c r="F94" s="23">
        <v>0</v>
      </c>
      <c r="G94" s="23">
        <v>7884676.1799999997</v>
      </c>
    </row>
    <row r="95" spans="1:7" ht="21">
      <c r="A95" s="22" t="s">
        <v>184</v>
      </c>
      <c r="B95" s="23" t="s">
        <v>102</v>
      </c>
      <c r="C95" s="23" t="s">
        <v>102</v>
      </c>
      <c r="D95" s="22" t="s">
        <v>186</v>
      </c>
      <c r="E95" s="23">
        <v>871118</v>
      </c>
      <c r="F95" s="23">
        <v>0</v>
      </c>
      <c r="G95" s="23">
        <v>7883876.9699999997</v>
      </c>
    </row>
    <row r="96" spans="1:7" ht="21">
      <c r="A96" s="22" t="s">
        <v>187</v>
      </c>
      <c r="B96" s="23" t="s">
        <v>102</v>
      </c>
      <c r="C96" s="23" t="s">
        <v>102</v>
      </c>
      <c r="D96" s="22" t="s">
        <v>188</v>
      </c>
      <c r="E96" s="23">
        <v>1166.8399999999999</v>
      </c>
      <c r="F96" s="23">
        <v>0</v>
      </c>
      <c r="G96" s="23">
        <v>7012758.9699999997</v>
      </c>
    </row>
    <row r="97" spans="1:7" ht="21">
      <c r="A97" s="22" t="s">
        <v>187</v>
      </c>
      <c r="B97" s="23" t="s">
        <v>102</v>
      </c>
      <c r="C97" s="23" t="s">
        <v>102</v>
      </c>
      <c r="D97" s="22" t="s">
        <v>189</v>
      </c>
      <c r="E97" s="23">
        <v>0</v>
      </c>
      <c r="F97" s="23">
        <v>466284.31</v>
      </c>
      <c r="G97" s="23">
        <v>7011592.1299999999</v>
      </c>
    </row>
    <row r="98" spans="1:7" ht="49">
      <c r="A98" s="22" t="s">
        <v>187</v>
      </c>
      <c r="B98" s="23" t="s">
        <v>102</v>
      </c>
      <c r="C98" s="23" t="s">
        <v>37</v>
      </c>
      <c r="D98" s="22" t="s">
        <v>190</v>
      </c>
      <c r="E98" s="23">
        <v>0</v>
      </c>
      <c r="F98" s="23">
        <v>120000</v>
      </c>
      <c r="G98" s="23">
        <v>7477876.4400000004</v>
      </c>
    </row>
    <row r="99" spans="1:7" ht="21">
      <c r="A99" s="22" t="s">
        <v>191</v>
      </c>
      <c r="B99" s="23" t="s">
        <v>102</v>
      </c>
      <c r="C99" s="23" t="s">
        <v>102</v>
      </c>
      <c r="D99" s="22" t="s">
        <v>192</v>
      </c>
      <c r="E99" s="23">
        <v>852.07</v>
      </c>
      <c r="F99" s="23">
        <v>0</v>
      </c>
      <c r="G99" s="23">
        <v>7597876.4400000004</v>
      </c>
    </row>
    <row r="100" spans="1:7" ht="21">
      <c r="A100" s="22" t="s">
        <v>191</v>
      </c>
      <c r="B100" s="23" t="s">
        <v>102</v>
      </c>
      <c r="C100" s="23" t="s">
        <v>102</v>
      </c>
      <c r="D100" s="22" t="s">
        <v>193</v>
      </c>
      <c r="E100" s="23">
        <v>1033126.01</v>
      </c>
      <c r="F100" s="23">
        <v>0</v>
      </c>
      <c r="G100" s="23">
        <v>7597024.3700000001</v>
      </c>
    </row>
    <row r="101" spans="1:7" ht="49">
      <c r="A101" s="22" t="s">
        <v>191</v>
      </c>
      <c r="B101" s="23" t="s">
        <v>102</v>
      </c>
      <c r="C101" s="23" t="s">
        <v>37</v>
      </c>
      <c r="D101" s="22" t="s">
        <v>194</v>
      </c>
      <c r="E101" s="23">
        <v>0</v>
      </c>
      <c r="F101" s="23">
        <v>200000</v>
      </c>
      <c r="G101" s="23">
        <v>6563898.3600000003</v>
      </c>
    </row>
    <row r="102" spans="1:7" ht="21">
      <c r="A102" s="25">
        <v>43808</v>
      </c>
      <c r="B102" s="23" t="s">
        <v>102</v>
      </c>
      <c r="C102" s="23" t="s">
        <v>102</v>
      </c>
      <c r="D102" s="22" t="s">
        <v>195</v>
      </c>
      <c r="E102" s="23">
        <v>809.77</v>
      </c>
      <c r="F102" s="23">
        <v>0</v>
      </c>
      <c r="G102" s="23">
        <v>6763898.3600000003</v>
      </c>
    </row>
    <row r="103" spans="1:7" ht="21">
      <c r="A103" s="25">
        <v>43808</v>
      </c>
      <c r="B103" s="23" t="s">
        <v>102</v>
      </c>
      <c r="C103" s="23" t="s">
        <v>102</v>
      </c>
      <c r="D103" s="22" t="s">
        <v>196</v>
      </c>
      <c r="E103" s="23">
        <v>0</v>
      </c>
      <c r="F103" s="23">
        <v>51679.519999999997</v>
      </c>
      <c r="G103" s="23">
        <v>6763088.5899999999</v>
      </c>
    </row>
    <row r="104" spans="1:7" ht="21">
      <c r="A104" s="25">
        <v>43778</v>
      </c>
      <c r="B104" s="23" t="s">
        <v>102</v>
      </c>
      <c r="C104" s="23" t="s">
        <v>102</v>
      </c>
      <c r="D104" s="22" t="s">
        <v>197</v>
      </c>
      <c r="E104" s="23">
        <v>678.18</v>
      </c>
      <c r="F104" s="23">
        <v>0</v>
      </c>
      <c r="G104" s="23">
        <v>6814768.1100000003</v>
      </c>
    </row>
    <row r="105" spans="1:7" ht="21">
      <c r="A105" s="25">
        <v>43778</v>
      </c>
      <c r="B105" s="23" t="s">
        <v>102</v>
      </c>
      <c r="C105" s="23" t="s">
        <v>102</v>
      </c>
      <c r="D105" s="22" t="s">
        <v>198</v>
      </c>
      <c r="E105" s="23">
        <v>0</v>
      </c>
      <c r="F105" s="23">
        <v>106834.11</v>
      </c>
      <c r="G105" s="23">
        <v>6814089.9299999997</v>
      </c>
    </row>
    <row r="106" spans="1:7" ht="21">
      <c r="A106" s="25">
        <v>43717</v>
      </c>
      <c r="B106" s="23" t="s">
        <v>102</v>
      </c>
      <c r="C106" s="23" t="s">
        <v>102</v>
      </c>
      <c r="D106" s="22" t="s">
        <v>199</v>
      </c>
      <c r="E106" s="23">
        <v>392.09</v>
      </c>
      <c r="F106" s="23">
        <v>0</v>
      </c>
      <c r="G106" s="23">
        <v>6920924.04</v>
      </c>
    </row>
    <row r="107" spans="1:7" ht="21">
      <c r="A107" s="25">
        <v>43717</v>
      </c>
      <c r="B107" s="23" t="s">
        <v>102</v>
      </c>
      <c r="C107" s="23" t="s">
        <v>102</v>
      </c>
      <c r="D107" s="22" t="s">
        <v>200</v>
      </c>
      <c r="E107" s="23">
        <v>221851.29</v>
      </c>
      <c r="F107" s="23">
        <v>0</v>
      </c>
      <c r="G107" s="23">
        <v>6920531.9500000002</v>
      </c>
    </row>
    <row r="108" spans="1:7" ht="21">
      <c r="A108" s="25">
        <v>43625</v>
      </c>
      <c r="B108" s="23" t="s">
        <v>102</v>
      </c>
      <c r="C108" s="23" t="s">
        <v>102</v>
      </c>
      <c r="D108" s="22" t="s">
        <v>201</v>
      </c>
      <c r="E108" s="23">
        <v>328.31</v>
      </c>
      <c r="F108" s="23">
        <v>0</v>
      </c>
      <c r="G108" s="23">
        <v>6698680.6600000001</v>
      </c>
    </row>
    <row r="109" spans="1:7" ht="21">
      <c r="A109" s="25">
        <v>43625</v>
      </c>
      <c r="B109" s="23" t="s">
        <v>102</v>
      </c>
      <c r="C109" s="23" t="s">
        <v>102</v>
      </c>
      <c r="D109" s="22" t="s">
        <v>202</v>
      </c>
      <c r="E109" s="23">
        <v>428669.89</v>
      </c>
      <c r="F109" s="23">
        <v>0</v>
      </c>
      <c r="G109" s="23">
        <v>6698352.3499999996</v>
      </c>
    </row>
    <row r="110" spans="1:7" ht="21">
      <c r="A110" s="25">
        <v>43594</v>
      </c>
      <c r="B110" s="23" t="s">
        <v>102</v>
      </c>
      <c r="C110" s="23" t="s">
        <v>102</v>
      </c>
      <c r="D110" s="22" t="s">
        <v>203</v>
      </c>
      <c r="E110" s="23">
        <v>475.16</v>
      </c>
      <c r="F110" s="23">
        <v>0</v>
      </c>
      <c r="G110" s="23">
        <v>6269682.46</v>
      </c>
    </row>
    <row r="111" spans="1:7" ht="21">
      <c r="A111" s="25">
        <v>43594</v>
      </c>
      <c r="B111" s="23" t="s">
        <v>102</v>
      </c>
      <c r="C111" s="23" t="s">
        <v>102</v>
      </c>
      <c r="D111" s="22" t="s">
        <v>204</v>
      </c>
      <c r="E111" s="23">
        <v>882128.38</v>
      </c>
      <c r="F111" s="23">
        <v>0</v>
      </c>
      <c r="G111" s="23">
        <v>6269207.2999999998</v>
      </c>
    </row>
    <row r="112" spans="1:7" ht="28">
      <c r="A112" s="25">
        <v>43564</v>
      </c>
      <c r="B112" s="23" t="s">
        <v>102</v>
      </c>
      <c r="C112" s="23" t="s">
        <v>103</v>
      </c>
      <c r="D112" s="22" t="s">
        <v>205</v>
      </c>
      <c r="E112" s="23">
        <v>33650.080000000002</v>
      </c>
      <c r="F112" s="23">
        <v>0</v>
      </c>
      <c r="G112" s="23">
        <v>5387078.9199999999</v>
      </c>
    </row>
    <row r="113" spans="1:7" ht="21">
      <c r="A113" s="25">
        <v>43564</v>
      </c>
      <c r="B113" s="23" t="s">
        <v>102</v>
      </c>
      <c r="C113" s="23" t="s">
        <v>102</v>
      </c>
      <c r="D113" s="22" t="s">
        <v>206</v>
      </c>
      <c r="E113" s="23">
        <v>789.53</v>
      </c>
      <c r="F113" s="23">
        <v>0</v>
      </c>
      <c r="G113" s="23">
        <v>5353428.84</v>
      </c>
    </row>
    <row r="114" spans="1:7" ht="21">
      <c r="A114" s="25">
        <v>43564</v>
      </c>
      <c r="B114" s="23" t="s">
        <v>102</v>
      </c>
      <c r="C114" s="23" t="s">
        <v>102</v>
      </c>
      <c r="D114" s="22" t="s">
        <v>207</v>
      </c>
      <c r="E114" s="23">
        <v>0</v>
      </c>
      <c r="F114" s="23">
        <v>321273.73</v>
      </c>
      <c r="G114" s="23">
        <v>5352639.3099999996</v>
      </c>
    </row>
    <row r="115" spans="1:7" ht="49">
      <c r="A115" s="25">
        <v>43564</v>
      </c>
      <c r="B115" s="23" t="s">
        <v>102</v>
      </c>
      <c r="C115" s="23" t="s">
        <v>37</v>
      </c>
      <c r="D115" s="22" t="s">
        <v>208</v>
      </c>
      <c r="E115" s="23">
        <v>0</v>
      </c>
      <c r="F115" s="23">
        <v>145000</v>
      </c>
      <c r="G115" s="23">
        <v>5673913.04</v>
      </c>
    </row>
    <row r="116" spans="1:7" ht="21">
      <c r="A116" s="25">
        <v>43533</v>
      </c>
      <c r="B116" s="23" t="s">
        <v>102</v>
      </c>
      <c r="C116" s="23" t="s">
        <v>102</v>
      </c>
      <c r="D116" s="22" t="s">
        <v>209</v>
      </c>
      <c r="E116" s="23">
        <v>933.56</v>
      </c>
      <c r="F116" s="23">
        <v>0</v>
      </c>
      <c r="G116" s="23">
        <v>5818913.04</v>
      </c>
    </row>
    <row r="117" spans="1:7" ht="21">
      <c r="A117" s="25">
        <v>43533</v>
      </c>
      <c r="B117" s="23" t="s">
        <v>102</v>
      </c>
      <c r="C117" s="23" t="s">
        <v>102</v>
      </c>
      <c r="D117" s="22" t="s">
        <v>210</v>
      </c>
      <c r="E117" s="23">
        <v>1070399.53</v>
      </c>
      <c r="F117" s="23">
        <v>0</v>
      </c>
      <c r="G117" s="23">
        <v>5817979.4800000004</v>
      </c>
    </row>
    <row r="118" spans="1:7" ht="21">
      <c r="A118" s="22" t="s">
        <v>211</v>
      </c>
      <c r="B118" s="23" t="s">
        <v>102</v>
      </c>
      <c r="C118" s="23" t="s">
        <v>102</v>
      </c>
      <c r="D118" s="22" t="s">
        <v>212</v>
      </c>
      <c r="E118" s="23">
        <v>1114.67</v>
      </c>
      <c r="F118" s="23">
        <v>0</v>
      </c>
      <c r="G118" s="23">
        <v>4747579.95</v>
      </c>
    </row>
    <row r="119" spans="1:7" ht="21">
      <c r="A119" s="22" t="s">
        <v>211</v>
      </c>
      <c r="B119" s="23" t="s">
        <v>102</v>
      </c>
      <c r="C119" s="23" t="s">
        <v>102</v>
      </c>
      <c r="D119" s="22" t="s">
        <v>213</v>
      </c>
      <c r="E119" s="23">
        <v>2521856.8199999998</v>
      </c>
      <c r="F119" s="23">
        <v>0</v>
      </c>
      <c r="G119" s="23">
        <v>4746465.2800000003</v>
      </c>
    </row>
    <row r="120" spans="1:7" ht="21">
      <c r="A120" s="22" t="s">
        <v>214</v>
      </c>
      <c r="B120" s="23" t="s">
        <v>102</v>
      </c>
      <c r="C120" s="23" t="s">
        <v>102</v>
      </c>
      <c r="D120" s="22" t="s">
        <v>215</v>
      </c>
      <c r="E120" s="23">
        <v>3608.75</v>
      </c>
      <c r="F120" s="23">
        <v>0</v>
      </c>
      <c r="G120" s="23">
        <v>2224608.46</v>
      </c>
    </row>
    <row r="121" spans="1:7" ht="21">
      <c r="A121" s="22" t="s">
        <v>214</v>
      </c>
      <c r="B121" s="23" t="s">
        <v>102</v>
      </c>
      <c r="C121" s="23" t="s">
        <v>102</v>
      </c>
      <c r="D121" s="22" t="s">
        <v>216</v>
      </c>
      <c r="E121" s="23">
        <v>0</v>
      </c>
      <c r="F121" s="23">
        <v>1386901.43</v>
      </c>
      <c r="G121" s="23">
        <v>2220999.71</v>
      </c>
    </row>
    <row r="122" spans="1:7" ht="49">
      <c r="A122" s="22" t="s">
        <v>214</v>
      </c>
      <c r="B122" s="23" t="s">
        <v>102</v>
      </c>
      <c r="C122" s="23" t="s">
        <v>37</v>
      </c>
      <c r="D122" s="22" t="s">
        <v>217</v>
      </c>
      <c r="E122" s="23">
        <v>0</v>
      </c>
      <c r="F122" s="23">
        <v>200000</v>
      </c>
      <c r="G122" s="23">
        <v>3607901.14</v>
      </c>
    </row>
    <row r="123" spans="1:7" ht="21">
      <c r="A123" s="22" t="s">
        <v>218</v>
      </c>
      <c r="B123" s="23" t="s">
        <v>102</v>
      </c>
      <c r="C123" s="23" t="s">
        <v>102</v>
      </c>
      <c r="D123" s="22" t="s">
        <v>219</v>
      </c>
      <c r="E123" s="23">
        <v>2967</v>
      </c>
      <c r="F123" s="23">
        <v>0</v>
      </c>
      <c r="G123" s="23">
        <v>3807901.14</v>
      </c>
    </row>
    <row r="124" spans="1:7" ht="21">
      <c r="A124" s="22" t="s">
        <v>218</v>
      </c>
      <c r="B124" s="23" t="s">
        <v>102</v>
      </c>
      <c r="C124" s="23" t="s">
        <v>102</v>
      </c>
      <c r="D124" s="22" t="s">
        <v>220</v>
      </c>
      <c r="E124" s="23">
        <v>638602.69999999995</v>
      </c>
      <c r="F124" s="23">
        <v>0</v>
      </c>
      <c r="G124" s="23">
        <v>3804934.14</v>
      </c>
    </row>
    <row r="125" spans="1:7" ht="49">
      <c r="A125" s="22" t="s">
        <v>218</v>
      </c>
      <c r="B125" s="23" t="s">
        <v>102</v>
      </c>
      <c r="C125" s="23" t="s">
        <v>37</v>
      </c>
      <c r="D125" s="22" t="s">
        <v>221</v>
      </c>
      <c r="E125" s="23">
        <v>0</v>
      </c>
      <c r="F125" s="23">
        <v>150000</v>
      </c>
      <c r="G125" s="23">
        <v>3166331.44</v>
      </c>
    </row>
    <row r="126" spans="1:7" ht="21">
      <c r="A126" s="22" t="s">
        <v>222</v>
      </c>
      <c r="B126" s="23" t="s">
        <v>102</v>
      </c>
      <c r="C126" s="23" t="s">
        <v>102</v>
      </c>
      <c r="D126" s="22" t="s">
        <v>223</v>
      </c>
      <c r="E126" s="23">
        <v>253.51</v>
      </c>
      <c r="F126" s="23">
        <v>0</v>
      </c>
      <c r="G126" s="23">
        <v>3316331.44</v>
      </c>
    </row>
    <row r="127" spans="1:7" ht="21">
      <c r="A127" s="22" t="s">
        <v>222</v>
      </c>
      <c r="B127" s="23" t="s">
        <v>102</v>
      </c>
      <c r="C127" s="23" t="s">
        <v>102</v>
      </c>
      <c r="D127" s="22" t="s">
        <v>224</v>
      </c>
      <c r="E127" s="23">
        <v>0</v>
      </c>
      <c r="F127" s="23">
        <v>274139.59999999998</v>
      </c>
      <c r="G127" s="23">
        <v>3316077.93</v>
      </c>
    </row>
    <row r="128" spans="1:7" ht="21">
      <c r="A128" s="22" t="s">
        <v>225</v>
      </c>
      <c r="B128" s="23" t="s">
        <v>102</v>
      </c>
      <c r="C128" s="23" t="s">
        <v>102</v>
      </c>
      <c r="D128" s="22" t="s">
        <v>226</v>
      </c>
      <c r="E128" s="23">
        <v>337.07</v>
      </c>
      <c r="F128" s="23">
        <v>0</v>
      </c>
      <c r="G128" s="23">
        <v>3590217.53</v>
      </c>
    </row>
    <row r="129" spans="1:7" ht="21">
      <c r="A129" s="22" t="s">
        <v>225</v>
      </c>
      <c r="B129" s="23" t="s">
        <v>102</v>
      </c>
      <c r="C129" s="23" t="s">
        <v>102</v>
      </c>
      <c r="D129" s="22" t="s">
        <v>227</v>
      </c>
      <c r="E129" s="23">
        <v>0</v>
      </c>
      <c r="F129" s="23">
        <v>885305.67</v>
      </c>
      <c r="G129" s="23">
        <v>3589880.46</v>
      </c>
    </row>
    <row r="130" spans="1:7" ht="21">
      <c r="A130" s="22" t="s">
        <v>228</v>
      </c>
      <c r="B130" s="23" t="s">
        <v>102</v>
      </c>
      <c r="C130" s="23" t="s">
        <v>102</v>
      </c>
      <c r="D130" s="22" t="s">
        <v>229</v>
      </c>
      <c r="E130" s="23">
        <v>1036.71</v>
      </c>
      <c r="F130" s="23">
        <v>0</v>
      </c>
      <c r="G130" s="23">
        <v>4475186.13</v>
      </c>
    </row>
    <row r="131" spans="1:7" ht="21">
      <c r="A131" s="22" t="s">
        <v>228</v>
      </c>
      <c r="B131" s="23" t="s">
        <v>102</v>
      </c>
      <c r="C131" s="23" t="s">
        <v>102</v>
      </c>
      <c r="D131" s="22" t="s">
        <v>230</v>
      </c>
      <c r="E131" s="23">
        <v>1197661.07</v>
      </c>
      <c r="F131" s="23">
        <v>0</v>
      </c>
      <c r="G131" s="23">
        <v>4474149.42</v>
      </c>
    </row>
    <row r="132" spans="1:7" ht="21">
      <c r="A132" s="22" t="s">
        <v>231</v>
      </c>
      <c r="B132" s="23" t="s">
        <v>97</v>
      </c>
      <c r="C132" s="23"/>
      <c r="D132" s="22" t="s">
        <v>117</v>
      </c>
      <c r="E132" s="23">
        <v>0</v>
      </c>
      <c r="F132" s="23">
        <v>0</v>
      </c>
      <c r="G132" s="23">
        <v>3276488.35</v>
      </c>
    </row>
    <row r="133" spans="1:7">
      <c r="A133" s="22" t="s">
        <v>231</v>
      </c>
      <c r="B133" s="23" t="s">
        <v>97</v>
      </c>
      <c r="C133" s="23"/>
      <c r="D133" s="22" t="s">
        <v>118</v>
      </c>
      <c r="E133" s="23">
        <v>78.930000000000007</v>
      </c>
      <c r="F133" s="23">
        <v>0</v>
      </c>
      <c r="G133" s="23">
        <v>3276488.35</v>
      </c>
    </row>
    <row r="134" spans="1:7" ht="21">
      <c r="A134" s="22" t="s">
        <v>231</v>
      </c>
      <c r="B134" s="23" t="s">
        <v>97</v>
      </c>
      <c r="C134" s="23"/>
      <c r="D134" s="22" t="s">
        <v>232</v>
      </c>
      <c r="E134" s="23">
        <v>997.5</v>
      </c>
      <c r="F134" s="23">
        <v>0</v>
      </c>
      <c r="G134" s="23">
        <v>3276409.42</v>
      </c>
    </row>
    <row r="135" spans="1:7">
      <c r="A135" s="22" t="s">
        <v>231</v>
      </c>
      <c r="B135" s="23" t="s">
        <v>97</v>
      </c>
      <c r="C135" s="23"/>
      <c r="D135" s="22" t="s">
        <v>119</v>
      </c>
      <c r="E135" s="23">
        <v>72</v>
      </c>
      <c r="F135" s="23">
        <v>0</v>
      </c>
      <c r="G135" s="23">
        <v>3275411.92</v>
      </c>
    </row>
    <row r="136" spans="1:7" ht="21">
      <c r="A136" s="22" t="s">
        <v>231</v>
      </c>
      <c r="B136" s="23" t="s">
        <v>97</v>
      </c>
      <c r="C136" s="23"/>
      <c r="D136" s="22" t="s">
        <v>120</v>
      </c>
      <c r="E136" s="23">
        <v>400</v>
      </c>
      <c r="F136" s="23">
        <v>0</v>
      </c>
      <c r="G136" s="23">
        <v>3275339.92</v>
      </c>
    </row>
    <row r="137" spans="1:7" ht="21">
      <c r="A137" s="22" t="s">
        <v>231</v>
      </c>
      <c r="B137" s="23" t="s">
        <v>102</v>
      </c>
      <c r="C137" s="23" t="s">
        <v>102</v>
      </c>
      <c r="D137" s="22" t="s">
        <v>233</v>
      </c>
      <c r="E137" s="23">
        <v>1746.85</v>
      </c>
      <c r="F137" s="23">
        <v>0</v>
      </c>
      <c r="G137" s="23">
        <v>3274939.92</v>
      </c>
    </row>
    <row r="138" spans="1:7" ht="21">
      <c r="A138" s="22" t="s">
        <v>231</v>
      </c>
      <c r="B138" s="23" t="s">
        <v>102</v>
      </c>
      <c r="C138" s="23" t="s">
        <v>102</v>
      </c>
      <c r="D138" s="22" t="s">
        <v>234</v>
      </c>
      <c r="E138" s="23">
        <v>280.08</v>
      </c>
      <c r="F138" s="23">
        <v>0</v>
      </c>
      <c r="G138" s="23">
        <v>3273193.07</v>
      </c>
    </row>
    <row r="139" spans="1:7" ht="21">
      <c r="A139" s="22" t="s">
        <v>235</v>
      </c>
      <c r="B139" s="23" t="s">
        <v>97</v>
      </c>
      <c r="C139" s="23"/>
      <c r="D139" s="22" t="s">
        <v>117</v>
      </c>
      <c r="E139" s="23">
        <v>25</v>
      </c>
      <c r="F139" s="23">
        <v>0</v>
      </c>
      <c r="G139" s="23">
        <v>3272912.99</v>
      </c>
    </row>
    <row r="140" spans="1:7">
      <c r="A140" s="22" t="s">
        <v>235</v>
      </c>
      <c r="B140" s="23" t="s">
        <v>97</v>
      </c>
      <c r="C140" s="23"/>
      <c r="D140" s="22" t="s">
        <v>118</v>
      </c>
      <c r="E140" s="23">
        <v>295</v>
      </c>
      <c r="F140" s="23">
        <v>0</v>
      </c>
      <c r="G140" s="23">
        <v>3272887.99</v>
      </c>
    </row>
    <row r="141" spans="1:7" ht="21">
      <c r="A141" s="22" t="s">
        <v>235</v>
      </c>
      <c r="B141" s="23" t="s">
        <v>97</v>
      </c>
      <c r="C141" s="23"/>
      <c r="D141" s="22" t="s">
        <v>232</v>
      </c>
      <c r="E141" s="23">
        <v>0</v>
      </c>
      <c r="F141" s="23">
        <v>555</v>
      </c>
      <c r="G141" s="23">
        <v>3272592.99</v>
      </c>
    </row>
    <row r="142" spans="1:7">
      <c r="A142" s="22" t="s">
        <v>235</v>
      </c>
      <c r="B142" s="23" t="s">
        <v>97</v>
      </c>
      <c r="C142" s="23"/>
      <c r="D142" s="22" t="s">
        <v>119</v>
      </c>
      <c r="E142" s="23">
        <v>455.49</v>
      </c>
      <c r="F142" s="23">
        <v>0</v>
      </c>
      <c r="G142" s="23">
        <v>3273147.99</v>
      </c>
    </row>
    <row r="143" spans="1:7" ht="21">
      <c r="A143" s="22" t="s">
        <v>235</v>
      </c>
      <c r="B143" s="23" t="s">
        <v>97</v>
      </c>
      <c r="C143" s="23"/>
      <c r="D143" s="22" t="s">
        <v>120</v>
      </c>
      <c r="E143" s="23">
        <v>2530.4899999999998</v>
      </c>
      <c r="F143" s="23">
        <v>0</v>
      </c>
      <c r="G143" s="23">
        <v>3272692.5</v>
      </c>
    </row>
    <row r="144" spans="1:7" ht="21">
      <c r="A144" s="22" t="s">
        <v>235</v>
      </c>
      <c r="B144" s="23" t="s">
        <v>102</v>
      </c>
      <c r="C144" s="23" t="s">
        <v>102</v>
      </c>
      <c r="D144" s="22" t="s">
        <v>236</v>
      </c>
      <c r="E144" s="23">
        <v>1691.86</v>
      </c>
      <c r="F144" s="23">
        <v>0</v>
      </c>
      <c r="G144" s="23">
        <v>3270162.01</v>
      </c>
    </row>
    <row r="145" spans="1:7" ht="21">
      <c r="A145" s="22" t="s">
        <v>235</v>
      </c>
      <c r="B145" s="23" t="s">
        <v>102</v>
      </c>
      <c r="C145" s="23" t="s">
        <v>102</v>
      </c>
      <c r="D145" s="22" t="s">
        <v>237</v>
      </c>
      <c r="E145" s="23">
        <v>1767267.48</v>
      </c>
      <c r="F145" s="23">
        <v>0</v>
      </c>
      <c r="G145" s="23">
        <v>3268470.15</v>
      </c>
    </row>
    <row r="146" spans="1:7" ht="49">
      <c r="A146" s="22" t="s">
        <v>235</v>
      </c>
      <c r="B146" s="23" t="s">
        <v>102</v>
      </c>
      <c r="C146" s="23" t="s">
        <v>37</v>
      </c>
      <c r="D146" s="22" t="s">
        <v>238</v>
      </c>
      <c r="E146" s="23">
        <v>0</v>
      </c>
      <c r="F146" s="23">
        <v>150000</v>
      </c>
      <c r="G146" s="23">
        <v>1501202.67</v>
      </c>
    </row>
    <row r="147" spans="1:7" ht="21">
      <c r="A147" s="22" t="s">
        <v>239</v>
      </c>
      <c r="B147" s="23" t="s">
        <v>102</v>
      </c>
      <c r="C147" s="23" t="s">
        <v>102</v>
      </c>
      <c r="D147" s="22" t="s">
        <v>240</v>
      </c>
      <c r="E147" s="23">
        <v>35.01</v>
      </c>
      <c r="F147" s="23">
        <v>0</v>
      </c>
      <c r="G147" s="23">
        <v>1651202.67</v>
      </c>
    </row>
    <row r="148" spans="1:7" ht="21">
      <c r="A148" s="22" t="s">
        <v>239</v>
      </c>
      <c r="B148" s="23" t="s">
        <v>102</v>
      </c>
      <c r="C148" s="23" t="s">
        <v>102</v>
      </c>
      <c r="D148" s="22" t="s">
        <v>241</v>
      </c>
      <c r="E148" s="23">
        <v>0</v>
      </c>
      <c r="F148" s="23">
        <v>67911.72</v>
      </c>
      <c r="G148" s="23">
        <v>1651167.66</v>
      </c>
    </row>
    <row r="149" spans="1:7" ht="21">
      <c r="A149" s="22" t="s">
        <v>242</v>
      </c>
      <c r="B149" s="23" t="s">
        <v>102</v>
      </c>
      <c r="C149" s="23" t="s">
        <v>102</v>
      </c>
      <c r="D149" s="22" t="s">
        <v>243</v>
      </c>
      <c r="E149" s="23">
        <v>1611.5</v>
      </c>
      <c r="F149" s="23">
        <v>0</v>
      </c>
      <c r="G149" s="23">
        <v>1719079.38</v>
      </c>
    </row>
    <row r="150" spans="1:7" ht="21">
      <c r="A150" s="22" t="s">
        <v>242</v>
      </c>
      <c r="B150" s="23" t="s">
        <v>102</v>
      </c>
      <c r="C150" s="23" t="s">
        <v>102</v>
      </c>
      <c r="D150" s="22" t="s">
        <v>244</v>
      </c>
      <c r="E150" s="23">
        <v>1296811.6499999999</v>
      </c>
      <c r="F150" s="23">
        <v>0</v>
      </c>
      <c r="G150" s="23">
        <v>1717467.88</v>
      </c>
    </row>
    <row r="151" spans="1:7" ht="49">
      <c r="A151" s="22" t="s">
        <v>242</v>
      </c>
      <c r="B151" s="23" t="s">
        <v>102</v>
      </c>
      <c r="C151" s="23" t="s">
        <v>37</v>
      </c>
      <c r="D151" s="22" t="s">
        <v>245</v>
      </c>
      <c r="E151" s="23">
        <v>0</v>
      </c>
      <c r="F151" s="23">
        <v>350000</v>
      </c>
      <c r="G151" s="23">
        <v>420656.23</v>
      </c>
    </row>
    <row r="152" spans="1:7" ht="21">
      <c r="A152" s="22" t="s">
        <v>246</v>
      </c>
      <c r="B152" s="23" t="s">
        <v>102</v>
      </c>
      <c r="C152" s="23" t="s">
        <v>102</v>
      </c>
      <c r="D152" s="22" t="s">
        <v>247</v>
      </c>
      <c r="E152" s="23">
        <v>498.56</v>
      </c>
      <c r="F152" s="23">
        <v>0</v>
      </c>
      <c r="G152" s="23">
        <v>770656.23</v>
      </c>
    </row>
    <row r="153" spans="1:7" ht="21">
      <c r="A153" s="22" t="s">
        <v>246</v>
      </c>
      <c r="B153" s="23" t="s">
        <v>102</v>
      </c>
      <c r="C153" s="23" t="s">
        <v>102</v>
      </c>
      <c r="D153" s="22" t="s">
        <v>248</v>
      </c>
      <c r="E153" s="23">
        <v>0</v>
      </c>
      <c r="F153" s="23">
        <v>376723.6</v>
      </c>
      <c r="G153" s="23">
        <v>770157.67</v>
      </c>
    </row>
    <row r="154" spans="1:7" ht="21">
      <c r="A154" s="22" t="s">
        <v>249</v>
      </c>
      <c r="B154" s="23" t="s">
        <v>102</v>
      </c>
      <c r="C154" s="23" t="s">
        <v>102</v>
      </c>
      <c r="D154" s="22" t="s">
        <v>250</v>
      </c>
      <c r="E154" s="23">
        <v>1503.78</v>
      </c>
      <c r="F154" s="23">
        <v>0</v>
      </c>
      <c r="G154" s="23">
        <v>1146881.27</v>
      </c>
    </row>
    <row r="155" spans="1:7" ht="21">
      <c r="A155" s="22" t="s">
        <v>249</v>
      </c>
      <c r="B155" s="23" t="s">
        <v>102</v>
      </c>
      <c r="C155" s="23" t="s">
        <v>102</v>
      </c>
      <c r="D155" s="22" t="s">
        <v>251</v>
      </c>
      <c r="E155" s="23">
        <v>825966.33</v>
      </c>
      <c r="F155" s="23">
        <v>0</v>
      </c>
      <c r="G155" s="23">
        <v>1145377.49</v>
      </c>
    </row>
    <row r="156" spans="1:7" ht="21">
      <c r="A156" s="22" t="s">
        <v>252</v>
      </c>
      <c r="B156" s="23" t="s">
        <v>102</v>
      </c>
      <c r="C156" s="23" t="s">
        <v>102</v>
      </c>
      <c r="D156" s="22" t="s">
        <v>253</v>
      </c>
      <c r="E156" s="23">
        <v>853.1</v>
      </c>
      <c r="F156" s="23">
        <v>0</v>
      </c>
      <c r="G156" s="23">
        <v>319411.15999999997</v>
      </c>
    </row>
    <row r="157" spans="1:7" ht="21">
      <c r="A157" s="22" t="s">
        <v>252</v>
      </c>
      <c r="B157" s="23" t="s">
        <v>102</v>
      </c>
      <c r="C157" s="23" t="s">
        <v>102</v>
      </c>
      <c r="D157" s="22" t="s">
        <v>254</v>
      </c>
      <c r="E157" s="23">
        <v>0</v>
      </c>
      <c r="F157" s="23">
        <v>276237.69</v>
      </c>
      <c r="G157" s="23">
        <v>318558.06</v>
      </c>
    </row>
    <row r="158" spans="1:7" ht="21">
      <c r="A158" s="25">
        <v>43716</v>
      </c>
      <c r="B158" s="23" t="s">
        <v>102</v>
      </c>
      <c r="C158" s="23" t="s">
        <v>102</v>
      </c>
      <c r="D158" s="22" t="s">
        <v>255</v>
      </c>
      <c r="E158" s="23">
        <v>203.08</v>
      </c>
      <c r="F158" s="23">
        <v>0</v>
      </c>
      <c r="G158" s="23">
        <v>594795.75</v>
      </c>
    </row>
    <row r="159" spans="1:7" ht="21">
      <c r="A159" s="25">
        <v>43716</v>
      </c>
      <c r="B159" s="23" t="s">
        <v>102</v>
      </c>
      <c r="C159" s="23" t="s">
        <v>102</v>
      </c>
      <c r="D159" s="22" t="s">
        <v>256</v>
      </c>
      <c r="E159" s="23">
        <v>423365.46</v>
      </c>
      <c r="F159" s="23">
        <v>0</v>
      </c>
      <c r="G159" s="23">
        <v>594592.67000000004</v>
      </c>
    </row>
    <row r="160" spans="1:7" ht="21">
      <c r="A160" s="25">
        <v>43685</v>
      </c>
      <c r="B160" s="23" t="s">
        <v>102</v>
      </c>
      <c r="C160" s="23" t="s">
        <v>102</v>
      </c>
      <c r="D160" s="22" t="s">
        <v>257</v>
      </c>
      <c r="E160" s="23">
        <v>1314.86</v>
      </c>
      <c r="F160" s="23">
        <v>0</v>
      </c>
      <c r="G160" s="23">
        <v>171227.21</v>
      </c>
    </row>
    <row r="161" spans="1:8" ht="21">
      <c r="A161" s="25">
        <v>43685</v>
      </c>
      <c r="B161" s="23" t="s">
        <v>102</v>
      </c>
      <c r="C161" s="23" t="s">
        <v>102</v>
      </c>
      <c r="D161" s="22" t="s">
        <v>258</v>
      </c>
      <c r="E161" s="23">
        <v>19831.689999999999</v>
      </c>
      <c r="F161" s="23">
        <v>0</v>
      </c>
      <c r="G161" s="23">
        <v>169912.35</v>
      </c>
    </row>
    <row r="162" spans="1:8" ht="21">
      <c r="A162" s="25">
        <v>43654</v>
      </c>
      <c r="B162" s="23" t="s">
        <v>102</v>
      </c>
      <c r="C162" s="23" t="s">
        <v>102</v>
      </c>
      <c r="D162" s="22" t="s">
        <v>259</v>
      </c>
      <c r="E162" s="23">
        <v>259.91000000000003</v>
      </c>
      <c r="F162" s="23">
        <v>0</v>
      </c>
      <c r="G162" s="23">
        <v>150080.66</v>
      </c>
    </row>
    <row r="163" spans="1:8" ht="21">
      <c r="A163" s="25">
        <v>43654</v>
      </c>
      <c r="B163" s="23" t="s">
        <v>102</v>
      </c>
      <c r="C163" s="23" t="s">
        <v>102</v>
      </c>
      <c r="D163" s="22" t="s">
        <v>260</v>
      </c>
      <c r="E163" s="23">
        <v>397351.91</v>
      </c>
      <c r="F163" s="23">
        <v>0</v>
      </c>
      <c r="G163" s="23">
        <v>149820.75</v>
      </c>
    </row>
    <row r="164" spans="1:8" ht="21">
      <c r="A164" s="25">
        <v>43624</v>
      </c>
      <c r="B164" s="23" t="s">
        <v>102</v>
      </c>
      <c r="C164" s="23" t="s">
        <v>102</v>
      </c>
      <c r="D164" s="22" t="s">
        <v>261</v>
      </c>
      <c r="E164" s="23">
        <v>24.04</v>
      </c>
      <c r="F164" s="23">
        <v>0</v>
      </c>
      <c r="G164" s="23">
        <v>-247531.16</v>
      </c>
    </row>
    <row r="165" spans="1:8" ht="21">
      <c r="A165" s="25">
        <v>43624</v>
      </c>
      <c r="B165" s="23" t="s">
        <v>102</v>
      </c>
      <c r="C165" s="23" t="s">
        <v>102</v>
      </c>
      <c r="D165" s="22" t="s">
        <v>262</v>
      </c>
      <c r="E165" s="23">
        <v>102011.8</v>
      </c>
      <c r="F165" s="23">
        <v>0</v>
      </c>
      <c r="G165" s="23">
        <v>-247555.20000000001</v>
      </c>
    </row>
    <row r="166" spans="1:8" ht="49">
      <c r="A166" s="25">
        <v>43593</v>
      </c>
      <c r="B166" s="23" t="s">
        <v>102</v>
      </c>
      <c r="C166" s="23" t="s">
        <v>37</v>
      </c>
      <c r="D166" s="22" t="s">
        <v>263</v>
      </c>
      <c r="E166" s="23">
        <v>0</v>
      </c>
      <c r="F166" s="23">
        <v>200000</v>
      </c>
      <c r="G166" s="23">
        <v>-349567</v>
      </c>
    </row>
    <row r="167" spans="1:8" ht="49">
      <c r="A167" s="25">
        <v>43504</v>
      </c>
      <c r="B167" s="23" t="s">
        <v>102</v>
      </c>
      <c r="C167" s="23" t="s">
        <v>37</v>
      </c>
      <c r="D167" s="22" t="s">
        <v>264</v>
      </c>
      <c r="E167" s="23">
        <v>0</v>
      </c>
      <c r="F167" s="23">
        <v>150000</v>
      </c>
      <c r="G167" s="23">
        <v>-149567</v>
      </c>
    </row>
    <row r="168" spans="1:8" ht="35">
      <c r="A168" s="25">
        <v>43473</v>
      </c>
      <c r="B168" s="23" t="s">
        <v>102</v>
      </c>
      <c r="C168" s="23" t="s">
        <v>103</v>
      </c>
      <c r="D168" s="22" t="s">
        <v>265</v>
      </c>
      <c r="E168" s="23">
        <v>0</v>
      </c>
      <c r="F168" s="23">
        <v>0.01</v>
      </c>
      <c r="G168" s="23">
        <v>433</v>
      </c>
    </row>
    <row r="169" spans="1:8" ht="28">
      <c r="A169" s="22" t="s">
        <v>266</v>
      </c>
      <c r="B169" s="23" t="s">
        <v>102</v>
      </c>
      <c r="C169" s="23" t="s">
        <v>103</v>
      </c>
      <c r="D169" s="22" t="s">
        <v>267</v>
      </c>
      <c r="E169" s="23">
        <v>0.01</v>
      </c>
      <c r="F169" s="23">
        <v>0</v>
      </c>
      <c r="G169" s="23">
        <v>433.01</v>
      </c>
    </row>
    <row r="170" spans="1:8" ht="42">
      <c r="A170" s="22" t="s">
        <v>268</v>
      </c>
      <c r="B170" s="23" t="s">
        <v>102</v>
      </c>
      <c r="C170" s="23" t="s">
        <v>103</v>
      </c>
      <c r="D170" s="22" t="s">
        <v>269</v>
      </c>
      <c r="E170" s="23">
        <v>58</v>
      </c>
      <c r="F170" s="23">
        <v>0</v>
      </c>
      <c r="G170" s="23">
        <v>433</v>
      </c>
    </row>
    <row r="171" spans="1:8" ht="28">
      <c r="A171" s="22" t="s">
        <v>268</v>
      </c>
      <c r="B171" s="23" t="s">
        <v>102</v>
      </c>
      <c r="C171" s="23" t="s">
        <v>103</v>
      </c>
      <c r="D171" s="22" t="s">
        <v>270</v>
      </c>
      <c r="E171" s="23">
        <v>375</v>
      </c>
      <c r="F171" s="23">
        <v>0</v>
      </c>
      <c r="G171" s="23">
        <v>375</v>
      </c>
    </row>
    <row r="172" spans="1:8">
      <c r="F172">
        <f>SUM(F3:F171)</f>
        <v>43551274.579999998</v>
      </c>
      <c r="G172">
        <f>SUM(G3:G171)</f>
        <v>833041554.01999974</v>
      </c>
      <c r="H172">
        <f>G172-F172</f>
        <v>789490279.4399997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hyperlinks>
    <hyperlink ref="A1" r:id="rId1" display="javascript:display_table(1,2,1)"/>
  </hyperlinks>
  <pageMargins left="0.7" right="0.7" top="0.75" bottom="0.75" header="0.3" footer="0.3"/>
  <pageSetup orientation="portrait" horizontalDpi="90" verticalDpi="9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0" sqref="G10"/>
    </sheetView>
  </sheetViews>
  <sheetFormatPr defaultRowHeight="14.5"/>
  <cols>
    <col min="4" max="4" width="19.90625" customWidth="1"/>
  </cols>
  <sheetData>
    <row r="1" spans="1:6">
      <c r="A1" t="s">
        <v>76</v>
      </c>
      <c r="B1">
        <v>19000</v>
      </c>
      <c r="D1" t="s">
        <v>280</v>
      </c>
      <c r="E1" s="29">
        <v>10271.01</v>
      </c>
    </row>
    <row r="2" spans="1:6">
      <c r="A2" t="s">
        <v>278</v>
      </c>
      <c r="B2">
        <v>7000</v>
      </c>
      <c r="D2" t="s">
        <v>281</v>
      </c>
      <c r="E2" s="29">
        <v>1799</v>
      </c>
    </row>
    <row r="3" spans="1:6">
      <c r="A3" t="s">
        <v>284</v>
      </c>
      <c r="B3">
        <v>39000</v>
      </c>
      <c r="D3" t="s">
        <v>282</v>
      </c>
      <c r="E3" s="30">
        <v>24870</v>
      </c>
    </row>
    <row r="4" spans="1:6">
      <c r="A4" t="s">
        <v>279</v>
      </c>
      <c r="B4">
        <v>100000</v>
      </c>
      <c r="D4" t="s">
        <v>283</v>
      </c>
      <c r="E4">
        <v>219000</v>
      </c>
    </row>
    <row r="5" spans="1:6">
      <c r="D5" t="s">
        <v>290</v>
      </c>
      <c r="E5">
        <v>31019</v>
      </c>
    </row>
    <row r="6" spans="1:6">
      <c r="A6" s="1" t="s">
        <v>289</v>
      </c>
      <c r="B6" s="1">
        <f>SUM(B1:B4)</f>
        <v>165000</v>
      </c>
      <c r="D6" t="s">
        <v>285</v>
      </c>
      <c r="E6">
        <v>39000</v>
      </c>
    </row>
    <row r="7" spans="1:6">
      <c r="D7" t="s">
        <v>286</v>
      </c>
      <c r="E7">
        <v>10000</v>
      </c>
    </row>
    <row r="8" spans="1:6">
      <c r="D8" t="s">
        <v>287</v>
      </c>
      <c r="E8">
        <v>10000</v>
      </c>
    </row>
    <row r="9" spans="1:6">
      <c r="D9" t="s">
        <v>288</v>
      </c>
      <c r="E9">
        <v>5000</v>
      </c>
    </row>
    <row r="10" spans="1:6">
      <c r="D10" s="1" t="s">
        <v>289</v>
      </c>
      <c r="E10" s="1">
        <f>SUM(E1:E8)</f>
        <v>345959.01</v>
      </c>
      <c r="F10">
        <f>E10-B6</f>
        <v>180959.01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Q7" sqref="Q7"/>
    </sheetView>
  </sheetViews>
  <sheetFormatPr defaultRowHeight="14.5"/>
  <cols>
    <col min="14" max="14" width="19.81640625" customWidth="1"/>
    <col min="15" max="15" width="16.7265625" customWidth="1"/>
  </cols>
  <sheetData>
    <row r="1" spans="2:15">
      <c r="B1">
        <v>150000</v>
      </c>
    </row>
    <row r="2" spans="2:15">
      <c r="B2">
        <v>200000</v>
      </c>
    </row>
    <row r="3" spans="2:15">
      <c r="B3">
        <v>350000</v>
      </c>
    </row>
    <row r="4" spans="2:15">
      <c r="B4">
        <v>150000</v>
      </c>
      <c r="K4" t="s">
        <v>4</v>
      </c>
      <c r="L4" s="3">
        <v>0.15</v>
      </c>
    </row>
    <row r="5" spans="2:15" ht="15" thickBot="1">
      <c r="B5">
        <v>150000</v>
      </c>
    </row>
    <row r="6" spans="2:15" ht="28.5" thickBot="1">
      <c r="B6">
        <v>200000</v>
      </c>
      <c r="K6" s="4" t="s">
        <v>5</v>
      </c>
      <c r="L6" s="4" t="s">
        <v>6</v>
      </c>
      <c r="N6" s="8" t="s">
        <v>21</v>
      </c>
      <c r="O6" s="8">
        <v>1498800</v>
      </c>
    </row>
    <row r="7" spans="2:15" ht="35.5" thickBot="1">
      <c r="B7">
        <v>145000</v>
      </c>
      <c r="K7" s="5" t="s">
        <v>7</v>
      </c>
      <c r="L7" s="5" t="s">
        <v>8</v>
      </c>
      <c r="N7" s="8" t="s">
        <v>22</v>
      </c>
      <c r="O7" s="8">
        <v>734.41200000000003</v>
      </c>
    </row>
    <row r="8" spans="2:15" ht="15" thickBot="1">
      <c r="B8">
        <v>200000</v>
      </c>
      <c r="N8" s="8" t="s">
        <v>23</v>
      </c>
      <c r="O8" s="8">
        <v>188.84899999999999</v>
      </c>
    </row>
    <row r="9" spans="2:15" ht="15" thickBot="1">
      <c r="B9">
        <v>120000</v>
      </c>
      <c r="K9" s="7" t="s">
        <v>9</v>
      </c>
      <c r="L9" s="7" t="s">
        <v>10</v>
      </c>
      <c r="N9" s="8" t="s">
        <v>24</v>
      </c>
      <c r="O9" s="8">
        <v>2.9980000000000002</v>
      </c>
    </row>
    <row r="10" spans="2:15" ht="15" thickBot="1">
      <c r="B10">
        <v>200000</v>
      </c>
      <c r="K10" s="4" t="s">
        <v>11</v>
      </c>
      <c r="L10" s="4"/>
      <c r="N10" s="8" t="s">
        <v>25</v>
      </c>
      <c r="O10" s="8">
        <v>29.975999999999999</v>
      </c>
    </row>
    <row r="11" spans="2:15" ht="15" thickBot="1">
      <c r="B11">
        <v>150000</v>
      </c>
      <c r="K11" s="5" t="s">
        <v>12</v>
      </c>
      <c r="L11" s="6">
        <v>4.8999999999999998E-3</v>
      </c>
      <c r="N11" s="8" t="s">
        <v>26</v>
      </c>
      <c r="O11" s="8">
        <v>47.962000000000003</v>
      </c>
    </row>
    <row r="12" spans="2:15" ht="15" thickBot="1">
      <c r="B12" s="1">
        <f>SUM(B1:B11)</f>
        <v>2015000</v>
      </c>
      <c r="C12">
        <v>573200</v>
      </c>
      <c r="D12">
        <f>B12-C12</f>
        <v>1441800</v>
      </c>
      <c r="K12" s="4" t="s">
        <v>13</v>
      </c>
      <c r="L12" s="4" t="s">
        <v>14</v>
      </c>
      <c r="N12" s="8" t="s">
        <v>27</v>
      </c>
      <c r="O12" s="8">
        <v>140.827</v>
      </c>
    </row>
    <row r="13" spans="2:15" ht="21.5" thickBot="1">
      <c r="D13">
        <v>1157000</v>
      </c>
      <c r="E13">
        <f>C12</f>
        <v>573200</v>
      </c>
      <c r="F13">
        <f>D13+E13</f>
        <v>1730200</v>
      </c>
      <c r="K13" s="5" t="s">
        <v>15</v>
      </c>
      <c r="L13" s="5" t="s">
        <v>14</v>
      </c>
      <c r="N13" s="8" t="s">
        <v>28</v>
      </c>
      <c r="O13" s="8">
        <v>1145.0229999999999</v>
      </c>
    </row>
    <row r="14" spans="2:15" ht="15" thickBot="1">
      <c r="G14" s="1">
        <f>B12-F13</f>
        <v>284800</v>
      </c>
      <c r="K14" s="4" t="s">
        <v>16</v>
      </c>
      <c r="L14" s="4" t="s">
        <v>17</v>
      </c>
      <c r="N14" s="8" t="s">
        <v>29</v>
      </c>
      <c r="O14" s="8">
        <v>4854.9769999999999</v>
      </c>
    </row>
    <row r="15" spans="2:15">
      <c r="H15">
        <v>137000</v>
      </c>
    </row>
    <row r="16" spans="2:15" ht="15" thickBot="1">
      <c r="C16" s="2"/>
      <c r="K16" s="31" t="s">
        <v>18</v>
      </c>
      <c r="L16" s="32"/>
    </row>
    <row r="17" spans="11:12" ht="15" thickBot="1">
      <c r="K17" s="7" t="s">
        <v>9</v>
      </c>
      <c r="L17" s="7" t="s">
        <v>10</v>
      </c>
    </row>
    <row r="18" spans="11:12" ht="15" thickBot="1">
      <c r="K18" s="4" t="s">
        <v>11</v>
      </c>
      <c r="L18" s="4"/>
    </row>
    <row r="19" spans="11:12" ht="15" thickBot="1">
      <c r="K19" s="5" t="s">
        <v>12</v>
      </c>
      <c r="L19" s="5" t="s">
        <v>19</v>
      </c>
    </row>
    <row r="20" spans="11:12" ht="15" thickBot="1">
      <c r="K20" s="4" t="s">
        <v>13</v>
      </c>
      <c r="L20" s="4" t="s">
        <v>20</v>
      </c>
    </row>
  </sheetData>
  <mergeCells count="1">
    <mergeCell ref="K16:L1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4.5"/>
  <cols>
    <col min="2" max="2" width="21.1796875" customWidth="1"/>
    <col min="3" max="3" width="24.81640625" customWidth="1"/>
    <col min="4" max="4" width="22.81640625" customWidth="1"/>
    <col min="6" max="6" width="17.54296875" customWidth="1"/>
  </cols>
  <sheetData>
    <row r="1" spans="1:6">
      <c r="A1" s="18" t="s">
        <v>30</v>
      </c>
      <c r="B1" s="18" t="s">
        <v>31</v>
      </c>
      <c r="C1" s="18" t="s">
        <v>32</v>
      </c>
      <c r="D1" s="19" t="s">
        <v>33</v>
      </c>
    </row>
    <row r="2" spans="1:6" ht="21.65" customHeight="1">
      <c r="A2" s="15">
        <v>1</v>
      </c>
      <c r="B2" s="15" t="s">
        <v>34</v>
      </c>
      <c r="C2" s="15">
        <v>21.68</v>
      </c>
      <c r="D2" s="17">
        <v>7.85E-2</v>
      </c>
      <c r="F2" s="20" t="s">
        <v>48</v>
      </c>
    </row>
    <row r="3" spans="1:6">
      <c r="A3" s="15">
        <v>2</v>
      </c>
      <c r="B3" s="15" t="s">
        <v>35</v>
      </c>
      <c r="C3" s="15">
        <v>53.11</v>
      </c>
      <c r="D3" s="16">
        <v>6.25E-2</v>
      </c>
      <c r="F3" t="s">
        <v>35</v>
      </c>
    </row>
    <row r="4" spans="1:6">
      <c r="A4" s="9">
        <v>3</v>
      </c>
      <c r="B4" s="9" t="s">
        <v>36</v>
      </c>
      <c r="C4" s="9">
        <v>22.38</v>
      </c>
      <c r="D4" s="10">
        <v>5.4399999999999997E-2</v>
      </c>
      <c r="F4" s="1" t="s">
        <v>0</v>
      </c>
    </row>
    <row r="5" spans="1:6">
      <c r="A5" s="9">
        <v>4</v>
      </c>
      <c r="B5" s="9" t="s">
        <v>37</v>
      </c>
      <c r="C5" s="9">
        <v>8.51</v>
      </c>
      <c r="D5" s="10">
        <v>5.3100000000000001E-2</v>
      </c>
      <c r="F5" s="21" t="s">
        <v>43</v>
      </c>
    </row>
    <row r="6" spans="1:6">
      <c r="A6" s="9">
        <v>5</v>
      </c>
      <c r="B6" s="9" t="s">
        <v>38</v>
      </c>
      <c r="C6" s="9">
        <v>6.36</v>
      </c>
      <c r="D6" s="10">
        <v>5.0700000000000002E-2</v>
      </c>
      <c r="F6" t="s">
        <v>49</v>
      </c>
    </row>
    <row r="7" spans="1:6">
      <c r="A7" s="15">
        <v>6</v>
      </c>
      <c r="B7" s="15" t="s">
        <v>39</v>
      </c>
      <c r="C7" s="15">
        <v>13.83</v>
      </c>
      <c r="D7" s="16">
        <v>4.2000000000000003E-2</v>
      </c>
    </row>
    <row r="8" spans="1:6">
      <c r="A8" s="15">
        <v>7</v>
      </c>
      <c r="B8" s="15" t="s">
        <v>40</v>
      </c>
      <c r="C8" s="15">
        <v>7.23</v>
      </c>
      <c r="D8" s="16">
        <v>3.9699999999999999E-2</v>
      </c>
    </row>
    <row r="9" spans="1:6">
      <c r="A9" s="9">
        <v>8</v>
      </c>
      <c r="B9" s="9" t="s">
        <v>41</v>
      </c>
      <c r="C9" s="9">
        <v>19.190000000000001</v>
      </c>
      <c r="D9" s="10">
        <v>3.8899999999999997E-2</v>
      </c>
      <c r="F9" t="s">
        <v>50</v>
      </c>
    </row>
    <row r="10" spans="1:6">
      <c r="A10" s="9">
        <v>9</v>
      </c>
      <c r="B10" s="9" t="s">
        <v>42</v>
      </c>
      <c r="C10" s="9">
        <v>10.92</v>
      </c>
      <c r="D10" s="10">
        <v>3.5299999999999998E-2</v>
      </c>
      <c r="F10" s="1" t="s">
        <v>51</v>
      </c>
    </row>
    <row r="11" spans="1:6" ht="15" thickBot="1">
      <c r="A11" s="13">
        <v>10</v>
      </c>
      <c r="B11" s="13" t="s">
        <v>43</v>
      </c>
      <c r="C11" s="13">
        <v>32.69</v>
      </c>
      <c r="D11" s="14">
        <v>3.44E-2</v>
      </c>
      <c r="F11" s="1" t="s">
        <v>52</v>
      </c>
    </row>
    <row r="12" spans="1:6">
      <c r="A12" s="15">
        <v>11</v>
      </c>
      <c r="B12" s="15" t="s">
        <v>44</v>
      </c>
      <c r="C12" s="15">
        <v>9.51</v>
      </c>
      <c r="D12" s="16">
        <v>3.0300000000000001E-2</v>
      </c>
      <c r="F12" s="1" t="s">
        <v>53</v>
      </c>
    </row>
    <row r="13" spans="1:6">
      <c r="A13" s="9">
        <v>12</v>
      </c>
      <c r="B13" s="9" t="s">
        <v>45</v>
      </c>
      <c r="C13" s="9">
        <v>9.3000000000000007</v>
      </c>
      <c r="D13" s="10">
        <v>2.4E-2</v>
      </c>
      <c r="F13" s="1" t="s">
        <v>54</v>
      </c>
    </row>
    <row r="14" spans="1:6">
      <c r="A14" s="9">
        <v>13</v>
      </c>
      <c r="B14" s="9" t="s">
        <v>46</v>
      </c>
      <c r="C14" s="9">
        <v>7.09</v>
      </c>
      <c r="D14" s="10">
        <v>2.3E-2</v>
      </c>
      <c r="F14" t="s">
        <v>55</v>
      </c>
    </row>
    <row r="15" spans="1:6" ht="15" thickBot="1">
      <c r="A15" s="11">
        <v>14</v>
      </c>
      <c r="B15" s="11" t="s">
        <v>47</v>
      </c>
      <c r="C15" s="11">
        <v>5.12</v>
      </c>
      <c r="D15" s="12">
        <v>0.02</v>
      </c>
      <c r="F15" t="s">
        <v>56</v>
      </c>
    </row>
    <row r="17" spans="6:6">
      <c r="F17" s="1" t="s">
        <v>57</v>
      </c>
    </row>
    <row r="18" spans="6:6">
      <c r="F18" s="1" t="s">
        <v>58</v>
      </c>
    </row>
    <row r="19" spans="6:6">
      <c r="F19" t="s">
        <v>59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"/>
  <sheetViews>
    <sheetView workbookViewId="0">
      <selection activeCell="M2" sqref="M2"/>
    </sheetView>
  </sheetViews>
  <sheetFormatPr defaultRowHeight="14.5"/>
  <sheetData>
    <row r="3" spans="9:9">
      <c r="I3" t="s">
        <v>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" sqref="E2"/>
    </sheetView>
  </sheetViews>
  <sheetFormatPr defaultRowHeight="14.5"/>
  <cols>
    <col min="1" max="1" width="28.90625" customWidth="1"/>
    <col min="2" max="2" width="10.6328125" customWidth="1"/>
    <col min="4" max="4" width="49" customWidth="1"/>
    <col min="5" max="5" width="28.36328125" customWidth="1"/>
    <col min="7" max="7" width="9.26953125" customWidth="1"/>
  </cols>
  <sheetData>
    <row r="1" spans="1:7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3" spans="1:7">
      <c r="A3" t="s">
        <v>96</v>
      </c>
      <c r="B3" t="s">
        <v>97</v>
      </c>
      <c r="D3" t="s">
        <v>98</v>
      </c>
      <c r="E3">
        <v>60775</v>
      </c>
      <c r="F3">
        <v>0</v>
      </c>
      <c r="G3">
        <v>4856006.03</v>
      </c>
    </row>
    <row r="4" spans="1:7">
      <c r="A4" t="s">
        <v>96</v>
      </c>
      <c r="B4" t="s">
        <v>97</v>
      </c>
      <c r="D4" t="s">
        <v>99</v>
      </c>
      <c r="E4">
        <v>110840</v>
      </c>
      <c r="F4">
        <v>0</v>
      </c>
      <c r="G4">
        <v>4795231.03</v>
      </c>
    </row>
    <row r="5" spans="1:7">
      <c r="A5" t="s">
        <v>96</v>
      </c>
      <c r="B5" t="s">
        <v>97</v>
      </c>
      <c r="D5" t="s">
        <v>100</v>
      </c>
      <c r="E5">
        <v>54340.02</v>
      </c>
      <c r="F5">
        <v>0</v>
      </c>
      <c r="G5">
        <v>4684391.03</v>
      </c>
    </row>
    <row r="6" spans="1:7">
      <c r="A6" t="s">
        <v>235</v>
      </c>
      <c r="B6" t="s">
        <v>97</v>
      </c>
      <c r="D6" t="s">
        <v>120</v>
      </c>
      <c r="E6">
        <v>2530.4899999999998</v>
      </c>
      <c r="F6">
        <v>0</v>
      </c>
      <c r="G6">
        <v>3272692.5</v>
      </c>
    </row>
    <row r="7" spans="1:7">
      <c r="A7" t="s">
        <v>235</v>
      </c>
      <c r="B7" t="s">
        <v>97</v>
      </c>
      <c r="D7" t="s">
        <v>119</v>
      </c>
      <c r="E7">
        <v>455.49</v>
      </c>
      <c r="F7">
        <v>0</v>
      </c>
      <c r="G7">
        <v>3273147.99</v>
      </c>
    </row>
    <row r="8" spans="1:7">
      <c r="A8" t="s">
        <v>235</v>
      </c>
      <c r="B8" t="s">
        <v>97</v>
      </c>
      <c r="D8" t="s">
        <v>232</v>
      </c>
      <c r="E8">
        <v>0</v>
      </c>
      <c r="F8">
        <v>555</v>
      </c>
      <c r="G8">
        <v>3272592.99</v>
      </c>
    </row>
    <row r="9" spans="1:7">
      <c r="A9" t="s">
        <v>235</v>
      </c>
      <c r="B9" t="s">
        <v>97</v>
      </c>
      <c r="D9" t="s">
        <v>118</v>
      </c>
      <c r="E9">
        <v>295</v>
      </c>
      <c r="F9">
        <v>0</v>
      </c>
      <c r="G9">
        <v>3272887.99</v>
      </c>
    </row>
    <row r="10" spans="1:7">
      <c r="A10" t="s">
        <v>235</v>
      </c>
      <c r="B10" t="s">
        <v>97</v>
      </c>
      <c r="D10" t="s">
        <v>117</v>
      </c>
      <c r="E10">
        <v>25</v>
      </c>
      <c r="F10">
        <v>0</v>
      </c>
      <c r="G10">
        <v>3272912.99</v>
      </c>
    </row>
    <row r="11" spans="1:7">
      <c r="A11" t="s">
        <v>231</v>
      </c>
      <c r="B11" t="s">
        <v>97</v>
      </c>
      <c r="D11" t="s">
        <v>120</v>
      </c>
      <c r="E11">
        <v>400</v>
      </c>
      <c r="F11">
        <v>0</v>
      </c>
      <c r="G11">
        <v>3275339.92</v>
      </c>
    </row>
    <row r="12" spans="1:7">
      <c r="A12" t="s">
        <v>231</v>
      </c>
      <c r="B12" t="s">
        <v>97</v>
      </c>
      <c r="D12" t="s">
        <v>119</v>
      </c>
      <c r="E12">
        <v>72</v>
      </c>
      <c r="F12">
        <v>0</v>
      </c>
      <c r="G12">
        <v>3275411.92</v>
      </c>
    </row>
    <row r="13" spans="1:7">
      <c r="A13" t="s">
        <v>231</v>
      </c>
      <c r="B13" t="s">
        <v>97</v>
      </c>
      <c r="D13" t="s">
        <v>232</v>
      </c>
      <c r="E13">
        <v>997.5</v>
      </c>
      <c r="F13">
        <v>0</v>
      </c>
      <c r="G13">
        <v>3276409.42</v>
      </c>
    </row>
    <row r="14" spans="1:7">
      <c r="A14" t="s">
        <v>231</v>
      </c>
      <c r="B14" t="s">
        <v>97</v>
      </c>
      <c r="D14" t="s">
        <v>118</v>
      </c>
      <c r="E14">
        <v>78.930000000000007</v>
      </c>
      <c r="F14">
        <v>0</v>
      </c>
      <c r="G14">
        <v>3276488.35</v>
      </c>
    </row>
    <row r="15" spans="1:7">
      <c r="A15" t="s">
        <v>231</v>
      </c>
      <c r="B15" t="s">
        <v>97</v>
      </c>
      <c r="D15" t="s">
        <v>117</v>
      </c>
      <c r="E15">
        <v>0</v>
      </c>
      <c r="F15">
        <v>0</v>
      </c>
      <c r="G15">
        <v>3276488.35</v>
      </c>
    </row>
    <row r="16" spans="1:7">
      <c r="A16" t="s">
        <v>116</v>
      </c>
      <c r="B16" t="s">
        <v>97</v>
      </c>
      <c r="D16" t="s">
        <v>120</v>
      </c>
      <c r="E16">
        <v>346.8</v>
      </c>
      <c r="F16">
        <v>0</v>
      </c>
      <c r="G16">
        <v>5350813.43</v>
      </c>
    </row>
    <row r="17" spans="1:7">
      <c r="A17" t="s">
        <v>116</v>
      </c>
      <c r="B17" t="s">
        <v>97</v>
      </c>
      <c r="D17" t="s">
        <v>117</v>
      </c>
      <c r="E17">
        <v>71</v>
      </c>
      <c r="F17">
        <v>0</v>
      </c>
      <c r="G17">
        <v>5350981.09</v>
      </c>
    </row>
    <row r="18" spans="1:7">
      <c r="A18" t="s">
        <v>116</v>
      </c>
      <c r="B18" t="s">
        <v>97</v>
      </c>
      <c r="D18" t="s">
        <v>118</v>
      </c>
      <c r="E18">
        <v>34.24</v>
      </c>
      <c r="F18">
        <v>0</v>
      </c>
      <c r="G18">
        <v>5350910.09</v>
      </c>
    </row>
    <row r="19" spans="1:7">
      <c r="A19" t="s">
        <v>116</v>
      </c>
      <c r="B19" t="s">
        <v>97</v>
      </c>
      <c r="D19" t="s">
        <v>119</v>
      </c>
      <c r="E19">
        <v>62.42</v>
      </c>
      <c r="F19">
        <v>0</v>
      </c>
      <c r="G19">
        <v>5350875.8499999996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" sqref="D1"/>
    </sheetView>
  </sheetViews>
  <sheetFormatPr defaultRowHeight="14.5"/>
  <cols>
    <col min="1" max="1" width="38.453125" customWidth="1"/>
    <col min="2" max="2" width="25.90625" customWidth="1"/>
    <col min="4" max="4" width="34.36328125" customWidth="1"/>
    <col min="7" max="7" width="9.26953125" customWidth="1"/>
  </cols>
  <sheetData>
    <row r="1" spans="1:7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7">
      <c r="A2" t="s">
        <v>268</v>
      </c>
      <c r="B2" t="s">
        <v>102</v>
      </c>
      <c r="C2" t="s">
        <v>103</v>
      </c>
      <c r="D2" t="s">
        <v>270</v>
      </c>
      <c r="E2">
        <v>375</v>
      </c>
      <c r="F2">
        <v>0</v>
      </c>
      <c r="G2">
        <v>375</v>
      </c>
    </row>
    <row r="3" spans="1:7">
      <c r="A3" t="s">
        <v>268</v>
      </c>
      <c r="B3" t="s">
        <v>102</v>
      </c>
      <c r="C3" t="s">
        <v>103</v>
      </c>
      <c r="D3" t="s">
        <v>269</v>
      </c>
      <c r="E3">
        <v>58</v>
      </c>
      <c r="F3">
        <v>0</v>
      </c>
      <c r="G3">
        <v>433</v>
      </c>
    </row>
    <row r="4" spans="1:7">
      <c r="A4" t="s">
        <v>266</v>
      </c>
      <c r="B4" t="s">
        <v>102</v>
      </c>
      <c r="C4" t="s">
        <v>103</v>
      </c>
      <c r="D4" t="s">
        <v>267</v>
      </c>
      <c r="E4">
        <v>0.01</v>
      </c>
      <c r="F4">
        <v>0</v>
      </c>
      <c r="G4">
        <v>433.01</v>
      </c>
    </row>
    <row r="5" spans="1:7">
      <c r="A5" s="24">
        <v>43473</v>
      </c>
      <c r="B5" t="s">
        <v>102</v>
      </c>
      <c r="C5" t="s">
        <v>103</v>
      </c>
      <c r="D5" t="s">
        <v>265</v>
      </c>
      <c r="E5">
        <v>0</v>
      </c>
      <c r="F5">
        <v>0.01</v>
      </c>
      <c r="G5">
        <v>433</v>
      </c>
    </row>
    <row r="6" spans="1:7">
      <c r="A6" t="s">
        <v>101</v>
      </c>
      <c r="B6" t="s">
        <v>102</v>
      </c>
      <c r="C6" t="s">
        <v>103</v>
      </c>
      <c r="D6" t="s">
        <v>104</v>
      </c>
      <c r="E6">
        <v>11566.81</v>
      </c>
      <c r="F6">
        <v>0</v>
      </c>
      <c r="G6">
        <v>4630051.01</v>
      </c>
    </row>
    <row r="7" spans="1:7">
      <c r="A7" s="24">
        <v>43564</v>
      </c>
      <c r="B7" t="s">
        <v>102</v>
      </c>
      <c r="C7" t="s">
        <v>103</v>
      </c>
      <c r="D7" t="s">
        <v>205</v>
      </c>
      <c r="E7">
        <v>33650.080000000002</v>
      </c>
      <c r="F7">
        <v>0</v>
      </c>
      <c r="G7">
        <v>5387078.9199999999</v>
      </c>
    </row>
    <row r="8" spans="1:7">
      <c r="A8" t="s">
        <v>163</v>
      </c>
      <c r="B8" t="s">
        <v>102</v>
      </c>
      <c r="C8" t="s">
        <v>103</v>
      </c>
      <c r="D8" t="s">
        <v>164</v>
      </c>
      <c r="E8">
        <v>4060.89</v>
      </c>
      <c r="F8">
        <v>0</v>
      </c>
      <c r="G8">
        <v>6561959.9900000002</v>
      </c>
    </row>
    <row r="9" spans="1:7">
      <c r="A9" t="s">
        <v>107</v>
      </c>
      <c r="B9" t="s">
        <v>102</v>
      </c>
      <c r="C9" t="s">
        <v>103</v>
      </c>
      <c r="D9" t="s">
        <v>108</v>
      </c>
      <c r="E9">
        <v>305101.5</v>
      </c>
      <c r="F9">
        <v>0</v>
      </c>
      <c r="G9">
        <v>5748337.5199999996</v>
      </c>
    </row>
    <row r="10" spans="1:7">
      <c r="A10" t="s">
        <v>107</v>
      </c>
      <c r="B10" t="s">
        <v>109</v>
      </c>
      <c r="C10" t="s">
        <v>103</v>
      </c>
      <c r="D10" t="s">
        <v>108</v>
      </c>
      <c r="E10">
        <v>0</v>
      </c>
      <c r="F10">
        <v>305101.5</v>
      </c>
      <c r="G10">
        <v>5443236.0199999996</v>
      </c>
    </row>
    <row r="11" spans="1:7">
      <c r="A11" s="24">
        <v>43475</v>
      </c>
      <c r="B11" t="s">
        <v>102</v>
      </c>
      <c r="C11" t="s">
        <v>103</v>
      </c>
      <c r="D11" t="s">
        <v>151</v>
      </c>
      <c r="E11">
        <v>59</v>
      </c>
      <c r="F11">
        <v>0</v>
      </c>
      <c r="G11">
        <v>9793130.7799999993</v>
      </c>
    </row>
    <row r="12" spans="1:7">
      <c r="A12" s="24">
        <v>43534</v>
      </c>
      <c r="B12" t="s">
        <v>102</v>
      </c>
      <c r="C12" t="s">
        <v>103</v>
      </c>
      <c r="D12" t="s">
        <v>148</v>
      </c>
      <c r="E12">
        <v>100049.15</v>
      </c>
      <c r="F12">
        <v>0</v>
      </c>
      <c r="G12">
        <v>7510855</v>
      </c>
    </row>
    <row r="13" spans="1:7">
      <c r="A13" t="s">
        <v>113</v>
      </c>
      <c r="B13" t="s">
        <v>102</v>
      </c>
      <c r="C13" t="s">
        <v>103</v>
      </c>
      <c r="D13" t="s">
        <v>108</v>
      </c>
      <c r="E13">
        <v>762195.75</v>
      </c>
      <c r="F13">
        <v>0</v>
      </c>
      <c r="G13">
        <v>5363516.1500000004</v>
      </c>
    </row>
    <row r="14" spans="1:7">
      <c r="A14" t="s">
        <v>113</v>
      </c>
      <c r="B14" t="s">
        <v>109</v>
      </c>
      <c r="C14" t="s">
        <v>103</v>
      </c>
      <c r="D14" t="s">
        <v>108</v>
      </c>
      <c r="E14">
        <v>0</v>
      </c>
      <c r="F14">
        <v>762195.75</v>
      </c>
      <c r="G14">
        <v>4601320.4000000004</v>
      </c>
    </row>
    <row r="15" spans="1:7">
      <c r="A15" s="24">
        <v>43779</v>
      </c>
      <c r="B15" t="s">
        <v>109</v>
      </c>
      <c r="C15" t="s">
        <v>103</v>
      </c>
      <c r="D15" t="s">
        <v>121</v>
      </c>
      <c r="E15">
        <v>167680</v>
      </c>
      <c r="F15">
        <v>0</v>
      </c>
      <c r="G15">
        <v>6488600.3099999996</v>
      </c>
    </row>
    <row r="16" spans="1:7">
      <c r="A16" s="24">
        <v>43779</v>
      </c>
      <c r="B16" t="s">
        <v>102</v>
      </c>
      <c r="C16" t="s">
        <v>103</v>
      </c>
      <c r="D16" t="s">
        <v>121</v>
      </c>
      <c r="E16">
        <v>0</v>
      </c>
      <c r="F16">
        <v>167680</v>
      </c>
      <c r="G16">
        <v>6320920.3099999996</v>
      </c>
    </row>
    <row r="17" spans="1:7">
      <c r="A17" t="s">
        <v>137</v>
      </c>
      <c r="B17" t="s">
        <v>109</v>
      </c>
      <c r="C17" t="s">
        <v>103</v>
      </c>
      <c r="D17" t="s">
        <v>108</v>
      </c>
      <c r="E17">
        <v>0</v>
      </c>
      <c r="F17">
        <v>167680</v>
      </c>
      <c r="G17">
        <v>5136822.2</v>
      </c>
    </row>
    <row r="18" spans="1:7">
      <c r="A18" t="s">
        <v>137</v>
      </c>
      <c r="B18" t="s">
        <v>109</v>
      </c>
      <c r="C18" t="s">
        <v>103</v>
      </c>
      <c r="D18" t="s">
        <v>121</v>
      </c>
      <c r="E18">
        <v>601155.94999999995</v>
      </c>
      <c r="F18">
        <v>0</v>
      </c>
      <c r="G18">
        <v>5737978.1500000004</v>
      </c>
    </row>
    <row r="19" spans="1:7">
      <c r="A19" t="s">
        <v>137</v>
      </c>
      <c r="B19" t="s">
        <v>102</v>
      </c>
      <c r="C19" t="s">
        <v>103</v>
      </c>
      <c r="D19" t="s">
        <v>108</v>
      </c>
      <c r="E19">
        <v>167680</v>
      </c>
      <c r="F19">
        <v>0</v>
      </c>
      <c r="G19">
        <v>5905658.1500000004</v>
      </c>
    </row>
    <row r="20" spans="1:7">
      <c r="A20" t="s">
        <v>137</v>
      </c>
      <c r="B20" t="s">
        <v>102</v>
      </c>
      <c r="C20" t="s">
        <v>103</v>
      </c>
      <c r="D20" t="s">
        <v>121</v>
      </c>
      <c r="E20">
        <v>0</v>
      </c>
      <c r="F20">
        <v>601155.94999999995</v>
      </c>
      <c r="G20">
        <v>5304502.2</v>
      </c>
    </row>
    <row r="21" spans="1:7">
      <c r="A21" t="s">
        <v>116</v>
      </c>
      <c r="B21" t="s">
        <v>102</v>
      </c>
      <c r="C21" t="s">
        <v>103</v>
      </c>
      <c r="D21" t="s">
        <v>121</v>
      </c>
      <c r="E21">
        <v>0</v>
      </c>
      <c r="F21">
        <v>2592724.4500000002</v>
      </c>
      <c r="G21">
        <v>5350466.63</v>
      </c>
    </row>
    <row r="22" spans="1:7">
      <c r="A22" t="s">
        <v>116</v>
      </c>
      <c r="B22" t="s">
        <v>102</v>
      </c>
      <c r="C22" t="s">
        <v>103</v>
      </c>
      <c r="D22" t="s">
        <v>108</v>
      </c>
      <c r="E22">
        <v>2483448.85</v>
      </c>
      <c r="F22">
        <v>0</v>
      </c>
      <c r="G22">
        <v>7943191.0800000001</v>
      </c>
    </row>
    <row r="23" spans="1:7">
      <c r="A23" t="s">
        <v>116</v>
      </c>
      <c r="B23" t="s">
        <v>109</v>
      </c>
      <c r="C23" t="s">
        <v>103</v>
      </c>
      <c r="D23" t="s">
        <v>121</v>
      </c>
      <c r="E23">
        <v>2592724.4500000002</v>
      </c>
      <c r="F23">
        <v>0</v>
      </c>
      <c r="G23">
        <v>5459742.2300000004</v>
      </c>
    </row>
    <row r="24" spans="1:7">
      <c r="A24" t="s">
        <v>116</v>
      </c>
      <c r="B24" t="s">
        <v>109</v>
      </c>
      <c r="C24" t="s">
        <v>103</v>
      </c>
      <c r="D24" t="s">
        <v>108</v>
      </c>
      <c r="E24">
        <v>0</v>
      </c>
      <c r="F24">
        <v>2483448.85</v>
      </c>
      <c r="G24">
        <v>2867017.78</v>
      </c>
    </row>
    <row r="25" spans="1:7">
      <c r="A25" t="s">
        <v>134</v>
      </c>
      <c r="B25" t="s">
        <v>109</v>
      </c>
      <c r="C25" t="s">
        <v>103</v>
      </c>
      <c r="D25" t="s">
        <v>108</v>
      </c>
      <c r="E25">
        <v>0</v>
      </c>
      <c r="F25">
        <v>601155.94999999995</v>
      </c>
      <c r="G25">
        <v>4755525.63</v>
      </c>
    </row>
    <row r="26" spans="1:7">
      <c r="A26" t="s">
        <v>134</v>
      </c>
      <c r="B26" t="s">
        <v>109</v>
      </c>
      <c r="C26" t="s">
        <v>103</v>
      </c>
      <c r="D26" t="s">
        <v>121</v>
      </c>
      <c r="E26">
        <v>657371.94999999995</v>
      </c>
      <c r="F26">
        <v>0</v>
      </c>
      <c r="G26">
        <v>5412897.5800000001</v>
      </c>
    </row>
    <row r="27" spans="1:7">
      <c r="A27" t="s">
        <v>125</v>
      </c>
      <c r="B27" t="s">
        <v>102</v>
      </c>
      <c r="C27" t="s">
        <v>103</v>
      </c>
      <c r="D27" t="s">
        <v>121</v>
      </c>
      <c r="E27">
        <v>0</v>
      </c>
      <c r="F27">
        <v>2671235.1</v>
      </c>
      <c r="G27">
        <v>5251474.17</v>
      </c>
    </row>
    <row r="28" spans="1:7">
      <c r="A28" t="s">
        <v>125</v>
      </c>
      <c r="B28" t="s">
        <v>102</v>
      </c>
      <c r="C28" t="s">
        <v>103</v>
      </c>
      <c r="D28" t="s">
        <v>108</v>
      </c>
      <c r="E28">
        <v>1713213.45</v>
      </c>
      <c r="F28">
        <v>0</v>
      </c>
      <c r="G28">
        <v>7922709.2699999996</v>
      </c>
    </row>
    <row r="29" spans="1:7">
      <c r="A29" t="s">
        <v>125</v>
      </c>
      <c r="B29" t="s">
        <v>109</v>
      </c>
      <c r="C29" t="s">
        <v>103</v>
      </c>
      <c r="D29" t="s">
        <v>121</v>
      </c>
      <c r="E29">
        <v>2671235.1</v>
      </c>
      <c r="F29">
        <v>0</v>
      </c>
      <c r="G29">
        <v>6209495.8200000003</v>
      </c>
    </row>
    <row r="30" spans="1:7">
      <c r="A30" t="s">
        <v>125</v>
      </c>
      <c r="B30" t="s">
        <v>109</v>
      </c>
      <c r="C30" t="s">
        <v>103</v>
      </c>
      <c r="D30" t="s">
        <v>108</v>
      </c>
      <c r="E30">
        <v>0</v>
      </c>
      <c r="F30">
        <v>1713213.45</v>
      </c>
      <c r="G30">
        <v>3538260.72</v>
      </c>
    </row>
    <row r="31" spans="1:7">
      <c r="A31" t="s">
        <v>134</v>
      </c>
      <c r="B31" t="s">
        <v>102</v>
      </c>
      <c r="C31" t="s">
        <v>103</v>
      </c>
      <c r="D31" t="s">
        <v>108</v>
      </c>
      <c r="E31">
        <v>601155.94999999995</v>
      </c>
      <c r="F31">
        <v>0</v>
      </c>
      <c r="G31">
        <v>6014053.5300000003</v>
      </c>
    </row>
    <row r="32" spans="1:7">
      <c r="A32" t="s">
        <v>134</v>
      </c>
      <c r="B32" t="s">
        <v>102</v>
      </c>
      <c r="C32" t="s">
        <v>103</v>
      </c>
      <c r="D32" t="s">
        <v>121</v>
      </c>
      <c r="E32">
        <v>0</v>
      </c>
      <c r="F32">
        <v>657371.94999999995</v>
      </c>
      <c r="G32">
        <v>5356681.58</v>
      </c>
    </row>
    <row r="33" spans="1:7">
      <c r="A33" t="s">
        <v>128</v>
      </c>
      <c r="B33" t="s">
        <v>102</v>
      </c>
      <c r="C33" t="s">
        <v>103</v>
      </c>
      <c r="D33" t="s">
        <v>121</v>
      </c>
      <c r="E33">
        <v>0</v>
      </c>
      <c r="F33">
        <v>2521582</v>
      </c>
      <c r="G33">
        <v>4293527.3099999996</v>
      </c>
    </row>
    <row r="34" spans="1:7">
      <c r="A34" t="s">
        <v>128</v>
      </c>
      <c r="B34" t="s">
        <v>102</v>
      </c>
      <c r="C34" t="s">
        <v>103</v>
      </c>
      <c r="D34" t="s">
        <v>108</v>
      </c>
      <c r="E34">
        <v>3522005.4</v>
      </c>
      <c r="F34">
        <v>0</v>
      </c>
      <c r="G34">
        <v>6815109.3099999996</v>
      </c>
    </row>
    <row r="35" spans="1:7">
      <c r="A35" t="s">
        <v>128</v>
      </c>
      <c r="B35" t="s">
        <v>109</v>
      </c>
      <c r="C35" t="s">
        <v>103</v>
      </c>
      <c r="D35" t="s">
        <v>121</v>
      </c>
      <c r="E35">
        <v>2521582</v>
      </c>
      <c r="F35">
        <v>0</v>
      </c>
      <c r="G35">
        <v>3293103.91</v>
      </c>
    </row>
    <row r="36" spans="1:7">
      <c r="A36" t="s">
        <v>128</v>
      </c>
      <c r="B36" t="s">
        <v>109</v>
      </c>
      <c r="C36" t="s">
        <v>103</v>
      </c>
      <c r="D36" t="s">
        <v>108</v>
      </c>
      <c r="E36">
        <v>0</v>
      </c>
      <c r="F36">
        <v>3522005.4</v>
      </c>
      <c r="G36">
        <v>771521.91</v>
      </c>
    </row>
    <row r="37" spans="1:7">
      <c r="A37" t="s">
        <v>131</v>
      </c>
      <c r="B37" t="s">
        <v>109</v>
      </c>
      <c r="C37" t="s">
        <v>103</v>
      </c>
      <c r="D37" t="s">
        <v>108</v>
      </c>
      <c r="E37">
        <v>0</v>
      </c>
      <c r="F37">
        <v>3260801.35</v>
      </c>
      <c r="G37">
        <v>2040271.72</v>
      </c>
    </row>
    <row r="38" spans="1:7">
      <c r="A38" t="s">
        <v>131</v>
      </c>
      <c r="B38" t="s">
        <v>109</v>
      </c>
      <c r="C38" t="s">
        <v>103</v>
      </c>
      <c r="D38" t="s">
        <v>121</v>
      </c>
      <c r="E38">
        <v>3603852.8</v>
      </c>
      <c r="F38">
        <v>0</v>
      </c>
      <c r="G38">
        <v>5644124.5199999996</v>
      </c>
    </row>
    <row r="39" spans="1:7">
      <c r="A39" t="s">
        <v>131</v>
      </c>
      <c r="B39" t="s">
        <v>102</v>
      </c>
      <c r="C39" t="s">
        <v>103</v>
      </c>
      <c r="D39" t="s">
        <v>121</v>
      </c>
      <c r="E39">
        <v>0</v>
      </c>
      <c r="F39">
        <v>3603852.8</v>
      </c>
      <c r="G39">
        <v>5301073.07</v>
      </c>
    </row>
    <row r="40" spans="1:7">
      <c r="A40" t="s">
        <v>131</v>
      </c>
      <c r="B40" t="s">
        <v>102</v>
      </c>
      <c r="C40" t="s">
        <v>103</v>
      </c>
      <c r="D40" t="s">
        <v>108</v>
      </c>
      <c r="E40">
        <v>3260801.35</v>
      </c>
      <c r="F40">
        <v>0</v>
      </c>
      <c r="G40">
        <v>8904925.8699999992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51" workbookViewId="0">
      <selection activeCell="D74" sqref="D74"/>
    </sheetView>
  </sheetViews>
  <sheetFormatPr defaultRowHeight="14.5"/>
  <cols>
    <col min="2" max="2" width="10.6328125" customWidth="1"/>
    <col min="4" max="4" width="10.90625" customWidth="1"/>
    <col min="7" max="7" width="9.26953125" customWidth="1"/>
  </cols>
  <sheetData>
    <row r="1" spans="1:7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7">
      <c r="A2" s="24">
        <v>43624</v>
      </c>
      <c r="B2" t="s">
        <v>102</v>
      </c>
      <c r="C2" t="s">
        <v>102</v>
      </c>
      <c r="D2" t="s">
        <v>262</v>
      </c>
      <c r="E2">
        <v>102011.8</v>
      </c>
      <c r="F2">
        <v>0</v>
      </c>
      <c r="G2">
        <v>-247555.20000000001</v>
      </c>
    </row>
    <row r="3" spans="1:7">
      <c r="A3" s="24">
        <v>43624</v>
      </c>
      <c r="B3" t="s">
        <v>102</v>
      </c>
      <c r="C3" t="s">
        <v>102</v>
      </c>
      <c r="D3" t="s">
        <v>261</v>
      </c>
      <c r="E3">
        <v>24.04</v>
      </c>
      <c r="F3">
        <v>0</v>
      </c>
      <c r="G3">
        <v>-247531.16</v>
      </c>
    </row>
    <row r="4" spans="1:7">
      <c r="A4" s="24">
        <v>43654</v>
      </c>
      <c r="B4" t="s">
        <v>102</v>
      </c>
      <c r="C4" t="s">
        <v>102</v>
      </c>
      <c r="D4" t="s">
        <v>260</v>
      </c>
      <c r="E4">
        <v>397351.91</v>
      </c>
      <c r="F4">
        <v>0</v>
      </c>
      <c r="G4">
        <v>149820.75</v>
      </c>
    </row>
    <row r="5" spans="1:7">
      <c r="A5" s="24">
        <v>43654</v>
      </c>
      <c r="B5" t="s">
        <v>102</v>
      </c>
      <c r="C5" t="s">
        <v>102</v>
      </c>
      <c r="D5" t="s">
        <v>259</v>
      </c>
      <c r="E5">
        <v>259.91000000000003</v>
      </c>
      <c r="F5">
        <v>0</v>
      </c>
      <c r="G5">
        <v>150080.66</v>
      </c>
    </row>
    <row r="6" spans="1:7">
      <c r="A6" s="24">
        <v>43685</v>
      </c>
      <c r="B6" t="s">
        <v>102</v>
      </c>
      <c r="C6" t="s">
        <v>102</v>
      </c>
      <c r="D6" t="s">
        <v>258</v>
      </c>
      <c r="E6">
        <v>19831.689999999999</v>
      </c>
      <c r="F6">
        <v>0</v>
      </c>
      <c r="G6">
        <v>169912.35</v>
      </c>
    </row>
    <row r="7" spans="1:7">
      <c r="A7" t="s">
        <v>101</v>
      </c>
      <c r="B7" t="s">
        <v>102</v>
      </c>
      <c r="C7" t="s">
        <v>102</v>
      </c>
      <c r="D7" t="s">
        <v>105</v>
      </c>
      <c r="E7">
        <v>403.41</v>
      </c>
      <c r="F7">
        <v>0</v>
      </c>
      <c r="G7">
        <v>4618484.2</v>
      </c>
    </row>
    <row r="8" spans="1:7">
      <c r="A8" t="s">
        <v>101</v>
      </c>
      <c r="B8" t="s">
        <v>102</v>
      </c>
      <c r="C8" t="s">
        <v>102</v>
      </c>
      <c r="D8" t="s">
        <v>106</v>
      </c>
      <c r="E8">
        <v>0</v>
      </c>
      <c r="F8">
        <v>1130256.73</v>
      </c>
      <c r="G8">
        <v>4618080.79</v>
      </c>
    </row>
    <row r="9" spans="1:7">
      <c r="A9" s="24">
        <v>43685</v>
      </c>
      <c r="B9" t="s">
        <v>102</v>
      </c>
      <c r="C9" t="s">
        <v>102</v>
      </c>
      <c r="D9" t="s">
        <v>257</v>
      </c>
      <c r="E9">
        <v>1314.86</v>
      </c>
      <c r="F9">
        <v>0</v>
      </c>
      <c r="G9">
        <v>171227.21</v>
      </c>
    </row>
    <row r="10" spans="1:7">
      <c r="A10" s="24">
        <v>43716</v>
      </c>
      <c r="B10" t="s">
        <v>102</v>
      </c>
      <c r="C10" t="s">
        <v>102</v>
      </c>
      <c r="D10" t="s">
        <v>256</v>
      </c>
      <c r="E10">
        <v>423365.46</v>
      </c>
      <c r="F10">
        <v>0</v>
      </c>
      <c r="G10">
        <v>594592.67000000004</v>
      </c>
    </row>
    <row r="11" spans="1:7">
      <c r="A11" t="s">
        <v>107</v>
      </c>
      <c r="B11" t="s">
        <v>102</v>
      </c>
      <c r="C11" t="s">
        <v>102</v>
      </c>
      <c r="D11" t="s">
        <v>111</v>
      </c>
      <c r="E11">
        <v>595.41</v>
      </c>
      <c r="F11">
        <v>0</v>
      </c>
      <c r="G11">
        <v>5748337.5199999996</v>
      </c>
    </row>
    <row r="12" spans="1:7">
      <c r="A12" t="s">
        <v>107</v>
      </c>
      <c r="B12" t="s">
        <v>102</v>
      </c>
      <c r="C12" t="s">
        <v>102</v>
      </c>
      <c r="D12" t="s">
        <v>112</v>
      </c>
      <c r="E12">
        <v>384225.96</v>
      </c>
      <c r="F12">
        <v>0</v>
      </c>
      <c r="G12">
        <v>5747742.1100000003</v>
      </c>
    </row>
    <row r="13" spans="1:7">
      <c r="A13" s="24">
        <v>43716</v>
      </c>
      <c r="B13" t="s">
        <v>102</v>
      </c>
      <c r="C13" t="s">
        <v>102</v>
      </c>
      <c r="D13" t="s">
        <v>255</v>
      </c>
      <c r="E13">
        <v>203.08</v>
      </c>
      <c r="F13">
        <v>0</v>
      </c>
      <c r="G13">
        <v>594795.75</v>
      </c>
    </row>
    <row r="14" spans="1:7">
      <c r="A14" t="s">
        <v>252</v>
      </c>
      <c r="B14" t="s">
        <v>102</v>
      </c>
      <c r="C14" t="s">
        <v>102</v>
      </c>
      <c r="D14" t="s">
        <v>254</v>
      </c>
      <c r="E14">
        <v>0</v>
      </c>
      <c r="F14">
        <v>276237.69</v>
      </c>
      <c r="G14">
        <v>318558.06</v>
      </c>
    </row>
    <row r="15" spans="1:7">
      <c r="A15" t="s">
        <v>113</v>
      </c>
      <c r="B15" t="s">
        <v>102</v>
      </c>
      <c r="C15" t="s">
        <v>102</v>
      </c>
      <c r="D15" t="s">
        <v>114</v>
      </c>
      <c r="E15">
        <v>535.88</v>
      </c>
      <c r="F15">
        <v>0</v>
      </c>
      <c r="G15">
        <v>5363516.1500000004</v>
      </c>
    </row>
    <row r="16" spans="1:7">
      <c r="A16" t="s">
        <v>113</v>
      </c>
      <c r="B16" t="s">
        <v>102</v>
      </c>
      <c r="C16" t="s">
        <v>102</v>
      </c>
      <c r="D16" t="s">
        <v>115</v>
      </c>
      <c r="E16">
        <v>11999.18</v>
      </c>
      <c r="F16">
        <v>0</v>
      </c>
      <c r="G16">
        <v>5362980.2699999996</v>
      </c>
    </row>
    <row r="17" spans="1:7">
      <c r="A17" t="s">
        <v>252</v>
      </c>
      <c r="B17" t="s">
        <v>102</v>
      </c>
      <c r="C17" t="s">
        <v>102</v>
      </c>
      <c r="D17" t="s">
        <v>253</v>
      </c>
      <c r="E17">
        <v>853.1</v>
      </c>
      <c r="F17">
        <v>0</v>
      </c>
      <c r="G17">
        <v>319411.15999999997</v>
      </c>
    </row>
    <row r="18" spans="1:7">
      <c r="A18" t="s">
        <v>249</v>
      </c>
      <c r="B18" t="s">
        <v>102</v>
      </c>
      <c r="C18" t="s">
        <v>102</v>
      </c>
      <c r="D18" t="s">
        <v>251</v>
      </c>
      <c r="E18">
        <v>825966.33</v>
      </c>
      <c r="F18">
        <v>0</v>
      </c>
      <c r="G18">
        <v>1145377.49</v>
      </c>
    </row>
    <row r="19" spans="1:7">
      <c r="A19" t="s">
        <v>249</v>
      </c>
      <c r="B19" t="s">
        <v>102</v>
      </c>
      <c r="C19" t="s">
        <v>102</v>
      </c>
      <c r="D19" t="s">
        <v>250</v>
      </c>
      <c r="E19">
        <v>1503.78</v>
      </c>
      <c r="F19">
        <v>0</v>
      </c>
      <c r="G19">
        <v>1146881.27</v>
      </c>
    </row>
    <row r="20" spans="1:7">
      <c r="A20" t="s">
        <v>246</v>
      </c>
      <c r="B20" t="s">
        <v>102</v>
      </c>
      <c r="C20" t="s">
        <v>102</v>
      </c>
      <c r="D20" t="s">
        <v>248</v>
      </c>
      <c r="E20">
        <v>0</v>
      </c>
      <c r="F20">
        <v>376723.6</v>
      </c>
      <c r="G20">
        <v>770157.67</v>
      </c>
    </row>
    <row r="21" spans="1:7">
      <c r="A21" t="s">
        <v>246</v>
      </c>
      <c r="B21" t="s">
        <v>102</v>
      </c>
      <c r="C21" t="s">
        <v>102</v>
      </c>
      <c r="D21" t="s">
        <v>247</v>
      </c>
      <c r="E21">
        <v>498.56</v>
      </c>
      <c r="F21">
        <v>0</v>
      </c>
      <c r="G21">
        <v>770656.23</v>
      </c>
    </row>
    <row r="22" spans="1:7">
      <c r="A22" t="s">
        <v>242</v>
      </c>
      <c r="B22" t="s">
        <v>102</v>
      </c>
      <c r="C22" t="s">
        <v>102</v>
      </c>
      <c r="D22" t="s">
        <v>244</v>
      </c>
      <c r="E22">
        <v>1296811.6499999999</v>
      </c>
      <c r="F22">
        <v>0</v>
      </c>
      <c r="G22">
        <v>1717467.88</v>
      </c>
    </row>
    <row r="23" spans="1:7">
      <c r="A23" t="s">
        <v>242</v>
      </c>
      <c r="B23" t="s">
        <v>102</v>
      </c>
      <c r="C23" t="s">
        <v>102</v>
      </c>
      <c r="D23" t="s">
        <v>243</v>
      </c>
      <c r="E23">
        <v>1611.5</v>
      </c>
      <c r="F23">
        <v>0</v>
      </c>
      <c r="G23">
        <v>1719079.38</v>
      </c>
    </row>
    <row r="24" spans="1:7">
      <c r="A24" t="s">
        <v>239</v>
      </c>
      <c r="B24" t="s">
        <v>102</v>
      </c>
      <c r="C24" t="s">
        <v>102</v>
      </c>
      <c r="D24" t="s">
        <v>241</v>
      </c>
      <c r="E24">
        <v>0</v>
      </c>
      <c r="F24">
        <v>67911.72</v>
      </c>
      <c r="G24">
        <v>1651167.66</v>
      </c>
    </row>
    <row r="25" spans="1:7">
      <c r="A25" t="s">
        <v>116</v>
      </c>
      <c r="B25" t="s">
        <v>102</v>
      </c>
      <c r="C25" t="s">
        <v>102</v>
      </c>
      <c r="D25" t="s">
        <v>123</v>
      </c>
      <c r="E25">
        <v>1202.42</v>
      </c>
      <c r="F25">
        <v>0</v>
      </c>
      <c r="G25">
        <v>5350466.63</v>
      </c>
    </row>
    <row r="26" spans="1:7">
      <c r="A26" t="s">
        <v>116</v>
      </c>
      <c r="B26" t="s">
        <v>102</v>
      </c>
      <c r="C26" t="s">
        <v>102</v>
      </c>
      <c r="D26" t="s">
        <v>124</v>
      </c>
      <c r="E26">
        <v>97790.04</v>
      </c>
      <c r="F26">
        <v>0</v>
      </c>
      <c r="G26">
        <v>5349264.21</v>
      </c>
    </row>
    <row r="27" spans="1:7">
      <c r="A27" t="s">
        <v>239</v>
      </c>
      <c r="B27" t="s">
        <v>102</v>
      </c>
      <c r="C27" t="s">
        <v>102</v>
      </c>
      <c r="D27" t="s">
        <v>240</v>
      </c>
      <c r="E27">
        <v>35.01</v>
      </c>
      <c r="F27">
        <v>0</v>
      </c>
      <c r="G27">
        <v>1651202.67</v>
      </c>
    </row>
    <row r="28" spans="1:7">
      <c r="A28" t="s">
        <v>235</v>
      </c>
      <c r="B28" t="s">
        <v>102</v>
      </c>
      <c r="C28" t="s">
        <v>102</v>
      </c>
      <c r="D28" t="s">
        <v>237</v>
      </c>
      <c r="E28">
        <v>1767267.48</v>
      </c>
      <c r="F28">
        <v>0</v>
      </c>
      <c r="G28">
        <v>3268470.15</v>
      </c>
    </row>
    <row r="29" spans="1:7">
      <c r="A29" t="s">
        <v>235</v>
      </c>
      <c r="B29" t="s">
        <v>102</v>
      </c>
      <c r="C29" t="s">
        <v>102</v>
      </c>
      <c r="D29" t="s">
        <v>236</v>
      </c>
      <c r="E29">
        <v>1691.86</v>
      </c>
      <c r="F29">
        <v>0</v>
      </c>
      <c r="G29">
        <v>3270162.01</v>
      </c>
    </row>
    <row r="30" spans="1:7">
      <c r="A30" t="s">
        <v>231</v>
      </c>
      <c r="B30" t="s">
        <v>102</v>
      </c>
      <c r="C30" t="s">
        <v>102</v>
      </c>
      <c r="D30" t="s">
        <v>234</v>
      </c>
      <c r="E30">
        <v>280.08</v>
      </c>
      <c r="F30">
        <v>0</v>
      </c>
      <c r="G30">
        <v>3273193.07</v>
      </c>
    </row>
    <row r="31" spans="1:7">
      <c r="A31" t="s">
        <v>125</v>
      </c>
      <c r="B31" t="s">
        <v>102</v>
      </c>
      <c r="C31" t="s">
        <v>102</v>
      </c>
      <c r="D31" t="s">
        <v>126</v>
      </c>
      <c r="E31">
        <v>1036.78</v>
      </c>
      <c r="F31">
        <v>0</v>
      </c>
      <c r="G31">
        <v>5251474.17</v>
      </c>
    </row>
    <row r="32" spans="1:7">
      <c r="A32" t="s">
        <v>125</v>
      </c>
      <c r="B32" t="s">
        <v>102</v>
      </c>
      <c r="C32" t="s">
        <v>102</v>
      </c>
      <c r="D32" t="s">
        <v>127</v>
      </c>
      <c r="E32">
        <v>956910.07999999996</v>
      </c>
      <c r="F32">
        <v>0</v>
      </c>
      <c r="G32">
        <v>5250437.3899999997</v>
      </c>
    </row>
    <row r="33" spans="1:7">
      <c r="A33" t="s">
        <v>231</v>
      </c>
      <c r="B33" t="s">
        <v>102</v>
      </c>
      <c r="C33" t="s">
        <v>102</v>
      </c>
      <c r="D33" t="s">
        <v>233</v>
      </c>
      <c r="E33">
        <v>1746.85</v>
      </c>
      <c r="F33">
        <v>0</v>
      </c>
      <c r="G33">
        <v>3274939.92</v>
      </c>
    </row>
    <row r="34" spans="1:7">
      <c r="A34" t="s">
        <v>228</v>
      </c>
      <c r="B34" t="s">
        <v>102</v>
      </c>
      <c r="C34" t="s">
        <v>102</v>
      </c>
      <c r="D34" t="s">
        <v>230</v>
      </c>
      <c r="E34">
        <v>1197661.07</v>
      </c>
      <c r="F34">
        <v>0</v>
      </c>
      <c r="G34">
        <v>4474149.42</v>
      </c>
    </row>
    <row r="35" spans="1:7">
      <c r="A35" t="s">
        <v>228</v>
      </c>
      <c r="B35" t="s">
        <v>102</v>
      </c>
      <c r="C35" t="s">
        <v>102</v>
      </c>
      <c r="D35" t="s">
        <v>229</v>
      </c>
      <c r="E35">
        <v>1036.71</v>
      </c>
      <c r="F35">
        <v>0</v>
      </c>
      <c r="G35">
        <v>4475186.13</v>
      </c>
    </row>
    <row r="36" spans="1:7">
      <c r="A36" t="s">
        <v>225</v>
      </c>
      <c r="B36" t="s">
        <v>102</v>
      </c>
      <c r="C36" t="s">
        <v>102</v>
      </c>
      <c r="D36" t="s">
        <v>227</v>
      </c>
      <c r="E36">
        <v>0</v>
      </c>
      <c r="F36">
        <v>885305.67</v>
      </c>
      <c r="G36">
        <v>3589880.46</v>
      </c>
    </row>
    <row r="37" spans="1:7">
      <c r="A37" t="s">
        <v>128</v>
      </c>
      <c r="B37" t="s">
        <v>102</v>
      </c>
      <c r="C37" t="s">
        <v>102</v>
      </c>
      <c r="D37" t="s">
        <v>129</v>
      </c>
      <c r="E37">
        <v>1429.18</v>
      </c>
      <c r="F37">
        <v>0</v>
      </c>
      <c r="G37">
        <v>4293527.3099999996</v>
      </c>
    </row>
    <row r="38" spans="1:7">
      <c r="A38" t="s">
        <v>128</v>
      </c>
      <c r="B38" t="s">
        <v>102</v>
      </c>
      <c r="C38" t="s">
        <v>102</v>
      </c>
      <c r="D38" t="s">
        <v>130</v>
      </c>
      <c r="E38">
        <v>0</v>
      </c>
      <c r="F38">
        <v>1008974.94</v>
      </c>
      <c r="G38">
        <v>4292098.13</v>
      </c>
    </row>
    <row r="39" spans="1:7">
      <c r="A39" t="s">
        <v>225</v>
      </c>
      <c r="B39" t="s">
        <v>102</v>
      </c>
      <c r="C39" t="s">
        <v>102</v>
      </c>
      <c r="D39" t="s">
        <v>226</v>
      </c>
      <c r="E39">
        <v>337.07</v>
      </c>
      <c r="F39">
        <v>0</v>
      </c>
      <c r="G39">
        <v>3590217.53</v>
      </c>
    </row>
    <row r="40" spans="1:7">
      <c r="A40" t="s">
        <v>222</v>
      </c>
      <c r="B40" t="s">
        <v>102</v>
      </c>
      <c r="C40" t="s">
        <v>102</v>
      </c>
      <c r="D40" t="s">
        <v>224</v>
      </c>
      <c r="E40">
        <v>0</v>
      </c>
      <c r="F40">
        <v>274139.59999999998</v>
      </c>
      <c r="G40">
        <v>3316077.93</v>
      </c>
    </row>
    <row r="41" spans="1:7">
      <c r="A41" t="s">
        <v>222</v>
      </c>
      <c r="B41" t="s">
        <v>102</v>
      </c>
      <c r="C41" t="s">
        <v>102</v>
      </c>
      <c r="D41" t="s">
        <v>223</v>
      </c>
      <c r="E41">
        <v>253.51</v>
      </c>
      <c r="F41">
        <v>0</v>
      </c>
      <c r="G41">
        <v>3316331.44</v>
      </c>
    </row>
    <row r="42" spans="1:7">
      <c r="A42" t="s">
        <v>218</v>
      </c>
      <c r="B42" t="s">
        <v>102</v>
      </c>
      <c r="C42" t="s">
        <v>102</v>
      </c>
      <c r="D42" t="s">
        <v>220</v>
      </c>
      <c r="E42">
        <v>638602.69999999995</v>
      </c>
      <c r="F42">
        <v>0</v>
      </c>
      <c r="G42">
        <v>3804934.14</v>
      </c>
    </row>
    <row r="43" spans="1:7">
      <c r="A43" t="s">
        <v>131</v>
      </c>
      <c r="B43" t="s">
        <v>102</v>
      </c>
      <c r="C43" t="s">
        <v>102</v>
      </c>
      <c r="D43" t="s">
        <v>132</v>
      </c>
      <c r="E43">
        <v>1716.3</v>
      </c>
      <c r="F43">
        <v>0</v>
      </c>
      <c r="G43">
        <v>5301073.07</v>
      </c>
    </row>
    <row r="44" spans="1:7">
      <c r="A44" t="s">
        <v>131</v>
      </c>
      <c r="B44" t="s">
        <v>102</v>
      </c>
      <c r="C44" t="s">
        <v>102</v>
      </c>
      <c r="D44" t="s">
        <v>133</v>
      </c>
      <c r="E44">
        <v>0</v>
      </c>
      <c r="F44">
        <v>57324.81</v>
      </c>
      <c r="G44">
        <v>5299356.7699999996</v>
      </c>
    </row>
    <row r="45" spans="1:7">
      <c r="A45" t="s">
        <v>218</v>
      </c>
      <c r="B45" t="s">
        <v>102</v>
      </c>
      <c r="C45" t="s">
        <v>102</v>
      </c>
      <c r="D45" t="s">
        <v>219</v>
      </c>
      <c r="E45">
        <v>2967</v>
      </c>
      <c r="F45">
        <v>0</v>
      </c>
      <c r="G45">
        <v>3807901.14</v>
      </c>
    </row>
    <row r="46" spans="1:7">
      <c r="A46" t="s">
        <v>214</v>
      </c>
      <c r="B46" t="s">
        <v>102</v>
      </c>
      <c r="C46" t="s">
        <v>102</v>
      </c>
      <c r="D46" t="s">
        <v>216</v>
      </c>
      <c r="E46">
        <v>0</v>
      </c>
      <c r="F46">
        <v>1386901.43</v>
      </c>
      <c r="G46">
        <v>2220999.71</v>
      </c>
    </row>
    <row r="47" spans="1:7">
      <c r="A47" t="s">
        <v>214</v>
      </c>
      <c r="B47" t="s">
        <v>102</v>
      </c>
      <c r="C47" t="s">
        <v>102</v>
      </c>
      <c r="D47" t="s">
        <v>215</v>
      </c>
      <c r="E47">
        <v>3608.75</v>
      </c>
      <c r="F47">
        <v>0</v>
      </c>
      <c r="G47">
        <v>2224608.46</v>
      </c>
    </row>
    <row r="48" spans="1:7">
      <c r="A48" t="s">
        <v>211</v>
      </c>
      <c r="B48" t="s">
        <v>102</v>
      </c>
      <c r="C48" t="s">
        <v>102</v>
      </c>
      <c r="D48" t="s">
        <v>213</v>
      </c>
      <c r="E48">
        <v>2521856.8199999998</v>
      </c>
      <c r="F48">
        <v>0</v>
      </c>
      <c r="G48">
        <v>4746465.2800000003</v>
      </c>
    </row>
    <row r="49" spans="1:7">
      <c r="A49" t="s">
        <v>134</v>
      </c>
      <c r="B49" t="s">
        <v>102</v>
      </c>
      <c r="C49" t="s">
        <v>102</v>
      </c>
      <c r="D49" t="s">
        <v>135</v>
      </c>
      <c r="E49">
        <v>299.24</v>
      </c>
      <c r="F49">
        <v>0</v>
      </c>
      <c r="G49">
        <v>5356681.58</v>
      </c>
    </row>
    <row r="50" spans="1:7">
      <c r="A50" t="s">
        <v>134</v>
      </c>
      <c r="B50" t="s">
        <v>102</v>
      </c>
      <c r="C50" t="s">
        <v>102</v>
      </c>
      <c r="D50" t="s">
        <v>136</v>
      </c>
      <c r="E50">
        <v>51880.14</v>
      </c>
      <c r="F50">
        <v>0</v>
      </c>
      <c r="G50">
        <v>5356382.34</v>
      </c>
    </row>
    <row r="51" spans="1:7">
      <c r="A51" t="s">
        <v>211</v>
      </c>
      <c r="B51" t="s">
        <v>102</v>
      </c>
      <c r="C51" t="s">
        <v>102</v>
      </c>
      <c r="D51" t="s">
        <v>212</v>
      </c>
      <c r="E51">
        <v>1114.67</v>
      </c>
      <c r="F51">
        <v>0</v>
      </c>
      <c r="G51">
        <v>4747579.95</v>
      </c>
    </row>
    <row r="52" spans="1:7">
      <c r="A52" s="24">
        <v>43533</v>
      </c>
      <c r="B52" t="s">
        <v>102</v>
      </c>
      <c r="C52" t="s">
        <v>102</v>
      </c>
      <c r="D52" t="s">
        <v>210</v>
      </c>
      <c r="E52">
        <v>1070399.53</v>
      </c>
      <c r="F52">
        <v>0</v>
      </c>
      <c r="G52">
        <v>5817979.4800000004</v>
      </c>
    </row>
    <row r="53" spans="1:7">
      <c r="A53" s="24">
        <v>43533</v>
      </c>
      <c r="B53" t="s">
        <v>102</v>
      </c>
      <c r="C53" t="s">
        <v>102</v>
      </c>
      <c r="D53" t="s">
        <v>209</v>
      </c>
      <c r="E53">
        <v>933.56</v>
      </c>
      <c r="F53">
        <v>0</v>
      </c>
      <c r="G53">
        <v>5818913.04</v>
      </c>
    </row>
    <row r="54" spans="1:7">
      <c r="A54" s="24">
        <v>43564</v>
      </c>
      <c r="B54" t="s">
        <v>102</v>
      </c>
      <c r="C54" t="s">
        <v>102</v>
      </c>
      <c r="D54" t="s">
        <v>207</v>
      </c>
      <c r="E54">
        <v>0</v>
      </c>
      <c r="F54">
        <v>321273.73</v>
      </c>
      <c r="G54">
        <v>5352639.3099999996</v>
      </c>
    </row>
    <row r="55" spans="1:7">
      <c r="A55" t="s">
        <v>137</v>
      </c>
      <c r="B55" t="s">
        <v>102</v>
      </c>
      <c r="C55" t="s">
        <v>102</v>
      </c>
      <c r="D55" t="s">
        <v>138</v>
      </c>
      <c r="E55">
        <v>525.22</v>
      </c>
      <c r="F55">
        <v>0</v>
      </c>
      <c r="G55">
        <v>5304502.2</v>
      </c>
    </row>
    <row r="56" spans="1:7">
      <c r="A56" t="s">
        <v>137</v>
      </c>
      <c r="B56" t="s">
        <v>102</v>
      </c>
      <c r="C56" t="s">
        <v>102</v>
      </c>
      <c r="D56" t="s">
        <v>139</v>
      </c>
      <c r="E56">
        <v>0</v>
      </c>
      <c r="F56">
        <v>1016943.33</v>
      </c>
      <c r="G56">
        <v>5303976.9800000004</v>
      </c>
    </row>
    <row r="57" spans="1:7">
      <c r="A57" s="24">
        <v>43564</v>
      </c>
      <c r="B57" t="s">
        <v>102</v>
      </c>
      <c r="C57" t="s">
        <v>102</v>
      </c>
      <c r="D57" t="s">
        <v>206</v>
      </c>
      <c r="E57">
        <v>789.53</v>
      </c>
      <c r="F57">
        <v>0</v>
      </c>
      <c r="G57">
        <v>5353428.84</v>
      </c>
    </row>
    <row r="58" spans="1:7">
      <c r="A58" s="24">
        <v>43594</v>
      </c>
      <c r="B58" t="s">
        <v>102</v>
      </c>
      <c r="C58" t="s">
        <v>102</v>
      </c>
      <c r="D58" t="s">
        <v>204</v>
      </c>
      <c r="E58">
        <v>882128.38</v>
      </c>
      <c r="F58">
        <v>0</v>
      </c>
      <c r="G58">
        <v>6269207.2999999998</v>
      </c>
    </row>
    <row r="59" spans="1:7">
      <c r="A59" s="24">
        <v>43779</v>
      </c>
      <c r="B59" t="s">
        <v>102</v>
      </c>
      <c r="C59" t="s">
        <v>102</v>
      </c>
      <c r="D59" t="s">
        <v>140</v>
      </c>
      <c r="E59">
        <v>197.86</v>
      </c>
      <c r="F59">
        <v>0</v>
      </c>
      <c r="G59">
        <v>6320920.3099999996</v>
      </c>
    </row>
    <row r="60" spans="1:7">
      <c r="A60" s="24">
        <v>43779</v>
      </c>
      <c r="B60" t="s">
        <v>102</v>
      </c>
      <c r="C60" t="s">
        <v>102</v>
      </c>
      <c r="D60" t="s">
        <v>141</v>
      </c>
      <c r="E60">
        <v>0</v>
      </c>
      <c r="F60">
        <v>500979.65</v>
      </c>
      <c r="G60">
        <v>6320722.4500000002</v>
      </c>
    </row>
    <row r="61" spans="1:7">
      <c r="A61" s="24">
        <v>43718</v>
      </c>
      <c r="B61" t="s">
        <v>102</v>
      </c>
      <c r="C61" t="s">
        <v>102</v>
      </c>
      <c r="D61" t="s">
        <v>142</v>
      </c>
      <c r="E61">
        <v>240.92</v>
      </c>
      <c r="F61">
        <v>0</v>
      </c>
      <c r="G61">
        <v>6821702.0999999996</v>
      </c>
    </row>
    <row r="62" spans="1:7">
      <c r="A62" s="24">
        <v>43718</v>
      </c>
      <c r="B62" t="s">
        <v>102</v>
      </c>
      <c r="C62" t="s">
        <v>102</v>
      </c>
      <c r="D62" t="s">
        <v>143</v>
      </c>
      <c r="E62">
        <v>0</v>
      </c>
      <c r="F62">
        <v>531362.51</v>
      </c>
      <c r="G62">
        <v>6821461.1799999997</v>
      </c>
    </row>
    <row r="63" spans="1:7">
      <c r="A63" s="24">
        <v>43656</v>
      </c>
      <c r="B63" t="s">
        <v>102</v>
      </c>
      <c r="C63" t="s">
        <v>102</v>
      </c>
      <c r="D63" t="s">
        <v>144</v>
      </c>
      <c r="E63">
        <v>643.65</v>
      </c>
      <c r="F63">
        <v>0</v>
      </c>
      <c r="G63">
        <v>7352823.6900000004</v>
      </c>
    </row>
    <row r="64" spans="1:7">
      <c r="A64" s="24">
        <v>43656</v>
      </c>
      <c r="B64" t="s">
        <v>102</v>
      </c>
      <c r="C64" t="s">
        <v>102</v>
      </c>
      <c r="D64" t="s">
        <v>145</v>
      </c>
      <c r="E64">
        <v>161509.82</v>
      </c>
      <c r="F64">
        <v>0</v>
      </c>
      <c r="G64">
        <v>7352180.04</v>
      </c>
    </row>
    <row r="65" spans="1:7">
      <c r="A65" s="24">
        <v>43565</v>
      </c>
      <c r="B65" t="s">
        <v>102</v>
      </c>
      <c r="C65" t="s">
        <v>102</v>
      </c>
      <c r="D65" t="s">
        <v>146</v>
      </c>
      <c r="E65">
        <v>44.79</v>
      </c>
      <c r="F65">
        <v>0</v>
      </c>
      <c r="G65">
        <v>7190670.2199999997</v>
      </c>
    </row>
    <row r="66" spans="1:7">
      <c r="A66" s="24">
        <v>43565</v>
      </c>
      <c r="B66" t="s">
        <v>102</v>
      </c>
      <c r="C66" t="s">
        <v>102</v>
      </c>
      <c r="D66" t="s">
        <v>147</v>
      </c>
      <c r="E66">
        <v>0</v>
      </c>
      <c r="F66">
        <v>320229.57</v>
      </c>
      <c r="G66">
        <v>7190625.4299999997</v>
      </c>
    </row>
    <row r="67" spans="1:7">
      <c r="A67" s="24">
        <v>43594</v>
      </c>
      <c r="B67" t="s">
        <v>102</v>
      </c>
      <c r="C67" t="s">
        <v>102</v>
      </c>
      <c r="D67" t="s">
        <v>203</v>
      </c>
      <c r="E67">
        <v>475.16</v>
      </c>
      <c r="F67">
        <v>0</v>
      </c>
      <c r="G67">
        <v>6269682.46</v>
      </c>
    </row>
    <row r="68" spans="1:7">
      <c r="A68" s="24">
        <v>43534</v>
      </c>
      <c r="B68" t="s">
        <v>102</v>
      </c>
      <c r="C68" t="s">
        <v>102</v>
      </c>
      <c r="D68" t="s">
        <v>149</v>
      </c>
      <c r="E68">
        <v>531.02</v>
      </c>
      <c r="F68">
        <v>0</v>
      </c>
      <c r="G68">
        <v>7410805.8499999996</v>
      </c>
    </row>
    <row r="69" spans="1:7">
      <c r="A69" s="24">
        <v>43534</v>
      </c>
      <c r="B69" t="s">
        <v>102</v>
      </c>
      <c r="C69" t="s">
        <v>102</v>
      </c>
      <c r="D69" t="s">
        <v>150</v>
      </c>
      <c r="E69">
        <v>0</v>
      </c>
      <c r="F69">
        <v>2382855.9500000002</v>
      </c>
      <c r="G69">
        <v>7410274.8300000001</v>
      </c>
    </row>
    <row r="70" spans="1:7">
      <c r="A70" s="24">
        <v>43625</v>
      </c>
      <c r="B70" t="s">
        <v>102</v>
      </c>
      <c r="C70" t="s">
        <v>102</v>
      </c>
      <c r="D70" t="s">
        <v>202</v>
      </c>
      <c r="E70">
        <v>428669.89</v>
      </c>
      <c r="F70">
        <v>0</v>
      </c>
      <c r="G70">
        <v>6698352.3499999996</v>
      </c>
    </row>
    <row r="71" spans="1:7">
      <c r="A71" s="24">
        <v>43475</v>
      </c>
      <c r="B71" t="s">
        <v>102</v>
      </c>
      <c r="C71" t="s">
        <v>102</v>
      </c>
      <c r="D71" t="s">
        <v>152</v>
      </c>
      <c r="E71">
        <v>193.68</v>
      </c>
      <c r="F71">
        <v>0</v>
      </c>
      <c r="G71">
        <v>9793071.7799999993</v>
      </c>
    </row>
    <row r="72" spans="1:7">
      <c r="A72" s="24">
        <v>43475</v>
      </c>
      <c r="B72" t="s">
        <v>102</v>
      </c>
      <c r="C72" t="s">
        <v>102</v>
      </c>
      <c r="D72" t="s">
        <v>153</v>
      </c>
      <c r="E72">
        <v>1057027.33</v>
      </c>
      <c r="F72">
        <v>0</v>
      </c>
      <c r="G72">
        <v>9792878.0999999996</v>
      </c>
    </row>
    <row r="73" spans="1:7">
      <c r="A73" t="s">
        <v>154</v>
      </c>
      <c r="B73" t="s">
        <v>102</v>
      </c>
      <c r="C73" t="s">
        <v>102</v>
      </c>
      <c r="D73" t="s">
        <v>155</v>
      </c>
      <c r="E73">
        <v>574.55999999999995</v>
      </c>
      <c r="F73">
        <v>0</v>
      </c>
      <c r="G73">
        <v>8735850.7699999996</v>
      </c>
    </row>
    <row r="74" spans="1:7">
      <c r="A74" t="s">
        <v>154</v>
      </c>
      <c r="B74" t="s">
        <v>102</v>
      </c>
      <c r="C74" t="s">
        <v>102</v>
      </c>
      <c r="D74" t="s">
        <v>156</v>
      </c>
      <c r="E74">
        <v>339178.17</v>
      </c>
      <c r="F74">
        <v>0</v>
      </c>
      <c r="G74">
        <v>8735276.2100000009</v>
      </c>
    </row>
    <row r="75" spans="1:7">
      <c r="A75" t="s">
        <v>157</v>
      </c>
      <c r="B75" t="s">
        <v>102</v>
      </c>
      <c r="C75" t="s">
        <v>102</v>
      </c>
      <c r="D75" t="s">
        <v>158</v>
      </c>
      <c r="E75">
        <v>341.68</v>
      </c>
      <c r="F75">
        <v>0</v>
      </c>
      <c r="G75">
        <v>8396098.0399999991</v>
      </c>
    </row>
    <row r="76" spans="1:7">
      <c r="A76" t="s">
        <v>157</v>
      </c>
      <c r="B76" t="s">
        <v>102</v>
      </c>
      <c r="C76" t="s">
        <v>102</v>
      </c>
      <c r="D76" t="s">
        <v>159</v>
      </c>
      <c r="E76">
        <v>0</v>
      </c>
      <c r="F76">
        <v>523093.15</v>
      </c>
      <c r="G76">
        <v>8395756.3599999994</v>
      </c>
    </row>
    <row r="77" spans="1:7">
      <c r="A77" t="s">
        <v>160</v>
      </c>
      <c r="B77" t="s">
        <v>102</v>
      </c>
      <c r="C77" t="s">
        <v>102</v>
      </c>
      <c r="D77" t="s">
        <v>161</v>
      </c>
      <c r="E77">
        <v>1245.6099999999999</v>
      </c>
      <c r="F77">
        <v>0</v>
      </c>
      <c r="G77">
        <v>8918849.5099999998</v>
      </c>
    </row>
    <row r="78" spans="1:7">
      <c r="A78" t="s">
        <v>160</v>
      </c>
      <c r="B78" t="s">
        <v>102</v>
      </c>
      <c r="C78" t="s">
        <v>102</v>
      </c>
      <c r="D78" t="s">
        <v>162</v>
      </c>
      <c r="E78">
        <v>2355643.91</v>
      </c>
      <c r="F78">
        <v>0</v>
      </c>
      <c r="G78">
        <v>8917603.9000000004</v>
      </c>
    </row>
    <row r="79" spans="1:7">
      <c r="A79" s="24">
        <v>43625</v>
      </c>
      <c r="B79" t="s">
        <v>102</v>
      </c>
      <c r="C79" t="s">
        <v>102</v>
      </c>
      <c r="D79" t="s">
        <v>201</v>
      </c>
      <c r="E79">
        <v>328.31</v>
      </c>
      <c r="F79">
        <v>0</v>
      </c>
      <c r="G79">
        <v>6698680.6600000001</v>
      </c>
    </row>
    <row r="80" spans="1:7">
      <c r="A80" t="s">
        <v>163</v>
      </c>
      <c r="B80" t="s">
        <v>102</v>
      </c>
      <c r="C80" t="s">
        <v>102</v>
      </c>
      <c r="D80" t="s">
        <v>165</v>
      </c>
      <c r="E80">
        <v>2288.16</v>
      </c>
      <c r="F80">
        <v>0</v>
      </c>
      <c r="G80">
        <v>6557899.0999999996</v>
      </c>
    </row>
    <row r="81" spans="1:7">
      <c r="A81" t="s">
        <v>163</v>
      </c>
      <c r="B81" t="s">
        <v>102</v>
      </c>
      <c r="C81" t="s">
        <v>102</v>
      </c>
      <c r="D81" t="s">
        <v>166</v>
      </c>
      <c r="E81">
        <v>2022896.24</v>
      </c>
      <c r="F81">
        <v>0</v>
      </c>
      <c r="G81">
        <v>6555610.9400000004</v>
      </c>
    </row>
    <row r="82" spans="1:7">
      <c r="A82" t="s">
        <v>167</v>
      </c>
      <c r="B82" t="s">
        <v>102</v>
      </c>
      <c r="C82" t="s">
        <v>102</v>
      </c>
      <c r="D82" t="s">
        <v>168</v>
      </c>
      <c r="E82">
        <v>2763.44</v>
      </c>
      <c r="F82">
        <v>0</v>
      </c>
      <c r="G82">
        <v>4532714.7</v>
      </c>
    </row>
    <row r="83" spans="1:7">
      <c r="A83" t="s">
        <v>167</v>
      </c>
      <c r="B83" t="s">
        <v>102</v>
      </c>
      <c r="C83" t="s">
        <v>102</v>
      </c>
      <c r="D83" t="s">
        <v>169</v>
      </c>
      <c r="E83">
        <v>0</v>
      </c>
      <c r="F83">
        <v>3515908.95</v>
      </c>
      <c r="G83">
        <v>4529951.26</v>
      </c>
    </row>
    <row r="84" spans="1:7">
      <c r="A84" s="24">
        <v>43717</v>
      </c>
      <c r="B84" t="s">
        <v>102</v>
      </c>
      <c r="C84" t="s">
        <v>102</v>
      </c>
      <c r="D84" t="s">
        <v>200</v>
      </c>
      <c r="E84">
        <v>221851.29</v>
      </c>
      <c r="F84">
        <v>0</v>
      </c>
      <c r="G84">
        <v>6920531.9500000002</v>
      </c>
    </row>
    <row r="85" spans="1:7">
      <c r="A85" t="s">
        <v>171</v>
      </c>
      <c r="B85" t="s">
        <v>102</v>
      </c>
      <c r="C85" t="s">
        <v>102</v>
      </c>
      <c r="D85" t="s">
        <v>172</v>
      </c>
      <c r="E85">
        <v>469.89</v>
      </c>
      <c r="F85">
        <v>0</v>
      </c>
      <c r="G85">
        <v>8195860.21</v>
      </c>
    </row>
    <row r="86" spans="1:7">
      <c r="A86" t="s">
        <v>171</v>
      </c>
      <c r="B86" t="s">
        <v>102</v>
      </c>
      <c r="C86" t="s">
        <v>102</v>
      </c>
      <c r="D86" t="s">
        <v>173</v>
      </c>
      <c r="E86">
        <v>0</v>
      </c>
      <c r="F86">
        <v>291273.84000000003</v>
      </c>
      <c r="G86">
        <v>8195390.3200000003</v>
      </c>
    </row>
    <row r="87" spans="1:7">
      <c r="A87" t="s">
        <v>174</v>
      </c>
      <c r="B87" t="s">
        <v>102</v>
      </c>
      <c r="C87" t="s">
        <v>102</v>
      </c>
      <c r="D87" t="s">
        <v>175</v>
      </c>
      <c r="E87">
        <v>1131.53</v>
      </c>
      <c r="F87">
        <v>0</v>
      </c>
      <c r="G87">
        <v>8486664.1600000001</v>
      </c>
    </row>
    <row r="88" spans="1:7">
      <c r="A88" t="s">
        <v>174</v>
      </c>
      <c r="B88" t="s">
        <v>102</v>
      </c>
      <c r="C88" t="s">
        <v>102</v>
      </c>
      <c r="D88" t="s">
        <v>176</v>
      </c>
      <c r="E88">
        <v>431905.4</v>
      </c>
      <c r="F88">
        <v>0</v>
      </c>
      <c r="G88">
        <v>8485532.6300000008</v>
      </c>
    </row>
    <row r="89" spans="1:7">
      <c r="A89" t="s">
        <v>177</v>
      </c>
      <c r="B89" t="s">
        <v>102</v>
      </c>
      <c r="C89" t="s">
        <v>102</v>
      </c>
      <c r="D89" t="s">
        <v>178</v>
      </c>
      <c r="E89">
        <v>57.61</v>
      </c>
      <c r="F89">
        <v>0</v>
      </c>
      <c r="G89">
        <v>8053627.2300000004</v>
      </c>
    </row>
    <row r="90" spans="1:7">
      <c r="A90" t="s">
        <v>177</v>
      </c>
      <c r="B90" t="s">
        <v>102</v>
      </c>
      <c r="C90" t="s">
        <v>102</v>
      </c>
      <c r="D90" t="s">
        <v>179</v>
      </c>
      <c r="E90">
        <v>0</v>
      </c>
      <c r="F90">
        <v>412020.26</v>
      </c>
      <c r="G90">
        <v>8053569.6200000001</v>
      </c>
    </row>
    <row r="91" spans="1:7">
      <c r="A91" t="s">
        <v>180</v>
      </c>
      <c r="B91" t="s">
        <v>102</v>
      </c>
      <c r="C91" t="s">
        <v>102</v>
      </c>
      <c r="D91" t="s">
        <v>181</v>
      </c>
      <c r="E91">
        <v>364.66</v>
      </c>
      <c r="F91">
        <v>0</v>
      </c>
      <c r="G91">
        <v>8465589.8800000008</v>
      </c>
    </row>
    <row r="92" spans="1:7">
      <c r="A92" t="s">
        <v>180</v>
      </c>
      <c r="B92" t="s">
        <v>102</v>
      </c>
      <c r="C92" t="s">
        <v>102</v>
      </c>
      <c r="D92" t="s">
        <v>182</v>
      </c>
      <c r="E92">
        <v>780549.04</v>
      </c>
      <c r="F92">
        <v>0</v>
      </c>
      <c r="G92">
        <v>8465225.2200000007</v>
      </c>
    </row>
    <row r="93" spans="1:7">
      <c r="A93" s="24">
        <v>43717</v>
      </c>
      <c r="B93" t="s">
        <v>102</v>
      </c>
      <c r="C93" t="s">
        <v>102</v>
      </c>
      <c r="D93" t="s">
        <v>199</v>
      </c>
      <c r="E93">
        <v>392.09</v>
      </c>
      <c r="F93">
        <v>0</v>
      </c>
      <c r="G93">
        <v>6920924.04</v>
      </c>
    </row>
    <row r="94" spans="1:7">
      <c r="A94" t="s">
        <v>184</v>
      </c>
      <c r="B94" t="s">
        <v>102</v>
      </c>
      <c r="C94" t="s">
        <v>102</v>
      </c>
      <c r="D94" t="s">
        <v>185</v>
      </c>
      <c r="E94">
        <v>799.21</v>
      </c>
      <c r="F94">
        <v>0</v>
      </c>
      <c r="G94">
        <v>7884676.1799999997</v>
      </c>
    </row>
    <row r="95" spans="1:7">
      <c r="A95" t="s">
        <v>184</v>
      </c>
      <c r="B95" t="s">
        <v>102</v>
      </c>
      <c r="C95" t="s">
        <v>102</v>
      </c>
      <c r="D95" t="s">
        <v>186</v>
      </c>
      <c r="E95">
        <v>871118</v>
      </c>
      <c r="F95">
        <v>0</v>
      </c>
      <c r="G95">
        <v>7883876.9699999997</v>
      </c>
    </row>
    <row r="96" spans="1:7">
      <c r="A96" t="s">
        <v>187</v>
      </c>
      <c r="B96" t="s">
        <v>102</v>
      </c>
      <c r="C96" t="s">
        <v>102</v>
      </c>
      <c r="D96" t="s">
        <v>188</v>
      </c>
      <c r="E96">
        <v>1166.8399999999999</v>
      </c>
      <c r="F96">
        <v>0</v>
      </c>
      <c r="G96">
        <v>7012758.9699999997</v>
      </c>
    </row>
    <row r="97" spans="1:7">
      <c r="A97" t="s">
        <v>187</v>
      </c>
      <c r="B97" t="s">
        <v>102</v>
      </c>
      <c r="C97" t="s">
        <v>102</v>
      </c>
      <c r="D97" t="s">
        <v>189</v>
      </c>
      <c r="E97">
        <v>0</v>
      </c>
      <c r="F97">
        <v>466284.31</v>
      </c>
      <c r="G97">
        <v>7011592.1299999999</v>
      </c>
    </row>
    <row r="98" spans="1:7">
      <c r="A98" s="24">
        <v>43778</v>
      </c>
      <c r="B98" t="s">
        <v>102</v>
      </c>
      <c r="C98" t="s">
        <v>102</v>
      </c>
      <c r="D98" t="s">
        <v>198</v>
      </c>
      <c r="E98">
        <v>0</v>
      </c>
      <c r="F98">
        <v>106834.11</v>
      </c>
      <c r="G98">
        <v>6814089.9299999997</v>
      </c>
    </row>
    <row r="99" spans="1:7">
      <c r="A99" t="s">
        <v>191</v>
      </c>
      <c r="B99" t="s">
        <v>102</v>
      </c>
      <c r="C99" t="s">
        <v>102</v>
      </c>
      <c r="D99" t="s">
        <v>192</v>
      </c>
      <c r="E99">
        <v>852.07</v>
      </c>
      <c r="F99">
        <v>0</v>
      </c>
      <c r="G99">
        <v>7597876.4400000004</v>
      </c>
    </row>
    <row r="100" spans="1:7">
      <c r="A100" t="s">
        <v>191</v>
      </c>
      <c r="B100" t="s">
        <v>102</v>
      </c>
      <c r="C100" t="s">
        <v>102</v>
      </c>
      <c r="D100" t="s">
        <v>193</v>
      </c>
      <c r="E100">
        <v>1033126.01</v>
      </c>
      <c r="F100">
        <v>0</v>
      </c>
      <c r="G100">
        <v>7597024.3700000001</v>
      </c>
    </row>
    <row r="101" spans="1:7">
      <c r="A101" s="24">
        <v>43778</v>
      </c>
      <c r="B101" t="s">
        <v>102</v>
      </c>
      <c r="C101" t="s">
        <v>102</v>
      </c>
      <c r="D101" t="s">
        <v>197</v>
      </c>
      <c r="E101">
        <v>678.18</v>
      </c>
      <c r="F101">
        <v>0</v>
      </c>
      <c r="G101">
        <v>6814768.1100000003</v>
      </c>
    </row>
    <row r="102" spans="1:7">
      <c r="A102" s="24">
        <v>43808</v>
      </c>
      <c r="B102" t="s">
        <v>102</v>
      </c>
      <c r="C102" t="s">
        <v>102</v>
      </c>
      <c r="D102" t="s">
        <v>195</v>
      </c>
      <c r="E102">
        <v>809.77</v>
      </c>
      <c r="F102">
        <v>0</v>
      </c>
      <c r="G102">
        <v>6763898.3600000003</v>
      </c>
    </row>
    <row r="103" spans="1:7">
      <c r="A103" s="24">
        <v>43808</v>
      </c>
      <c r="B103" t="s">
        <v>102</v>
      </c>
      <c r="C103" t="s">
        <v>102</v>
      </c>
      <c r="D103" t="s">
        <v>196</v>
      </c>
      <c r="E103">
        <v>0</v>
      </c>
      <c r="F103">
        <v>51679.519999999997</v>
      </c>
      <c r="G103">
        <v>6763088.5899999999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5" sqref="C5"/>
    </sheetView>
  </sheetViews>
  <sheetFormatPr defaultRowHeight="14.5"/>
  <cols>
    <col min="1" max="1" width="12.36328125" bestFit="1" customWidth="1"/>
    <col min="2" max="2" width="11.81640625" customWidth="1"/>
    <col min="3" max="3" width="12.1796875" customWidth="1"/>
  </cols>
  <sheetData>
    <row r="3" spans="1:3">
      <c r="A3" s="26" t="s">
        <v>271</v>
      </c>
      <c r="B3" t="s">
        <v>274</v>
      </c>
      <c r="C3" t="s">
        <v>275</v>
      </c>
    </row>
    <row r="4" spans="1:3">
      <c r="A4" s="27" t="s">
        <v>103</v>
      </c>
      <c r="B4" s="28">
        <v>25781023.439999998</v>
      </c>
      <c r="C4" s="28">
        <v>25631204.510000002</v>
      </c>
    </row>
    <row r="5" spans="1:3">
      <c r="A5" s="27" t="s">
        <v>102</v>
      </c>
      <c r="B5" s="28">
        <v>22394933.280000001</v>
      </c>
      <c r="C5" s="28">
        <v>15904515.069999998</v>
      </c>
    </row>
    <row r="6" spans="1:3">
      <c r="A6" s="27" t="s">
        <v>37</v>
      </c>
      <c r="B6" s="28">
        <v>0</v>
      </c>
      <c r="C6" s="28">
        <v>2015000</v>
      </c>
    </row>
    <row r="7" spans="1:3">
      <c r="A7" s="27" t="s">
        <v>272</v>
      </c>
      <c r="B7" s="28">
        <v>231323.88999999996</v>
      </c>
      <c r="C7" s="28">
        <v>555</v>
      </c>
    </row>
    <row r="8" spans="1:3">
      <c r="A8" s="27" t="s">
        <v>273</v>
      </c>
      <c r="B8" s="28">
        <v>48407280.609999999</v>
      </c>
      <c r="C8" s="28">
        <v>43551274.579999998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Sheet8</vt:lpstr>
      <vt:lpstr>Sheet9</vt:lpstr>
      <vt:lpstr>Sheet10</vt:lpstr>
      <vt:lpstr>Sheet7</vt:lpstr>
      <vt:lpstr>Sheet6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2019-10-31T13:05:51Z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0285a027-9ce3-46fb-87ec-c312edfde0f9</vt:lpwstr>
  </property>
</Properties>
</file>