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8580" windowHeight="3456" activeTab="2"/>
  </bookViews>
  <sheets>
    <sheet name="Classification" sheetId="4" r:id="rId1"/>
    <sheet name="Sheet2" sheetId="2" r:id="rId2"/>
    <sheet name="Stats" sheetId="1" r:id="rId3"/>
    <sheet name="Sheet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Q13" i="1" l="1"/>
  <c r="P11" i="1"/>
  <c r="K3" i="1"/>
  <c r="P7" i="1"/>
  <c r="P6" i="1"/>
  <c r="P5" i="1"/>
  <c r="P4" i="1"/>
  <c r="P3" i="1"/>
  <c r="P2" i="1"/>
  <c r="K31" i="1" l="1"/>
  <c r="K30" i="1"/>
  <c r="K29" i="1"/>
  <c r="I31" i="1"/>
  <c r="I30" i="1"/>
  <c r="I29" i="1"/>
  <c r="H29" i="1"/>
  <c r="I22" i="1"/>
  <c r="H22" i="1"/>
  <c r="J4" i="1"/>
  <c r="J6" i="1"/>
  <c r="J7" i="1"/>
  <c r="J8" i="1"/>
  <c r="J10" i="1"/>
  <c r="J11" i="1"/>
  <c r="J12" i="1"/>
  <c r="J14" i="1"/>
  <c r="J15" i="1"/>
  <c r="J16" i="1"/>
  <c r="J18" i="1"/>
  <c r="J19" i="1"/>
  <c r="J3" i="1"/>
  <c r="H4" i="1"/>
  <c r="I4" i="1" s="1"/>
  <c r="H5" i="1"/>
  <c r="J5" i="1" s="1"/>
  <c r="H6" i="1"/>
  <c r="H7" i="1"/>
  <c r="H8" i="1"/>
  <c r="H9" i="1"/>
  <c r="J9" i="1" s="1"/>
  <c r="H10" i="1"/>
  <c r="H11" i="1"/>
  <c r="H12" i="1"/>
  <c r="I12" i="1" s="1"/>
  <c r="H13" i="1"/>
  <c r="J13" i="1" s="1"/>
  <c r="H14" i="1"/>
  <c r="H15" i="1"/>
  <c r="H16" i="1"/>
  <c r="I16" i="1" s="1"/>
  <c r="H17" i="1"/>
  <c r="J17" i="1" s="1"/>
  <c r="H18" i="1"/>
  <c r="H19" i="1"/>
  <c r="H3" i="1"/>
  <c r="I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I19" i="1" l="1"/>
  <c r="I15" i="1"/>
  <c r="I11" i="1"/>
  <c r="I7" i="1"/>
  <c r="M7" i="1"/>
  <c r="I18" i="1"/>
  <c r="I14" i="1"/>
  <c r="I10" i="1"/>
  <c r="I6" i="1"/>
  <c r="M9" i="1"/>
  <c r="I17" i="1"/>
  <c r="I13" i="1"/>
  <c r="I9" i="1"/>
  <c r="I5" i="1"/>
  <c r="I8" i="1"/>
  <c r="M6" i="1"/>
</calcChain>
</file>

<file path=xl/sharedStrings.xml><?xml version="1.0" encoding="utf-8"?>
<sst xmlns="http://schemas.openxmlformats.org/spreadsheetml/2006/main" count="66" uniqueCount="52">
  <si>
    <t>id</t>
  </si>
  <si>
    <t>name</t>
  </si>
  <si>
    <t>hs</t>
  </si>
  <si>
    <t>es</t>
  </si>
  <si>
    <t>cs</t>
  </si>
  <si>
    <t>ms</t>
  </si>
  <si>
    <t>NITIN</t>
  </si>
  <si>
    <t>RAMAN</t>
  </si>
  <si>
    <t>KSHITIZ</t>
  </si>
  <si>
    <t>JYOTI</t>
  </si>
  <si>
    <t>AYUSH</t>
  </si>
  <si>
    <t>CHAHAT</t>
  </si>
  <si>
    <t>CHIRAG</t>
  </si>
  <si>
    <t>TOTAL</t>
  </si>
  <si>
    <t>AVG</t>
  </si>
  <si>
    <t>SUM</t>
  </si>
  <si>
    <t>MIN</t>
  </si>
  <si>
    <t>MAX</t>
  </si>
  <si>
    <t>AVERAGE</t>
  </si>
  <si>
    <t>SMALL</t>
  </si>
  <si>
    <t>LARGE</t>
  </si>
  <si>
    <t>KMENAS</t>
  </si>
  <si>
    <t>GRADE</t>
  </si>
  <si>
    <t>Row Labels</t>
  </si>
  <si>
    <t>A</t>
  </si>
  <si>
    <t>B</t>
  </si>
  <si>
    <t>C</t>
  </si>
  <si>
    <t>Grand Total</t>
  </si>
  <si>
    <t>Count of name</t>
  </si>
  <si>
    <t>Max of AVG</t>
  </si>
  <si>
    <t>0-42.5</t>
  </si>
  <si>
    <t>cluster1</t>
  </si>
  <si>
    <t>42.6-84.5</t>
  </si>
  <si>
    <t>cluster2</t>
  </si>
  <si>
    <t>2 cluster</t>
  </si>
  <si>
    <t>3 cluster</t>
  </si>
  <si>
    <t>from 0</t>
  </si>
  <si>
    <t>form 28.16678</t>
  </si>
  <si>
    <t>fro 56.3334</t>
  </si>
  <si>
    <t>cluster3</t>
  </si>
  <si>
    <t>functions</t>
  </si>
  <si>
    <t>kmeans</t>
  </si>
  <si>
    <t>Classfication</t>
  </si>
  <si>
    <t>Cluster</t>
  </si>
  <si>
    <t>range</t>
  </si>
  <si>
    <t>max - min</t>
  </si>
  <si>
    <t>min</t>
  </si>
  <si>
    <t>min+9.88</t>
  </si>
  <si>
    <t>min+9.88+9.88</t>
  </si>
  <si>
    <t>min+9.88+9.988</t>
  </si>
  <si>
    <t>max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</si>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</sst>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, Vimlesh" refreshedDate="43290.530512037039" createdVersion="4" refreshedVersion="4" minRefreshableVersion="3" recordCount="17">
  <cacheSource type="worksheet">
    <worksheetSource ref="A2:J19" sheet="Stats"/>
  </cacheSource>
  <cacheFields count="10">
    <cacheField name="id" numFmtId="0">
      <sharedItems containsSemiMixedTypes="0" containsString="0" containsNumber="1" containsInteger="1" minValue="1" maxValue="17"/>
    </cacheField>
    <cacheField name="name" numFmtId="0">
      <sharedItems/>
    </cacheField>
    <cacheField name="hs" numFmtId="0">
      <sharedItems containsSemiMixedTypes="0" containsString="0" containsNumber="1" containsInteger="1" minValue="45" maxValue="90"/>
    </cacheField>
    <cacheField name="es" numFmtId="0">
      <sharedItems containsSemiMixedTypes="0" containsString="0" containsNumber="1" containsInteger="1" minValue="55" maxValue="82"/>
    </cacheField>
    <cacheField name="cs" numFmtId="0">
      <sharedItems containsSemiMixedTypes="0" containsString="0" containsNumber="1" containsInteger="1" minValue="55" maxValue="93"/>
    </cacheField>
    <cacheField name="ms" numFmtId="0">
      <sharedItems containsSemiMixedTypes="0" containsString="0" containsNumber="1" containsInteger="1" minValue="55" maxValue="98"/>
    </cacheField>
    <cacheField name="TOTAL" numFmtId="0">
      <sharedItems containsSemiMixedTypes="0" containsString="0" containsNumber="1" containsInteger="1" minValue="220" maxValue="338"/>
    </cacheField>
    <cacheField name="AVG" numFmtId="0">
      <sharedItems containsSemiMixedTypes="0" containsString="0" containsNumber="1" minValue="55" maxValue="84.5"/>
    </cacheField>
    <cacheField name="KMENAS" numFmtId="0">
      <sharedItems containsSemiMixedTypes="0" containsString="0" containsNumber="1" minValue="4.2113323124042881E-2" maxValue="6.4701378254211336E-2"/>
    </cacheField>
    <cacheField name="GRADE" numFmtId="0">
      <sharedItems count="3">
        <s v="B"/>
        <s v="A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1"/>
    <s v="NITIN"/>
    <n v="55"/>
    <n v="66"/>
    <n v="77"/>
    <n v="98"/>
    <n v="296"/>
    <n v="74"/>
    <n v="5.6661562021439509E-2"/>
    <x v="0"/>
  </r>
  <r>
    <n v="2"/>
    <s v="RAMAN"/>
    <n v="55"/>
    <n v="67"/>
    <n v="78"/>
    <n v="97"/>
    <n v="297"/>
    <n v="74.25"/>
    <n v="5.6852986217457886E-2"/>
    <x v="0"/>
  </r>
  <r>
    <n v="3"/>
    <s v="NITIN"/>
    <n v="88"/>
    <n v="68"/>
    <n v="79"/>
    <n v="96"/>
    <n v="331"/>
    <n v="82.75"/>
    <n v="6.3361408882082693E-2"/>
    <x v="1"/>
  </r>
  <r>
    <n v="4"/>
    <s v="KSHITIZ"/>
    <n v="90"/>
    <n v="69"/>
    <n v="80"/>
    <n v="95"/>
    <n v="334"/>
    <n v="83.5"/>
    <n v="6.3935681470137826E-2"/>
    <x v="1"/>
  </r>
  <r>
    <n v="5"/>
    <s v="NITIN"/>
    <n v="55"/>
    <n v="70"/>
    <n v="81"/>
    <n v="94"/>
    <n v="300"/>
    <n v="75"/>
    <n v="5.7427258805513019E-2"/>
    <x v="0"/>
  </r>
  <r>
    <n v="6"/>
    <s v="NITIN"/>
    <n v="55"/>
    <n v="55"/>
    <n v="55"/>
    <n v="55"/>
    <n v="220"/>
    <n v="55"/>
    <n v="4.2113323124042881E-2"/>
    <x v="2"/>
  </r>
  <r>
    <n v="7"/>
    <s v="JYOTI"/>
    <n v="55"/>
    <n v="72"/>
    <n v="83"/>
    <n v="92"/>
    <n v="302"/>
    <n v="75.5"/>
    <n v="5.7810107197549768E-2"/>
    <x v="0"/>
  </r>
  <r>
    <n v="8"/>
    <s v="NITIN"/>
    <n v="55"/>
    <n v="73"/>
    <n v="84"/>
    <n v="91"/>
    <n v="303"/>
    <n v="75.75"/>
    <n v="5.8001531393568145E-2"/>
    <x v="0"/>
  </r>
  <r>
    <n v="9"/>
    <s v="NITIN"/>
    <n v="66"/>
    <n v="74"/>
    <n v="85"/>
    <n v="90"/>
    <n v="315"/>
    <n v="78.75"/>
    <n v="6.0298621745788671E-2"/>
    <x v="0"/>
  </r>
  <r>
    <n v="10"/>
    <s v="AYUSH"/>
    <n v="88"/>
    <n v="75"/>
    <n v="86"/>
    <n v="89"/>
    <n v="338"/>
    <n v="84.5"/>
    <n v="6.4701378254211336E-2"/>
    <x v="1"/>
  </r>
  <r>
    <n v="11"/>
    <s v="NITIN"/>
    <n v="45"/>
    <n v="76"/>
    <n v="87"/>
    <n v="88"/>
    <n v="296"/>
    <n v="74"/>
    <n v="5.6661562021439509E-2"/>
    <x v="0"/>
  </r>
  <r>
    <n v="12"/>
    <s v="CHAHAT"/>
    <n v="55"/>
    <n v="77"/>
    <n v="88"/>
    <n v="87"/>
    <n v="307"/>
    <n v="76.75"/>
    <n v="5.8767228177641656E-2"/>
    <x v="0"/>
  </r>
  <r>
    <n v="13"/>
    <s v="NITIN"/>
    <n v="55"/>
    <n v="78"/>
    <n v="89"/>
    <n v="86"/>
    <n v="308"/>
    <n v="77"/>
    <n v="5.8958652373660034E-2"/>
    <x v="0"/>
  </r>
  <r>
    <n v="14"/>
    <s v="CHIRAG"/>
    <n v="67"/>
    <n v="79"/>
    <n v="90"/>
    <n v="85"/>
    <n v="321"/>
    <n v="80.25"/>
    <n v="6.144716692189893E-2"/>
    <x v="1"/>
  </r>
  <r>
    <n v="15"/>
    <s v="NITIN"/>
    <n v="55"/>
    <n v="80"/>
    <n v="91"/>
    <n v="84"/>
    <n v="310"/>
    <n v="77.5"/>
    <n v="5.9341500765696782E-2"/>
    <x v="0"/>
  </r>
  <r>
    <n v="16"/>
    <s v="NITIN"/>
    <n v="78"/>
    <n v="81"/>
    <n v="92"/>
    <n v="83"/>
    <n v="334"/>
    <n v="83.5"/>
    <n v="6.3935681470137826E-2"/>
    <x v="1"/>
  </r>
  <r>
    <n v="17"/>
    <s v="NITIN"/>
    <n v="55"/>
    <n v="82"/>
    <n v="93"/>
    <n v="82"/>
    <n v="312"/>
    <n v="78"/>
    <n v="5.9724349157733538E-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VG" fld="7" subtotal="max" baseField="9" baseItem="0"/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zoomScale="140" zoomScaleNormal="140" workbookViewId="0">
      <selection activeCell="B17" sqref="B17"/>
    </sheetView>
  </sheetViews>
  <sheetFormatPr defaultRowHeight="14.4" x14ac:dyDescent="0.3"/>
  <cols>
    <col min="1" max="1" width="12.5546875" bestFit="1" customWidth="1"/>
    <col min="2" max="2" width="11.21875" customWidth="1"/>
    <col min="3" max="3" width="13.6640625" bestFit="1" customWidth="1"/>
  </cols>
  <sheetData>
    <row r="3" spans="1:3" x14ac:dyDescent="0.3">
      <c r="A3" s="4" t="s">
        <v>23</v>
      </c>
      <c r="B3" t="s">
        <v>29</v>
      </c>
      <c r="C3" t="s">
        <v>28</v>
      </c>
    </row>
    <row r="4" spans="1:3" x14ac:dyDescent="0.3">
      <c r="A4" s="5" t="s">
        <v>24</v>
      </c>
      <c r="B4" s="6">
        <v>84.5</v>
      </c>
      <c r="C4" s="6">
        <v>5</v>
      </c>
    </row>
    <row r="5" spans="1:3" x14ac:dyDescent="0.3">
      <c r="A5" s="5" t="s">
        <v>25</v>
      </c>
      <c r="B5" s="6">
        <v>78.75</v>
      </c>
      <c r="C5" s="6">
        <v>11</v>
      </c>
    </row>
    <row r="6" spans="1:3" x14ac:dyDescent="0.3">
      <c r="A6" s="5" t="s">
        <v>26</v>
      </c>
      <c r="B6" s="6">
        <v>55</v>
      </c>
      <c r="C6" s="6">
        <v>1</v>
      </c>
    </row>
    <row r="7" spans="1:3" x14ac:dyDescent="0.3">
      <c r="A7" s="5" t="s">
        <v>27</v>
      </c>
      <c r="B7" s="6">
        <v>84.5</v>
      </c>
      <c r="C7" s="6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D1" zoomScale="150" zoomScaleNormal="150" workbookViewId="0">
      <selection activeCell="O18" sqref="O18"/>
    </sheetView>
  </sheetViews>
  <sheetFormatPr defaultRowHeight="14.4" x14ac:dyDescent="0.3"/>
  <cols>
    <col min="7" max="11" width="8.88671875" style="2"/>
  </cols>
  <sheetData>
    <row r="1" spans="1:17" x14ac:dyDescent="0.3">
      <c r="O1" s="1" t="s">
        <v>40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13</v>
      </c>
      <c r="H2" s="2" t="s">
        <v>14</v>
      </c>
      <c r="I2" s="2" t="s">
        <v>21</v>
      </c>
      <c r="J2" s="2" t="s">
        <v>22</v>
      </c>
      <c r="O2" t="s">
        <v>15</v>
      </c>
      <c r="P2">
        <f>SUM(H3:H19)</f>
        <v>1306</v>
      </c>
    </row>
    <row r="3" spans="1:17" x14ac:dyDescent="0.3">
      <c r="A3">
        <v>1</v>
      </c>
      <c r="B3" t="s">
        <v>6</v>
      </c>
      <c r="C3">
        <v>55</v>
      </c>
      <c r="D3">
        <v>66</v>
      </c>
      <c r="E3">
        <v>77</v>
      </c>
      <c r="F3">
        <v>98</v>
      </c>
      <c r="G3" s="2">
        <f>SUM(C3:F3)</f>
        <v>296</v>
      </c>
      <c r="H3" s="2">
        <f>AVERAGE(C3:F3)</f>
        <v>74</v>
      </c>
      <c r="I3" s="2">
        <f>H3/SUM($H$3:$H$19)</f>
        <v>5.6661562021439509E-2</v>
      </c>
      <c r="J3" s="2" t="str">
        <f>IF(H3&gt;=80,"A",IF(H3&gt;=60,"B","C"))</f>
        <v>B</v>
      </c>
      <c r="K3" s="2">
        <f>H3/SUM(H3:H19)</f>
        <v>5.6661562021439509E-2</v>
      </c>
      <c r="O3" t="s">
        <v>16</v>
      </c>
      <c r="P3">
        <f>MIN(H3:H19)</f>
        <v>55</v>
      </c>
    </row>
    <row r="4" spans="1:17" x14ac:dyDescent="0.3">
      <c r="A4">
        <v>2</v>
      </c>
      <c r="B4" t="s">
        <v>7</v>
      </c>
      <c r="C4">
        <v>55</v>
      </c>
      <c r="D4">
        <v>67</v>
      </c>
      <c r="E4">
        <v>78</v>
      </c>
      <c r="F4">
        <v>97</v>
      </c>
      <c r="G4" s="2">
        <f t="shared" ref="G4:G19" si="0">SUM(C4:F4)</f>
        <v>297</v>
      </c>
      <c r="H4" s="2">
        <f t="shared" ref="H4:H19" si="1">AVERAGE(C4:F4)</f>
        <v>74.25</v>
      </c>
      <c r="I4" s="2">
        <f t="shared" ref="I4:I19" si="2">H4/SUM($H$3:$H$19)</f>
        <v>5.6852986217457886E-2</v>
      </c>
      <c r="J4" s="2" t="str">
        <f t="shared" ref="J4:J19" si="3">IF(H4&gt;=80,"A",IF(H4&gt;=60,"B","C"))</f>
        <v>B</v>
      </c>
      <c r="O4" t="s">
        <v>17</v>
      </c>
      <c r="P4">
        <f>MAX(H3:H19)</f>
        <v>84.5</v>
      </c>
    </row>
    <row r="5" spans="1:17" x14ac:dyDescent="0.3">
      <c r="A5">
        <v>3</v>
      </c>
      <c r="B5" t="s">
        <v>6</v>
      </c>
      <c r="C5">
        <v>88</v>
      </c>
      <c r="D5">
        <v>68</v>
      </c>
      <c r="E5">
        <v>79</v>
      </c>
      <c r="F5">
        <v>96</v>
      </c>
      <c r="G5" s="2">
        <f t="shared" si="0"/>
        <v>331</v>
      </c>
      <c r="H5" s="2">
        <f t="shared" si="1"/>
        <v>82.75</v>
      </c>
      <c r="I5" s="2">
        <f t="shared" si="2"/>
        <v>6.3361408882082693E-2</v>
      </c>
      <c r="J5" s="2" t="str">
        <f t="shared" si="3"/>
        <v>A</v>
      </c>
      <c r="O5" t="s">
        <v>18</v>
      </c>
      <c r="P5">
        <f>AVERAGE(H3:H19)</f>
        <v>76.82352941176471</v>
      </c>
    </row>
    <row r="6" spans="1:17" x14ac:dyDescent="0.3">
      <c r="A6">
        <v>4</v>
      </c>
      <c r="B6" t="s">
        <v>8</v>
      </c>
      <c r="C6">
        <v>90</v>
      </c>
      <c r="D6">
        <v>69</v>
      </c>
      <c r="E6">
        <v>80</v>
      </c>
      <c r="F6">
        <v>95</v>
      </c>
      <c r="G6" s="2">
        <f t="shared" si="0"/>
        <v>334</v>
      </c>
      <c r="H6" s="2">
        <f t="shared" si="1"/>
        <v>83.5</v>
      </c>
      <c r="I6" s="3">
        <f t="shared" si="2"/>
        <v>6.3935681470137826E-2</v>
      </c>
      <c r="J6" s="2" t="str">
        <f t="shared" si="3"/>
        <v>A</v>
      </c>
      <c r="K6" s="3"/>
      <c r="M6">
        <f>LARGE(H3:H19,3)</f>
        <v>83.5</v>
      </c>
      <c r="O6" s="1" t="s">
        <v>19</v>
      </c>
      <c r="P6" s="1">
        <f>SMALL(H3:H19,4)</f>
        <v>74.25</v>
      </c>
    </row>
    <row r="7" spans="1:17" x14ac:dyDescent="0.3">
      <c r="A7">
        <v>5</v>
      </c>
      <c r="B7" t="s">
        <v>6</v>
      </c>
      <c r="C7">
        <v>55</v>
      </c>
      <c r="D7">
        <v>70</v>
      </c>
      <c r="E7">
        <v>81</v>
      </c>
      <c r="F7">
        <v>94</v>
      </c>
      <c r="G7" s="2">
        <f t="shared" si="0"/>
        <v>300</v>
      </c>
      <c r="H7" s="2">
        <f t="shared" si="1"/>
        <v>75</v>
      </c>
      <c r="I7" s="2">
        <f t="shared" si="2"/>
        <v>5.7427258805513019E-2</v>
      </c>
      <c r="J7" s="2" t="str">
        <f t="shared" si="3"/>
        <v>B</v>
      </c>
      <c r="L7">
        <v>2</v>
      </c>
      <c r="M7">
        <f>LARGE(H3:H19,L7)</f>
        <v>83.5</v>
      </c>
      <c r="O7" s="1" t="s">
        <v>20</v>
      </c>
      <c r="P7" s="1">
        <f>LARGE(H3:H19,2)</f>
        <v>83.5</v>
      </c>
    </row>
    <row r="8" spans="1:17" x14ac:dyDescent="0.3">
      <c r="A8">
        <v>6</v>
      </c>
      <c r="B8" t="s">
        <v>6</v>
      </c>
      <c r="C8">
        <v>55</v>
      </c>
      <c r="D8">
        <v>55</v>
      </c>
      <c r="E8">
        <v>55</v>
      </c>
      <c r="F8">
        <v>55</v>
      </c>
      <c r="G8" s="2">
        <f t="shared" si="0"/>
        <v>220</v>
      </c>
      <c r="H8" s="2">
        <f t="shared" si="1"/>
        <v>55</v>
      </c>
      <c r="I8" s="2">
        <f t="shared" si="2"/>
        <v>4.2113323124042881E-2</v>
      </c>
      <c r="J8" s="2" t="str">
        <f t="shared" si="3"/>
        <v>C</v>
      </c>
      <c r="O8" t="s">
        <v>41</v>
      </c>
    </row>
    <row r="9" spans="1:17" x14ac:dyDescent="0.3">
      <c r="A9">
        <v>7</v>
      </c>
      <c r="B9" t="s">
        <v>9</v>
      </c>
      <c r="C9">
        <v>55</v>
      </c>
      <c r="D9">
        <v>72</v>
      </c>
      <c r="E9">
        <v>83</v>
      </c>
      <c r="F9">
        <v>92</v>
      </c>
      <c r="G9" s="2">
        <f t="shared" si="0"/>
        <v>302</v>
      </c>
      <c r="H9" s="2">
        <f t="shared" si="1"/>
        <v>75.5</v>
      </c>
      <c r="I9" s="2">
        <f t="shared" si="2"/>
        <v>5.7810107197549768E-2</v>
      </c>
      <c r="J9" s="2" t="str">
        <f t="shared" si="3"/>
        <v>B</v>
      </c>
      <c r="L9">
        <v>1</v>
      </c>
      <c r="M9">
        <f>SMALL(H3:H19,L9)</f>
        <v>55</v>
      </c>
      <c r="O9" t="s">
        <v>42</v>
      </c>
    </row>
    <row r="10" spans="1:17" x14ac:dyDescent="0.3">
      <c r="A10">
        <v>8</v>
      </c>
      <c r="B10" t="s">
        <v>6</v>
      </c>
      <c r="C10">
        <v>55</v>
      </c>
      <c r="D10">
        <v>73</v>
      </c>
      <c r="E10">
        <v>84</v>
      </c>
      <c r="F10">
        <v>91</v>
      </c>
      <c r="G10" s="2">
        <f t="shared" si="0"/>
        <v>303</v>
      </c>
      <c r="H10" s="2">
        <f t="shared" si="1"/>
        <v>75.75</v>
      </c>
      <c r="I10" s="2">
        <f t="shared" si="2"/>
        <v>5.8001531393568145E-2</v>
      </c>
      <c r="J10" s="2" t="str">
        <f t="shared" si="3"/>
        <v>B</v>
      </c>
      <c r="O10" t="s">
        <v>43</v>
      </c>
    </row>
    <row r="11" spans="1:17" x14ac:dyDescent="0.3">
      <c r="A11">
        <v>9</v>
      </c>
      <c r="B11" t="s">
        <v>6</v>
      </c>
      <c r="C11">
        <v>66</v>
      </c>
      <c r="D11">
        <v>74</v>
      </c>
      <c r="E11">
        <v>85</v>
      </c>
      <c r="F11">
        <v>90</v>
      </c>
      <c r="G11" s="2">
        <f t="shared" si="0"/>
        <v>315</v>
      </c>
      <c r="H11" s="2">
        <f t="shared" si="1"/>
        <v>78.75</v>
      </c>
      <c r="I11" s="2">
        <f t="shared" si="2"/>
        <v>6.0298621745788671E-2</v>
      </c>
      <c r="J11" s="2" t="str">
        <f t="shared" si="3"/>
        <v>B</v>
      </c>
      <c r="O11" t="s">
        <v>44</v>
      </c>
      <c r="P11">
        <f>MAX(H3:H19)-MIN(H3:H19)</f>
        <v>29.5</v>
      </c>
      <c r="Q11" t="s">
        <v>45</v>
      </c>
    </row>
    <row r="12" spans="1:17" x14ac:dyDescent="0.3">
      <c r="A12">
        <v>10</v>
      </c>
      <c r="B12" t="s">
        <v>10</v>
      </c>
      <c r="C12">
        <v>88</v>
      </c>
      <c r="D12">
        <v>75</v>
      </c>
      <c r="E12">
        <v>86</v>
      </c>
      <c r="F12">
        <v>89</v>
      </c>
      <c r="G12" s="2">
        <f t="shared" si="0"/>
        <v>338</v>
      </c>
      <c r="H12" s="2">
        <f t="shared" si="1"/>
        <v>84.5</v>
      </c>
      <c r="I12" s="3">
        <f t="shared" si="2"/>
        <v>6.4701378254211336E-2</v>
      </c>
      <c r="J12" s="2" t="str">
        <f t="shared" si="3"/>
        <v>A</v>
      </c>
      <c r="K12" s="3"/>
    </row>
    <row r="13" spans="1:17" x14ac:dyDescent="0.3">
      <c r="A13">
        <v>11</v>
      </c>
      <c r="B13" t="s">
        <v>6</v>
      </c>
      <c r="C13">
        <v>45</v>
      </c>
      <c r="D13">
        <v>76</v>
      </c>
      <c r="E13">
        <v>87</v>
      </c>
      <c r="F13">
        <v>88</v>
      </c>
      <c r="G13" s="2">
        <f t="shared" si="0"/>
        <v>296</v>
      </c>
      <c r="H13" s="2">
        <f t="shared" si="1"/>
        <v>74</v>
      </c>
      <c r="I13" s="2">
        <f t="shared" si="2"/>
        <v>5.6661562021439509E-2</v>
      </c>
      <c r="J13" s="2" t="str">
        <f t="shared" si="3"/>
        <v>B</v>
      </c>
      <c r="Q13">
        <f>P11/3</f>
        <v>9.8333333333333339</v>
      </c>
    </row>
    <row r="14" spans="1:17" x14ac:dyDescent="0.3">
      <c r="A14">
        <v>12</v>
      </c>
      <c r="B14" t="s">
        <v>11</v>
      </c>
      <c r="C14">
        <v>55</v>
      </c>
      <c r="D14">
        <v>77</v>
      </c>
      <c r="E14">
        <v>88</v>
      </c>
      <c r="F14">
        <v>87</v>
      </c>
      <c r="G14" s="2">
        <f t="shared" si="0"/>
        <v>307</v>
      </c>
      <c r="H14" s="2">
        <f t="shared" si="1"/>
        <v>76.75</v>
      </c>
      <c r="I14" s="2">
        <f t="shared" si="2"/>
        <v>5.8767228177641656E-2</v>
      </c>
      <c r="J14" s="2" t="str">
        <f t="shared" si="3"/>
        <v>B</v>
      </c>
      <c r="O14" t="s">
        <v>31</v>
      </c>
      <c r="P14" t="s">
        <v>46</v>
      </c>
      <c r="Q14" t="s">
        <v>47</v>
      </c>
    </row>
    <row r="15" spans="1:17" x14ac:dyDescent="0.3">
      <c r="A15">
        <v>13</v>
      </c>
      <c r="B15" t="s">
        <v>6</v>
      </c>
      <c r="C15">
        <v>55</v>
      </c>
      <c r="D15">
        <v>78</v>
      </c>
      <c r="E15">
        <v>89</v>
      </c>
      <c r="F15">
        <v>86</v>
      </c>
      <c r="G15" s="2">
        <f t="shared" si="0"/>
        <v>308</v>
      </c>
      <c r="H15" s="2">
        <f t="shared" si="1"/>
        <v>77</v>
      </c>
      <c r="I15" s="2">
        <f t="shared" si="2"/>
        <v>5.8958652373660034E-2</v>
      </c>
      <c r="J15" s="2" t="str">
        <f t="shared" si="3"/>
        <v>B</v>
      </c>
      <c r="P15" t="s">
        <v>47</v>
      </c>
      <c r="Q15" t="s">
        <v>48</v>
      </c>
    </row>
    <row r="16" spans="1:17" x14ac:dyDescent="0.3">
      <c r="A16">
        <v>14</v>
      </c>
      <c r="B16" t="s">
        <v>12</v>
      </c>
      <c r="C16">
        <v>67</v>
      </c>
      <c r="D16">
        <v>79</v>
      </c>
      <c r="E16">
        <v>90</v>
      </c>
      <c r="F16">
        <v>85</v>
      </c>
      <c r="G16" s="2">
        <f t="shared" si="0"/>
        <v>321</v>
      </c>
      <c r="H16" s="2">
        <f t="shared" si="1"/>
        <v>80.25</v>
      </c>
      <c r="I16" s="2">
        <f t="shared" si="2"/>
        <v>6.144716692189893E-2</v>
      </c>
      <c r="J16" s="2" t="str">
        <f t="shared" si="3"/>
        <v>A</v>
      </c>
      <c r="P16" t="s">
        <v>49</v>
      </c>
      <c r="Q16" t="s">
        <v>50</v>
      </c>
    </row>
    <row r="17" spans="1:15" x14ac:dyDescent="0.3">
      <c r="A17">
        <v>15</v>
      </c>
      <c r="B17" t="s">
        <v>6</v>
      </c>
      <c r="C17">
        <v>55</v>
      </c>
      <c r="D17">
        <v>80</v>
      </c>
      <c r="E17">
        <v>91</v>
      </c>
      <c r="F17">
        <v>84</v>
      </c>
      <c r="G17" s="2">
        <f t="shared" si="0"/>
        <v>310</v>
      </c>
      <c r="H17" s="2">
        <f t="shared" si="1"/>
        <v>77.5</v>
      </c>
      <c r="I17" s="2">
        <f t="shared" si="2"/>
        <v>5.9341500765696782E-2</v>
      </c>
      <c r="J17" s="2" t="str">
        <f t="shared" si="3"/>
        <v>B</v>
      </c>
      <c r="O17" t="s">
        <v>51</v>
      </c>
    </row>
    <row r="18" spans="1:15" x14ac:dyDescent="0.3">
      <c r="A18">
        <v>16</v>
      </c>
      <c r="B18" t="s">
        <v>6</v>
      </c>
      <c r="C18">
        <v>78</v>
      </c>
      <c r="D18">
        <v>81</v>
      </c>
      <c r="E18">
        <v>92</v>
      </c>
      <c r="F18">
        <v>83</v>
      </c>
      <c r="G18" s="2">
        <f t="shared" si="0"/>
        <v>334</v>
      </c>
      <c r="H18" s="2">
        <f t="shared" si="1"/>
        <v>83.5</v>
      </c>
      <c r="I18" s="2">
        <f t="shared" si="2"/>
        <v>6.3935681470137826E-2</v>
      </c>
      <c r="J18" s="2" t="str">
        <f t="shared" si="3"/>
        <v>A</v>
      </c>
    </row>
    <row r="19" spans="1:15" x14ac:dyDescent="0.3">
      <c r="A19">
        <v>17</v>
      </c>
      <c r="B19" t="s">
        <v>6</v>
      </c>
      <c r="C19">
        <v>55</v>
      </c>
      <c r="D19">
        <v>82</v>
      </c>
      <c r="E19">
        <v>93</v>
      </c>
      <c r="F19">
        <v>82</v>
      </c>
      <c r="G19" s="2">
        <f t="shared" si="0"/>
        <v>312</v>
      </c>
      <c r="H19" s="2">
        <f t="shared" si="1"/>
        <v>78</v>
      </c>
      <c r="I19" s="2">
        <f t="shared" si="2"/>
        <v>5.9724349157733538E-2</v>
      </c>
      <c r="J19" s="2" t="str">
        <f t="shared" si="3"/>
        <v>B</v>
      </c>
    </row>
    <row r="22" spans="1:15" x14ac:dyDescent="0.3">
      <c r="G22" s="2" t="s">
        <v>34</v>
      </c>
      <c r="H22" s="2">
        <f>MAX(H3:H19)</f>
        <v>84.5</v>
      </c>
      <c r="I22" s="2">
        <f>H22/2</f>
        <v>42.25</v>
      </c>
    </row>
    <row r="26" spans="1:15" x14ac:dyDescent="0.3">
      <c r="I26" s="2" t="s">
        <v>30</v>
      </c>
      <c r="J26" s="2" t="s">
        <v>31</v>
      </c>
    </row>
    <row r="27" spans="1:15" x14ac:dyDescent="0.3">
      <c r="I27" s="2" t="s">
        <v>32</v>
      </c>
      <c r="J27" s="2" t="s">
        <v>33</v>
      </c>
    </row>
    <row r="29" spans="1:15" x14ac:dyDescent="0.3">
      <c r="G29" s="2" t="s">
        <v>35</v>
      </c>
      <c r="H29" s="2">
        <f>H22</f>
        <v>84.5</v>
      </c>
      <c r="I29" s="2">
        <f>H29/3</f>
        <v>28.166666666666668</v>
      </c>
      <c r="J29" s="2" t="s">
        <v>36</v>
      </c>
      <c r="K29" s="2">
        <f>I29</f>
        <v>28.166666666666668</v>
      </c>
      <c r="L29" t="s">
        <v>31</v>
      </c>
    </row>
    <row r="30" spans="1:15" x14ac:dyDescent="0.3">
      <c r="I30" s="2">
        <f>I29*2</f>
        <v>56.333333333333336</v>
      </c>
      <c r="J30" s="2" t="s">
        <v>37</v>
      </c>
      <c r="K30" s="2">
        <f>I30</f>
        <v>56.333333333333336</v>
      </c>
      <c r="L30" t="s">
        <v>33</v>
      </c>
    </row>
    <row r="31" spans="1:15" x14ac:dyDescent="0.3">
      <c r="I31" s="2">
        <f>I29*3</f>
        <v>84.5</v>
      </c>
      <c r="J31" s="2" t="s">
        <v>38</v>
      </c>
      <c r="K31" s="2">
        <f>I31</f>
        <v>84.5</v>
      </c>
      <c r="L31" t="s">
        <v>39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Classification</vt:lpstr>
      <vt:lpstr>Sheet2</vt:lpstr>
      <vt:lpstr>Stats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2018-07-09T06:57:02Z</dcterms:created>
  <dcterms:modified xsi:type="dcterms:W3CDTF">2018-08-06T12:30:42Z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574f2c3c-672a-4245-886a-c911a8c35aba</vt:lpwstr>
  </property>
</Properties>
</file>