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chartsheets/sheet2.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n\Google Drive\Dokumente\Hochschule RheinMain\SS 16\Unternehmensplanspiel\CABA\"/>
    </mc:Choice>
  </mc:AlternateContent>
  <bookViews>
    <workbookView xWindow="0" yWindow="0" windowWidth="28800" windowHeight="12435" activeTab="3"/>
  </bookViews>
  <sheets>
    <sheet name="Abkürzungsverz" sheetId="21" r:id="rId1"/>
    <sheet name="Bild 2.1" sheetId="8" r:id="rId2"/>
    <sheet name="Bild 2.2" sheetId="9" r:id="rId3"/>
    <sheet name="Bild 3.1" sheetId="10" r:id="rId4"/>
    <sheet name="Tab. 3.2" sheetId="17" r:id="rId5"/>
    <sheet name="Tab. 4.1" sheetId="5" r:id="rId6"/>
    <sheet name="Tab. 4.2" sheetId="16" r:id="rId7"/>
    <sheet name="Bild 5.1a" sheetId="11" r:id="rId8"/>
    <sheet name="Bild5.1b" sheetId="12" r:id="rId9"/>
    <sheet name="Bild 5.2a" sheetId="13" r:id="rId10"/>
    <sheet name="Bild 5.2b" sheetId="14" r:id="rId11"/>
    <sheet name="Tab. 5.1" sheetId="15" r:id="rId12"/>
    <sheet name="Tab. 5.3" sheetId="6" r:id="rId13"/>
    <sheet name="Tab. 7.1" sheetId="22" r:id="rId14"/>
    <sheet name="Tab. 7.2" sheetId="23" r:id="rId15"/>
    <sheet name="Tab. 20" sheetId="1" r:id="rId16"/>
    <sheet name="Tab. 21" sheetId="2" r:id="rId17"/>
    <sheet name="Tab. 22,23" sheetId="3" r:id="rId18"/>
    <sheet name="Tab. 24" sheetId="7" r:id="rId19"/>
    <sheet name="Tab. 8.2" sheetId="20" r:id="rId20"/>
    <sheet name="Tab. 9.2" sheetId="19" r:id="rId21"/>
    <sheet name="III, Tab 3.1" sheetId="18" r:id="rId22"/>
  </sheets>
  <definedNames>
    <definedName name="_edn1" localSheetId="1">'Bild 2.1'!#REF!</definedName>
    <definedName name="_edn1" localSheetId="3">'Bild 3.1'!$A$10</definedName>
    <definedName name="_edn1" localSheetId="18">'Tab. 24'!$A$30</definedName>
    <definedName name="_edn1" localSheetId="20">'Tab. 9.2'!#REF!</definedName>
    <definedName name="_edn2" localSheetId="20">'Tab. 9.2'!#REF!</definedName>
    <definedName name="_edn3" localSheetId="20">'Tab. 9.2'!#REF!</definedName>
    <definedName name="_edn4" localSheetId="20">'Tab. 9.2'!#REF!</definedName>
    <definedName name="_edn5" localSheetId="20">'Tab. 9.2'!#REF!</definedName>
    <definedName name="_edn6" localSheetId="20">'Tab. 9.2'!#REF!</definedName>
    <definedName name="_ednref1" localSheetId="1">'Bild 2.1'!$A$4</definedName>
    <definedName name="_ednref1" localSheetId="3">'Bild 3.1'!$A$5</definedName>
    <definedName name="_ednref1" localSheetId="18">'Tab. 24'!#REF!</definedName>
    <definedName name="_ednref1" localSheetId="20">'Tab. 9.2'!#REF!</definedName>
    <definedName name="_xlnm._FilterDatabase" localSheetId="0" hidden="1">Abkürzungsverz!#REF!</definedName>
    <definedName name="_Toc525994569" localSheetId="15">'Tab. 20'!$A$1</definedName>
    <definedName name="_Toc525994570" localSheetId="16">'Tab. 21'!#REF!</definedName>
    <definedName name="_Toc525994571" localSheetId="17">'Tab. 22,23'!$A$1</definedName>
    <definedName name="_xlnm.Print_Area" localSheetId="0">Abkürzungsverz!$A$1:$D$59</definedName>
    <definedName name="_xlnm.Print_Area" localSheetId="20">'Tab. 9.2'!$A$1:$M$28</definedName>
    <definedName name="_xlnm.Print_Titles" localSheetId="0">Abkürzungsverz!$1:$1</definedName>
    <definedName name="_xlnm.Print_Titles" localSheetId="20">'Tab. 9.2'!$1:$4</definedName>
  </definedNames>
  <calcPr calcId="152511"/>
</workbook>
</file>

<file path=xl/calcChain.xml><?xml version="1.0" encoding="utf-8"?>
<calcChain xmlns="http://schemas.openxmlformats.org/spreadsheetml/2006/main">
  <c r="L12" i="19" l="1"/>
  <c r="L13" i="19"/>
  <c r="L11" i="19"/>
  <c r="L8" i="19"/>
  <c r="L9" i="19"/>
  <c r="L7" i="19"/>
  <c r="F10" i="15" l="1"/>
  <c r="G10" i="15"/>
  <c r="E10" i="15"/>
  <c r="E8" i="15"/>
  <c r="E7" i="15"/>
  <c r="E6" i="15"/>
  <c r="F5" i="15"/>
  <c r="G5" i="15"/>
  <c r="E5" i="15"/>
  <c r="F4" i="15"/>
  <c r="G4" i="15"/>
  <c r="E4" i="15"/>
  <c r="D12" i="17" l="1"/>
  <c r="D25" i="17" l="1"/>
  <c r="D8" i="17" l="1"/>
  <c r="D9" i="17" s="1"/>
  <c r="D6" i="20" l="1"/>
  <c r="E6" i="20"/>
  <c r="F6" i="20"/>
  <c r="G6" i="20"/>
  <c r="C6" i="20"/>
  <c r="E38" i="19" l="1"/>
  <c r="F38" i="19"/>
  <c r="G38" i="19"/>
  <c r="G40" i="19" s="1"/>
  <c r="H38" i="19"/>
  <c r="H40" i="19" s="1"/>
  <c r="I38" i="19"/>
  <c r="K38" i="19"/>
  <c r="E40" i="19"/>
  <c r="F40" i="19"/>
  <c r="B42" i="19"/>
  <c r="D42" i="19" s="1"/>
  <c r="B43" i="19"/>
  <c r="D43" i="19" s="1"/>
  <c r="B44" i="19"/>
  <c r="D44" i="19" s="1"/>
  <c r="D7" i="17"/>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D3" i="13"/>
  <c r="E3" i="13"/>
  <c r="F3" i="13"/>
  <c r="C3" i="13"/>
  <c r="D11" i="17"/>
  <c r="D16" i="17"/>
  <c r="H16" i="17" s="1"/>
  <c r="H17" i="17" s="1"/>
  <c r="H19" i="17" s="1"/>
  <c r="D14" i="17"/>
  <c r="H14" i="17" s="1"/>
  <c r="H15" i="17" s="1"/>
  <c r="F6" i="17"/>
  <c r="F7" i="17" s="1"/>
  <c r="F8" i="17" s="1"/>
  <c r="L8" i="17"/>
  <c r="L9" i="17" s="1"/>
  <c r="L11" i="17" s="1"/>
  <c r="K23" i="17"/>
  <c r="D17" i="17"/>
  <c r="D19" i="17" s="1"/>
  <c r="G6" i="17"/>
  <c r="G7" i="17" s="1"/>
  <c r="G8" i="17" s="1"/>
  <c r="H6" i="17"/>
  <c r="H7" i="17" s="1"/>
  <c r="H8" i="17" s="1"/>
  <c r="I6" i="17"/>
  <c r="I7" i="17" s="1"/>
  <c r="I8" i="17" s="1"/>
  <c r="J6" i="17"/>
  <c r="J7" i="17" s="1"/>
  <c r="J8" i="17" s="1"/>
  <c r="L6" i="17"/>
  <c r="L7" i="17" s="1"/>
  <c r="C5" i="6"/>
  <c r="D5" i="6"/>
  <c r="E5" i="6"/>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D12" i="11"/>
  <c r="F12" i="11" s="1"/>
  <c r="B7" i="10"/>
  <c r="C7" i="10"/>
  <c r="D7" i="10"/>
  <c r="E7" i="10"/>
  <c r="F7" i="10"/>
  <c r="G7" i="10"/>
  <c r="H7" i="10"/>
  <c r="I7" i="10"/>
  <c r="J7" i="10"/>
  <c r="K7" i="10"/>
  <c r="L16" i="17" l="1"/>
  <c r="L17" i="17" s="1"/>
  <c r="L19" i="17" s="1"/>
  <c r="F16" i="17"/>
  <c r="F17" i="17" s="1"/>
  <c r="F19" i="17" s="1"/>
  <c r="I16" i="17"/>
  <c r="I17" i="17" s="1"/>
  <c r="I19" i="17" s="1"/>
  <c r="G16" i="17"/>
  <c r="G17" i="17" s="1"/>
  <c r="G19" i="17" s="1"/>
  <c r="G14" i="17"/>
  <c r="G15" i="17" s="1"/>
  <c r="J16" i="17"/>
  <c r="J17" i="17" s="1"/>
  <c r="J19" i="17" s="1"/>
  <c r="J9" i="17"/>
  <c r="L12" i="17"/>
  <c r="L26" i="17"/>
  <c r="D26" i="17"/>
  <c r="D23" i="17"/>
  <c r="I9" i="17"/>
  <c r="L24" i="17"/>
  <c r="L23" i="17" s="1"/>
  <c r="H9" i="17"/>
  <c r="F9" i="17"/>
  <c r="G9" i="17"/>
  <c r="I14" i="17"/>
  <c r="I15" i="17" s="1"/>
  <c r="F14" i="17"/>
  <c r="F15" i="17" s="1"/>
  <c r="D15" i="17"/>
  <c r="D22" i="17" s="1"/>
  <c r="D20" i="17" s="1"/>
  <c r="J14" i="17"/>
  <c r="J15" i="17" s="1"/>
  <c r="L14" i="17"/>
  <c r="L15" i="17" s="1"/>
  <c r="L21" i="17" s="1"/>
  <c r="D27" i="17" l="1"/>
  <c r="L20" i="17"/>
  <c r="L27" i="17" s="1"/>
  <c r="H11" i="17"/>
  <c r="H21" i="17"/>
  <c r="H20" i="17" s="1"/>
  <c r="F11" i="17"/>
  <c r="F22" i="17" s="1"/>
  <c r="F20" i="17" s="1"/>
  <c r="I11" i="17"/>
  <c r="I21" i="17" s="1"/>
  <c r="I20" i="17" s="1"/>
  <c r="G11" i="17"/>
  <c r="G22" i="17" s="1"/>
  <c r="G20" i="17" s="1"/>
  <c r="J11" i="17"/>
  <c r="J21" i="17" s="1"/>
  <c r="J20" i="17" s="1"/>
  <c r="G12" i="17" l="1"/>
  <c r="G26" i="17"/>
  <c r="G25" i="17"/>
  <c r="G23" i="17" s="1"/>
  <c r="G27" i="17"/>
  <c r="F12" i="17"/>
  <c r="F26" i="17"/>
  <c r="F25" i="17"/>
  <c r="F23" i="17" s="1"/>
  <c r="F27" i="17" s="1"/>
  <c r="J12" i="17"/>
  <c r="J26" i="17"/>
  <c r="J24" i="17"/>
  <c r="J23" i="17" s="1"/>
  <c r="J27" i="17" s="1"/>
  <c r="I26" i="17"/>
  <c r="I27" i="17" s="1"/>
  <c r="I12" i="17"/>
  <c r="I24" i="17"/>
  <c r="I23" i="17" s="1"/>
  <c r="H26" i="17"/>
  <c r="H12" i="17"/>
  <c r="H24" i="17"/>
  <c r="H23" i="17" s="1"/>
  <c r="H27" i="17" s="1"/>
</calcChain>
</file>

<file path=xl/sharedStrings.xml><?xml version="1.0" encoding="utf-8"?>
<sst xmlns="http://schemas.openxmlformats.org/spreadsheetml/2006/main" count="1468" uniqueCount="687">
  <si>
    <t>IST</t>
  </si>
  <si>
    <t>PLAN</t>
  </si>
  <si>
    <t>Prognose</t>
  </si>
  <si>
    <t>Plan</t>
  </si>
  <si>
    <t>Plan max</t>
  </si>
  <si>
    <t>11a</t>
  </si>
  <si>
    <t>2 Vertrieb</t>
  </si>
  <si>
    <t>Preise</t>
  </si>
  <si>
    <t>Mengen</t>
  </si>
  <si>
    <t>Fertig-</t>
  </si>
  <si>
    <t>produkt</t>
  </si>
  <si>
    <t>Sonstige</t>
  </si>
  <si>
    <t>Zeitwirt-</t>
  </si>
  <si>
    <t>schaft</t>
  </si>
  <si>
    <t>Kosten</t>
  </si>
  <si>
    <t>3 Produktion</t>
  </si>
  <si>
    <t>4 Beschaffung</t>
  </si>
  <si>
    <t>Tabelle 20. Planungsbogen zu den Grunddaten</t>
  </si>
  <si>
    <t>Umsatzerlöse</t>
  </si>
  <si>
    <t>+</t>
  </si>
  <si>
    <t>Marketingkosten</t>
  </si>
  <si>
    <t>-</t>
  </si>
  <si>
    <t>Lagerungskosten Fertigprodukte</t>
  </si>
  <si>
    <t>Marktforschungskosten</t>
  </si>
  <si>
    <t xml:space="preserve">F+E-Kosten </t>
  </si>
  <si>
    <t>Lizenzerwerbs-Kosten</t>
  </si>
  <si>
    <t>Lizenzverkaufs-Ertrag</t>
  </si>
  <si>
    <t>Aufarbeitungskosten</t>
  </si>
  <si>
    <t>Qualitätssicherungskosten</t>
  </si>
  <si>
    <t>Schichtwechselkosten</t>
  </si>
  <si>
    <t>Anlagenprojektierungs-Kosten</t>
  </si>
  <si>
    <t>Rohstoffbestellungskosten</t>
  </si>
  <si>
    <t>Lagerkosten Rohstoffe</t>
  </si>
  <si>
    <t>Verwaltungskosten</t>
  </si>
  <si>
    <t>Beratungskosten</t>
  </si>
  <si>
    <t>Kontokorrent-Zinsen</t>
  </si>
  <si>
    <t>Darlehens-Zinsen</t>
  </si>
  <si>
    <t>=</t>
  </si>
  <si>
    <t>Erfolg nach Steuern</t>
  </si>
  <si>
    <t>Dividende</t>
  </si>
  <si>
    <t>Rücklagenzuführung</t>
  </si>
  <si>
    <t>Tabelle 22. Planungsbogen zur Vermögensrechnung</t>
  </si>
  <si>
    <t>Anlagevermögen</t>
  </si>
  <si>
    <t>Kasse</t>
  </si>
  <si>
    <t>Kapitalerhöhung</t>
  </si>
  <si>
    <t>unverzinsliche Verbindlichkeiten</t>
  </si>
  <si>
    <t>Kontokorrentkredit</t>
  </si>
  <si>
    <t>2  Laufendes</t>
  </si>
  <si>
    <t>Quartal</t>
  </si>
  <si>
    <t>Umfinan-</t>
  </si>
  <si>
    <t>zierung</t>
  </si>
  <si>
    <t>Zinsen</t>
  </si>
  <si>
    <t>Liquiditätsänder. bei geplantem Absatz</t>
  </si>
  <si>
    <t>&lt;180</t>
  </si>
  <si>
    <t>&lt;150</t>
  </si>
  <si>
    <t>voll</t>
  </si>
  <si>
    <t>teil</t>
  </si>
  <si>
    <t>keine</t>
  </si>
  <si>
    <t>Erfolg vor Steuern</t>
  </si>
  <si>
    <t>Steuer (25 %)</t>
  </si>
  <si>
    <t>Änderung der Rücklage</t>
  </si>
  <si>
    <t>(1)</t>
  </si>
  <si>
    <t>(2)</t>
  </si>
  <si>
    <t>(3)</t>
  </si>
  <si>
    <t>(4)</t>
  </si>
  <si>
    <t xml:space="preserve">(6) </t>
  </si>
  <si>
    <t>falls Dividende in 2 aufeinander folgenden Quartalen bezahlt wird</t>
  </si>
  <si>
    <t>am ENDE des Vorquartals</t>
  </si>
  <si>
    <t>Liquiditäts-änderung</t>
  </si>
  <si>
    <t>(4) =(3)</t>
  </si>
  <si>
    <t>(4) =0,6*(3)</t>
  </si>
  <si>
    <t>(4) =0</t>
  </si>
  <si>
    <r>
      <t xml:space="preserve">(5) </t>
    </r>
    <r>
      <rPr>
        <sz val="8"/>
        <rFont val="Times New Roman"/>
        <family val="1"/>
      </rPr>
      <t>=(3)-(4)</t>
    </r>
  </si>
  <si>
    <t>liquiditätswirksamer Erfolg ohne Zinsen  *</t>
  </si>
  <si>
    <t>von Zeile 26 Überstundenzuschläge auf Zeile 261</t>
  </si>
  <si>
    <t>von Zeile 26 Überstundenzuschläge auf Zeile 263</t>
  </si>
  <si>
    <t>Tabelle 21  Planungsbogen zur Erfolgsrechnung</t>
  </si>
  <si>
    <t>laufendes Quartal</t>
  </si>
  <si>
    <t>Saisonindex in %, bezogen auf Quartal 0 (=100%)</t>
  </si>
  <si>
    <t>Konjunkturindex in %, bezogen auf Quartal 0 (=100%)</t>
  </si>
  <si>
    <t>,</t>
  </si>
  <si>
    <t>23a</t>
  </si>
  <si>
    <t>für Produktart Nr.</t>
  </si>
  <si>
    <t>1  Vertrieb</t>
  </si>
  <si>
    <t xml:space="preserve">Quartal Nr. </t>
  </si>
  <si>
    <t>2  Beschaffung und Produktion</t>
  </si>
  <si>
    <t>3  Finanzierung</t>
  </si>
  <si>
    <t>Lizenzgebühr in 1000 €</t>
  </si>
  <si>
    <t>Produktionsart</t>
  </si>
  <si>
    <t>&lt;4,5</t>
  </si>
  <si>
    <t xml:space="preserve"> </t>
  </si>
  <si>
    <t>Darlehen</t>
  </si>
  <si>
    <t>0</t>
  </si>
  <si>
    <t>12a</t>
  </si>
  <si>
    <t>Erfolgsverwendung</t>
  </si>
  <si>
    <t>maximal</t>
  </si>
  <si>
    <t>halb</t>
  </si>
  <si>
    <t>alle Werte in T€</t>
  </si>
  <si>
    <t>(6)</t>
  </si>
  <si>
    <t>Rohstofflagerwert</t>
  </si>
  <si>
    <t>Fertigproduktlagerwert</t>
  </si>
  <si>
    <t>Absatzpotenzial(t) in 1.000 Stück</t>
  </si>
  <si>
    <t>(2) um die in Quartal t produzierbare Produktart Nr.</t>
  </si>
  <si>
    <t>(3) auf folgende in Quartal t+1 produzierbare Produktart zu erhöhen</t>
  </si>
  <si>
    <r>
      <t xml:space="preserve">Marktforschungsdienst Nr. </t>
    </r>
    <r>
      <rPr>
        <sz val="6"/>
        <rFont val="Arial"/>
        <family val="2"/>
      </rPr>
      <t>{Tab. 20, Z. 243}</t>
    </r>
  </si>
  <si>
    <r>
      <t xml:space="preserve">Produktart </t>
    </r>
    <r>
      <rPr>
        <sz val="6"/>
        <rFont val="Arial"/>
        <family val="2"/>
      </rPr>
      <t>{Tab. 20, Z. 321}</t>
    </r>
  </si>
  <si>
    <r>
      <t xml:space="preserve">Aktiva </t>
    </r>
    <r>
      <rPr>
        <sz val="8"/>
        <rFont val="Arial"/>
        <family val="2"/>
      </rPr>
      <t>= Z.11+Z.12+Z.13+Z.14+Z.15</t>
    </r>
  </si>
  <si>
    <r>
      <t>Passiva</t>
    </r>
    <r>
      <rPr>
        <sz val="8"/>
        <rFont val="Arial"/>
        <family val="2"/>
      </rPr>
      <t xml:space="preserve"> = Z.21+Z.22+Z.23+Z.24</t>
    </r>
  </si>
  <si>
    <t>Eigenkapital = Aktiva-Z.22-Z.23-Z.24</t>
  </si>
  <si>
    <t>Darlehen (von T.22/Z.24)</t>
  </si>
  <si>
    <t>Kontokorrentkredit (von T.22/Z.23)</t>
  </si>
  <si>
    <t>Kapitalerhöhung (von T.22/Z.15)</t>
  </si>
  <si>
    <t>Kasse (von T.22/Z.14)</t>
  </si>
  <si>
    <t>unverzinsliche Verbindlichkeiten (von T.22/Z.22)</t>
  </si>
  <si>
    <t>Saldo = Z.15-Z.14-Z.13</t>
  </si>
  <si>
    <t>Kapitalbedarf = Z.16 - Z.21</t>
  </si>
  <si>
    <t>optimaler Kontokorrentkredit (GZS=!3%)</t>
  </si>
  <si>
    <t>optimale Änderung Kontokorrentkredit = Z.31 - Z.12</t>
  </si>
  <si>
    <t>optimale Änderung Darlehen = Z.22 - Z.32</t>
  </si>
  <si>
    <t>durchschnittlicher Zinssatz in %/Quartal</t>
  </si>
  <si>
    <t>zuviel bezahlte Zinsen in 1000 €</t>
  </si>
  <si>
    <t>Investition (-)</t>
  </si>
  <si>
    <t>Rohstoffe normal+express (-)</t>
  </si>
  <si>
    <t>Dividende (-)</t>
  </si>
  <si>
    <t>Steuern (-)</t>
  </si>
  <si>
    <t>liquiditätswirksamer Erfolg inkl. Zinsen</t>
  </si>
  <si>
    <t>Liquiditätsänderung = Z.51+ ... +Z.55</t>
  </si>
  <si>
    <r>
      <t>Vertrieb</t>
    </r>
    <r>
      <rPr>
        <sz val="8"/>
        <rFont val="Arial"/>
        <family val="2"/>
      </rPr>
      <t xml:space="preserve"> = Z.11+Z.12+Z.13+Z.14+Z.15+Z.16</t>
    </r>
  </si>
  <si>
    <t>Lagerzugang Fertigprodukte (nicht liquiditätswirksam)</t>
  </si>
  <si>
    <t>Lagerabgang Fertigprodukte (nicht liquiditätswirksam)</t>
  </si>
  <si>
    <r>
      <t>Produktion</t>
    </r>
    <r>
      <rPr>
        <sz val="8"/>
        <rFont val="Arial"/>
        <family val="2"/>
      </rPr>
      <t xml:space="preserve"> = Z.21+Z.22+Z.23+Z.24+Z.25+Z.26+Z.27+Z.28</t>
    </r>
  </si>
  <si>
    <t>Abschreibungskosten (nicht liquiditätswirksam)</t>
  </si>
  <si>
    <r>
      <t>Beschaffung</t>
    </r>
    <r>
      <rPr>
        <sz val="8"/>
        <rFont val="Arial"/>
        <family val="2"/>
      </rPr>
      <t xml:space="preserve"> = Z.31+Z.32+Z.33+Z.34</t>
    </r>
  </si>
  <si>
    <t>Rohstoffverbrauchskosten (nicht liquiditätswirksam)</t>
  </si>
  <si>
    <r>
      <t>Overhead</t>
    </r>
    <r>
      <rPr>
        <sz val="8"/>
        <rFont val="Arial"/>
        <family val="2"/>
      </rPr>
      <t xml:space="preserve"> = Z.41+Z.42+Z.43+Z.44</t>
    </r>
  </si>
  <si>
    <r>
      <t>Erfolg vor Steuern</t>
    </r>
    <r>
      <rPr>
        <sz val="8"/>
        <rFont val="Arial"/>
        <family val="2"/>
      </rPr>
      <t xml:space="preserve"> = Z.1+Z.2+Z.3+Z.4</t>
    </r>
  </si>
  <si>
    <t>Steuern (25 %)</t>
  </si>
  <si>
    <t>von Zeile 26, ohne Überstundenzus., ohne Nacharbeitskosten</t>
  </si>
  <si>
    <t xml:space="preserve">von Zeile 26 Nacharbeitskosten, ohne Überstundenzuschläge </t>
  </si>
  <si>
    <t>Roh-stoffe</t>
  </si>
  <si>
    <t>Produk-tions-mengen</t>
  </si>
  <si>
    <t>Rohstoffverbrauch pro nominale Produktionsmenge</t>
  </si>
  <si>
    <t xml:space="preserve">Fertigungszeit pro nominale Produktionsmenge </t>
  </si>
  <si>
    <t>in Minuten</t>
  </si>
  <si>
    <t>Produktart</t>
  </si>
  <si>
    <t>in Stücken pro Stück Fertigprodukt</t>
  </si>
  <si>
    <t>Fehleranteil</t>
  </si>
  <si>
    <t>(0a)</t>
  </si>
  <si>
    <t>(0)</t>
  </si>
  <si>
    <t>(1a)</t>
  </si>
  <si>
    <t>(1b)</t>
  </si>
  <si>
    <t>Ausschussanteil</t>
  </si>
  <si>
    <t>…</t>
  </si>
  <si>
    <t>(2a)</t>
  </si>
  <si>
    <t>Rohstoffwert in € pro Stück Rohstoff, z.B.</t>
  </si>
  <si>
    <t xml:space="preserve">(3a) </t>
  </si>
  <si>
    <t>(3b)</t>
  </si>
  <si>
    <t>(4a)</t>
  </si>
  <si>
    <t>(4b)</t>
  </si>
  <si>
    <t>(5)</t>
  </si>
  <si>
    <t>Ausschusskosten</t>
  </si>
  <si>
    <t>(5a)</t>
  </si>
  <si>
    <t>= (3a) * (3)</t>
  </si>
  <si>
    <t>= 10 €/h * (4) / 60 Min./h</t>
  </si>
  <si>
    <t>= (4a) * 150%</t>
  </si>
  <si>
    <t>= (1b) * (2a) * [(3b) + (4a)]</t>
  </si>
  <si>
    <t>= (1b) * (2a) * [(3b) + (4b)]</t>
  </si>
  <si>
    <t>Nacharbeitskosten</t>
  </si>
  <si>
    <t>(6a)</t>
  </si>
  <si>
    <t>x</t>
  </si>
  <si>
    <t>(7)</t>
  </si>
  <si>
    <t>= (0) * (2a)</t>
  </si>
  <si>
    <t>ab hier ohne Überstunden</t>
  </si>
  <si>
    <t>(8)</t>
  </si>
  <si>
    <t>(5b)</t>
  </si>
  <si>
    <t>(6b)</t>
  </si>
  <si>
    <t>= (5) + (6) + (7)</t>
  </si>
  <si>
    <t>= 1/4 * (1a)</t>
  </si>
  <si>
    <t>Qualitätskosten</t>
  </si>
  <si>
    <t>(2b)</t>
  </si>
  <si>
    <t xml:space="preserve">Rohstoffkosten in € pro Stück Fertigprodukt bei Produktart 1 </t>
  </si>
  <si>
    <t>Lohnkosten in € pro Stück Fertigprodukt bei Produktart 1</t>
  </si>
  <si>
    <t>Lohnkosten bei Überstunden in € pro Stück Fertigprodukt bei Produktart 1</t>
  </si>
  <si>
    <t>vgl. (2b)</t>
  </si>
  <si>
    <t>hier mit Überstunden</t>
  </si>
  <si>
    <t>Fertigungszeit in Min. pro Stück Fertigprodukt, z.B. bei Produktart 1</t>
  </si>
  <si>
    <t>vgl. Tab. 4.2</t>
  </si>
  <si>
    <t>Rohstoffverbrauch pro Stück Fertigprodukt, z.B. bei Produktart 1</t>
  </si>
  <si>
    <t>vgl. Kap. 3.1.3</t>
  </si>
  <si>
    <t>(9)</t>
  </si>
  <si>
    <t>Anmerkungen</t>
  </si>
  <si>
    <r>
      <t>Vorgeben:</t>
    </r>
    <r>
      <rPr>
        <sz val="8"/>
        <rFont val="Arial"/>
        <family val="2"/>
      </rPr>
      <t xml:space="preserve"> "gute" Produktionsmenge in 1.000 St., z.B.</t>
    </r>
  </si>
  <si>
    <t>Nominale Produktionsmenge in 1.000 St.</t>
  </si>
  <si>
    <t>= (2) / [100% - (1b)]</t>
  </si>
  <si>
    <t>= (1a) * 3/4 * (2a) * (4a) * 130%</t>
  </si>
  <si>
    <t>= (1a) * 3/4 * (2a) * (4b) *130%</t>
  </si>
  <si>
    <t>Kapazitätsauslastung, z.B. bei Produktart 1 und 49.800 h bei 100%</t>
  </si>
  <si>
    <t>Personalkosten (inkl. Nacharbeit)</t>
  </si>
  <si>
    <t>durchschnittlicher Zinssatz 
[pro Quartal]</t>
  </si>
  <si>
    <t>Grenz-Zinssatz 
[pro Quartal]</t>
  </si>
  <si>
    <t>Reale Qualitätssicherungsaufw. (t) in € pro nominale Produktionsmenge (t-1) in Stück</t>
  </si>
  <si>
    <r>
      <t xml:space="preserve">Start: </t>
    </r>
    <r>
      <rPr>
        <sz val="8"/>
        <rFont val="Arial"/>
        <family val="2"/>
      </rPr>
      <t xml:space="preserve">
Nominale Qualitätssicherungsaufw. (t) in € pro nominale Produktionsmenge (t-1) in Stück</t>
    </r>
  </si>
  <si>
    <t>berechnen laut Bild 3.1</t>
  </si>
  <si>
    <t>= (0) / (0a)</t>
  </si>
  <si>
    <t>centweise vorgeben</t>
  </si>
  <si>
    <t>Fertigungsstunden bei 100% im Folgequartal</t>
  </si>
  <si>
    <t>Beschaffung und Produktion</t>
  </si>
  <si>
    <t>Kapittel/Unterkapitel</t>
  </si>
  <si>
    <t>Thema</t>
  </si>
  <si>
    <t>Beschreibung</t>
  </si>
  <si>
    <t>Preis/Verbrauch</t>
  </si>
  <si>
    <t>Formel</t>
  </si>
  <si>
    <t>Rohstoffe</t>
  </si>
  <si>
    <t>Rohstoff</t>
  </si>
  <si>
    <t>Der Rohstoff Cacao bildet die Grundlage des der Produktion</t>
  </si>
  <si>
    <t>1€ / Einheit in Quartal 0. Preiserhöhung Inflationsabhängig.</t>
  </si>
  <si>
    <t>Rohstoffbestellung</t>
  </si>
  <si>
    <t>Bestellung Allg.</t>
  </si>
  <si>
    <t>Normalbestellung</t>
  </si>
  <si>
    <t>Normalbestellungen werden zum Ende des Quartals geliefert und sind zum nächsten Quartal verfügbar.</t>
  </si>
  <si>
    <t>Expressbestellung</t>
  </si>
  <si>
    <t>Expressbestellungen sind sofort verfügbar.</t>
  </si>
  <si>
    <t>Rohstoffverbrauch</t>
  </si>
  <si>
    <t>Verbrauch abhängig von Produktart. Je höherwertiger das Produkt, desto weniger Rohstoff wird benötigt. (Jedoch steigt die Fertigungszeit mit der Höherwertigkeit des Produktes!)</t>
  </si>
  <si>
    <t>Bei Produktart 1:                2 Rohstoffeinheiten/Produkt</t>
  </si>
  <si>
    <t>Rohstoffverbrauchskosten(t) = nominale Produktionsmenge(t) * Rohstoffverbrauch(t) * Rohstoffwert(t)</t>
  </si>
  <si>
    <t>Rohstofflager</t>
  </si>
  <si>
    <t>Lager</t>
  </si>
  <si>
    <t>0,05€ / Rohstoffeinheit jeden Monat konstant!</t>
  </si>
  <si>
    <t>Rohstoffbestandswert</t>
  </si>
  <si>
    <t>Der Lagerwert wird über die durchschnittlichen Einkaufspreise berechnet. Also wird der Lagerwert nach jeder Bestellung neu berechnet. Die Formel beschreibt die Berechnung des durchschnittlichen Rohstoffwertes pro Stück am Ende von Quartal t</t>
  </si>
  <si>
    <t>Maschinen</t>
  </si>
  <si>
    <t>Für die Produktion wird abhängig von der Produktart eine bestimmte Anzahl an Fertigungsstunden benötigt. Auslastung über 100% ist durch Überstunden und Schichten möglich.</t>
  </si>
  <si>
    <t>In Quartal 1 wird 100% Auslastung angegeben, welche 51.103 Stunden beträgt</t>
  </si>
  <si>
    <t>Zusätzliche Kosten / Investition : 4% der Investitionskosten (durch Anlagenprojektierung)</t>
  </si>
  <si>
    <t>Abschreibungen</t>
  </si>
  <si>
    <t>Teile der Maschinen am Anfang eines Quartals sind für die weitere Produktion nicht mehr verwendbar (defekt / veraltet). Bilanz muss durch Abschreibungen berichtigt werden und der Kapazitätsbestand bei 100% Auslastung sinkt.</t>
  </si>
  <si>
    <t>Der Abschreibungssatz (AfA-Satz) beträgt linear 2,5% vom Anlagevermögen laut Bilanz am Ende des Vorquartals</t>
  </si>
  <si>
    <t>Abschr(t) = 2,5% * AV(t-1)
[mit:] Abschr(t) : Abschreibungskosten in Quartal t
AV(t-1) : Anlagevermögen in € am Ende von Quartal t-1 (= am Anfang von Quartal t)</t>
  </si>
  <si>
    <t>Kapazitätsbestand</t>
  </si>
  <si>
    <t>Der Kapazitätsbest. wird gemessen in Fertigungsstunden bei 100% Auslastung am Ende des Quartals t. Er ist abhängig von:                                  -Investitionsausgaben-/-Abschreibungskosten-/-spezifischen Investitionsausgaben-</t>
  </si>
  <si>
    <t>Mitarbeiter und Verwaltungskosten</t>
  </si>
  <si>
    <t>Personal</t>
  </si>
  <si>
    <t>Ein Mitarbeiter betreut jeweils 4 Maschinen. Es stehen immer genügend Mitarbeiter zur Verfügung. Bei einer Produktion unter 100% wird die Mitarbeiterzahl automatisch angepasst (hire and fire)</t>
  </si>
  <si>
    <t>Personalkosten</t>
  </si>
  <si>
    <t>anfangs: 10€ / Arbeitsstunde</t>
  </si>
  <si>
    <t>Überstunden</t>
  </si>
  <si>
    <t>Bei Überstunden erhöhen sich die Personalkosten um 50% für jede Überstunde.</t>
  </si>
  <si>
    <t>150% Lohn für Überstunden</t>
  </si>
  <si>
    <t>Es werden 3 Fälle unterschieden. Diese sind ab Seite 31(Fußnote 34) im Handbuch beschrieben.</t>
  </si>
  <si>
    <t>Personalstückkosten</t>
  </si>
  <si>
    <t>Errechnen sich aus 7min / Fertigung</t>
  </si>
  <si>
    <t>ohne Überstunden: 1,167€ pro Stück,                           mit Übertunden: 1,75€ pro Stück (+ 0,583€ / Stück)</t>
  </si>
  <si>
    <t>Schichten</t>
  </si>
  <si>
    <t>Schichtwechselkosten: einmalig 100.000€ pro Stufe hoch oder runter. (max. änderung pro Quartal: 2 Stufen)</t>
  </si>
  <si>
    <t>Die Personal-Verwaltungskosten sind sprungfix und in Tabelle 3.1 (Seite 29) aufgezeigt.</t>
  </si>
  <si>
    <t>Qualitätssicherung</t>
  </si>
  <si>
    <t>Zwischen 0€ / Stück (30% fehlerhaft) und 0,45€ / Stück (3% fehlerhaft)</t>
  </si>
  <si>
    <t>Weitere Erläuterungen in Kapitel 3.4 (Seite 29 ff)</t>
  </si>
  <si>
    <t>Fehlerkosten / Qualitätskosten</t>
  </si>
  <si>
    <t>Fehlerkosten</t>
  </si>
  <si>
    <t>Nacharbeit ist 30% zeitintensiver als normale Produktion. --&gt; 130% Zusatzaufwendung. --&gt; 230% Aufwand im Vergleich zur Normzeit. Dadurch entstehen ggf. Überstundenzuschläge und sprungfixe Verwaltungskosten!</t>
  </si>
  <si>
    <t>Ausschusskosten sind Personalkosten und Rohstoffkosten für die Ausschussware. Dabei wird der durchschnittliche Rohstoffpreis pro Stück am Ende des Vorquartals berücksichtigt.</t>
  </si>
  <si>
    <t>Summe der Nacharbeitskosten und Ausschusskosten</t>
  </si>
  <si>
    <t>Fehlerkosten = Nacharbeitskosten + Ausschusskosten</t>
  </si>
  <si>
    <t>Setzen sich aus Fehlerkosten und Qualitätsaufwendungen zusammen. Müssen möglichst gering gehalten werden!</t>
  </si>
  <si>
    <t>optimale Qualitätskosten</t>
  </si>
  <si>
    <t xml:space="preserve">Die optimalen "Qualitätssicherungsaufwendungen pro nominale Produktion" können bestimmt werden. Z.B: indem man in einer EXCEL-Tabelle Qualitätskosten für unterschiedliche "QpnP" bestimmt und schrittweise das Minimum bestimmt. </t>
  </si>
  <si>
    <t>Siehe Beispiel-Tabelle 3.2 (Seite 34)</t>
  </si>
  <si>
    <t>Gute Produktionsmenge und Produktionskosten</t>
  </si>
  <si>
    <t>Produktionsmenge</t>
  </si>
  <si>
    <t>Die "gute" Produktionsmenge ist der Teil der nominalen Produktionsmenge, der (ggf. nach Nacharbeit) für den Verkauf geeignet ist. Die "schlechte" Produktionsmenge wird auch als Ausschuss bezeichnet und kann nicht verkauft werden.</t>
  </si>
  <si>
    <t>nominale Produktionsmenge</t>
  </si>
  <si>
    <t>Insgesamt hergestellte Produktionsmenge ("gute" + "schlechte" Produktion)</t>
  </si>
  <si>
    <t>Kapazitätsauslastung</t>
  </si>
  <si>
    <t>Die Kapazitätsauslastung ergibt sich durch die tatsächlich produzierten "guten" Stück in Bezug auf die produzierbaren "guten" Stück bei 100% Auslastung.</t>
  </si>
  <si>
    <t>Produktionskosten</t>
  </si>
  <si>
    <t>Aus der Angabe der gewünschten Menge an "guten" Stück, wird mittels Ausschussrate die dafür erforderliche nominale Produktionsmenge berechnet.</t>
  </si>
  <si>
    <t>erforderliche, nominale Produktion[Stück] = geplante "gute" Prod.[Stück] / ( 100% -Anteil Ausschuss in % )</t>
  </si>
  <si>
    <t>Personalkostensumme</t>
  </si>
  <si>
    <t>Personalkostensumme =
(nominale Pr.[Stück] * Preis/Stück ohne Überst.) + (Überst.-Prod.[Stück] * Mehrkosten-Überst.) +
(nominale Pr.[Stück] * 0,05 * 3/4 * 1,75€/Stück * 1,3)</t>
  </si>
  <si>
    <t>Rohstoffkosten pro "gutes" Stück</t>
  </si>
  <si>
    <t>Rohstoffkosten(t) pro gutes Fertigprodukt[€/Stück] =
Rohstoffverbrauch(t) pro Fertigprodukt[€/Stück] * Kosten(t) pro Stück Rohstoff[€/Stück] / ( 1 - Ausschussquote(t) )</t>
  </si>
  <si>
    <t>Personalkosten pro "gutes" Stück</t>
  </si>
  <si>
    <t>Personalkosten pro gutes Fertigprodukt[€/Stück] =
Maschinenlaufzeit(t) pro Fertigprodukt[Min./St.] / 60[Min/St.] * Personalkosten[€/St.] / 
( 1- Ausschussquote(t) * ( 1+ Fehleranteil(t) * 3/4 * 1,3 ) )</t>
  </si>
  <si>
    <t>Maschinenlaufzeit pro "gutes" Stück</t>
  </si>
  <si>
    <t>Maschinenlaufzeit(t) pro gutes Fertigprodukt[Min./St.] =
Maschinenlaufzeit(t) pro Fertigprodukt[Min/St.] / ( 1 - Ausschussquote(t) ) * ( 1 + Fehleranteil(t) * 3/4 * 1,3 )</t>
  </si>
  <si>
    <t>Rohstoffwert(t) [€/Stück] =
( Rohstoffwert(t-1) [€/Stück] * ( Rohstofflager(t-1) [Stück] - Rohstoffverbrauch(t) [Stück] )
+ Rohstoffpreis(t) [€/Stück] * Rohstoffbestellmenge(t) [Stück] )
/ ( Rohstofflager(t-1) [Stück] - Rohstoffverbrauch(t) [Stück] + Rohstoffbestellmenge(t) [Stück] )</t>
  </si>
  <si>
    <t>Es besteht die Möglichkeit in mehreren Schichten zu produzieren. Möglich sind bis zu 4 Schichten. Zulässige Überstunden bei 1 Schicht : 50%, Bei 2 Schichten : 25%, ab 3 Schichten 0%. Mit steigenden Personalkostenerhöhungen, erhöhen sich auch die Schichtwechselkosten.</t>
  </si>
  <si>
    <t>Bei der Produktion fallen fehlerhafte Produkte an. 3/4 der fehlerhaften Produktion kann durch Nacharbeit fehlerfrei gemacht werden. 1/4 ist unwiderruflich Ausschussware. Anteil von Fehlerprodukten an der Produktion kann durch Qualitätssicherungsaufwendungen gesteuert werden. Minimale fehlerquote von 3% bei 0,45€ / Stück Qualitätssicherungskosten.</t>
  </si>
  <si>
    <r>
      <t xml:space="preserve">Nicht verbrauchte Rohstoffe am Ende eines Quartals werden </t>
    </r>
    <r>
      <rPr>
        <u/>
        <sz val="8"/>
        <rFont val="Arial"/>
        <family val="2"/>
      </rPr>
      <t>zusammen mit den neu bestellten Rohstoffen</t>
    </r>
    <r>
      <rPr>
        <sz val="8"/>
        <rFont val="Arial"/>
        <family val="2"/>
      </rPr>
      <t xml:space="preserve"> eingelagert.</t>
    </r>
  </si>
  <si>
    <r>
      <t xml:space="preserve">Der Kapazitätsbestand kann durch Investition erhöht werden. Die Inflation beieinträchtigt </t>
    </r>
    <r>
      <rPr>
        <u/>
        <sz val="8"/>
        <rFont val="Arial"/>
        <family val="2"/>
      </rPr>
      <t>nicht</t>
    </r>
    <r>
      <rPr>
        <sz val="8"/>
        <rFont val="Arial"/>
        <family val="2"/>
      </rPr>
      <t xml:space="preserve"> die Kosten der Investition. In einem Quartal t bestellte Maschinen stehen erst zum nächsten Quartal zur Verfügung. Relation von Anlagevermögen und damit begründete Anzahl Fertigungsstunden wird als spezifische Investitionsausgaben bezeichnet(Invspez) bezeichnet.</t>
    </r>
  </si>
  <si>
    <t>Invspez = AV(t) / KB(t+1)
[mit:] KB(t+1) : Kapazitätsbestand in Stunden am Anfang von Quartal t+1
AV(t) : Anlagevermögen in € am Ende von Quartal t
Invspez : spezifische Investitionsausgaben in € pro Stunde</t>
  </si>
  <si>
    <t>KB(t) = KB(t-1) + [ Inv(t) - Abschr(t) ] / Invspez
[mit:] KB(t) : Kapazitätsbestand in Stunden am Ende von Quartal t
Inv(t) : Investitionsausgaben in € (Der Wert der zu Beginn von t bestellten Maschinen)
Abschr(t) : Abschreibungskosten am Ende von t
Invspez : spezifische Investitionsausgaben in €/Stunde (konstant in allen Quartalen)</t>
  </si>
  <si>
    <r>
      <t xml:space="preserve">Personalkosten steigen, wenn bei Tarifverhandlungen eine Personalkostenerhöhung vereinbart wurde. Zu Beginn eines Quartals wird angegeben, ob eine Tarifverhandlung ansteht und mit welchem Ergebnis gerechnet wird. Das Ergebnis der tarifverhandlung wird erst </t>
    </r>
    <r>
      <rPr>
        <u/>
        <sz val="8"/>
        <rFont val="Arial"/>
        <family val="2"/>
      </rPr>
      <t>am Ende des Quartals</t>
    </r>
    <r>
      <rPr>
        <sz val="8"/>
        <rFont val="Arial"/>
        <family val="2"/>
      </rPr>
      <t xml:space="preserve"> bekannt gegeben!</t>
    </r>
  </si>
  <si>
    <t>PMgut(t) = KB(t-1) * 60min./Stunde / ( [ FZnom(t) + FA(t) * 3/4 * Fznom(t) * 130% ] / [ 1 - FA(t) * 1/4 ] )
[mit:] Pmgut(t) : gute Produktionsmenge in Stück in Q. T
KB(t-1) : Kapazitätsbestand in Stunden bei 100% Auslastung am Ende von Q. t-1
FZnom(t) : nominale Fertigungszeit in Min/Stück
FA(t) : Fehleranteil in Q. T
3/4, 1/4 : Anteil der "guten" Produktion und Ausschussware</t>
  </si>
  <si>
    <t>Investitionen</t>
  </si>
  <si>
    <t>Ausschusskosten in T€, falls Produktion ohne Überstunden</t>
  </si>
  <si>
    <t>Ausschusskosten in T€, falls Produktion mit Überstunden</t>
  </si>
  <si>
    <r>
      <t>Ausschusskosten</t>
    </r>
    <r>
      <rPr>
        <sz val="8"/>
        <rFont val="Arial"/>
        <family val="2"/>
      </rPr>
      <t xml:space="preserve"> in T€</t>
    </r>
  </si>
  <si>
    <r>
      <t>Nacharbeitskosten</t>
    </r>
    <r>
      <rPr>
        <sz val="8"/>
        <rFont val="Arial"/>
        <family val="2"/>
      </rPr>
      <t xml:space="preserve"> in T€</t>
    </r>
  </si>
  <si>
    <t>Nacharbeitskosten in T€, falls Produktion ohne Überstunden</t>
  </si>
  <si>
    <t>Nacharbeitskosten in T€, falls Produktion mit Überstunden</t>
  </si>
  <si>
    <r>
      <t>Qualitätssicherungsaufwendungen</t>
    </r>
    <r>
      <rPr>
        <sz val="8"/>
        <rFont val="Arial"/>
        <family val="2"/>
      </rPr>
      <t xml:space="preserve"> in T€</t>
    </r>
  </si>
  <si>
    <r>
      <t>Qualitätskosten</t>
    </r>
    <r>
      <rPr>
        <sz val="8"/>
        <rFont val="Arial"/>
        <family val="2"/>
      </rPr>
      <t xml:space="preserve"> in T€</t>
    </r>
  </si>
  <si>
    <t>Dividende des Vorquartals 
[Mio. €]</t>
  </si>
  <si>
    <t xml:space="preserve">Dividende des Vorquartals
[Mio. €] </t>
  </si>
  <si>
    <r>
      <t>Inf</t>
    </r>
    <r>
      <rPr>
        <vertAlign val="subscript"/>
        <sz val="8"/>
        <rFont val="Arial"/>
        <family val="2"/>
      </rPr>
      <t>index</t>
    </r>
    <r>
      <rPr>
        <vertAlign val="superscript"/>
        <sz val="8"/>
        <rFont val="Arial"/>
        <family val="2"/>
      </rPr>
      <t>PLAN</t>
    </r>
    <r>
      <rPr>
        <sz val="8"/>
        <rFont val="Arial"/>
        <family val="2"/>
      </rPr>
      <t xml:space="preserve">(t), z.B. </t>
    </r>
  </si>
  <si>
    <t>Name</t>
  </si>
  <si>
    <t>(7a)</t>
  </si>
  <si>
    <t>(7b)</t>
  </si>
  <si>
    <t>Firma</t>
  </si>
  <si>
    <t>Bereich</t>
  </si>
  <si>
    <t>Sonderp.</t>
  </si>
  <si>
    <t>Sonstiges</t>
  </si>
  <si>
    <t>Ergebnis</t>
  </si>
  <si>
    <t>[Punkte]</t>
  </si>
  <si>
    <t>[Note]</t>
  </si>
  <si>
    <t xml:space="preserve">(1) Vertrieb </t>
  </si>
  <si>
    <t>(2) Produktion&amp;Beschaffung</t>
  </si>
  <si>
    <t>(3) F&amp;E, Finanzierung, Koordination</t>
  </si>
  <si>
    <t>……….</t>
  </si>
  <si>
    <t>(4a) Vertrieb: Punkte = 7 - 1,3 * (Ø Absatzschätzfehler - 2,0). Die größte einzelne Absatzfehlschätzung wird dabei auf 10%-Punkte beschränkt.</t>
  </si>
  <si>
    <t>(6a) Sonderpunkte bei Fehlermeldung bzw. Verbesserungsvorschlag für Handbuch oder Programm.</t>
  </si>
  <si>
    <t>(7b) Notenschlüssel:</t>
  </si>
  <si>
    <t xml:space="preserve">Punkte </t>
  </si>
  <si>
    <t>Note</t>
  </si>
  <si>
    <t>5,0</t>
  </si>
  <si>
    <t>nicht bestanden</t>
  </si>
  <si>
    <t>check</t>
  </si>
  <si>
    <t>Summe</t>
  </si>
  <si>
    <t>Punkte für "Sehr gut"</t>
  </si>
  <si>
    <t>Summe / "Sehr gut"-Punkte</t>
  </si>
  <si>
    <t>Vertrieb</t>
  </si>
  <si>
    <t>Prod.</t>
  </si>
  <si>
    <t>Finanz.</t>
  </si>
  <si>
    <t xml:space="preserve">Beim nächsten Mal: </t>
  </si>
  <si>
    <t>von Anfang an viel schärfer bei Planungsbögen vorgehen</t>
  </si>
  <si>
    <t>beim nächsten Mal wahrscheinlich viel weniger Sonderpunkte, da Programm ausgereift.</t>
  </si>
  <si>
    <r>
      <t>Personalkosten</t>
    </r>
    <r>
      <rPr>
        <b/>
        <sz val="8"/>
        <rFont val="Arial"/>
        <family val="2"/>
      </rPr>
      <t>index</t>
    </r>
    <r>
      <rPr>
        <sz val="8"/>
        <rFont val="Arial"/>
        <family val="2"/>
      </rPr>
      <t xml:space="preserve"> als Dezimalzahl, bezogen auf Quartal 0 (=1,00)</t>
    </r>
  </si>
  <si>
    <r>
      <t>Inflations</t>
    </r>
    <r>
      <rPr>
        <b/>
        <sz val="8"/>
        <rFont val="Arial"/>
        <family val="2"/>
      </rPr>
      <t>index</t>
    </r>
    <r>
      <rPr>
        <sz val="8"/>
        <rFont val="Arial"/>
        <family val="2"/>
      </rPr>
      <t xml:space="preserve"> als Dezimalzahl, bezogen auf Quartal 0 (=1,00)</t>
    </r>
  </si>
  <si>
    <t>= (5a) oder (5b)</t>
  </si>
  <si>
    <t>= (6a) oder (6b)</t>
  </si>
  <si>
    <t>Inflationsrate [%/Quartal]</t>
  </si>
  <si>
    <t>Personalkostenerhöhung [%/Quartal]</t>
  </si>
  <si>
    <t>Verkaufspreis nominal [€/Stück]</t>
  </si>
  <si>
    <t>Verkaufspreis real [€/Stück]</t>
  </si>
  <si>
    <t>Verkaufspreis wirksam [€/Stück]</t>
  </si>
  <si>
    <t>absetzbare Menge (1.000 Stück]</t>
  </si>
  <si>
    <t>von (221) wg. Defizit anderer Unternehmen [1.000 Stück]</t>
  </si>
  <si>
    <t>von (221) Minderabsatz wg. zu hohem Preis [1.000 Stück]</t>
  </si>
  <si>
    <t>abgesetzte Menge [1.000 Stück]</t>
  </si>
  <si>
    <t>Lieferdefizit [1.000 Stück]</t>
  </si>
  <si>
    <t>Lagerzugang an Fertigprodukten im Quartal [1.000 Stück]</t>
  </si>
  <si>
    <t>Lagerabgang an Fertigprodukten im Quartal [1.000 Stück]</t>
  </si>
  <si>
    <t>Lagerbestand an Fertigprodukten am Quartalsende [1.000 Stück]</t>
  </si>
  <si>
    <t>Marktanteil [%]</t>
  </si>
  <si>
    <t>Umsatzanteil [%]</t>
  </si>
  <si>
    <t>Marktforschungsdienst Nr. [- ]</t>
  </si>
  <si>
    <t>Produktionsmenge [1.000 Stück]</t>
  </si>
  <si>
    <t>wirksame Marketingkosten [1.000 €]</t>
  </si>
  <si>
    <t>- fehlerhafte Produktionsmenge [1.000 Stück]</t>
  </si>
  <si>
    <t>+ nachbearbeitete Produktionsmenge [1.000 Stück]</t>
  </si>
  <si>
    <t>= gute Produktionsmenge [1.000 Stück]</t>
  </si>
  <si>
    <t>produzierte Produktart im laufenden Quartal [-]</t>
  </si>
  <si>
    <t>wirksame Forschungskosten [1.000 €]</t>
  </si>
  <si>
    <r>
      <t xml:space="preserve">maximal mögliche Produktart im </t>
    </r>
    <r>
      <rPr>
        <b/>
        <sz val="8"/>
        <rFont val="Arial"/>
        <family val="2"/>
      </rPr>
      <t>Folge</t>
    </r>
    <r>
      <rPr>
        <sz val="8"/>
        <rFont val="Arial"/>
        <family val="2"/>
      </rPr>
      <t>quartal [-]</t>
    </r>
  </si>
  <si>
    <t>Fertigungs-Stückzeit [Minuten/"gutes" Stück]</t>
  </si>
  <si>
    <t>Kapazitätsauslastung [%]</t>
  </si>
  <si>
    <r>
      <t xml:space="preserve">Kapazitätsbestand zu Beginn des </t>
    </r>
    <r>
      <rPr>
        <b/>
        <sz val="8"/>
        <rFont val="Arial"/>
        <family val="2"/>
      </rPr>
      <t>Folge</t>
    </r>
    <r>
      <rPr>
        <sz val="8"/>
        <rFont val="Arial"/>
        <family val="2"/>
      </rPr>
      <t>quartals bei 100% Kapazitätsauslastung [Stunden]</t>
    </r>
  </si>
  <si>
    <t>Qualitätskosten [1.000 €]</t>
  </si>
  <si>
    <t>davon Nacharbeitskosten [1.000 €]</t>
  </si>
  <si>
    <t>Rohstoffkauf (normal und express) zu Quartalsbeginn [1.000 Stück]</t>
  </si>
  <si>
    <t>Rohstoffverbrauch im Quartal [1.000 Stück]</t>
  </si>
  <si>
    <t>Rohstofflagerbestand am Quartalsende [1.000 Stück]</t>
  </si>
  <si>
    <t>Rohstoffwert am Quartalsende [€/Stück]</t>
  </si>
  <si>
    <t>Lizenzerwerb für Produktart .. von U-Nr. .. [1.000 €]</t>
  </si>
  <si>
    <t>Lizenzverkauf für Produktart .. an U-Nr. .. [1.000 €]</t>
  </si>
  <si>
    <t>[1.000 €]</t>
  </si>
  <si>
    <t>Marketingeffekt MEF(t)</t>
  </si>
  <si>
    <t>Bewertung der Präsentationen (Punkte)</t>
  </si>
  <si>
    <t>gut</t>
  </si>
  <si>
    <t>sehr gut</t>
  </si>
  <si>
    <t>(4) Bereich (sehr gut bei 7 P.); maximal werden hier 8 Punkte vergeben:</t>
  </si>
  <si>
    <t>Kürzel</t>
  </si>
  <si>
    <t>Erklärung</t>
  </si>
  <si>
    <t>Spieler-Handbuch</t>
  </si>
  <si>
    <t>Übungs-Handbuch</t>
  </si>
  <si>
    <t>Abschr(t)</t>
  </si>
  <si>
    <t>3.2.2</t>
  </si>
  <si>
    <t>3.3.4</t>
  </si>
  <si>
    <t>AM(t)</t>
  </si>
  <si>
    <t>absetzbare Menge</t>
  </si>
  <si>
    <t>2.8</t>
  </si>
  <si>
    <t>1.2</t>
  </si>
  <si>
    <t>Ausl.(t)</t>
  </si>
  <si>
    <t xml:space="preserve">Auslastung </t>
  </si>
  <si>
    <t>3.6.2</t>
  </si>
  <si>
    <t>BD(t)</t>
  </si>
  <si>
    <t>Bankdarlehen</t>
  </si>
  <si>
    <t>5.4</t>
  </si>
  <si>
    <t>5.1 (2)</t>
  </si>
  <si>
    <t>DB</t>
  </si>
  <si>
    <t>Gesamter Deckungsbeitrag</t>
  </si>
  <si>
    <t>?</t>
  </si>
  <si>
    <t>2.4</t>
  </si>
  <si>
    <t>db</t>
  </si>
  <si>
    <t>DB(t)</t>
  </si>
  <si>
    <t>Deckungsbeitrag</t>
  </si>
  <si>
    <t>1.3</t>
  </si>
  <si>
    <t>Erlös(t)</t>
  </si>
  <si>
    <t>Erlös</t>
  </si>
  <si>
    <t>F&amp;E(t)</t>
  </si>
  <si>
    <t>Forschung und Entwicklung</t>
  </si>
  <si>
    <t>4</t>
  </si>
  <si>
    <t>1.4</t>
  </si>
  <si>
    <t>FA(t)</t>
  </si>
  <si>
    <t>Fehleranteil in Prozent</t>
  </si>
  <si>
    <t>3.4 (Bild 3.1)</t>
  </si>
  <si>
    <t>FLK(t)</t>
  </si>
  <si>
    <t>Fertigungspersonalkosten</t>
  </si>
  <si>
    <t>3.4.6</t>
  </si>
  <si>
    <t>FZ(t)</t>
  </si>
  <si>
    <t>3.6.1</t>
  </si>
  <si>
    <t>3.3</t>
  </si>
  <si>
    <t>Inf(t)</t>
  </si>
  <si>
    <t>Inflation</t>
  </si>
  <si>
    <t>2.1;  Tab. 20 (Z. 11)</t>
  </si>
  <si>
    <t>Inv</t>
  </si>
  <si>
    <t>Investitionsausgaben</t>
  </si>
  <si>
    <t>3.2.1</t>
  </si>
  <si>
    <t>K(t)</t>
  </si>
  <si>
    <t>Konjunkturindex</t>
  </si>
  <si>
    <t>1.1</t>
  </si>
  <si>
    <t>KB(t)</t>
  </si>
  <si>
    <t>3.2.3</t>
  </si>
  <si>
    <t>KK(t)</t>
  </si>
  <si>
    <t>5.3</t>
  </si>
  <si>
    <t>Korr(t)</t>
  </si>
  <si>
    <t>Korrekturfaktor</t>
  </si>
  <si>
    <t>2.3 (1)</t>
  </si>
  <si>
    <t>LagKo(t)</t>
  </si>
  <si>
    <t>Lagerkosten</t>
  </si>
  <si>
    <t>1.6</t>
  </si>
  <si>
    <t>LD(t)</t>
  </si>
  <si>
    <t>Lieferdefizit</t>
  </si>
  <si>
    <t>2.7.1</t>
  </si>
  <si>
    <t>LK(t)</t>
  </si>
  <si>
    <t>Lohnkosten</t>
  </si>
  <si>
    <t>3.3.1</t>
  </si>
  <si>
    <t>1.3, 1.5.2, 1.4.2</t>
  </si>
  <si>
    <t>LSK(t)</t>
  </si>
  <si>
    <t>Lohnstückkosten</t>
  </si>
  <si>
    <t>MA(t)</t>
  </si>
  <si>
    <t>6.2</t>
  </si>
  <si>
    <t>MB(t)</t>
  </si>
  <si>
    <t>Materialbedarf</t>
  </si>
  <si>
    <t>3</t>
  </si>
  <si>
    <t>3.5</t>
  </si>
  <si>
    <t>Nh</t>
  </si>
  <si>
    <t>2.3</t>
  </si>
  <si>
    <t>P(t)</t>
  </si>
  <si>
    <t>Preis</t>
  </si>
  <si>
    <t>2.2</t>
  </si>
  <si>
    <t>PAF(t)</t>
  </si>
  <si>
    <t>PersKo(t)</t>
  </si>
  <si>
    <t>PM(t)</t>
  </si>
  <si>
    <t>3.6</t>
  </si>
  <si>
    <t>PR(t)</t>
  </si>
  <si>
    <t>2.4; Tab. 4.2</t>
  </si>
  <si>
    <t>ProdKo(t)</t>
  </si>
  <si>
    <t>QK(t)</t>
  </si>
  <si>
    <t>3.5.3</t>
  </si>
  <si>
    <t>QSK(t)</t>
  </si>
  <si>
    <t>3.5.2</t>
  </si>
  <si>
    <t>1.5.2</t>
  </si>
  <si>
    <t>RVK(t)</t>
  </si>
  <si>
    <t>Rohstoffverbrauchskosten</t>
  </si>
  <si>
    <t>1.3 , 4.2.1 (2)(a)</t>
  </si>
  <si>
    <t>S(t)</t>
  </si>
  <si>
    <t>Saisonindex</t>
  </si>
  <si>
    <t>SchiWeKo(t)</t>
  </si>
  <si>
    <t>3.3.2</t>
  </si>
  <si>
    <t>1.4.2 (3), 1.5.2</t>
  </si>
  <si>
    <t>ÜbSt(t)</t>
  </si>
  <si>
    <t>Überstundenzuschlag</t>
  </si>
  <si>
    <t>7.2.4</t>
  </si>
  <si>
    <t>V(t)</t>
  </si>
  <si>
    <t>Verbindlichkeiten</t>
  </si>
  <si>
    <t>5.2</t>
  </si>
  <si>
    <t>5.1 (1)</t>
  </si>
  <si>
    <t>VerwKo(t)</t>
  </si>
  <si>
    <t>ZKK(t)</t>
  </si>
  <si>
    <t>5.3 (Bild 5.1)</t>
  </si>
  <si>
    <t>nominal</t>
  </si>
  <si>
    <t>Gesetzter Wert</t>
  </si>
  <si>
    <t>real</t>
  </si>
  <si>
    <t>Wert unter Berücksichtigung der Inflation</t>
  </si>
  <si>
    <t>wirksam</t>
  </si>
  <si>
    <t>Wert unter Berücksichtigung der Inflation und dem Einfluss von weiteren Variablen</t>
  </si>
  <si>
    <t>Deckungsbeitrag pro Stück</t>
  </si>
  <si>
    <t>nominale Fertigungszeit in Minuten pro Stück</t>
  </si>
  <si>
    <t>2.9 (Fußnote)</t>
  </si>
  <si>
    <t>Zinsen des KK in Prozent pro Quartal</t>
  </si>
  <si>
    <t>1.4.2 (2)</t>
  </si>
  <si>
    <t>Zum Zeitpunkt t (meist Quartalsende)</t>
  </si>
  <si>
    <t>1.5.2, 1.4.2 (3) Bsp.</t>
  </si>
  <si>
    <t>1.4.2 (2), (3)</t>
  </si>
  <si>
    <t>3.3.5, 4</t>
  </si>
  <si>
    <t>1.1, 2.2 Bsp.</t>
  </si>
  <si>
    <t>2.10</t>
  </si>
  <si>
    <r>
      <t xml:space="preserve">Branche 1, Unternehmen </t>
    </r>
    <r>
      <rPr>
        <b/>
        <u/>
        <sz val="8"/>
        <rFont val="Arial"/>
        <family val="2"/>
      </rPr>
      <t>1</t>
    </r>
  </si>
  <si>
    <r>
      <t xml:space="preserve">Branche 1, Unternehmen </t>
    </r>
    <r>
      <rPr>
        <b/>
        <u/>
        <sz val="8"/>
        <rFont val="Arial"/>
        <family val="2"/>
      </rPr>
      <t>2</t>
    </r>
  </si>
  <si>
    <t>(4b) Produktion: Punkte = max { 4 - 4 * (Ø Schätzfehler Kapazitätsauslastung - 0,1) ; 0 } + max { 3 - 80 * (Ø unnötige Qualitätskosten - 0,00) ; 0 }. Die maximale Abweichung bei der Kapazitätsauslastung wird dabei einmalig auf 4%-Punkte begrenzt, bei den Qualitätskosten einmalig auf 0,02 €.</t>
  </si>
  <si>
    <t>80.000 € in Quartal 0. Preiserhöhung Inflationsabhängig.</t>
  </si>
  <si>
    <t>320.000 €.</t>
  </si>
  <si>
    <t>Bestellung durch Angabe der Zahlungssumme! Es gilt der Preis am Ende des Quartals, in dem bestellt wurde (bei Lieferung). Durch Verrechnung mit der Inflation ergibt sich die Liefermenge.</t>
  </si>
  <si>
    <t>ergänzt durch Patrick VOGT im WS 2009/2010.</t>
  </si>
  <si>
    <t>3.1.3</t>
  </si>
  <si>
    <t>AV(t)</t>
  </si>
  <si>
    <t xml:space="preserve">Defizit(t) </t>
  </si>
  <si>
    <t>Lieferdefizit der anderen Unternehmen</t>
  </si>
  <si>
    <t xml:space="preserve"> 2.2 (6)</t>
  </si>
  <si>
    <t xml:space="preserve">Div(t) </t>
  </si>
  <si>
    <t>Dividende des Quartals t in Mio. €</t>
  </si>
  <si>
    <t>2.7.1, 2.8</t>
  </si>
  <si>
    <t xml:space="preserve">EK(t) </t>
  </si>
  <si>
    <t>Eigenkapital am Ende von Quartal t</t>
  </si>
  <si>
    <t>5.1</t>
  </si>
  <si>
    <t>GZKK(t)</t>
  </si>
  <si>
    <t>Grenzzinssatz des KK in %/Quartal</t>
  </si>
  <si>
    <t xml:space="preserve">KE(t) </t>
  </si>
  <si>
    <t xml:space="preserve">Kapitalerhöhung im Quartal t </t>
  </si>
  <si>
    <t xml:space="preserve">LM(t) </t>
  </si>
  <si>
    <t xml:space="preserve">ME </t>
  </si>
  <si>
    <t xml:space="preserve">Mengeneinheit </t>
  </si>
  <si>
    <t xml:space="preserve">3.1.2 </t>
  </si>
  <si>
    <t>4.2.2 (2), 4.3.2 (2)</t>
  </si>
  <si>
    <t xml:space="preserve">MEF(t) </t>
  </si>
  <si>
    <t xml:space="preserve">Marketingeffekt </t>
  </si>
  <si>
    <t xml:space="preserve">2.3 </t>
  </si>
  <si>
    <t>2.2 (2)</t>
  </si>
  <si>
    <t>PEF(t)</t>
  </si>
  <si>
    <t>2.2 (3)</t>
  </si>
  <si>
    <t xml:space="preserve">2.4 </t>
  </si>
  <si>
    <t xml:space="preserve">Rohw(t) </t>
  </si>
  <si>
    <t>Präferenzeffekt</t>
  </si>
  <si>
    <t>Rohstoffwert in €/Stück am Ende des Quartals t</t>
  </si>
  <si>
    <t xml:space="preserve">RückZ(t) </t>
  </si>
  <si>
    <t xml:space="preserve">Rücklagenzuführung in Quartal t </t>
  </si>
  <si>
    <t>2.6; Tab. 20 (Z. 14)</t>
  </si>
  <si>
    <t>2.7.2</t>
  </si>
  <si>
    <t>Marketingaufwendungen</t>
  </si>
  <si>
    <t>Nachhalleffekt</t>
  </si>
  <si>
    <t>Absatzpotenzial</t>
  </si>
  <si>
    <t>3.1.2</t>
  </si>
  <si>
    <t>2.6; Tab. 20 (Z. 13)</t>
  </si>
  <si>
    <t>t</t>
  </si>
  <si>
    <t>&gt;9,0</t>
  </si>
  <si>
    <t>(2) Abgabe:
Für jede fehlende oder zu späte Abgabe per Email oder per Entscheidungsblatt 0,5 Punkte Abzug für jeden Vorstand des Unternehmens. Ebenfalls 0,5 Punkte Abzug bei Angabe eines falschen Quartals. Max. 0,5 Punkte Abzug je Abgabe. Kein Abzug, falls gar keine Abgabe, da sonst doppelte Bestrafung durch Gewinneinbruch und durch Punkteabzug.</t>
  </si>
  <si>
    <t>(6b) Sonstiges: falls nur 2 Vorstände im Unternehmen einmalig 1 Extrapunkt für jeden Vorstand,  falls nur 1 Vorstand einmalig 3 Extrapunkte.</t>
  </si>
  <si>
    <r>
      <t>MA</t>
    </r>
    <r>
      <rPr>
        <b/>
        <vertAlign val="subscript"/>
        <sz val="8"/>
        <rFont val="Arial"/>
        <family val="2"/>
      </rPr>
      <t>wirksam</t>
    </r>
    <r>
      <rPr>
        <b/>
        <sz val="8"/>
        <rFont val="Arial"/>
        <family val="2"/>
      </rPr>
      <t>(t) / Erlös(t-1)</t>
    </r>
  </si>
  <si>
    <t>Vortragsart/Folien</t>
  </si>
  <si>
    <t>1,5</t>
  </si>
  <si>
    <t>(5) Hauptversammlung (sehr gut bei 9 P.); davon Analyse von 2 Fehlern je 3 P., Vortragsdurchführung und Qualität der Folien 3 P., zzgl. Verbesserungsvorschläge und Sonderleistungen, z.B. bei Super-Vortrag. Bei Vortrag &gt; 5 Minuten: 1 Punkt Abzug pro Minute Zeitüberschreitung; bei mehr als 5 Folien 0,5 Punkte Abzug pro zusätzlicher Folie.</t>
  </si>
  <si>
    <t xml:space="preserve">        vorläufig</t>
  </si>
  <si>
    <t>&gt;18</t>
  </si>
  <si>
    <t>&gt;=16</t>
  </si>
  <si>
    <t>&lt;16</t>
  </si>
  <si>
    <t>&gt;20</t>
  </si>
  <si>
    <t>&gt;22</t>
  </si>
  <si>
    <t>&gt;24</t>
  </si>
  <si>
    <t>&gt;29</t>
  </si>
  <si>
    <t>&gt;30</t>
  </si>
  <si>
    <r>
      <t xml:space="preserve">Bewertung der einzelnen Bereiche </t>
    </r>
    <r>
      <rPr>
        <sz val="8"/>
        <rFont val="Arial"/>
        <family val="2"/>
      </rPr>
      <t>(die Bewertung wird jeweils auf 1 Stelle hinter dem Komma gerundet) :</t>
    </r>
  </si>
  <si>
    <t>&gt;31</t>
  </si>
  <si>
    <t>&gt;27,5</t>
  </si>
  <si>
    <t>&gt;26</t>
  </si>
  <si>
    <t>(1) In Quartal t mindestens erforderliche wirksame F&amp;E-Aufwen-dungen
in 1000 €</t>
  </si>
  <si>
    <t>Konto-korrent-kredit 
[Mio. €]</t>
  </si>
  <si>
    <t>ausrei
chend</t>
  </si>
  <si>
    <t>befrie
digend</t>
  </si>
  <si>
    <t>vorzüg
lich</t>
  </si>
  <si>
    <t>Fehler Nr. 1</t>
  </si>
  <si>
    <t>Fehler Nr. 2</t>
  </si>
  <si>
    <t>Fehler
analyse</t>
  </si>
  <si>
    <t>**</t>
  </si>
  <si>
    <t>Vor
name</t>
  </si>
  <si>
    <t>Matri
kelnummer</t>
  </si>
  <si>
    <t>Pla
nung</t>
  </si>
  <si>
    <t>Ab
gabe</t>
  </si>
  <si>
    <t>Haupt
vers.</t>
  </si>
  <si>
    <t>Z(4) = Z(3)</t>
  </si>
  <si>
    <t>Z(4= 60%*Z(3)</t>
  </si>
  <si>
    <t>Z(4) = 0</t>
  </si>
  <si>
    <r>
      <t xml:space="preserve">(5)
</t>
    </r>
    <r>
      <rPr>
        <sz val="8"/>
        <rFont val="Arial"/>
        <family val="2"/>
      </rPr>
      <t>=(3)-4)</t>
    </r>
  </si>
  <si>
    <t>*falls Dividende in 2 aufeinanderfolgenden Quartalen bezahlt wird</t>
  </si>
  <si>
    <t>Kapitalerhöhung*</t>
  </si>
  <si>
    <r>
      <t xml:space="preserve">* </t>
    </r>
    <r>
      <rPr>
        <sz val="6"/>
        <color indexed="8"/>
        <rFont val="Arial"/>
        <family val="2"/>
      </rPr>
      <t>Zeile 21 = Zeilen 11+12+15+16+21+22+23+24+25+26+27+31+33+34+41+42</t>
    </r>
    <r>
      <rPr>
        <sz val="6"/>
        <rFont val="Arial"/>
        <family val="2"/>
      </rPr>
      <t xml:space="preserve"> aus Tab. 21: Planungsbogen zur Erfolgsrechnung.   ** Sp. IST = Sp. PLAN</t>
    </r>
  </si>
  <si>
    <r>
      <t xml:space="preserve">Verkaufspreis in € pro Stück !&gt; 1 </t>
    </r>
    <r>
      <rPr>
        <sz val="6"/>
        <rFont val="Arial"/>
        <family val="2"/>
      </rPr>
      <t>{Tab. 20, Z. 211}</t>
    </r>
  </si>
  <si>
    <r>
      <t xml:space="preserve">Marketing in 1.000 € !&gt; 1 </t>
    </r>
    <r>
      <rPr>
        <sz val="6"/>
        <rFont val="Arial"/>
        <family val="2"/>
      </rPr>
      <t>{Tab. 21, Z. 12}</t>
    </r>
  </si>
  <si>
    <r>
      <t xml:space="preserve">Produktionsmenge in 1.000 "guten" Stück !&gt; 1 </t>
    </r>
    <r>
      <rPr>
        <sz val="6"/>
        <rFont val="Arial"/>
        <family val="2"/>
      </rPr>
      <t>{Tab. 20, Z. 314}</t>
    </r>
  </si>
  <si>
    <r>
      <t xml:space="preserve">Verwendete Qualitätssicherung in € pro Stück </t>
    </r>
    <r>
      <rPr>
        <sz val="6"/>
        <rFont val="Arial"/>
        <family val="2"/>
      </rPr>
      <t>{vgl. Kap. 3.4/3.5}</t>
    </r>
  </si>
  <si>
    <r>
      <t xml:space="preserve">Qualitätskosten minimierende Qualitätssicherungsaufwendungen in € pro Stück </t>
    </r>
    <r>
      <rPr>
        <sz val="6"/>
        <rFont val="Arial"/>
        <family val="2"/>
      </rPr>
      <t>{vgl. Kap. 3.5}</t>
    </r>
  </si>
  <si>
    <r>
      <t xml:space="preserve">Kapazitätsauslastung in % </t>
    </r>
    <r>
      <rPr>
        <sz val="6"/>
        <rFont val="Arial"/>
        <family val="2"/>
      </rPr>
      <t>{Tab. 20, Z. 332}</t>
    </r>
  </si>
  <si>
    <r>
      <t xml:space="preserve">Investition in 1.000 € </t>
    </r>
    <r>
      <rPr>
        <sz val="6"/>
        <rFont val="Arial"/>
        <family val="2"/>
      </rPr>
      <t>{Tab. 23, Z. 51}</t>
    </r>
  </si>
  <si>
    <r>
      <t xml:space="preserve">Rohstoffbestellung normal in 1.000 € </t>
    </r>
    <r>
      <rPr>
        <sz val="6"/>
        <rFont val="Arial"/>
        <family val="2"/>
      </rPr>
      <t>{Tab. 23, Z. 52}</t>
    </r>
  </si>
  <si>
    <r>
      <t xml:space="preserve">Rohstoffbestellung express in 1.000 € </t>
    </r>
    <r>
      <rPr>
        <sz val="6"/>
        <rFont val="Arial"/>
        <family val="2"/>
      </rPr>
      <t>{Tab. 23, Z. 52}</t>
    </r>
  </si>
  <si>
    <r>
      <t xml:space="preserve">Dividende in 1.000 € </t>
    </r>
    <r>
      <rPr>
        <sz val="6"/>
        <rFont val="Arial"/>
        <family val="2"/>
      </rPr>
      <t>{Tab. 23, Z. 53}</t>
    </r>
  </si>
  <si>
    <r>
      <t xml:space="preserve">Änderung des Darlehens in 1.000 € </t>
    </r>
    <r>
      <rPr>
        <sz val="6"/>
        <rFont val="Arial"/>
        <family val="2"/>
      </rPr>
      <t>{Tab. 23, Z. 33}</t>
    </r>
  </si>
  <si>
    <r>
      <t>0 = Erhöhung des Darlehens; 1 = Verminderung</t>
    </r>
    <r>
      <rPr>
        <sz val="6"/>
        <rFont val="Arial"/>
        <family val="2"/>
      </rPr>
      <t xml:space="preserve"> {Tab. 23, Z. 33}</t>
    </r>
  </si>
  <si>
    <r>
      <t xml:space="preserve">Zinsen für das Darlehen in 1.000 € </t>
    </r>
    <r>
      <rPr>
        <sz val="6"/>
        <rFont val="Arial"/>
        <family val="2"/>
      </rPr>
      <t>{Tab. 21, Z. 44}</t>
    </r>
  </si>
  <si>
    <r>
      <t>Liquiditätsänderung in +/- 1.000 €</t>
    </r>
    <r>
      <rPr>
        <sz val="6"/>
        <rFont val="Arial"/>
        <family val="2"/>
      </rPr>
      <t xml:space="preserve"> {Tab. 23, Z. 57}</t>
    </r>
  </si>
  <si>
    <r>
      <t xml:space="preserve">4  Sonstige </t>
    </r>
    <r>
      <rPr>
        <sz val="6"/>
        <rFont val="Arial"/>
        <family val="2"/>
      </rPr>
      <t>(Zeilen 42-44 sind normalerweise nicht aktiviert)</t>
    </r>
  </si>
  <si>
    <r>
      <t>Forschung &amp; Entwicklung in 1000 €</t>
    </r>
    <r>
      <rPr>
        <sz val="6"/>
        <rFont val="Arial"/>
        <family val="2"/>
      </rPr>
      <t xml:space="preserve"> {Tab. 21, Z. 21}</t>
    </r>
  </si>
  <si>
    <r>
      <t>Lizenzverkauf an Unt.</t>
    </r>
    <r>
      <rPr>
        <sz val="6"/>
        <rFont val="Arial"/>
        <family val="2"/>
      </rPr>
      <t xml:space="preserve"> {Tab. 20, Z. 324}</t>
    </r>
  </si>
  <si>
    <r>
      <t xml:space="preserve">Lizenzerwerb von Unt. </t>
    </r>
    <r>
      <rPr>
        <sz val="6"/>
        <rFont val="Arial"/>
        <family val="2"/>
      </rPr>
      <t>{Tab. 20, Z. 323}</t>
    </r>
  </si>
  <si>
    <r>
      <t xml:space="preserve">Beratung in 1.000 € </t>
    </r>
    <r>
      <rPr>
        <sz val="6"/>
        <rFont val="Arial"/>
        <family val="2"/>
      </rPr>
      <t>{Tab. 21, Z. 42}</t>
    </r>
  </si>
  <si>
    <r>
      <t xml:space="preserve">Grenzgewinn in +/- € pro Stück </t>
    </r>
    <r>
      <rPr>
        <sz val="6"/>
        <rFont val="Arial"/>
        <family val="2"/>
      </rPr>
      <t>{Tab. 7.2, Z. 4}</t>
    </r>
  </si>
  <si>
    <t>Tab. 22 : Vermögensrechnung</t>
  </si>
  <si>
    <t>Tab. 23 : Finanzierung</t>
  </si>
  <si>
    <t>(3) Firma (sehr gut bei 7 P.); maximal werden hier 8 Punkte vergeben:
Ø Erfolg vor Steuern in 1.000 € dividiert durch 80; 1 zusätzlicher Punkt,  falls überhaupt Gewinn gemacht wurde. Damit ergibt z.B. ein Ø Erfolg vor Steuern von &lt;= 0´ € 0 Punkte, +1´ € ergibt 1 Punkt, 350´ € ergibt 5,5 Punkte, 560´ € ergibt 8 Punkte.</t>
  </si>
  <si>
    <t xml:space="preserve">(1) Planung (sehr gut bei 9 P.):
Für vollständig ausgefüllte Planungsbögen gibt es 0,5 Punkte je Lehrveranstaltung; für nachvollziehbare  Begründungen gibt es nochmals 0,5 Punkte je Lehrveranstaltung. </t>
  </si>
  <si>
    <r>
      <t>(7a) Wie wird bewertet? 
32</t>
    </r>
    <r>
      <rPr>
        <sz val="8"/>
        <rFont val="Arial"/>
        <family val="2"/>
      </rPr>
      <t xml:space="preserve"> (=9+7+7+9) Punkte bei jeweils sehr guter Leistung; bestanden bei mehr als der Hälfte, also bei mindestens 16 Punkten.</t>
    </r>
  </si>
  <si>
    <t xml:space="preserve">(4c) Finanzierung: Punkte = max { 3,0 - 8 * (Ø unnötige Zinsbelastung - 0,02)  ; 0 } + max { 4,0 - (Ø Schätzfehler Liquiditätsänderung - 50´) / 70´ ; 0 }.  Die maximale unnötige Zinsbelastung wird dabei einmalig auf 1 % reduziert, der max. Quartalsschätzfehler wird einmalig auf 500´ € reduziert. Für jede Fehlschätzung des Absolutwerts des Grenzgewinns &gt; 2 €/Stück gibt es 0,3 Minuspunkte, für &lt; 0,5 €/Stück gibt es 0,3 Pluspunkte, insgesamt gibt es für den Grenzgewinn minimal 0 Punkte. </t>
  </si>
  <si>
    <t>Ergebnisse zu Unternehmensplanspiel - Beispiel</t>
  </si>
  <si>
    <r>
      <t xml:space="preserve">reale Qualitätssicherungsaufwendungen (t) </t>
    </r>
    <r>
      <rPr>
        <sz val="9"/>
        <rFont val="Arial"/>
        <family val="2"/>
      </rPr>
      <t xml:space="preserve">in € 
</t>
    </r>
    <r>
      <rPr>
        <u/>
        <sz val="9"/>
        <rFont val="Arial"/>
        <family val="2"/>
      </rPr>
      <t>pro</t>
    </r>
    <r>
      <rPr>
        <b/>
        <sz val="9"/>
        <rFont val="Arial"/>
        <family val="2"/>
      </rPr>
      <t xml:space="preserve"> nominale Produktionsmenge (t-1)</t>
    </r>
    <r>
      <rPr>
        <sz val="9"/>
        <rFont val="Arial"/>
        <family val="2"/>
      </rPr>
      <t xml:space="preserve"> in Stück</t>
    </r>
  </si>
  <si>
    <r>
      <t>wirksamer Preis P</t>
    </r>
    <r>
      <rPr>
        <b/>
        <vertAlign val="subscript"/>
        <sz val="9"/>
        <rFont val="Arial"/>
        <family val="2"/>
      </rPr>
      <t>wirksam</t>
    </r>
    <r>
      <rPr>
        <b/>
        <sz val="9"/>
        <rFont val="Arial"/>
        <family val="2"/>
      </rPr>
      <t>(t) in € pro Stück</t>
    </r>
  </si>
  <si>
    <t>Produkt-art
 PR</t>
  </si>
  <si>
    <t>Präferenz-effekt
 PEF</t>
  </si>
  <si>
    <t>(1) In Quartal t mindestens erforderliche wirksame F&amp;E-Aufwendungen
in 1000 €</t>
  </si>
  <si>
    <t>falls Vortrag länger als 5 Minuten: 1 Punkt Abzug je zusätzlicher Minute; 
falls mehr als 5 Folien: 0,5 Punkt Abzug je zusätzlicher Folie!</t>
  </si>
  <si>
    <t>Vorgeschlagen und erstellt von Robert BAHMANN und Arne ZASTROW im SS 2009;</t>
  </si>
  <si>
    <t>Lagermenge an "guten" Fertigprodukten am Ende des Vorquartals</t>
  </si>
  <si>
    <t>1</t>
  </si>
  <si>
    <t>2</t>
  </si>
  <si>
    <t>5</t>
  </si>
  <si>
    <t>6</t>
  </si>
  <si>
    <t>Unternehmen Nr.</t>
  </si>
  <si>
    <t>Branche Nr.</t>
  </si>
  <si>
    <t>1 Indizes</t>
  </si>
  <si>
    <r>
      <t xml:space="preserve">geplante absetzbare Menge in 1.000 Stück </t>
    </r>
    <r>
      <rPr>
        <sz val="6"/>
        <rFont val="Arial"/>
        <family val="2"/>
      </rPr>
      <t>{Tab. 20, Z. 221}</t>
    </r>
  </si>
  <si>
    <t>Steuer (30%)</t>
  </si>
  <si>
    <t>Erhöhung des Eigenkapitals</t>
  </si>
  <si>
    <t>Summe Erhöhung des Eigenkapitals</t>
  </si>
  <si>
    <r>
      <t xml:space="preserve">(7)
</t>
    </r>
    <r>
      <rPr>
        <sz val="8"/>
        <rFont val="Arial"/>
        <family val="2"/>
      </rPr>
      <t>=(5)+(6)</t>
    </r>
  </si>
  <si>
    <t>Alle Werte in € pro "gutes" Stück</t>
  </si>
  <si>
    <t xml:space="preserve">IST </t>
  </si>
  <si>
    <t xml:space="preserve">_ , _ _ </t>
  </si>
  <si>
    <t>(2.11) Marketing (Tab. 21, Z.12)</t>
  </si>
  <si>
    <t>(2.12) Lagerung von Fertigprodukten (Tab. 21, Z.16+42)</t>
  </si>
  <si>
    <t>(2.13) Beratung &amp; Marketingforschung (Tab.21, Z.16+42)</t>
  </si>
  <si>
    <t>(2.21) Löhne ohne Z. 2.22 (Tab.21,Z.261+263)</t>
  </si>
  <si>
    <t>(2.22) Überstundenzuschlag (Tab.21,Z.262+264)</t>
  </si>
  <si>
    <t>(2.23) Rohstoffe (Tab. 21,Z.32)</t>
  </si>
  <si>
    <t>(2.31) Rohstofflag. + -bestellung (Tab.21,Z.33+34)</t>
  </si>
  <si>
    <t>(2.32) Abschreib. und Anl.projekt.(Tab.21,Z.28+31)</t>
  </si>
  <si>
    <t>(2.33) Qualitätssicherung (Tab.21,Z.25)</t>
  </si>
  <si>
    <t>(2.34) Schichtwechsel (Tab.21,Z.27)</t>
  </si>
  <si>
    <t>(2.35) F&amp;E (Tab.21,Z.21)</t>
  </si>
  <si>
    <t>(2.36) Zinsen (Tab.21,Z.43+44)</t>
  </si>
  <si>
    <t>(2.37) Verwaltung (Tab.21,Z.41)</t>
  </si>
  <si>
    <t>nachrichtlich:</t>
  </si>
  <si>
    <t>(4.1) Produzierte Menge in 1000 "gute" Stück</t>
  </si>
  <si>
    <t>(4.2) Abgesetzte Menge in 1000 Stück</t>
  </si>
  <si>
    <t xml:space="preserve">Tabelle 7.2: Planungsbogen zur Grenz-Kostenrechnung  </t>
  </si>
  <si>
    <t xml:space="preserve">davon </t>
  </si>
  <si>
    <t>(3.1) Löhne ohne Überstundenzuschläge</t>
  </si>
  <si>
    <t>(3.2) Überstundenzuschläge</t>
  </si>
  <si>
    <t>(3.3) Rohstoffkosten</t>
  </si>
  <si>
    <t>(3.4) Qualitätssicherung</t>
  </si>
  <si>
    <t>(3.5) Schichtwechsel</t>
  </si>
  <si>
    <t>(3.6) Verwaltung</t>
  </si>
  <si>
    <t xml:space="preserve">(5) nachrichtlich: Produktionsmenge im </t>
  </si>
  <si>
    <t>letzten Auslastungsbereich in 1000 "gute" Stück</t>
  </si>
  <si>
    <r>
      <rPr>
        <b/>
        <sz val="8"/>
        <rFont val="Arial Narrow"/>
        <family val="2"/>
      </rPr>
      <t>(1) Grenzerlös</t>
    </r>
    <r>
      <rPr>
        <sz val="8"/>
        <rFont val="Arial Narrow"/>
        <family val="2"/>
      </rPr>
      <t xml:space="preserve"> in € pro letztverkauftes Stück</t>
    </r>
  </si>
  <si>
    <r>
      <rPr>
        <b/>
        <sz val="8"/>
        <rFont val="Arial Narrow"/>
        <family val="2"/>
      </rPr>
      <t>(2) Grenzmarketingkosten</t>
    </r>
    <r>
      <rPr>
        <sz val="8"/>
        <rFont val="Arial Narrow"/>
        <family val="2"/>
      </rPr>
      <t xml:space="preserve"> in € pro letztverk. Stück</t>
    </r>
  </si>
  <si>
    <r>
      <rPr>
        <b/>
        <sz val="8"/>
        <rFont val="Arial Narrow"/>
        <family val="2"/>
      </rPr>
      <t>(3) Grenzherstellkosten</t>
    </r>
    <r>
      <rPr>
        <sz val="8"/>
        <rFont val="Arial Narrow"/>
        <family val="2"/>
      </rPr>
      <t xml:space="preserve"> in € pro "gutem" Stück</t>
    </r>
  </si>
  <si>
    <r>
      <rPr>
        <b/>
        <sz val="8"/>
        <rFont val="Arial Narrow"/>
        <family val="2"/>
      </rPr>
      <t>[(4) Grenzgewinn</t>
    </r>
    <r>
      <rPr>
        <sz val="8"/>
        <rFont val="Arial Narrow"/>
        <family val="2"/>
      </rPr>
      <t xml:space="preserve"> in €/Stück = (1) + (2) +(3)</t>
    </r>
  </si>
  <si>
    <r>
      <rPr>
        <b/>
        <sz val="8"/>
        <rFont val="Arial Narrow"/>
        <family val="2"/>
      </rPr>
      <t>(1) Erlös</t>
    </r>
    <r>
      <rPr>
        <sz val="8"/>
        <rFont val="Arial Narrow"/>
        <family val="2"/>
      </rPr>
      <t xml:space="preserve"> pro abgesetztes Stück(=Pnom)</t>
    </r>
  </si>
  <si>
    <r>
      <rPr>
        <b/>
        <sz val="8"/>
        <rFont val="Arial Narrow"/>
        <family val="2"/>
      </rPr>
      <t>(2) Kosten</t>
    </r>
    <r>
      <rPr>
        <sz val="8"/>
        <rFont val="Arial Narrow"/>
        <family val="2"/>
      </rPr>
      <t xml:space="preserve"> =(2.1)+(2.2)+(2.3)</t>
    </r>
  </si>
  <si>
    <r>
      <rPr>
        <b/>
        <sz val="8"/>
        <rFont val="Arial Narrow"/>
        <family val="2"/>
      </rPr>
      <t>(2.1) Vertriebskosten</t>
    </r>
    <r>
      <rPr>
        <sz val="8"/>
        <rFont val="Arial Narrow"/>
        <family val="2"/>
      </rPr>
      <t xml:space="preserve"> pro abgesetztes Stück</t>
    </r>
  </si>
  <si>
    <r>
      <rPr>
        <b/>
        <sz val="8"/>
        <rFont val="Arial Narrow"/>
        <family val="2"/>
      </rPr>
      <t>(2.2) Herstell-Einzelkosten</t>
    </r>
    <r>
      <rPr>
        <sz val="8"/>
        <rFont val="Arial Narrow"/>
        <family val="2"/>
      </rPr>
      <t xml:space="preserve"> pro produz. "gutes" Stück</t>
    </r>
  </si>
  <si>
    <r>
      <rPr>
        <b/>
        <sz val="8"/>
        <rFont val="Arial Narrow"/>
        <family val="2"/>
      </rPr>
      <t>(2.3) Herstell-Gemeinkosten</t>
    </r>
    <r>
      <rPr>
        <sz val="8"/>
        <rFont val="Arial Narrow"/>
        <family val="2"/>
      </rPr>
      <t xml:space="preserve"> pro prouz. "gutes" Stück</t>
    </r>
  </si>
  <si>
    <r>
      <rPr>
        <b/>
        <sz val="8"/>
        <rFont val="Arial Narrow"/>
        <family val="2"/>
      </rPr>
      <t>(3) Gewinn</t>
    </r>
    <r>
      <rPr>
        <sz val="8"/>
        <rFont val="Arial Narrow"/>
        <family val="2"/>
      </rPr>
      <t xml:space="preserve"> ≈ (1) + (2)</t>
    </r>
  </si>
  <si>
    <t>Tab. 7.1: Planungsbogen zur Voll-Kostenrechnung</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</si>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</sst>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0.0"/>
    <numFmt numFmtId="167" formatCode="#,##0.0000"/>
    <numFmt numFmtId="168" formatCode="#,##0.00000"/>
    <numFmt numFmtId="169" formatCode="#,##0.000"/>
    <numFmt numFmtId="170" formatCode="#,##0&quot; €&quot;;[Red]\-#,##0&quot; €&quot;"/>
  </numFmts>
  <fonts count="64" x14ac:knownFonts="1">
    <font>
      <sz val="8"/>
      <name val="Arial"/>
    </font>
    <font>
      <sz val="11"/>
      <color theme="1"/>
      <name val="Calibri"/>
      <family val="2"/>
      <scheme val="minor"/>
    </font>
    <font>
      <sz val="8"/>
      <name val="Arial"/>
      <family val="2"/>
    </font>
    <font>
      <sz val="8"/>
      <name val="Times New Roman"/>
      <family val="1"/>
    </font>
    <font>
      <sz val="10"/>
      <name val="Times New Roman"/>
      <family val="1"/>
    </font>
    <font>
      <sz val="8"/>
      <name val="Arial"/>
      <family val="2"/>
    </font>
    <font>
      <sz val="10"/>
      <name val="Arial"/>
      <family val="2"/>
    </font>
    <font>
      <u/>
      <sz val="8"/>
      <color indexed="12"/>
      <name val="Arial"/>
      <family val="2"/>
    </font>
    <font>
      <sz val="9"/>
      <name val="Times New Roman"/>
      <family val="1"/>
    </font>
    <font>
      <sz val="9"/>
      <name val="Arial"/>
      <family val="2"/>
    </font>
    <font>
      <sz val="10"/>
      <name val="Helv"/>
    </font>
    <font>
      <u/>
      <sz val="10"/>
      <color indexed="12"/>
      <name val="Helv"/>
    </font>
    <font>
      <sz val="8"/>
      <name val="Tms Rmn"/>
    </font>
    <font>
      <sz val="10"/>
      <name val="Tms Rmn"/>
    </font>
    <font>
      <sz val="8"/>
      <name val="Helv"/>
    </font>
    <font>
      <sz val="9"/>
      <name val="Helv"/>
    </font>
    <font>
      <sz val="8"/>
      <name val="Arial"/>
      <family val="2"/>
    </font>
    <font>
      <b/>
      <sz val="8"/>
      <name val="Arial"/>
      <family val="2"/>
    </font>
    <font>
      <sz val="10"/>
      <name val="Arial"/>
      <family val="2"/>
    </font>
    <font>
      <b/>
      <sz val="10"/>
      <name val="Arial"/>
      <family val="2"/>
    </font>
    <font>
      <b/>
      <sz val="11"/>
      <name val="Arial"/>
      <family val="2"/>
    </font>
    <font>
      <sz val="6"/>
      <name val="Arial"/>
      <family val="2"/>
    </font>
    <font>
      <u/>
      <sz val="8"/>
      <color indexed="12"/>
      <name val="Arial"/>
      <family val="2"/>
    </font>
    <font>
      <b/>
      <i/>
      <sz val="8"/>
      <name val="Arial"/>
      <family val="2"/>
    </font>
    <font>
      <u/>
      <sz val="8"/>
      <name val="Arial"/>
      <family val="2"/>
    </font>
    <font>
      <vertAlign val="subscript"/>
      <sz val="8"/>
      <name val="Arial"/>
      <family val="2"/>
    </font>
    <font>
      <sz val="8"/>
      <name val="Arial"/>
      <family val="2"/>
    </font>
    <font>
      <sz val="6"/>
      <name val="Arial"/>
      <family val="2"/>
    </font>
    <font>
      <b/>
      <sz val="7"/>
      <name val="Arial"/>
      <family val="2"/>
    </font>
    <font>
      <b/>
      <sz val="7"/>
      <name val="Arial"/>
      <family val="2"/>
    </font>
    <font>
      <b/>
      <u/>
      <sz val="8"/>
      <name val="Arial"/>
      <family val="2"/>
    </font>
    <font>
      <vertAlign val="superscript"/>
      <sz val="8"/>
      <name val="Arial"/>
      <family val="2"/>
    </font>
    <font>
      <b/>
      <sz val="8"/>
      <name val="Times New Roman"/>
      <family val="1"/>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8"/>
      <name val="Calibri"/>
      <family val="2"/>
    </font>
    <font>
      <b/>
      <sz val="10"/>
      <color indexed="8"/>
      <name val="Arial"/>
      <family val="2"/>
    </font>
    <font>
      <sz val="10"/>
      <color indexed="8"/>
      <name val="Arial"/>
      <family val="2"/>
    </font>
    <font>
      <b/>
      <sz val="10"/>
      <color indexed="63"/>
      <name val="Arial"/>
      <family val="2"/>
    </font>
    <font>
      <b/>
      <vertAlign val="subscript"/>
      <sz val="8"/>
      <name val="Arial"/>
      <family val="2"/>
    </font>
    <font>
      <b/>
      <sz val="9"/>
      <name val="Arial"/>
      <family val="2"/>
    </font>
    <font>
      <sz val="6"/>
      <color indexed="8"/>
      <name val="Arial"/>
      <family val="2"/>
    </font>
    <font>
      <u/>
      <sz val="9"/>
      <name val="Arial"/>
      <family val="2"/>
    </font>
    <font>
      <u/>
      <sz val="9"/>
      <color indexed="12"/>
      <name val="Arial"/>
      <family val="2"/>
    </font>
    <font>
      <b/>
      <vertAlign val="subscript"/>
      <sz val="9"/>
      <name val="Arial"/>
      <family val="2"/>
    </font>
    <font>
      <sz val="8"/>
      <name val="Arial"/>
    </font>
    <font>
      <sz val="8"/>
      <name val="Arial Narrow"/>
      <family val="2"/>
    </font>
    <font>
      <b/>
      <sz val="8"/>
      <name val="Arial Narrow"/>
      <family val="2"/>
    </font>
    <font>
      <sz val="8"/>
      <color theme="1"/>
      <name val="Arial Narrow"/>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indexed="65"/>
        <bgColor indexed="64"/>
      </patternFill>
    </fill>
    <fill>
      <patternFill patternType="solid">
        <fgColor indexed="23"/>
        <bgColor indexed="55"/>
      </patternFill>
    </fill>
    <fill>
      <patternFill patternType="solid">
        <fgColor indexed="22"/>
        <bgColor indexed="31"/>
      </patternFill>
    </fill>
    <fill>
      <patternFill patternType="solid">
        <fgColor theme="0" tint="-4.9989318521683403E-2"/>
        <bgColor indexed="64"/>
      </patternFill>
    </fill>
  </fills>
  <borders count="20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style="hair">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hair">
        <color indexed="64"/>
      </left>
      <right style="hair">
        <color indexed="64"/>
      </right>
      <top/>
      <bottom/>
      <diagonal/>
    </border>
    <border>
      <left style="hair">
        <color indexed="64"/>
      </left>
      <right style="thin">
        <color indexed="64"/>
      </right>
      <top/>
      <bottom/>
      <diagonal/>
    </border>
    <border>
      <left/>
      <right style="thin">
        <color indexed="64"/>
      </right>
      <top/>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thin">
        <color indexed="64"/>
      </bottom>
      <diagonal/>
    </border>
    <border>
      <left style="dotted">
        <color indexed="64"/>
      </left>
      <right style="dotted">
        <color indexed="64"/>
      </right>
      <top/>
      <bottom style="thin">
        <color indexed="64"/>
      </bottom>
      <diagonal/>
    </border>
    <border>
      <left style="thin">
        <color indexed="64"/>
      </left>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hair">
        <color indexed="64"/>
      </left>
      <right/>
      <top/>
      <bottom/>
      <diagonal/>
    </border>
    <border>
      <left/>
      <right style="hair">
        <color indexed="64"/>
      </right>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indexed="64"/>
      </left>
      <right/>
      <top style="dotted">
        <color indexed="64"/>
      </top>
      <bottom style="dotted">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bottom style="hair">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dotted">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hair">
        <color indexed="64"/>
      </top>
      <bottom/>
      <diagonal/>
    </border>
    <border>
      <left/>
      <right style="hair">
        <color indexed="64"/>
      </right>
      <top style="thin">
        <color indexed="64"/>
      </top>
      <bottom style="thin">
        <color indexed="64"/>
      </bottom>
      <diagonal/>
    </border>
    <border>
      <left/>
      <right/>
      <top style="dotted">
        <color indexed="64"/>
      </top>
      <bottom style="dotted">
        <color indexed="64"/>
      </bottom>
      <diagonal/>
    </border>
    <border>
      <left/>
      <right/>
      <top style="dotted">
        <color indexed="64"/>
      </top>
      <bottom/>
      <diagonal/>
    </border>
    <border>
      <left/>
      <right style="dotted">
        <color indexed="64"/>
      </right>
      <top/>
      <bottom/>
      <diagonal/>
    </border>
    <border>
      <left style="dotted">
        <color indexed="64"/>
      </left>
      <right style="dotted">
        <color indexed="64"/>
      </right>
      <top/>
      <bottom/>
      <diagonal/>
    </border>
    <border>
      <left style="thin">
        <color indexed="8"/>
      </left>
      <right style="thin">
        <color indexed="8"/>
      </right>
      <top style="thin">
        <color indexed="8"/>
      </top>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top style="hair">
        <color indexed="8"/>
      </top>
      <bottom/>
      <diagonal/>
    </border>
    <border>
      <left/>
      <right style="thin">
        <color indexed="8"/>
      </right>
      <top/>
      <bottom/>
      <diagonal/>
    </border>
    <border>
      <left style="thin">
        <color indexed="64"/>
      </left>
      <right style="thin">
        <color indexed="64"/>
      </right>
      <top style="hair">
        <color indexed="64"/>
      </top>
      <bottom style="thin">
        <color indexed="64"/>
      </bottom>
      <diagonal/>
    </border>
    <border>
      <left/>
      <right style="hair">
        <color indexed="64"/>
      </right>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bottom style="dotted">
        <color indexed="64"/>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diagonal/>
    </border>
    <border>
      <left style="thin">
        <color theme="1"/>
      </left>
      <right style="medium">
        <color theme="0" tint="-0.14996795556505021"/>
      </right>
      <top style="thin">
        <color theme="1"/>
      </top>
      <bottom style="medium">
        <color theme="0" tint="-0.14996795556505021"/>
      </bottom>
      <diagonal/>
    </border>
    <border>
      <left style="medium">
        <color theme="0" tint="-0.14996795556505021"/>
      </left>
      <right style="medium">
        <color theme="0" tint="-0.14996795556505021"/>
      </right>
      <top style="thin">
        <color theme="1"/>
      </top>
      <bottom style="medium">
        <color theme="0" tint="-0.14996795556505021"/>
      </bottom>
      <diagonal/>
    </border>
    <border>
      <left style="medium">
        <color theme="0" tint="-0.14996795556505021"/>
      </left>
      <right style="thin">
        <color theme="1"/>
      </right>
      <top style="thin">
        <color theme="1"/>
      </top>
      <bottom style="medium">
        <color theme="0" tint="-0.14996795556505021"/>
      </bottom>
      <diagonal/>
    </border>
    <border>
      <left style="thin">
        <color theme="1"/>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14996795556505021"/>
      </left>
      <right style="thin">
        <color theme="1"/>
      </right>
      <top style="medium">
        <color theme="0" tint="-0.14996795556505021"/>
      </top>
      <bottom style="medium">
        <color theme="0" tint="-0.14996795556505021"/>
      </bottom>
      <diagonal/>
    </border>
    <border>
      <left style="thin">
        <color theme="1"/>
      </left>
      <right style="medium">
        <color theme="0" tint="-0.14996795556505021"/>
      </right>
      <top style="medium">
        <color theme="0" tint="-0.14996795556505021"/>
      </top>
      <bottom style="thin">
        <color theme="1"/>
      </bottom>
      <diagonal/>
    </border>
    <border>
      <left style="medium">
        <color theme="0" tint="-0.14996795556505021"/>
      </left>
      <right style="medium">
        <color theme="0" tint="-0.14996795556505021"/>
      </right>
      <top style="medium">
        <color theme="0" tint="-0.14996795556505021"/>
      </top>
      <bottom style="thin">
        <color theme="1"/>
      </bottom>
      <diagonal/>
    </border>
    <border>
      <left style="medium">
        <color theme="0" tint="-0.14996795556505021"/>
      </left>
      <right style="thin">
        <color theme="1"/>
      </right>
      <top style="medium">
        <color theme="0" tint="-0.14996795556505021"/>
      </top>
      <bottom style="thin">
        <color theme="1"/>
      </bottom>
      <diagonal/>
    </border>
    <border>
      <left style="medium">
        <color indexed="64"/>
      </left>
      <right/>
      <top style="thin">
        <color theme="1"/>
      </top>
      <bottom style="medium">
        <color theme="0" tint="-0.14996795556505021"/>
      </bottom>
      <diagonal/>
    </border>
    <border>
      <left/>
      <right/>
      <top style="thin">
        <color theme="1"/>
      </top>
      <bottom style="medium">
        <color theme="0" tint="-0.14996795556505021"/>
      </bottom>
      <diagonal/>
    </border>
    <border>
      <left style="medium">
        <color indexed="64"/>
      </left>
      <right style="medium">
        <color indexed="64"/>
      </right>
      <top style="thin">
        <color theme="1"/>
      </top>
      <bottom style="medium">
        <color theme="0" tint="-0.14996795556505021"/>
      </bottom>
      <diagonal/>
    </border>
    <border>
      <left style="thin">
        <color indexed="64"/>
      </left>
      <right/>
      <top style="thin">
        <color theme="1"/>
      </top>
      <bottom style="medium">
        <color theme="0" tint="-0.14996795556505021"/>
      </bottom>
      <diagonal/>
    </border>
    <border>
      <left/>
      <right style="thin">
        <color indexed="64"/>
      </right>
      <top style="thin">
        <color theme="1"/>
      </top>
      <bottom style="medium">
        <color theme="0" tint="-0.14996795556505021"/>
      </bottom>
      <diagonal/>
    </border>
    <border>
      <left/>
      <right style="medium">
        <color indexed="64"/>
      </right>
      <top style="thin">
        <color theme="1"/>
      </top>
      <bottom style="medium">
        <color theme="0" tint="-0.14996795556505021"/>
      </bottom>
      <diagonal/>
    </border>
    <border>
      <left style="thin">
        <color indexed="64"/>
      </left>
      <right style="thin">
        <color indexed="64"/>
      </right>
      <top style="thin">
        <color theme="1"/>
      </top>
      <bottom style="medium">
        <color theme="0" tint="-0.14996795556505021"/>
      </bottom>
      <diagonal/>
    </border>
    <border>
      <left style="medium">
        <color indexed="64"/>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style="medium">
        <color indexed="64"/>
      </right>
      <top style="medium">
        <color theme="0" tint="-0.14996795556505021"/>
      </top>
      <bottom style="medium">
        <color theme="0" tint="-0.14996795556505021"/>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
      <left style="thin">
        <color indexed="64"/>
      </left>
      <right style="medium">
        <color indexed="64"/>
      </right>
      <top style="medium">
        <color theme="0" tint="-0.14996795556505021"/>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right style="medium">
        <color indexed="64"/>
      </right>
      <top style="medium">
        <color theme="0" tint="-0.14996795556505021"/>
      </top>
      <bottom style="medium">
        <color theme="0" tint="-0.14996795556505021"/>
      </bottom>
      <diagonal/>
    </border>
    <border>
      <left style="medium">
        <color indexed="64"/>
      </left>
      <right/>
      <top style="medium">
        <color theme="0" tint="-0.14996795556505021"/>
      </top>
      <bottom style="thin">
        <color theme="1"/>
      </bottom>
      <diagonal/>
    </border>
    <border>
      <left/>
      <right/>
      <top style="medium">
        <color theme="0" tint="-0.14996795556505021"/>
      </top>
      <bottom style="thin">
        <color theme="1"/>
      </bottom>
      <diagonal/>
    </border>
    <border>
      <left style="medium">
        <color indexed="64"/>
      </left>
      <right style="medium">
        <color indexed="64"/>
      </right>
      <top style="medium">
        <color theme="0" tint="-0.14996795556505021"/>
      </top>
      <bottom style="thin">
        <color theme="1"/>
      </bottom>
      <diagonal/>
    </border>
    <border>
      <left style="thin">
        <color indexed="64"/>
      </left>
      <right/>
      <top style="medium">
        <color theme="0" tint="-0.14996795556505021"/>
      </top>
      <bottom style="thin">
        <color theme="1"/>
      </bottom>
      <diagonal/>
    </border>
    <border>
      <left/>
      <right style="thin">
        <color indexed="64"/>
      </right>
      <top style="medium">
        <color theme="0" tint="-0.14996795556505021"/>
      </top>
      <bottom style="thin">
        <color theme="1"/>
      </bottom>
      <diagonal/>
    </border>
    <border>
      <left style="thin">
        <color indexed="64"/>
      </left>
      <right style="medium">
        <color indexed="64"/>
      </right>
      <top style="medium">
        <color theme="0" tint="-0.14996795556505021"/>
      </top>
      <bottom style="thin">
        <color theme="1"/>
      </bottom>
      <diagonal/>
    </border>
    <border>
      <left style="thin">
        <color indexed="64"/>
      </left>
      <right style="thin">
        <color indexed="64"/>
      </right>
      <top style="medium">
        <color theme="0" tint="-0.14996795556505021"/>
      </top>
      <bottom style="thin">
        <color theme="1"/>
      </bottom>
      <diagonal/>
    </border>
    <border>
      <left style="medium">
        <color indexed="64"/>
      </left>
      <right style="medium">
        <color theme="0" tint="-0.14996795556505021"/>
      </right>
      <top style="medium">
        <color theme="0" tint="-0.14996795556505021"/>
      </top>
      <bottom style="medium">
        <color theme="0" tint="-0.14996795556505021"/>
      </bottom>
      <diagonal/>
    </border>
    <border>
      <left style="medium">
        <color theme="0" tint="-0.14996795556505021"/>
      </left>
      <right style="thin">
        <color indexed="64"/>
      </right>
      <top style="medium">
        <color theme="0" tint="-0.14996795556505021"/>
      </top>
      <bottom style="medium">
        <color theme="0" tint="-0.14996795556505021"/>
      </bottom>
      <diagonal/>
    </border>
    <border>
      <left style="hair">
        <color theme="0" tint="-0.14996795556505021"/>
      </left>
      <right style="hair">
        <color theme="0" tint="-0.14996795556505021"/>
      </right>
      <top style="medium">
        <color theme="0" tint="-0.14996795556505021"/>
      </top>
      <bottom style="medium">
        <color theme="0" tint="-0.14996795556505021"/>
      </bottom>
      <diagonal/>
    </border>
    <border diagonalUp="1" diagonalDown="1">
      <left/>
      <right style="thin">
        <color indexed="64"/>
      </right>
      <top style="medium">
        <color theme="0" tint="-0.14996795556505021"/>
      </top>
      <bottom style="medium">
        <color theme="0" tint="-0.14996795556505021"/>
      </bottom>
      <diagonal style="hair">
        <color indexed="64"/>
      </diagonal>
    </border>
    <border>
      <left style="medium">
        <color theme="0" tint="-0.14993743705557422"/>
      </left>
      <right style="medium">
        <color theme="0" tint="-0.14993743705557422"/>
      </right>
      <top style="medium">
        <color theme="0" tint="-0.14996795556505021"/>
      </top>
      <bottom style="medium">
        <color theme="0" tint="-0.14996795556505021"/>
      </bottom>
      <diagonal/>
    </border>
    <border>
      <left/>
      <right/>
      <top style="thin">
        <color theme="1"/>
      </top>
      <bottom/>
      <diagonal/>
    </border>
    <border diagonalUp="1" diagonalDown="1">
      <left style="medium">
        <color theme="0" tint="-0.14996795556505021"/>
      </left>
      <right style="medium">
        <color theme="0" tint="-0.14996795556505021"/>
      </right>
      <top style="medium">
        <color theme="0" tint="-0.14996795556505021"/>
      </top>
      <bottom style="medium">
        <color theme="0" tint="-0.14996795556505021"/>
      </bottom>
      <diagonal style="hair">
        <color indexed="64"/>
      </diagonal>
    </border>
    <border>
      <left style="medium">
        <color theme="0" tint="-0.14996795556505021"/>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0" tint="-0.14996795556505021"/>
      </left>
      <right style="thin">
        <color theme="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0" tint="-0.14996795556505021"/>
      </left>
      <right style="thin">
        <color theme="1"/>
      </right>
      <top style="thin">
        <color theme="0" tint="-0.14996795556505021"/>
      </top>
      <bottom style="thin">
        <color theme="1"/>
      </bottom>
      <diagonal/>
    </border>
    <border diagonalUp="1" diagonalDown="1">
      <left style="thin">
        <color theme="0" tint="-0.14996795556505021"/>
      </left>
      <right style="thin">
        <color theme="0" tint="-0.14996795556505021"/>
      </right>
      <top style="thin">
        <color theme="0" tint="-0.14996795556505021"/>
      </top>
      <bottom style="thin">
        <color theme="0" tint="-0.14996795556505021"/>
      </bottom>
      <diagonal style="hair">
        <color indexed="64"/>
      </diagonal>
    </border>
    <border>
      <left style="thin">
        <color theme="1"/>
      </left>
      <right/>
      <top style="thin">
        <color theme="1"/>
      </top>
      <bottom style="thin">
        <color theme="0" tint="-0.14996795556505021"/>
      </bottom>
      <diagonal/>
    </border>
    <border>
      <left/>
      <right/>
      <top style="thin">
        <color theme="1"/>
      </top>
      <bottom style="thin">
        <color theme="0" tint="-0.14996795556505021"/>
      </bottom>
      <diagonal/>
    </border>
    <border>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1"/>
      </right>
      <top style="thin">
        <color theme="0" tint="-0.14996795556505021"/>
      </top>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style="thin">
        <color indexed="64"/>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medium">
        <color auto="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indexed="64"/>
      </bottom>
      <diagonal/>
    </border>
    <border>
      <left style="thin">
        <color theme="1"/>
      </left>
      <right/>
      <top style="thin">
        <color theme="1"/>
      </top>
      <bottom style="medium">
        <color theme="0" tint="-0.14996795556505021"/>
      </bottom>
      <diagonal/>
    </border>
    <border>
      <left style="thin">
        <color theme="1"/>
      </left>
      <right/>
      <top style="medium">
        <color theme="0" tint="-0.14996795556505021"/>
      </top>
      <bottom style="medium">
        <color theme="0" tint="-0.14996795556505021"/>
      </bottom>
      <diagonal/>
    </border>
    <border>
      <left style="thin">
        <color theme="1"/>
      </left>
      <right/>
      <top style="medium">
        <color theme="0" tint="-0.14996795556505021"/>
      </top>
      <bottom style="thin">
        <color theme="1"/>
      </bottom>
      <diagonal/>
    </border>
    <border>
      <left/>
      <right style="medium">
        <color theme="0" tint="-0.14996795556505021"/>
      </right>
      <top style="thin">
        <color theme="1"/>
      </top>
      <bottom style="medium">
        <color theme="0" tint="-0.14996795556505021"/>
      </bottom>
      <diagonal/>
    </border>
    <border>
      <left/>
      <right style="medium">
        <color theme="0" tint="-0.14996795556505021"/>
      </right>
      <top style="medium">
        <color theme="0" tint="-0.14996795556505021"/>
      </top>
      <bottom style="thin">
        <color theme="1"/>
      </bottom>
      <diagonal/>
    </border>
    <border>
      <left style="thin">
        <color indexed="64"/>
      </left>
      <right style="thin">
        <color theme="0" tint="-0.14996795556505021"/>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medium">
        <color indexed="64"/>
      </left>
      <right style="medium">
        <color theme="0" tint="-0.14996795556505021"/>
      </right>
      <top style="medium">
        <color indexed="64"/>
      </top>
      <bottom style="medium">
        <color theme="0" tint="-0.14996795556505021"/>
      </bottom>
      <diagonal/>
    </border>
    <border>
      <left style="medium">
        <color theme="0" tint="-0.14996795556505021"/>
      </left>
      <right style="medium">
        <color theme="0" tint="-0.14996795556505021"/>
      </right>
      <top style="medium">
        <color indexed="64"/>
      </top>
      <bottom style="medium">
        <color theme="0" tint="-0.14996795556505021"/>
      </bottom>
      <diagonal/>
    </border>
    <border>
      <left style="medium">
        <color theme="0" tint="-0.14996795556505021"/>
      </left>
      <right style="medium">
        <color indexed="64"/>
      </right>
      <top style="medium">
        <color indexed="64"/>
      </top>
      <bottom style="medium">
        <color theme="0" tint="-0.14996795556505021"/>
      </bottom>
      <diagonal/>
    </border>
    <border>
      <left style="medium">
        <color theme="0" tint="-0.14996795556505021"/>
      </left>
      <right style="medium">
        <color indexed="64"/>
      </right>
      <top style="medium">
        <color theme="0" tint="-0.14996795556505021"/>
      </top>
      <bottom style="medium">
        <color theme="0" tint="-0.14996795556505021"/>
      </bottom>
      <diagonal/>
    </border>
    <border diagonalUp="1" diagonalDown="1">
      <left style="medium">
        <color theme="0" tint="-0.14996795556505021"/>
      </left>
      <right style="medium">
        <color indexed="64"/>
      </right>
      <top style="medium">
        <color theme="0" tint="-0.14996795556505021"/>
      </top>
      <bottom style="medium">
        <color theme="0" tint="-0.14996795556505021"/>
      </bottom>
      <diagonal style="hair">
        <color indexed="64"/>
      </diagonal>
    </border>
    <border>
      <left style="medium">
        <color indexed="64"/>
      </left>
      <right style="medium">
        <color theme="0" tint="-0.14996795556505021"/>
      </right>
      <top style="medium">
        <color theme="0" tint="-0.14996795556505021"/>
      </top>
      <bottom style="medium">
        <color indexed="64"/>
      </bottom>
      <diagonal/>
    </border>
    <border>
      <left style="medium">
        <color theme="0" tint="-0.14996795556505021"/>
      </left>
      <right style="medium">
        <color theme="0" tint="-0.14996795556505021"/>
      </right>
      <top style="medium">
        <color theme="0" tint="-0.14996795556505021"/>
      </top>
      <bottom style="medium">
        <color indexed="64"/>
      </bottom>
      <diagonal/>
    </border>
    <border diagonalUp="1" diagonalDown="1">
      <left style="medium">
        <color theme="0" tint="-0.14996795556505021"/>
      </left>
      <right style="medium">
        <color theme="0" tint="-0.14996795556505021"/>
      </right>
      <top style="medium">
        <color theme="0" tint="-0.14996795556505021"/>
      </top>
      <bottom style="medium">
        <color indexed="64"/>
      </bottom>
      <diagonal style="hair">
        <color indexed="64"/>
      </diagonal>
    </border>
    <border>
      <left style="medium">
        <color theme="0" tint="-0.14996795556505021"/>
      </left>
      <right style="medium">
        <color indexed="64"/>
      </right>
      <top style="medium">
        <color theme="0" tint="-0.14996795556505021"/>
      </top>
      <bottom style="medium">
        <color indexed="64"/>
      </bottom>
      <diagonal/>
    </border>
    <border>
      <left style="thin">
        <color theme="1"/>
      </left>
      <right/>
      <top style="thin">
        <color theme="0" tint="-0.14996795556505021"/>
      </top>
      <bottom style="thin">
        <color theme="0" tint="-0.14996795556505021"/>
      </bottom>
      <diagonal/>
    </border>
    <border>
      <left style="thin">
        <color theme="1"/>
      </left>
      <right/>
      <top style="thin">
        <color theme="0" tint="-0.14996795556505021"/>
      </top>
      <bottom style="thin">
        <color theme="1"/>
      </bottom>
      <diagonal/>
    </border>
    <border>
      <left style="medium">
        <color indexed="64"/>
      </left>
      <right/>
      <top style="thin">
        <color theme="1"/>
      </top>
      <bottom/>
      <diagonal/>
    </border>
    <border>
      <left/>
      <right style="medium">
        <color indexed="64"/>
      </right>
      <top style="thin">
        <color theme="1"/>
      </top>
      <bottom/>
      <diagonal/>
    </border>
    <border>
      <left style="medium">
        <color indexed="64"/>
      </left>
      <right/>
      <top/>
      <bottom style="medium">
        <color theme="0" tint="-0.14996795556505021"/>
      </bottom>
      <diagonal/>
    </border>
    <border>
      <left/>
      <right/>
      <top/>
      <bottom style="medium">
        <color theme="0" tint="-0.14996795556505021"/>
      </bottom>
      <diagonal/>
    </border>
    <border>
      <left/>
      <right style="medium">
        <color indexed="64"/>
      </right>
      <top/>
      <bottom style="medium">
        <color theme="0" tint="-0.14996795556505021"/>
      </bottom>
      <diagonal/>
    </border>
    <border>
      <left style="thin">
        <color theme="1"/>
      </left>
      <right/>
      <top style="thin">
        <color theme="0" tint="-0.14996795556505021"/>
      </top>
      <bottom/>
      <diagonal/>
    </border>
    <border>
      <left/>
      <right style="thin">
        <color theme="0" tint="-0.14996795556505021"/>
      </right>
      <top style="thin">
        <color theme="0" tint="-0.14996795556505021"/>
      </top>
      <bottom/>
      <diagonal/>
    </border>
    <border>
      <left style="thin">
        <color theme="1"/>
      </left>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right style="thin">
        <color theme="0" tint="-0.14996795556505021"/>
      </right>
      <top style="thin">
        <color theme="0" tint="-0.14996795556505021"/>
      </top>
      <bottom style="thin">
        <color theme="1"/>
      </bottom>
      <diagonal/>
    </border>
    <border>
      <left style="thin">
        <color theme="0" tint="-0.14996795556505021"/>
      </left>
      <right style="thin">
        <color auto="1"/>
      </right>
      <top style="thin">
        <color theme="1"/>
      </top>
      <bottom style="thin">
        <color theme="0" tint="-0.14996795556505021"/>
      </bottom>
      <diagonal/>
    </border>
    <border>
      <left style="thin">
        <color theme="0" tint="-0.14996795556505021"/>
      </left>
      <right style="thin">
        <color auto="1"/>
      </right>
      <top style="thin">
        <color theme="0" tint="-0.14996795556505021"/>
      </top>
      <bottom/>
      <diagonal/>
    </border>
    <border>
      <left style="thin">
        <color theme="0" tint="-0.14996795556505021"/>
      </left>
      <right style="thin">
        <color auto="1"/>
      </right>
      <top/>
      <bottom/>
      <diagonal/>
    </border>
    <border>
      <left style="thin">
        <color theme="0" tint="-0.14996795556505021"/>
      </left>
      <right style="thin">
        <color auto="1"/>
      </right>
      <top style="thin">
        <color theme="0" tint="-0.14996795556505021"/>
      </top>
      <bottom style="thin">
        <color theme="1"/>
      </bottom>
      <diagonal/>
    </border>
  </borders>
  <cellStyleXfs count="51">
    <xf numFmtId="0" fontId="0" fillId="0" borderId="0"/>
    <xf numFmtId="0" fontId="33" fillId="2"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0" fontId="35" fillId="20" borderId="1" applyNumberFormat="0" applyAlignment="0" applyProtection="0"/>
    <xf numFmtId="0" fontId="36" fillId="20" borderId="2" applyNumberFormat="0" applyAlignment="0" applyProtection="0"/>
    <xf numFmtId="0" fontId="37" fillId="7" borderId="2" applyNumberFormat="0" applyAlignment="0" applyProtection="0"/>
    <xf numFmtId="0" fontId="38" fillId="0" borderId="3" applyNumberFormat="0" applyFill="0" applyAlignment="0" applyProtection="0"/>
    <xf numFmtId="0" fontId="39" fillId="0" borderId="0" applyNumberFormat="0" applyFill="0" applyBorder="0" applyAlignment="0" applyProtection="0"/>
    <xf numFmtId="0" fontId="40" fillId="4" borderId="0" applyNumberFormat="0" applyBorder="0" applyAlignment="0" applyProtection="0"/>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1" fillId="21" borderId="0" applyNumberFormat="0" applyBorder="0" applyAlignment="0" applyProtection="0"/>
    <xf numFmtId="0" fontId="33" fillId="22" borderId="4" applyNumberFormat="0" applyFont="0" applyAlignment="0" applyProtection="0"/>
    <xf numFmtId="0" fontId="42" fillId="3" borderId="0" applyNumberFormat="0" applyBorder="0" applyAlignment="0" applyProtection="0"/>
    <xf numFmtId="0" fontId="33" fillId="0" borderId="0"/>
    <xf numFmtId="0" fontId="10" fillId="0" borderId="0"/>
    <xf numFmtId="0" fontId="10" fillId="0" borderId="0"/>
    <xf numFmtId="0" fontId="10" fillId="0" borderId="0"/>
    <xf numFmtId="0" fontId="18" fillId="0" borderId="0"/>
    <xf numFmtId="0" fontId="43" fillId="0" borderId="0" applyNumberFormat="0" applyFill="0" applyBorder="0" applyAlignment="0" applyProtection="0"/>
    <xf numFmtId="0" fontId="44" fillId="0" borderId="5" applyNumberFormat="0" applyFill="0" applyAlignment="0" applyProtection="0"/>
    <xf numFmtId="0" fontId="45" fillId="0" borderId="6" applyNumberFormat="0" applyFill="0" applyAlignment="0" applyProtection="0"/>
    <xf numFmtId="0" fontId="46" fillId="0" borderId="7" applyNumberFormat="0" applyFill="0" applyAlignment="0" applyProtection="0"/>
    <xf numFmtId="0" fontId="46" fillId="0" borderId="0" applyNumberFormat="0" applyFill="0" applyBorder="0" applyAlignment="0" applyProtection="0"/>
    <xf numFmtId="0" fontId="47" fillId="0" borderId="8" applyNumberFormat="0" applyFill="0" applyAlignment="0" applyProtection="0"/>
    <xf numFmtId="0" fontId="48" fillId="0" borderId="0" applyNumberFormat="0" applyFill="0" applyBorder="0" applyAlignment="0" applyProtection="0"/>
    <xf numFmtId="0" fontId="49" fillId="23" borderId="9" applyNumberFormat="0" applyAlignment="0" applyProtection="0"/>
    <xf numFmtId="0" fontId="60" fillId="0" borderId="0"/>
    <xf numFmtId="0" fontId="1" fillId="0" borderId="0"/>
  </cellStyleXfs>
  <cellXfs count="820">
    <xf numFmtId="0" fontId="0" fillId="0" borderId="0" xfId="0"/>
    <xf numFmtId="0" fontId="6" fillId="0" borderId="0" xfId="0" applyFont="1" applyAlignment="1">
      <alignment vertical="center"/>
    </xf>
    <xf numFmtId="0" fontId="0" fillId="0" borderId="0" xfId="0" applyAlignment="1">
      <alignment vertical="center"/>
    </xf>
    <xf numFmtId="49" fontId="4" fillId="0" borderId="10"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8" fillId="0" borderId="13" xfId="0" applyNumberFormat="1" applyFont="1" applyBorder="1" applyAlignment="1">
      <alignment horizontal="right" vertical="center"/>
    </xf>
    <xf numFmtId="49" fontId="8" fillId="0" borderId="14" xfId="0" applyNumberFormat="1" applyFont="1" applyBorder="1" applyAlignment="1">
      <alignment horizontal="right" vertical="center"/>
    </xf>
    <xf numFmtId="0" fontId="8" fillId="0" borderId="15" xfId="0" applyFont="1" applyBorder="1" applyAlignment="1">
      <alignment horizontal="right" vertical="center"/>
    </xf>
    <xf numFmtId="0" fontId="8" fillId="0" borderId="16" xfId="0" applyFont="1" applyBorder="1" applyAlignment="1">
      <alignment horizontal="right" vertical="center"/>
    </xf>
    <xf numFmtId="0" fontId="9" fillId="0" borderId="0" xfId="0" applyFont="1" applyAlignment="1">
      <alignment vertical="center"/>
    </xf>
    <xf numFmtId="49" fontId="8" fillId="0" borderId="17" xfId="0" applyNumberFormat="1" applyFont="1" applyBorder="1" applyAlignment="1">
      <alignment vertical="center"/>
    </xf>
    <xf numFmtId="0" fontId="8" fillId="0" borderId="0" xfId="0" applyFont="1" applyBorder="1" applyAlignment="1">
      <alignment vertical="center"/>
    </xf>
    <xf numFmtId="3" fontId="8" fillId="0" borderId="18" xfId="0" applyNumberFormat="1" applyFont="1" applyBorder="1" applyAlignment="1">
      <alignment vertical="center"/>
    </xf>
    <xf numFmtId="3" fontId="8" fillId="0" borderId="19" xfId="0" applyNumberFormat="1" applyFont="1" applyBorder="1" applyAlignment="1">
      <alignment vertical="center"/>
    </xf>
    <xf numFmtId="0" fontId="8" fillId="0" borderId="19" xfId="0" applyFont="1" applyBorder="1" applyAlignment="1">
      <alignment vertical="center"/>
    </xf>
    <xf numFmtId="0" fontId="8" fillId="0" borderId="0" xfId="0" applyFont="1" applyBorder="1" applyAlignment="1">
      <alignment vertical="top"/>
    </xf>
    <xf numFmtId="0" fontId="8" fillId="0" borderId="18" xfId="0" applyFont="1" applyBorder="1" applyAlignment="1">
      <alignment vertical="top"/>
    </xf>
    <xf numFmtId="3" fontId="8" fillId="0" borderId="18" xfId="0" applyNumberFormat="1" applyFont="1" applyBorder="1" applyAlignment="1">
      <alignment vertical="top"/>
    </xf>
    <xf numFmtId="3" fontId="8" fillId="0" borderId="19" xfId="0" applyNumberFormat="1" applyFont="1" applyBorder="1" applyAlignment="1">
      <alignment vertical="top"/>
    </xf>
    <xf numFmtId="0" fontId="9" fillId="0" borderId="0" xfId="0" applyFont="1" applyAlignment="1">
      <alignment vertical="top"/>
    </xf>
    <xf numFmtId="0" fontId="8" fillId="0" borderId="20" xfId="0" applyFont="1" applyBorder="1" applyAlignment="1">
      <alignment vertical="center"/>
    </xf>
    <xf numFmtId="0" fontId="3" fillId="0" borderId="18" xfId="0" applyFont="1" applyBorder="1" applyAlignment="1">
      <alignment horizontal="right" vertical="center"/>
    </xf>
    <xf numFmtId="0" fontId="3" fillId="0" borderId="20" xfId="0" applyFont="1" applyBorder="1" applyAlignment="1">
      <alignment horizontal="right" vertical="center"/>
    </xf>
    <xf numFmtId="49" fontId="8" fillId="0" borderId="17" xfId="0" applyNumberFormat="1" applyFont="1" applyBorder="1" applyAlignment="1">
      <alignment vertical="top"/>
    </xf>
    <xf numFmtId="49" fontId="0" fillId="0" borderId="0" xfId="0" applyNumberFormat="1" applyAlignment="1"/>
    <xf numFmtId="0" fontId="12" fillId="0" borderId="0" xfId="37" applyFont="1"/>
    <xf numFmtId="0" fontId="12" fillId="0" borderId="0" xfId="37" applyFont="1" applyBorder="1"/>
    <xf numFmtId="0" fontId="13" fillId="0" borderId="21" xfId="37" applyFont="1" applyBorder="1"/>
    <xf numFmtId="0" fontId="13" fillId="0" borderId="0" xfId="37" applyFont="1"/>
    <xf numFmtId="0" fontId="13" fillId="0" borderId="22" xfId="37" applyFont="1" applyBorder="1"/>
    <xf numFmtId="0" fontId="15" fillId="0" borderId="23" xfId="38" applyFont="1" applyBorder="1" applyAlignment="1">
      <alignment vertical="center"/>
    </xf>
    <xf numFmtId="0" fontId="15" fillId="0" borderId="24" xfId="38" applyFont="1" applyBorder="1" applyAlignment="1">
      <alignment vertical="center"/>
    </xf>
    <xf numFmtId="0" fontId="15" fillId="0" borderId="16" xfId="38" applyFont="1" applyBorder="1" applyAlignment="1">
      <alignment vertical="center"/>
    </xf>
    <xf numFmtId="0" fontId="15" fillId="0" borderId="25" xfId="38" applyFont="1" applyBorder="1" applyAlignment="1">
      <alignment vertical="center"/>
    </xf>
    <xf numFmtId="0" fontId="15" fillId="0" borderId="26" xfId="38" applyFont="1" applyBorder="1" applyAlignment="1">
      <alignment vertical="center"/>
    </xf>
    <xf numFmtId="0" fontId="15" fillId="0" borderId="27" xfId="38" applyFont="1" applyBorder="1" applyAlignment="1">
      <alignment vertical="center"/>
    </xf>
    <xf numFmtId="0" fontId="15" fillId="0" borderId="12" xfId="38" applyFont="1" applyBorder="1" applyAlignment="1">
      <alignment vertical="center"/>
    </xf>
    <xf numFmtId="0" fontId="15" fillId="0" borderId="28" xfId="38" applyFont="1" applyBorder="1" applyAlignment="1">
      <alignment vertical="center"/>
    </xf>
    <xf numFmtId="0" fontId="10" fillId="0" borderId="28" xfId="38" applyBorder="1"/>
    <xf numFmtId="0" fontId="10" fillId="0" borderId="10" xfId="38" applyBorder="1"/>
    <xf numFmtId="0" fontId="10" fillId="0" borderId="29" xfId="38" applyBorder="1"/>
    <xf numFmtId="0" fontId="10" fillId="0" borderId="11" xfId="38" applyBorder="1"/>
    <xf numFmtId="0" fontId="10" fillId="0" borderId="0" xfId="38" applyBorder="1"/>
    <xf numFmtId="0" fontId="10" fillId="0" borderId="23" xfId="38" applyBorder="1"/>
    <xf numFmtId="0" fontId="10" fillId="0" borderId="24" xfId="38" applyBorder="1"/>
    <xf numFmtId="0" fontId="10" fillId="0" borderId="30" xfId="38" applyBorder="1"/>
    <xf numFmtId="168" fontId="14" fillId="0" borderId="31" xfId="38" applyNumberFormat="1" applyFont="1" applyBorder="1"/>
    <xf numFmtId="0" fontId="10" fillId="0" borderId="31" xfId="38" applyBorder="1"/>
    <xf numFmtId="0" fontId="14" fillId="0" borderId="32" xfId="38" applyFont="1" applyBorder="1"/>
    <xf numFmtId="0" fontId="9" fillId="0" borderId="0" xfId="39" applyFont="1" applyBorder="1" applyAlignment="1">
      <alignment vertical="center"/>
    </xf>
    <xf numFmtId="0" fontId="9" fillId="0" borderId="0" xfId="39" applyFont="1" applyBorder="1"/>
    <xf numFmtId="0" fontId="9" fillId="0" borderId="0" xfId="39" applyFont="1" applyBorder="1" applyAlignment="1">
      <alignment horizontal="right" indent="1"/>
    </xf>
    <xf numFmtId="0" fontId="9" fillId="0" borderId="28" xfId="39" applyFont="1" applyBorder="1"/>
    <xf numFmtId="0" fontId="9" fillId="0" borderId="28" xfId="39" applyFont="1" applyBorder="1" applyAlignment="1">
      <alignment horizontal="right" indent="1"/>
    </xf>
    <xf numFmtId="0" fontId="9" fillId="0" borderId="10" xfId="39" applyFont="1" applyBorder="1"/>
    <xf numFmtId="0" fontId="9" fillId="0" borderId="29" xfId="39" applyFont="1" applyBorder="1"/>
    <xf numFmtId="0" fontId="9" fillId="0" borderId="12" xfId="39" applyFont="1" applyBorder="1"/>
    <xf numFmtId="0" fontId="9" fillId="0" borderId="24" xfId="39" applyFont="1" applyBorder="1"/>
    <xf numFmtId="0" fontId="9" fillId="0" borderId="24" xfId="39" applyFont="1" applyBorder="1" applyAlignment="1">
      <alignment horizontal="right" indent="1"/>
    </xf>
    <xf numFmtId="0" fontId="9" fillId="0" borderId="30" xfId="39" applyFont="1" applyBorder="1"/>
    <xf numFmtId="0" fontId="9" fillId="0" borderId="31" xfId="39" applyFont="1" applyBorder="1"/>
    <xf numFmtId="0" fontId="9" fillId="0" borderId="23" xfId="39" applyFont="1" applyBorder="1"/>
    <xf numFmtId="0" fontId="13" fillId="0" borderId="33" xfId="37" applyFont="1" applyBorder="1"/>
    <xf numFmtId="0" fontId="13" fillId="0" borderId="34" xfId="37" applyFont="1" applyBorder="1"/>
    <xf numFmtId="0" fontId="13" fillId="0" borderId="35" xfId="37" applyFont="1" applyBorder="1"/>
    <xf numFmtId="0" fontId="4" fillId="0" borderId="36"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9" xfId="0" applyFont="1" applyBorder="1"/>
    <xf numFmtId="0" fontId="4" fillId="0" borderId="40" xfId="0" applyFont="1" applyBorder="1"/>
    <xf numFmtId="0" fontId="4" fillId="0" borderId="41" xfId="0" applyFont="1" applyBorder="1"/>
    <xf numFmtId="0" fontId="4" fillId="0" borderId="39" xfId="0" applyFont="1" applyBorder="1" applyAlignment="1">
      <alignment vertical="center"/>
    </xf>
    <xf numFmtId="0" fontId="4" fillId="0" borderId="40" xfId="0" applyFont="1" applyBorder="1" applyAlignment="1">
      <alignment vertical="center"/>
    </xf>
    <xf numFmtId="0" fontId="4" fillId="0" borderId="41" xfId="0" applyFont="1" applyBorder="1" applyAlignment="1">
      <alignment vertical="center"/>
    </xf>
    <xf numFmtId="0" fontId="4" fillId="0" borderId="42" xfId="0" applyFont="1" applyBorder="1" applyAlignment="1">
      <alignment vertical="center"/>
    </xf>
    <xf numFmtId="0" fontId="4" fillId="0" borderId="43" xfId="0" applyFont="1" applyBorder="1" applyAlignment="1">
      <alignment vertical="center"/>
    </xf>
    <xf numFmtId="0" fontId="4" fillId="0" borderId="44" xfId="0" applyFont="1" applyBorder="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47" xfId="0" applyFont="1" applyBorder="1" applyAlignment="1">
      <alignment vertical="center"/>
    </xf>
    <xf numFmtId="49" fontId="4" fillId="0" borderId="46" xfId="0" applyNumberFormat="1" applyFont="1" applyBorder="1" applyAlignment="1">
      <alignment vertical="center"/>
    </xf>
    <xf numFmtId="0" fontId="4" fillId="0" borderId="48" xfId="0" applyFont="1" applyBorder="1"/>
    <xf numFmtId="49" fontId="4" fillId="0" borderId="40" xfId="0" applyNumberFormat="1" applyFont="1" applyBorder="1"/>
    <xf numFmtId="0" fontId="16" fillId="0" borderId="0" xfId="37" applyFont="1" applyBorder="1"/>
    <xf numFmtId="0" fontId="16" fillId="0" borderId="0" xfId="37" applyFont="1"/>
    <xf numFmtId="0" fontId="18" fillId="0" borderId="0" xfId="37" applyFont="1" applyBorder="1"/>
    <xf numFmtId="0" fontId="18" fillId="0" borderId="0" xfId="37" applyFont="1"/>
    <xf numFmtId="0" fontId="19" fillId="0" borderId="0" xfId="37" applyFont="1" applyBorder="1"/>
    <xf numFmtId="0" fontId="13" fillId="0" borderId="0" xfId="37" applyFont="1" applyBorder="1"/>
    <xf numFmtId="0" fontId="18" fillId="0" borderId="0" xfId="0" applyFont="1"/>
    <xf numFmtId="0" fontId="18" fillId="0" borderId="0" xfId="0" applyFont="1" applyAlignment="1">
      <alignment vertical="center"/>
    </xf>
    <xf numFmtId="0" fontId="18" fillId="0" borderId="0" xfId="0" applyFont="1" applyAlignment="1">
      <alignment horizontal="right"/>
    </xf>
    <xf numFmtId="0" fontId="15" fillId="0" borderId="0" xfId="38" applyFont="1" applyBorder="1" applyAlignment="1">
      <alignment vertical="center"/>
    </xf>
    <xf numFmtId="49" fontId="17" fillId="0" borderId="57" xfId="0" applyNumberFormat="1" applyFont="1" applyBorder="1" applyAlignment="1">
      <alignment horizontal="left" vertical="center"/>
    </xf>
    <xf numFmtId="49" fontId="16" fillId="0" borderId="0" xfId="0" applyNumberFormat="1" applyFont="1" applyAlignment="1">
      <alignment horizontal="left" vertical="center"/>
    </xf>
    <xf numFmtId="49" fontId="16" fillId="0" borderId="55" xfId="0" applyNumberFormat="1" applyFont="1" applyBorder="1" applyAlignment="1">
      <alignment horizontal="left" vertical="center"/>
    </xf>
    <xf numFmtId="49" fontId="18" fillId="0" borderId="56" xfId="0" applyNumberFormat="1" applyFont="1" applyBorder="1" applyAlignment="1">
      <alignment horizontal="left" vertical="center"/>
    </xf>
    <xf numFmtId="49" fontId="16" fillId="0" borderId="54" xfId="0" applyNumberFormat="1" applyFont="1" applyBorder="1" applyAlignment="1">
      <alignment horizontal="left" vertical="center"/>
    </xf>
    <xf numFmtId="49" fontId="16" fillId="0" borderId="14" xfId="0" applyNumberFormat="1" applyFont="1" applyBorder="1" applyAlignment="1">
      <alignment horizontal="left" vertical="center"/>
    </xf>
    <xf numFmtId="49" fontId="16" fillId="0" borderId="0" xfId="0" applyNumberFormat="1" applyFont="1" applyAlignment="1">
      <alignment horizontal="left"/>
    </xf>
    <xf numFmtId="49" fontId="16" fillId="0" borderId="18" xfId="0" applyNumberFormat="1" applyFont="1" applyBorder="1" applyAlignment="1">
      <alignment horizontal="left"/>
    </xf>
    <xf numFmtId="49" fontId="22" fillId="0" borderId="0" xfId="31" applyNumberFormat="1" applyFont="1" applyAlignment="1" applyProtection="1">
      <alignment horizontal="left"/>
    </xf>
    <xf numFmtId="0" fontId="16" fillId="0" borderId="0" xfId="0" applyFont="1"/>
    <xf numFmtId="0" fontId="16" fillId="0" borderId="0" xfId="0" applyFont="1" applyAlignment="1">
      <alignment horizontal="justify" wrapText="1"/>
    </xf>
    <xf numFmtId="0" fontId="16" fillId="0" borderId="32" xfId="0" applyFont="1" applyBorder="1"/>
    <xf numFmtId="0" fontId="16" fillId="0" borderId="0" xfId="0" applyFont="1" applyBorder="1"/>
    <xf numFmtId="0" fontId="16" fillId="0" borderId="59" xfId="0" applyFont="1" applyBorder="1"/>
    <xf numFmtId="0" fontId="16" fillId="0" borderId="60" xfId="0" applyFont="1" applyBorder="1"/>
    <xf numFmtId="0" fontId="16" fillId="0" borderId="28" xfId="0" applyFont="1" applyBorder="1" applyAlignment="1">
      <alignment vertical="center"/>
    </xf>
    <xf numFmtId="0" fontId="16" fillId="0" borderId="23" xfId="0" applyFont="1" applyBorder="1" applyAlignment="1">
      <alignment horizontal="right" vertical="center" wrapText="1"/>
    </xf>
    <xf numFmtId="0" fontId="16" fillId="0" borderId="24" xfId="0" applyFont="1" applyBorder="1" applyAlignment="1">
      <alignment horizontal="right" vertical="center" wrapText="1"/>
    </xf>
    <xf numFmtId="0" fontId="16" fillId="0" borderId="24" xfId="0" applyFont="1" applyBorder="1" applyAlignment="1">
      <alignment vertical="center"/>
    </xf>
    <xf numFmtId="0" fontId="16" fillId="0" borderId="30" xfId="0" applyFont="1" applyBorder="1" applyAlignment="1">
      <alignment vertical="center"/>
    </xf>
    <xf numFmtId="0" fontId="16" fillId="0" borderId="25" xfId="0" applyFont="1" applyBorder="1" applyAlignment="1">
      <alignment vertical="center"/>
    </xf>
    <xf numFmtId="0" fontId="16" fillId="0" borderId="13" xfId="0" applyFont="1" applyBorder="1" applyAlignment="1">
      <alignment vertical="center"/>
    </xf>
    <xf numFmtId="0" fontId="16" fillId="0" borderId="27" xfId="0" applyFont="1" applyBorder="1" applyAlignment="1">
      <alignment vertical="center"/>
    </xf>
    <xf numFmtId="0" fontId="16" fillId="0" borderId="65" xfId="0" applyFont="1" applyBorder="1" applyAlignment="1">
      <alignment vertical="center"/>
    </xf>
    <xf numFmtId="0" fontId="16" fillId="0" borderId="10" xfId="0" applyFont="1" applyBorder="1" applyAlignment="1">
      <alignment vertical="center"/>
    </xf>
    <xf numFmtId="0" fontId="17" fillId="0" borderId="66" xfId="0" applyFont="1" applyBorder="1" applyAlignment="1">
      <alignment vertical="center"/>
    </xf>
    <xf numFmtId="0" fontId="17" fillId="0" borderId="17" xfId="0" applyFont="1" applyBorder="1" applyAlignment="1">
      <alignment vertical="center"/>
    </xf>
    <xf numFmtId="0" fontId="16" fillId="0" borderId="67" xfId="0" applyFont="1" applyBorder="1" applyAlignment="1">
      <alignment vertical="center"/>
    </xf>
    <xf numFmtId="0" fontId="16" fillId="0" borderId="68" xfId="0" applyFont="1" applyBorder="1" applyAlignment="1">
      <alignment vertical="center"/>
    </xf>
    <xf numFmtId="0" fontId="16" fillId="0" borderId="66" xfId="0" applyFont="1" applyBorder="1" applyAlignment="1">
      <alignment vertical="center"/>
    </xf>
    <xf numFmtId="0" fontId="16" fillId="0" borderId="17" xfId="0" applyFont="1" applyBorder="1" applyAlignment="1">
      <alignment vertical="center"/>
    </xf>
    <xf numFmtId="0" fontId="17" fillId="0" borderId="24" xfId="0" applyFont="1" applyBorder="1" applyAlignment="1">
      <alignment vertical="center"/>
    </xf>
    <xf numFmtId="0" fontId="17" fillId="0" borderId="30" xfId="0" applyFont="1" applyBorder="1" applyAlignment="1">
      <alignment vertical="center"/>
    </xf>
    <xf numFmtId="0" fontId="16" fillId="0" borderId="70" xfId="0" applyFont="1" applyBorder="1" applyAlignment="1">
      <alignment vertical="center"/>
    </xf>
    <xf numFmtId="0" fontId="16" fillId="0" borderId="71" xfId="0" applyFont="1" applyBorder="1" applyAlignment="1">
      <alignment vertical="center"/>
    </xf>
    <xf numFmtId="0" fontId="16" fillId="0" borderId="11" xfId="0" applyFont="1" applyBorder="1"/>
    <xf numFmtId="0" fontId="16" fillId="0" borderId="53" xfId="0" applyFont="1" applyBorder="1"/>
    <xf numFmtId="0" fontId="16" fillId="0" borderId="28" xfId="0" applyFont="1" applyBorder="1"/>
    <xf numFmtId="0" fontId="16" fillId="0" borderId="10" xfId="0" applyFont="1" applyBorder="1"/>
    <xf numFmtId="0" fontId="16" fillId="0" borderId="51" xfId="0" applyFont="1" applyBorder="1"/>
    <xf numFmtId="0" fontId="16" fillId="0" borderId="12" xfId="0" applyFont="1" applyBorder="1"/>
    <xf numFmtId="0" fontId="16" fillId="0" borderId="24" xfId="0" applyFont="1" applyBorder="1"/>
    <xf numFmtId="0" fontId="16" fillId="0" borderId="30" xfId="0" applyFont="1" applyBorder="1"/>
    <xf numFmtId="0" fontId="16" fillId="0" borderId="61" xfId="0" applyFont="1" applyBorder="1"/>
    <xf numFmtId="0" fontId="16" fillId="0" borderId="62" xfId="0" applyFont="1" applyBorder="1"/>
    <xf numFmtId="0" fontId="16" fillId="0" borderId="23" xfId="0" applyFont="1" applyBorder="1"/>
    <xf numFmtId="0" fontId="16" fillId="0" borderId="12" xfId="0" applyFont="1" applyBorder="1" applyAlignment="1">
      <alignment horizontal="justify" vertical="center" wrapText="1"/>
    </xf>
    <xf numFmtId="0" fontId="16" fillId="0" borderId="28" xfId="0" applyFont="1" applyBorder="1" applyAlignment="1">
      <alignment horizontal="justify" vertical="center" wrapText="1"/>
    </xf>
    <xf numFmtId="0" fontId="16" fillId="0" borderId="24"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25" xfId="0" applyFont="1" applyBorder="1" applyAlignment="1">
      <alignment horizontal="justify" vertical="center" wrapText="1"/>
    </xf>
    <xf numFmtId="0" fontId="17" fillId="0" borderId="20" xfId="0" applyFont="1" applyBorder="1" applyAlignment="1">
      <alignment horizontal="justify" vertical="center" wrapText="1"/>
    </xf>
    <xf numFmtId="0" fontId="17" fillId="0" borderId="66" xfId="0" applyFont="1" applyBorder="1" applyAlignment="1">
      <alignment horizontal="justify" vertical="center" wrapText="1"/>
    </xf>
    <xf numFmtId="0" fontId="16" fillId="0" borderId="20" xfId="0" applyFont="1" applyBorder="1" applyAlignment="1">
      <alignment horizontal="justify" vertical="center" wrapText="1"/>
    </xf>
    <xf numFmtId="0" fontId="16" fillId="0" borderId="66" xfId="0" applyFont="1" applyBorder="1" applyAlignment="1">
      <alignment horizontal="justify" vertical="center" wrapText="1"/>
    </xf>
    <xf numFmtId="0" fontId="16" fillId="0" borderId="14" xfId="0" applyFont="1" applyBorder="1" applyAlignment="1">
      <alignment vertical="center"/>
    </xf>
    <xf numFmtId="0" fontId="16" fillId="0" borderId="11" xfId="0" applyFont="1" applyBorder="1" applyAlignment="1">
      <alignment vertical="center"/>
    </xf>
    <xf numFmtId="0" fontId="16" fillId="0" borderId="12" xfId="0" applyFont="1" applyBorder="1" applyAlignment="1">
      <alignment vertical="center"/>
    </xf>
    <xf numFmtId="0" fontId="16" fillId="0" borderId="74" xfId="0" applyFont="1" applyBorder="1" applyAlignment="1">
      <alignment vertical="center"/>
    </xf>
    <xf numFmtId="0" fontId="16" fillId="0" borderId="75" xfId="0" applyFont="1" applyBorder="1" applyAlignment="1">
      <alignment vertical="center"/>
    </xf>
    <xf numFmtId="0" fontId="16" fillId="0" borderId="76" xfId="0" applyFont="1" applyBorder="1" applyAlignment="1">
      <alignment vertical="center"/>
    </xf>
    <xf numFmtId="0" fontId="16" fillId="0" borderId="77" xfId="0" applyFont="1" applyBorder="1" applyAlignment="1">
      <alignment vertical="center"/>
    </xf>
    <xf numFmtId="0" fontId="16" fillId="0" borderId="23" xfId="0" applyFont="1" applyBorder="1" applyAlignment="1">
      <alignment vertical="center"/>
    </xf>
    <xf numFmtId="0" fontId="16" fillId="0" borderId="78" xfId="0" applyFont="1" applyBorder="1" applyAlignment="1">
      <alignment vertical="center"/>
    </xf>
    <xf numFmtId="0" fontId="16" fillId="0" borderId="79" xfId="0" applyFont="1" applyBorder="1" applyAlignment="1">
      <alignment vertical="center"/>
    </xf>
    <xf numFmtId="0" fontId="16" fillId="0" borderId="11" xfId="0" applyFont="1" applyBorder="1" applyAlignment="1">
      <alignment horizontal="left" vertical="center"/>
    </xf>
    <xf numFmtId="0" fontId="16" fillId="0" borderId="10" xfId="0" applyFont="1" applyBorder="1" applyAlignment="1">
      <alignment horizontal="left" vertical="center"/>
    </xf>
    <xf numFmtId="0" fontId="16" fillId="0" borderId="30" xfId="0" applyFont="1" applyBorder="1" applyAlignment="1">
      <alignment horizontal="left" vertical="center"/>
    </xf>
    <xf numFmtId="0" fontId="16" fillId="0" borderId="32" xfId="0" applyFont="1" applyBorder="1" applyAlignment="1">
      <alignment horizontal="left" vertical="center"/>
    </xf>
    <xf numFmtId="0" fontId="16" fillId="0" borderId="32" xfId="0" applyFont="1" applyBorder="1" applyAlignment="1">
      <alignment vertical="center"/>
    </xf>
    <xf numFmtId="0" fontId="16" fillId="0" borderId="0" xfId="0" applyFont="1" applyAlignment="1">
      <alignment vertical="center"/>
    </xf>
    <xf numFmtId="0" fontId="16" fillId="0" borderId="82" xfId="0" applyFont="1" applyBorder="1" applyAlignment="1">
      <alignment vertical="center"/>
    </xf>
    <xf numFmtId="0" fontId="16" fillId="0" borderId="83" xfId="0" applyFont="1" applyBorder="1" applyAlignment="1">
      <alignment vertical="center"/>
    </xf>
    <xf numFmtId="0" fontId="0" fillId="0" borderId="0" xfId="0" applyBorder="1"/>
    <xf numFmtId="0" fontId="18" fillId="0" borderId="84" xfId="37" applyFont="1" applyBorder="1" applyAlignment="1">
      <alignment vertical="center"/>
    </xf>
    <xf numFmtId="0" fontId="18" fillId="0" borderId="85" xfId="37" applyFont="1" applyBorder="1" applyAlignment="1">
      <alignment vertical="center"/>
    </xf>
    <xf numFmtId="0" fontId="2" fillId="0" borderId="39" xfId="0" applyFont="1" applyBorder="1" applyAlignment="1">
      <alignment vertical="center"/>
    </xf>
    <xf numFmtId="0" fontId="26" fillId="0" borderId="39" xfId="0" applyFont="1" applyBorder="1" applyAlignment="1">
      <alignment vertical="center"/>
    </xf>
    <xf numFmtId="166" fontId="2" fillId="0" borderId="39" xfId="0" applyNumberFormat="1" applyFont="1" applyBorder="1" applyAlignment="1">
      <alignment horizontal="center" vertical="center"/>
    </xf>
    <xf numFmtId="49" fontId="26" fillId="0" borderId="40" xfId="0" applyNumberFormat="1" applyFont="1" applyBorder="1" applyAlignment="1">
      <alignment vertical="center"/>
    </xf>
    <xf numFmtId="4" fontId="2" fillId="0" borderId="41" xfId="0" applyNumberFormat="1" applyFont="1" applyBorder="1" applyAlignment="1">
      <alignment vertical="center"/>
    </xf>
    <xf numFmtId="4" fontId="26" fillId="0" borderId="41" xfId="0" applyNumberFormat="1" applyFont="1" applyBorder="1" applyAlignment="1">
      <alignment vertical="center"/>
    </xf>
    <xf numFmtId="0" fontId="26" fillId="0" borderId="41" xfId="0" applyFont="1" applyBorder="1" applyAlignment="1">
      <alignment vertical="center"/>
    </xf>
    <xf numFmtId="0" fontId="26" fillId="0" borderId="42" xfId="0" applyFont="1" applyBorder="1" applyAlignment="1">
      <alignment vertical="center"/>
    </xf>
    <xf numFmtId="0" fontId="26" fillId="0" borderId="45" xfId="0" applyFont="1" applyBorder="1" applyAlignment="1">
      <alignment vertical="center"/>
    </xf>
    <xf numFmtId="166" fontId="2" fillId="0" borderId="45" xfId="0" applyNumberFormat="1" applyFont="1" applyBorder="1" applyAlignment="1">
      <alignment horizontal="center" vertical="center"/>
    </xf>
    <xf numFmtId="49" fontId="26" fillId="0" borderId="46" xfId="0" applyNumberFormat="1" applyFont="1" applyBorder="1" applyAlignment="1">
      <alignment vertical="center"/>
    </xf>
    <xf numFmtId="49" fontId="26" fillId="0" borderId="41" xfId="0" applyNumberFormat="1" applyFont="1" applyBorder="1" applyAlignment="1">
      <alignment vertical="center"/>
    </xf>
    <xf numFmtId="3" fontId="26" fillId="0" borderId="41" xfId="0" applyNumberFormat="1" applyFont="1" applyBorder="1" applyAlignment="1">
      <alignment vertical="center"/>
    </xf>
    <xf numFmtId="0" fontId="26" fillId="0" borderId="47" xfId="0" applyFont="1" applyBorder="1" applyAlignment="1">
      <alignment vertical="center"/>
    </xf>
    <xf numFmtId="0" fontId="26" fillId="0" borderId="44" xfId="0" applyFont="1" applyBorder="1" applyAlignment="1">
      <alignment vertical="center"/>
    </xf>
    <xf numFmtId="49" fontId="26" fillId="0" borderId="39" xfId="0" applyNumberFormat="1" applyFont="1" applyBorder="1" applyAlignment="1">
      <alignment vertical="center"/>
    </xf>
    <xf numFmtId="49" fontId="2" fillId="0" borderId="43" xfId="0" applyNumberFormat="1" applyFont="1" applyBorder="1" applyAlignment="1">
      <alignment vertical="center"/>
    </xf>
    <xf numFmtId="0" fontId="2" fillId="0" borderId="42" xfId="0" applyFont="1" applyBorder="1" applyAlignment="1">
      <alignment vertical="center"/>
    </xf>
    <xf numFmtId="49" fontId="27" fillId="0" borderId="42" xfId="0" applyNumberFormat="1" applyFont="1" applyBorder="1" applyAlignment="1">
      <alignment horizontal="left" vertical="center" wrapText="1"/>
    </xf>
    <xf numFmtId="49" fontId="27" fillId="0" borderId="45" xfId="0" applyNumberFormat="1" applyFont="1" applyBorder="1" applyAlignment="1">
      <alignment vertical="center" wrapText="1"/>
    </xf>
    <xf numFmtId="49" fontId="27" fillId="0" borderId="39" xfId="0" applyNumberFormat="1" applyFont="1" applyBorder="1" applyAlignment="1">
      <alignment vertical="center" wrapText="1"/>
    </xf>
    <xf numFmtId="0" fontId="16" fillId="26" borderId="86" xfId="0" applyFont="1" applyFill="1" applyBorder="1" applyAlignment="1">
      <alignment horizontal="center" wrapText="1"/>
    </xf>
    <xf numFmtId="0" fontId="17" fillId="0" borderId="87" xfId="0" applyFont="1" applyBorder="1" applyAlignment="1">
      <alignment vertical="top" wrapText="1"/>
    </xf>
    <xf numFmtId="0" fontId="16" fillId="0" borderId="88" xfId="0" applyFont="1" applyBorder="1" applyAlignment="1">
      <alignment vertical="top" wrapText="1"/>
    </xf>
    <xf numFmtId="0" fontId="16" fillId="0" borderId="89" xfId="0" applyFont="1" applyBorder="1" applyAlignment="1">
      <alignment vertical="top" wrapText="1"/>
    </xf>
    <xf numFmtId="0" fontId="17" fillId="0" borderId="90" xfId="0" applyFont="1" applyBorder="1" applyAlignment="1">
      <alignment vertical="top" wrapText="1"/>
    </xf>
    <xf numFmtId="0" fontId="16" fillId="0" borderId="91" xfId="0" applyFont="1" applyBorder="1" applyAlignment="1">
      <alignment vertical="top" wrapText="1"/>
    </xf>
    <xf numFmtId="170" fontId="16" fillId="0" borderId="91" xfId="0" applyNumberFormat="1" applyFont="1" applyBorder="1" applyAlignment="1">
      <alignment vertical="top" wrapText="1"/>
    </xf>
    <xf numFmtId="0" fontId="16" fillId="0" borderId="92" xfId="0" applyFont="1" applyBorder="1" applyAlignment="1">
      <alignment vertical="top" wrapText="1"/>
    </xf>
    <xf numFmtId="0" fontId="16" fillId="0" borderId="90" xfId="0" applyFont="1" applyBorder="1" applyAlignment="1">
      <alignment wrapText="1"/>
    </xf>
    <xf numFmtId="0" fontId="17" fillId="27" borderId="93" xfId="0" applyFont="1" applyFill="1" applyBorder="1" applyAlignment="1">
      <alignment vertical="top" wrapText="1"/>
    </xf>
    <xf numFmtId="0" fontId="17" fillId="0" borderId="94" xfId="0" applyFont="1" applyBorder="1" applyAlignment="1">
      <alignment vertical="top" wrapText="1"/>
    </xf>
    <xf numFmtId="0" fontId="16" fillId="0" borderId="95" xfId="0" applyFont="1" applyBorder="1" applyAlignment="1">
      <alignment vertical="top" wrapText="1"/>
    </xf>
    <xf numFmtId="0" fontId="16" fillId="0" borderId="96" xfId="0" applyFont="1" applyBorder="1" applyAlignment="1">
      <alignment vertical="top" wrapText="1"/>
    </xf>
    <xf numFmtId="0" fontId="17" fillId="0" borderId="0" xfId="40" applyFont="1" applyFill="1" applyBorder="1" applyAlignment="1">
      <alignment vertical="top" wrapText="1"/>
    </xf>
    <xf numFmtId="0" fontId="17" fillId="0" borderId="0" xfId="40" applyFont="1" applyAlignment="1">
      <alignment vertical="top" wrapText="1"/>
    </xf>
    <xf numFmtId="0" fontId="16" fillId="0" borderId="0" xfId="40" applyFont="1" applyAlignment="1">
      <alignment vertical="top" wrapText="1"/>
    </xf>
    <xf numFmtId="0" fontId="16" fillId="0" borderId="0" xfId="40" applyFont="1" applyAlignment="1">
      <alignment wrapText="1"/>
    </xf>
    <xf numFmtId="0" fontId="16" fillId="0" borderId="91" xfId="0" applyFont="1" applyBorder="1" applyAlignment="1">
      <alignment wrapText="1"/>
    </xf>
    <xf numFmtId="0" fontId="16" fillId="0" borderId="92" xfId="0" applyFont="1" applyBorder="1" applyAlignment="1">
      <alignment wrapText="1"/>
    </xf>
    <xf numFmtId="0" fontId="16" fillId="27" borderId="93" xfId="0" applyFont="1" applyFill="1" applyBorder="1" applyAlignment="1">
      <alignment wrapText="1"/>
    </xf>
    <xf numFmtId="0" fontId="16" fillId="0" borderId="0" xfId="40" applyFont="1" applyFill="1" applyBorder="1" applyAlignment="1">
      <alignment vertical="top" wrapText="1"/>
    </xf>
    <xf numFmtId="0" fontId="30" fillId="27" borderId="97" xfId="0" applyFont="1" applyFill="1" applyBorder="1" applyAlignment="1">
      <alignment vertical="top" wrapText="1"/>
    </xf>
    <xf numFmtId="0" fontId="30" fillId="0" borderId="0" xfId="40" applyFont="1" applyFill="1" applyBorder="1" applyAlignment="1">
      <alignment vertical="top" wrapText="1"/>
    </xf>
    <xf numFmtId="0" fontId="17" fillId="0" borderId="0" xfId="40" applyFont="1" applyAlignment="1">
      <alignment wrapText="1"/>
    </xf>
    <xf numFmtId="0" fontId="3" fillId="0" borderId="23" xfId="0" applyFont="1" applyBorder="1" applyAlignment="1">
      <alignment vertical="top"/>
    </xf>
    <xf numFmtId="1" fontId="3" fillId="0" borderId="24" xfId="0" applyNumberFormat="1" applyFont="1" applyBorder="1" applyAlignment="1">
      <alignment vertical="top"/>
    </xf>
    <xf numFmtId="164" fontId="3" fillId="0" borderId="24" xfId="0" applyNumberFormat="1" applyFont="1" applyBorder="1" applyAlignment="1">
      <alignment vertical="top"/>
    </xf>
    <xf numFmtId="0" fontId="3" fillId="0" borderId="24" xfId="0" applyFont="1" applyBorder="1" applyAlignment="1">
      <alignment vertical="top"/>
    </xf>
    <xf numFmtId="0" fontId="3" fillId="0" borderId="16" xfId="0" applyFont="1" applyBorder="1" applyAlignment="1">
      <alignment vertical="center"/>
    </xf>
    <xf numFmtId="1" fontId="3" fillId="0" borderId="25" xfId="0" applyNumberFormat="1" applyFont="1" applyBorder="1" applyAlignment="1">
      <alignment vertical="center"/>
    </xf>
    <xf numFmtId="164" fontId="3" fillId="0" borderId="25" xfId="0" applyNumberFormat="1" applyFont="1" applyBorder="1" applyAlignment="1">
      <alignment vertical="center"/>
    </xf>
    <xf numFmtId="0" fontId="3" fillId="0" borderId="25" xfId="0" applyFont="1" applyBorder="1" applyAlignment="1">
      <alignment vertical="center"/>
    </xf>
    <xf numFmtId="0" fontId="3" fillId="0" borderId="12" xfId="0" applyFont="1" applyBorder="1" applyAlignment="1">
      <alignment vertical="top"/>
    </xf>
    <xf numFmtId="1" fontId="3" fillId="0" borderId="28" xfId="0" applyNumberFormat="1" applyFont="1" applyBorder="1" applyAlignment="1">
      <alignment vertical="top"/>
    </xf>
    <xf numFmtId="164" fontId="3" fillId="0" borderId="28" xfId="0" applyNumberFormat="1" applyFont="1" applyBorder="1" applyAlignment="1">
      <alignment vertical="top"/>
    </xf>
    <xf numFmtId="0" fontId="3" fillId="0" borderId="28" xfId="0" applyFont="1" applyBorder="1" applyAlignment="1">
      <alignment vertical="top"/>
    </xf>
    <xf numFmtId="0" fontId="3" fillId="0" borderId="16" xfId="0" applyFont="1" applyBorder="1" applyAlignment="1">
      <alignment horizontal="right" vertical="center"/>
    </xf>
    <xf numFmtId="1" fontId="3" fillId="0" borderId="25" xfId="0" applyNumberFormat="1" applyFont="1" applyBorder="1" applyAlignment="1">
      <alignment horizontal="right" vertical="center"/>
    </xf>
    <xf numFmtId="164" fontId="3" fillId="0" borderId="25" xfId="0" applyNumberFormat="1" applyFont="1" applyBorder="1" applyAlignment="1">
      <alignment horizontal="right" vertical="center"/>
    </xf>
    <xf numFmtId="0" fontId="3" fillId="0" borderId="25" xfId="0" applyFont="1" applyBorder="1" applyAlignment="1">
      <alignment horizontal="right" vertical="center"/>
    </xf>
    <xf numFmtId="1" fontId="3" fillId="0" borderId="66" xfId="0" applyNumberFormat="1" applyFont="1" applyBorder="1" applyAlignment="1">
      <alignment horizontal="right" vertical="center"/>
    </xf>
    <xf numFmtId="164" fontId="3" fillId="0" borderId="66" xfId="0" applyNumberFormat="1" applyFont="1" applyBorder="1" applyAlignment="1">
      <alignment horizontal="right" vertical="center"/>
    </xf>
    <xf numFmtId="0" fontId="3" fillId="0" borderId="66" xfId="0" applyFont="1" applyBorder="1" applyAlignment="1">
      <alignment horizontal="right" vertical="center"/>
    </xf>
    <xf numFmtId="0" fontId="3" fillId="0" borderId="49" xfId="0" applyFont="1" applyBorder="1" applyAlignment="1">
      <alignment vertical="center"/>
    </xf>
    <xf numFmtId="1" fontId="3" fillId="0" borderId="72" xfId="0" applyNumberFormat="1" applyFont="1" applyBorder="1" applyAlignment="1">
      <alignment vertical="center"/>
    </xf>
    <xf numFmtId="164" fontId="3" fillId="0" borderId="72" xfId="0" applyNumberFormat="1" applyFont="1" applyBorder="1" applyAlignment="1">
      <alignment vertical="center"/>
    </xf>
    <xf numFmtId="0" fontId="3" fillId="0" borderId="72"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vertical="top"/>
    </xf>
    <xf numFmtId="1" fontId="3" fillId="0" borderId="0" xfId="0" applyNumberFormat="1" applyFont="1" applyBorder="1" applyAlignment="1">
      <alignment vertical="top"/>
    </xf>
    <xf numFmtId="164" fontId="3" fillId="0" borderId="0" xfId="0" applyNumberFormat="1" applyFont="1" applyBorder="1" applyAlignment="1">
      <alignment vertical="top"/>
    </xf>
    <xf numFmtId="0" fontId="3" fillId="0" borderId="80" xfId="0" applyFont="1" applyBorder="1" applyAlignment="1">
      <alignment vertical="top"/>
    </xf>
    <xf numFmtId="1" fontId="3" fillId="0" borderId="50" xfId="0" applyNumberFormat="1" applyFont="1" applyBorder="1" applyAlignment="1">
      <alignment vertical="top"/>
    </xf>
    <xf numFmtId="1" fontId="3" fillId="0" borderId="98" xfId="0" applyNumberFormat="1" applyFont="1" applyBorder="1" applyAlignment="1">
      <alignment vertical="top"/>
    </xf>
    <xf numFmtId="164" fontId="3" fillId="0" borderId="98" xfId="0" applyNumberFormat="1" applyFont="1" applyBorder="1" applyAlignment="1">
      <alignment vertical="top"/>
    </xf>
    <xf numFmtId="0" fontId="3" fillId="0" borderId="98" xfId="0" applyFont="1" applyBorder="1" applyAlignment="1">
      <alignment vertical="top"/>
    </xf>
    <xf numFmtId="1" fontId="3" fillId="0" borderId="23" xfId="0" applyNumberFormat="1" applyFont="1" applyBorder="1" applyAlignment="1">
      <alignment vertical="top"/>
    </xf>
    <xf numFmtId="0" fontId="3" fillId="0" borderId="58" xfId="0" applyFont="1" applyBorder="1" applyAlignment="1">
      <alignment vertical="top"/>
    </xf>
    <xf numFmtId="1" fontId="3" fillId="0" borderId="58" xfId="0" applyNumberFormat="1" applyFont="1" applyBorder="1" applyAlignment="1">
      <alignment vertical="top"/>
    </xf>
    <xf numFmtId="164" fontId="3" fillId="0" borderId="58" xfId="0" applyNumberFormat="1" applyFont="1" applyBorder="1" applyAlignment="1">
      <alignment vertical="top"/>
    </xf>
    <xf numFmtId="0" fontId="32" fillId="0" borderId="0" xfId="0" applyFont="1" applyBorder="1" applyAlignment="1">
      <alignment vertical="top"/>
    </xf>
    <xf numFmtId="0" fontId="32" fillId="0" borderId="12" xfId="0" applyFont="1" applyBorder="1" applyAlignment="1">
      <alignment vertical="top"/>
    </xf>
    <xf numFmtId="0" fontId="32" fillId="0" borderId="28" xfId="0" applyFont="1" applyBorder="1" applyAlignment="1">
      <alignment vertical="top"/>
    </xf>
    <xf numFmtId="49" fontId="16" fillId="0" borderId="45" xfId="0" applyNumberFormat="1" applyFont="1" applyBorder="1" applyAlignment="1">
      <alignment vertical="center"/>
    </xf>
    <xf numFmtId="0" fontId="17" fillId="0" borderId="0" xfId="0" applyFont="1" applyBorder="1" applyAlignment="1">
      <alignment vertical="center" wrapText="1"/>
    </xf>
    <xf numFmtId="0" fontId="3" fillId="0" borderId="0" xfId="0" applyFont="1" applyBorder="1" applyAlignment="1">
      <alignment horizontal="left" vertical="top"/>
    </xf>
    <xf numFmtId="0" fontId="3" fillId="0" borderId="18" xfId="0" applyFont="1" applyBorder="1" applyAlignment="1" applyProtection="1">
      <alignment vertical="top"/>
    </xf>
    <xf numFmtId="0" fontId="3" fillId="0" borderId="18" xfId="0" applyFont="1" applyBorder="1" applyAlignment="1">
      <alignment horizontal="right" vertical="top"/>
    </xf>
    <xf numFmtId="0" fontId="3" fillId="0" borderId="18" xfId="0" applyFont="1" applyBorder="1" applyAlignment="1">
      <alignment vertical="top"/>
    </xf>
    <xf numFmtId="0" fontId="3" fillId="0" borderId="60" xfId="0" applyFont="1" applyBorder="1" applyAlignment="1">
      <alignment vertical="top"/>
    </xf>
    <xf numFmtId="0" fontId="3" fillId="0" borderId="0" xfId="0" applyFont="1" applyBorder="1" applyAlignment="1">
      <alignment horizontal="right" vertical="top"/>
    </xf>
    <xf numFmtId="0" fontId="32" fillId="0" borderId="0" xfId="0" applyFont="1" applyBorder="1" applyAlignment="1">
      <alignment horizontal="right" vertical="top"/>
    </xf>
    <xf numFmtId="0" fontId="32" fillId="0" borderId="10" xfId="0" applyFont="1" applyBorder="1" applyAlignment="1">
      <alignment vertical="top"/>
    </xf>
    <xf numFmtId="1" fontId="3" fillId="0" borderId="52" xfId="0" applyNumberFormat="1" applyFont="1" applyBorder="1" applyAlignment="1">
      <alignment vertical="top"/>
    </xf>
    <xf numFmtId="164" fontId="3" fillId="0" borderId="52" xfId="0" applyNumberFormat="1" applyFont="1" applyBorder="1" applyAlignment="1">
      <alignment vertical="top"/>
    </xf>
    <xf numFmtId="0" fontId="3" fillId="0" borderId="52" xfId="0" applyFont="1" applyBorder="1" applyAlignment="1">
      <alignment vertical="top"/>
    </xf>
    <xf numFmtId="0" fontId="3" fillId="0" borderId="99" xfId="0" applyFont="1" applyBorder="1" applyAlignment="1">
      <alignment vertical="top"/>
    </xf>
    <xf numFmtId="0" fontId="3" fillId="0" borderId="12" xfId="0" applyFont="1" applyBorder="1" applyAlignment="1">
      <alignment horizontal="right" vertical="top"/>
    </xf>
    <xf numFmtId="0" fontId="32" fillId="0" borderId="28" xfId="0" applyFont="1" applyBorder="1" applyAlignment="1">
      <alignment horizontal="right" vertical="top"/>
    </xf>
    <xf numFmtId="49" fontId="3" fillId="0" borderId="30" xfId="0" applyNumberFormat="1" applyFont="1" applyBorder="1" applyAlignment="1">
      <alignment vertical="top"/>
    </xf>
    <xf numFmtId="49" fontId="3" fillId="0" borderId="100" xfId="0" applyNumberFormat="1" applyFont="1" applyBorder="1" applyAlignment="1" applyProtection="1">
      <alignment vertical="top"/>
    </xf>
    <xf numFmtId="49" fontId="3" fillId="0" borderId="100" xfId="0" applyNumberFormat="1" applyFont="1" applyBorder="1" applyAlignment="1">
      <alignment horizontal="right" vertical="top"/>
    </xf>
    <xf numFmtId="1" fontId="3" fillId="0" borderId="100" xfId="0" applyNumberFormat="1" applyFont="1" applyBorder="1" applyAlignment="1">
      <alignment vertical="top"/>
    </xf>
    <xf numFmtId="1" fontId="3" fillId="0" borderId="81" xfId="0" applyNumberFormat="1" applyFont="1" applyBorder="1" applyAlignment="1">
      <alignment vertical="top"/>
    </xf>
    <xf numFmtId="1" fontId="3" fillId="0" borderId="32" xfId="0" applyNumberFormat="1" applyFont="1" applyBorder="1" applyAlignment="1">
      <alignment vertical="top"/>
    </xf>
    <xf numFmtId="49" fontId="32" fillId="0" borderId="24" xfId="0" applyNumberFormat="1" applyFont="1" applyBorder="1" applyAlignment="1">
      <alignment horizontal="right" vertical="top"/>
    </xf>
    <xf numFmtId="49" fontId="3" fillId="0" borderId="24" xfId="0" applyNumberFormat="1" applyFont="1" applyBorder="1" applyAlignment="1">
      <alignment vertical="top"/>
    </xf>
    <xf numFmtId="1" fontId="3" fillId="0" borderId="100" xfId="0" applyNumberFormat="1" applyFont="1" applyBorder="1" applyAlignment="1">
      <alignment horizontal="right" vertical="top"/>
    </xf>
    <xf numFmtId="1" fontId="3" fillId="0" borderId="81" xfId="0" applyNumberFormat="1" applyFont="1" applyBorder="1" applyAlignment="1">
      <alignment horizontal="right" vertical="top"/>
    </xf>
    <xf numFmtId="1" fontId="3" fillId="0" borderId="32" xfId="0" applyNumberFormat="1" applyFont="1" applyBorder="1" applyAlignment="1">
      <alignment horizontal="right" vertical="top"/>
    </xf>
    <xf numFmtId="0" fontId="3" fillId="0" borderId="30" xfId="0" applyFont="1" applyBorder="1" applyAlignment="1">
      <alignment vertical="top"/>
    </xf>
    <xf numFmtId="0" fontId="3" fillId="0" borderId="100" xfId="0" applyFont="1" applyBorder="1" applyAlignment="1" applyProtection="1">
      <alignment vertical="top"/>
    </xf>
    <xf numFmtId="0" fontId="3" fillId="0" borderId="100" xfId="0" applyFont="1" applyBorder="1" applyAlignment="1">
      <alignment horizontal="right" vertical="top"/>
    </xf>
    <xf numFmtId="0" fontId="32" fillId="0" borderId="24" xfId="0" applyFont="1" applyBorder="1" applyAlignment="1">
      <alignment horizontal="right" vertical="top"/>
    </xf>
    <xf numFmtId="0" fontId="3" fillId="0" borderId="100" xfId="0" applyFont="1" applyBorder="1" applyAlignment="1">
      <alignment vertical="top"/>
    </xf>
    <xf numFmtId="0" fontId="3" fillId="0" borderId="81" xfId="0" applyFont="1" applyBorder="1" applyAlignment="1">
      <alignment vertical="top"/>
    </xf>
    <xf numFmtId="0" fontId="3" fillId="0" borderId="23" xfId="0" applyFont="1" applyBorder="1" applyAlignment="1">
      <alignment horizontal="right" vertical="top"/>
    </xf>
    <xf numFmtId="164" fontId="3" fillId="0" borderId="100" xfId="0" applyNumberFormat="1" applyFont="1" applyBorder="1" applyAlignment="1">
      <alignment vertical="top"/>
    </xf>
    <xf numFmtId="49" fontId="3" fillId="0" borderId="100" xfId="0" applyNumberFormat="1" applyFont="1" applyBorder="1" applyAlignment="1">
      <alignment vertical="top"/>
    </xf>
    <xf numFmtId="0" fontId="3" fillId="0" borderId="32" xfId="0" applyFont="1" applyBorder="1" applyAlignment="1">
      <alignment horizontal="right" vertical="top"/>
    </xf>
    <xf numFmtId="0" fontId="32" fillId="0" borderId="77" xfId="0" applyFont="1" applyBorder="1" applyAlignment="1">
      <alignment horizontal="right" vertical="top"/>
    </xf>
    <xf numFmtId="49" fontId="52" fillId="0" borderId="39" xfId="36" applyNumberFormat="1" applyFont="1" applyBorder="1" applyAlignment="1">
      <alignment vertical="top" wrapText="1"/>
    </xf>
    <xf numFmtId="49" fontId="52" fillId="0" borderId="39" xfId="36" applyNumberFormat="1" applyFont="1" applyBorder="1" applyAlignment="1">
      <alignment horizontal="left" vertical="top" wrapText="1"/>
    </xf>
    <xf numFmtId="49" fontId="52" fillId="0" borderId="41" xfId="36" applyNumberFormat="1" applyFont="1" applyBorder="1" applyAlignment="1">
      <alignment vertical="top" wrapText="1"/>
    </xf>
    <xf numFmtId="49" fontId="52" fillId="24" borderId="39" xfId="36" applyNumberFormat="1" applyFont="1" applyFill="1" applyBorder="1" applyAlignment="1">
      <alignment vertical="top" wrapText="1"/>
    </xf>
    <xf numFmtId="49" fontId="52" fillId="24" borderId="41" xfId="36" applyNumberFormat="1" applyFont="1" applyFill="1" applyBorder="1" applyAlignment="1">
      <alignment vertical="top" wrapText="1"/>
    </xf>
    <xf numFmtId="49" fontId="52" fillId="0" borderId="45" xfId="36" applyNumberFormat="1" applyFont="1" applyBorder="1" applyAlignment="1">
      <alignment vertical="top" wrapText="1"/>
    </xf>
    <xf numFmtId="49" fontId="52" fillId="0" borderId="45" xfId="36" applyNumberFormat="1" applyFont="1" applyBorder="1" applyAlignment="1">
      <alignment horizontal="left" vertical="top" wrapText="1"/>
    </xf>
    <xf numFmtId="49" fontId="52" fillId="0" borderId="41" xfId="36" applyNumberFormat="1" applyFont="1" applyBorder="1" applyAlignment="1">
      <alignment vertical="center" wrapText="1"/>
    </xf>
    <xf numFmtId="49" fontId="52" fillId="0" borderId="39" xfId="36" applyNumberFormat="1" applyFont="1" applyBorder="1" applyAlignment="1">
      <alignment vertical="center" wrapText="1"/>
    </xf>
    <xf numFmtId="0" fontId="17" fillId="0" borderId="0" xfId="0" applyFont="1"/>
    <xf numFmtId="0" fontId="2" fillId="0" borderId="0" xfId="37" applyFont="1" applyBorder="1"/>
    <xf numFmtId="4" fontId="2" fillId="0" borderId="0" xfId="37" applyNumberFormat="1" applyFont="1" applyBorder="1" applyAlignment="1">
      <alignment horizontal="center" vertical="top" wrapText="1"/>
    </xf>
    <xf numFmtId="10" fontId="2" fillId="0" borderId="0" xfId="37" applyNumberFormat="1" applyFont="1" applyBorder="1" applyAlignment="1">
      <alignment horizontal="center" vertical="top" wrapText="1"/>
    </xf>
    <xf numFmtId="49" fontId="2" fillId="0" borderId="80" xfId="0" applyNumberFormat="1" applyFont="1" applyBorder="1" applyAlignment="1">
      <alignment vertical="center"/>
    </xf>
    <xf numFmtId="49" fontId="26" fillId="0" borderId="69" xfId="0" applyNumberFormat="1" applyFont="1" applyBorder="1" applyAlignment="1">
      <alignment vertical="center"/>
    </xf>
    <xf numFmtId="49" fontId="26" fillId="0" borderId="55" xfId="0" applyNumberFormat="1" applyFont="1" applyBorder="1" applyAlignment="1">
      <alignment vertical="center"/>
    </xf>
    <xf numFmtId="0" fontId="2" fillId="0" borderId="44" xfId="0" applyFont="1" applyBorder="1" applyAlignment="1">
      <alignment horizontal="left" vertical="center"/>
    </xf>
    <xf numFmtId="0" fontId="6" fillId="0" borderId="0" xfId="0" applyFont="1" applyAlignment="1">
      <alignment wrapText="1"/>
    </xf>
    <xf numFmtId="0" fontId="0" fillId="0" borderId="0" xfId="0" applyBorder="1" applyAlignment="1">
      <alignment vertical="center"/>
    </xf>
    <xf numFmtId="0" fontId="10" fillId="0" borderId="28" xfId="38" applyBorder="1" applyAlignment="1">
      <alignment horizontal="center"/>
    </xf>
    <xf numFmtId="0" fontId="10" fillId="0" borderId="24" xfId="38" applyBorder="1" applyAlignment="1">
      <alignment horizontal="center"/>
    </xf>
    <xf numFmtId="0" fontId="2" fillId="0" borderId="0" xfId="0" applyFont="1"/>
    <xf numFmtId="0" fontId="20" fillId="0" borderId="15" xfId="0" applyFont="1" applyBorder="1" applyAlignment="1">
      <alignment horizontal="center" vertical="center" wrapText="1"/>
    </xf>
    <xf numFmtId="49" fontId="0" fillId="0" borderId="63" xfId="0" applyNumberFormat="1" applyBorder="1"/>
    <xf numFmtId="0" fontId="16" fillId="0" borderId="108" xfId="0" applyFont="1" applyBorder="1" applyAlignment="1">
      <alignment horizontal="center" vertical="top" wrapText="1"/>
    </xf>
    <xf numFmtId="0" fontId="2" fillId="0" borderId="108" xfId="0" applyFont="1" applyBorder="1" applyAlignment="1">
      <alignment horizontal="center" vertical="top" wrapText="1"/>
    </xf>
    <xf numFmtId="0" fontId="17" fillId="0" borderId="16" xfId="0" applyFont="1" applyBorder="1" applyAlignment="1">
      <alignment horizontal="left" vertical="center" wrapText="1"/>
    </xf>
    <xf numFmtId="0" fontId="17" fillId="0" borderId="25" xfId="0" applyFont="1" applyBorder="1" applyAlignment="1">
      <alignment horizontal="left" vertical="center" wrapText="1"/>
    </xf>
    <xf numFmtId="0" fontId="16" fillId="0" borderId="25" xfId="0" applyFont="1" applyBorder="1" applyAlignment="1">
      <alignment horizontal="left" vertical="center"/>
    </xf>
    <xf numFmtId="0" fontId="17" fillId="0" borderId="115" xfId="0" applyFont="1" applyBorder="1" applyAlignment="1">
      <alignment horizontal="center" vertical="center" wrapText="1"/>
    </xf>
    <xf numFmtId="0" fontId="17" fillId="0" borderId="117" xfId="0" applyFont="1" applyBorder="1" applyAlignment="1">
      <alignment horizontal="center" vertical="center" wrapText="1"/>
    </xf>
    <xf numFmtId="0" fontId="17" fillId="0" borderId="119" xfId="0" applyFont="1" applyBorder="1" applyAlignment="1">
      <alignment horizontal="center" vertical="center" wrapText="1"/>
    </xf>
    <xf numFmtId="0" fontId="16" fillId="0" borderId="119" xfId="0" applyFont="1" applyBorder="1" applyAlignment="1">
      <alignment vertical="center"/>
    </xf>
    <xf numFmtId="0" fontId="16" fillId="0" borderId="121" xfId="0" applyFont="1" applyBorder="1" applyAlignment="1">
      <alignment horizontal="left" vertical="center"/>
    </xf>
    <xf numFmtId="0" fontId="16" fillId="0" borderId="121" xfId="0" applyFont="1" applyBorder="1" applyAlignment="1">
      <alignment vertical="center"/>
    </xf>
    <xf numFmtId="0" fontId="16" fillId="0" borderId="122" xfId="0" applyFont="1" applyBorder="1" applyAlignment="1">
      <alignment horizontal="center" vertical="center"/>
    </xf>
    <xf numFmtId="0" fontId="16" fillId="0" borderId="123" xfId="0" applyFont="1" applyBorder="1" applyAlignment="1">
      <alignment horizontal="center" vertical="center" wrapText="1"/>
    </xf>
    <xf numFmtId="0" fontId="16" fillId="0" borderId="125" xfId="0" applyFont="1" applyBorder="1" applyAlignment="1">
      <alignment horizontal="center" vertical="center" wrapText="1"/>
    </xf>
    <xf numFmtId="0" fontId="16" fillId="0" borderId="124" xfId="0" applyFont="1" applyBorder="1" applyAlignment="1">
      <alignment horizontal="justify" vertical="center" wrapText="1"/>
    </xf>
    <xf numFmtId="0" fontId="16" fillId="0" borderId="126" xfId="0" applyFont="1" applyBorder="1" applyAlignment="1">
      <alignment vertical="center"/>
    </xf>
    <xf numFmtId="0" fontId="16" fillId="0" borderId="122" xfId="0" applyFont="1" applyBorder="1" applyAlignment="1">
      <alignment horizontal="center" vertical="center" wrapText="1"/>
    </xf>
    <xf numFmtId="0" fontId="16" fillId="0" borderId="121" xfId="0" applyFont="1" applyBorder="1" applyAlignment="1">
      <alignment horizontal="right" vertical="center" wrapText="1"/>
    </xf>
    <xf numFmtId="0" fontId="16" fillId="0" borderId="124" xfId="0" applyFont="1" applyBorder="1" applyAlignment="1">
      <alignment horizontal="right" vertical="center" wrapText="1"/>
    </xf>
    <xf numFmtId="0" fontId="16" fillId="0" borderId="123" xfId="0" applyFont="1" applyBorder="1" applyAlignment="1">
      <alignment horizontal="right" vertical="center" wrapText="1"/>
    </xf>
    <xf numFmtId="0" fontId="16" fillId="0" borderId="120" xfId="0" applyFont="1" applyBorder="1" applyAlignment="1">
      <alignment horizontal="right" vertical="center" wrapText="1"/>
    </xf>
    <xf numFmtId="0" fontId="16" fillId="0" borderId="125" xfId="0" applyFont="1" applyBorder="1" applyAlignment="1">
      <alignment horizontal="right" vertical="center" wrapText="1"/>
    </xf>
    <xf numFmtId="0" fontId="16" fillId="0" borderId="125" xfId="0" applyFont="1" applyBorder="1" applyAlignment="1">
      <alignment horizontal="justify" vertical="center" wrapText="1"/>
    </xf>
    <xf numFmtId="0" fontId="16" fillId="0" borderId="126" xfId="0" applyFont="1" applyBorder="1" applyAlignment="1">
      <alignment horizontal="justify" vertical="center" wrapText="1"/>
    </xf>
    <xf numFmtId="0" fontId="16" fillId="0" borderId="120" xfId="0" applyFont="1" applyBorder="1" applyAlignment="1">
      <alignment horizontal="left" vertical="center" wrapText="1"/>
    </xf>
    <xf numFmtId="0" fontId="16" fillId="0" borderId="126" xfId="0" applyFont="1" applyBorder="1" applyAlignment="1">
      <alignment horizontal="right" vertical="center" wrapText="1"/>
    </xf>
    <xf numFmtId="0" fontId="16" fillId="0" borderId="122" xfId="0" applyFont="1" applyBorder="1" applyAlignment="1">
      <alignment horizontal="left" vertical="center" wrapText="1"/>
    </xf>
    <xf numFmtId="0" fontId="16" fillId="0" borderId="123" xfId="0" applyFont="1" applyBorder="1" applyAlignment="1">
      <alignment horizontal="justify" vertical="center" wrapText="1"/>
    </xf>
    <xf numFmtId="49" fontId="16" fillId="0" borderId="121" xfId="0" applyNumberFormat="1" applyFont="1" applyBorder="1" applyAlignment="1">
      <alignment vertical="center"/>
    </xf>
    <xf numFmtId="0" fontId="16" fillId="0" borderId="122" xfId="0" applyFont="1" applyBorder="1" applyAlignment="1">
      <alignment vertical="center"/>
    </xf>
    <xf numFmtId="0" fontId="16" fillId="0" borderId="123" xfId="0" applyFont="1" applyBorder="1" applyAlignment="1">
      <alignment vertical="center"/>
    </xf>
    <xf numFmtId="0" fontId="16" fillId="0" borderId="125" xfId="0" applyFont="1" applyBorder="1" applyAlignment="1">
      <alignment vertical="center"/>
    </xf>
    <xf numFmtId="0" fontId="16" fillId="0" borderId="124" xfId="0" applyFont="1" applyBorder="1" applyAlignment="1">
      <alignment vertical="center"/>
    </xf>
    <xf numFmtId="0" fontId="16" fillId="0" borderId="120" xfId="0" applyFont="1" applyBorder="1" applyAlignment="1">
      <alignment horizontal="left" vertical="top" wrapText="1"/>
    </xf>
    <xf numFmtId="0" fontId="16" fillId="0" borderId="121" xfId="0" applyFont="1" applyBorder="1" applyAlignment="1">
      <alignment vertical="center" wrapText="1"/>
    </xf>
    <xf numFmtId="0" fontId="16" fillId="0" borderId="121" xfId="0" applyFont="1" applyBorder="1" applyAlignment="1">
      <alignment horizontal="left" vertical="center" wrapText="1"/>
    </xf>
    <xf numFmtId="0" fontId="16" fillId="0" borderId="129" xfId="0" applyFont="1" applyBorder="1" applyAlignment="1">
      <alignment horizontal="left" vertical="center" wrapText="1"/>
    </xf>
    <xf numFmtId="0" fontId="16" fillId="0" borderId="129" xfId="0" applyFont="1" applyBorder="1" applyAlignment="1">
      <alignment vertical="center"/>
    </xf>
    <xf numFmtId="0" fontId="16" fillId="0" borderId="130" xfId="0" applyFont="1" applyBorder="1" applyAlignment="1">
      <alignment vertical="center"/>
    </xf>
    <xf numFmtId="0" fontId="16" fillId="0" borderId="131" xfId="0" applyFont="1" applyBorder="1" applyAlignment="1">
      <alignment vertical="center"/>
    </xf>
    <xf numFmtId="0" fontId="16" fillId="0" borderId="133" xfId="0" applyFont="1" applyBorder="1" applyAlignment="1">
      <alignment vertical="center"/>
    </xf>
    <xf numFmtId="0" fontId="16" fillId="0" borderId="132" xfId="0" applyFont="1" applyBorder="1" applyAlignment="1">
      <alignment vertical="center"/>
    </xf>
    <xf numFmtId="0" fontId="16" fillId="0" borderId="134" xfId="0" applyFont="1" applyBorder="1" applyAlignment="1">
      <alignment vertical="center"/>
    </xf>
    <xf numFmtId="0" fontId="16" fillId="0" borderId="108" xfId="0" applyFont="1" applyBorder="1" applyAlignment="1">
      <alignment horizontal="right" vertical="center" wrapText="1"/>
    </xf>
    <xf numFmtId="0" fontId="16" fillId="0" borderId="138" xfId="0" applyFont="1" applyBorder="1" applyAlignment="1">
      <alignment horizontal="right" vertical="center" wrapText="1"/>
    </xf>
    <xf numFmtId="0" fontId="16" fillId="0" borderId="137" xfId="0" applyFont="1" applyBorder="1" applyAlignment="1">
      <alignment horizontal="right" vertical="center" wrapText="1"/>
    </xf>
    <xf numFmtId="0" fontId="16" fillId="0" borderId="139" xfId="0" applyFont="1" applyBorder="1" applyAlignment="1">
      <alignment horizontal="right" vertical="center" wrapText="1"/>
    </xf>
    <xf numFmtId="0" fontId="17" fillId="0" borderId="105" xfId="0" applyFont="1" applyBorder="1" applyAlignment="1">
      <alignment horizontal="center" vertical="center" wrapText="1"/>
    </xf>
    <xf numFmtId="0" fontId="16" fillId="0" borderId="108" xfId="0" applyFont="1" applyBorder="1" applyAlignment="1">
      <alignment horizontal="center" vertical="center" wrapText="1"/>
    </xf>
    <xf numFmtId="0" fontId="16" fillId="0" borderId="109" xfId="0" applyFont="1" applyBorder="1" applyAlignment="1">
      <alignment horizontal="center" vertical="center" wrapText="1"/>
    </xf>
    <xf numFmtId="0" fontId="17" fillId="0" borderId="107" xfId="0" applyFont="1" applyBorder="1" applyAlignment="1">
      <alignment horizontal="left" vertical="center" wrapText="1"/>
    </xf>
    <xf numFmtId="0" fontId="17" fillId="0" borderId="108" xfId="0" applyFont="1" applyBorder="1" applyAlignment="1">
      <alignment horizontal="left" vertical="center" wrapText="1"/>
    </xf>
    <xf numFmtId="0" fontId="16" fillId="0" borderId="107" xfId="0" applyFont="1" applyBorder="1" applyAlignment="1">
      <alignment horizontal="left" vertical="center" wrapText="1"/>
    </xf>
    <xf numFmtId="0" fontId="16" fillId="0" borderId="108" xfId="0" applyFont="1" applyBorder="1" applyAlignment="1">
      <alignment horizontal="left" vertical="center" wrapText="1"/>
    </xf>
    <xf numFmtId="0" fontId="17" fillId="0" borderId="108" xfId="0" applyFont="1" applyBorder="1" applyAlignment="1">
      <alignment horizontal="right" vertical="center" wrapText="1"/>
    </xf>
    <xf numFmtId="0" fontId="16" fillId="0" borderId="108" xfId="0" applyFont="1" applyBorder="1" applyAlignment="1">
      <alignment horizontal="justify" vertical="center" wrapText="1"/>
    </xf>
    <xf numFmtId="0" fontId="16" fillId="0" borderId="109" xfId="0" applyFont="1" applyBorder="1" applyAlignment="1">
      <alignment horizontal="justify" vertical="center" wrapText="1"/>
    </xf>
    <xf numFmtId="0" fontId="17" fillId="0" borderId="108" xfId="0" applyFont="1" applyBorder="1" applyAlignment="1">
      <alignment horizontal="center" vertical="center" wrapText="1"/>
    </xf>
    <xf numFmtId="0" fontId="17" fillId="0" borderId="108" xfId="0" applyFont="1" applyBorder="1" applyAlignment="1">
      <alignment horizontal="justify" vertical="center" wrapText="1"/>
    </xf>
    <xf numFmtId="0" fontId="17" fillId="0" borderId="109" xfId="0" applyFont="1" applyBorder="1" applyAlignment="1">
      <alignment horizontal="justify" vertical="center" wrapText="1"/>
    </xf>
    <xf numFmtId="0" fontId="16" fillId="24" borderId="108" xfId="0" applyFont="1" applyFill="1" applyBorder="1" applyAlignment="1">
      <alignment horizontal="right" vertical="center" wrapText="1"/>
    </xf>
    <xf numFmtId="0" fontId="16" fillId="24" borderId="108" xfId="0" applyFont="1" applyFill="1" applyBorder="1" applyAlignment="1">
      <alignment horizontal="center" vertical="center" wrapText="1"/>
    </xf>
    <xf numFmtId="0" fontId="16" fillId="24" borderId="108" xfId="0" applyFont="1" applyFill="1" applyBorder="1" applyAlignment="1">
      <alignment horizontal="justify" vertical="center" wrapText="1"/>
    </xf>
    <xf numFmtId="0" fontId="16" fillId="24" borderId="109" xfId="0" applyFont="1" applyFill="1" applyBorder="1" applyAlignment="1">
      <alignment horizontal="justify" vertical="center" wrapText="1"/>
    </xf>
    <xf numFmtId="0" fontId="16" fillId="0" borderId="110" xfId="0" applyFont="1" applyBorder="1" applyAlignment="1">
      <alignment horizontal="left" vertical="center" wrapText="1"/>
    </xf>
    <xf numFmtId="0" fontId="16" fillId="0" borderId="111" xfId="0" applyFont="1" applyBorder="1" applyAlignment="1">
      <alignment horizontal="justify" vertical="center" wrapText="1"/>
    </xf>
    <xf numFmtId="0" fontId="17" fillId="0" borderId="111" xfId="0" applyFont="1" applyBorder="1" applyAlignment="1">
      <alignment horizontal="right" vertical="center" wrapText="1"/>
    </xf>
    <xf numFmtId="0" fontId="16" fillId="0" borderId="111" xfId="0" applyFont="1" applyBorder="1" applyAlignment="1">
      <alignment horizontal="right" vertical="center" wrapText="1"/>
    </xf>
    <xf numFmtId="0" fontId="16" fillId="0" borderId="111" xfId="0" applyFont="1" applyBorder="1" applyAlignment="1">
      <alignment horizontal="center" vertical="center" wrapText="1"/>
    </xf>
    <xf numFmtId="0" fontId="16" fillId="0" borderId="112" xfId="0" applyFont="1" applyBorder="1" applyAlignment="1">
      <alignment horizontal="justify" vertical="center" wrapText="1"/>
    </xf>
    <xf numFmtId="49" fontId="20" fillId="0" borderId="105" xfId="0" applyNumberFormat="1" applyFont="1" applyBorder="1" applyAlignment="1">
      <alignment horizontal="left" vertical="center"/>
    </xf>
    <xf numFmtId="49" fontId="20" fillId="0" borderId="105" xfId="0" applyNumberFormat="1" applyFont="1" applyBorder="1" applyAlignment="1">
      <alignment horizontal="right" vertical="center"/>
    </xf>
    <xf numFmtId="49" fontId="9" fillId="0" borderId="108" xfId="0" applyNumberFormat="1" applyFont="1" applyBorder="1" applyAlignment="1">
      <alignment horizontal="left" vertical="center"/>
    </xf>
    <xf numFmtId="49" fontId="9" fillId="25" borderId="141" xfId="0" applyNumberFormat="1" applyFont="1" applyFill="1" applyBorder="1" applyAlignment="1">
      <alignment horizontal="left" vertical="center"/>
    </xf>
    <xf numFmtId="49" fontId="9" fillId="25" borderId="108" xfId="0" applyNumberFormat="1" applyFont="1" applyFill="1" applyBorder="1" applyAlignment="1">
      <alignment horizontal="left" vertical="center"/>
    </xf>
    <xf numFmtId="49" fontId="55" fillId="25" borderId="108" xfId="0" applyNumberFormat="1" applyFont="1" applyFill="1" applyBorder="1" applyAlignment="1">
      <alignment horizontal="center" vertical="center"/>
    </xf>
    <xf numFmtId="49" fontId="9" fillId="0" borderId="108" xfId="0" applyNumberFormat="1" applyFont="1" applyBorder="1" applyAlignment="1">
      <alignment horizontal="center" vertical="center"/>
    </xf>
    <xf numFmtId="49" fontId="9" fillId="25" borderId="108" xfId="0" applyNumberFormat="1" applyFont="1" applyFill="1" applyBorder="1" applyAlignment="1">
      <alignment horizontal="center" vertical="center"/>
    </xf>
    <xf numFmtId="49" fontId="9" fillId="0" borderId="109" xfId="0" applyNumberFormat="1" applyFont="1" applyBorder="1" applyAlignment="1">
      <alignment horizontal="center" vertical="center"/>
    </xf>
    <xf numFmtId="49" fontId="9" fillId="0" borderId="144" xfId="0" applyNumberFormat="1" applyFont="1" applyBorder="1" applyAlignment="1">
      <alignment vertical="center"/>
    </xf>
    <xf numFmtId="49" fontId="9" fillId="0" borderId="145" xfId="0" applyNumberFormat="1" applyFont="1" applyBorder="1" applyAlignment="1">
      <alignment vertical="center"/>
    </xf>
    <xf numFmtId="49" fontId="9" fillId="0" borderId="145" xfId="0" applyNumberFormat="1" applyFont="1" applyBorder="1" applyAlignment="1">
      <alignment horizontal="center" vertical="center" wrapText="1"/>
    </xf>
    <xf numFmtId="49" fontId="55" fillId="0" borderId="145" xfId="0" applyNumberFormat="1" applyFont="1" applyBorder="1" applyAlignment="1">
      <alignment horizontal="center" vertical="center" wrapText="1"/>
    </xf>
    <xf numFmtId="49" fontId="9" fillId="0" borderId="146" xfId="0" applyNumberFormat="1" applyFont="1" applyBorder="1" applyAlignment="1">
      <alignment horizontal="center" vertical="center" wrapText="1"/>
    </xf>
    <xf numFmtId="0" fontId="9" fillId="0" borderId="148" xfId="0" applyFont="1" applyBorder="1" applyAlignment="1">
      <alignment horizontal="left" vertical="center" wrapText="1"/>
    </xf>
    <xf numFmtId="166" fontId="9" fillId="0" borderId="148" xfId="0" applyNumberFormat="1" applyFont="1" applyBorder="1" applyAlignment="1">
      <alignment horizontal="right" vertical="center" indent="1"/>
    </xf>
    <xf numFmtId="166" fontId="55" fillId="0" borderId="148" xfId="0" applyNumberFormat="1" applyFont="1" applyBorder="1" applyAlignment="1">
      <alignment horizontal="right" vertical="center" indent="1"/>
    </xf>
    <xf numFmtId="166" fontId="9" fillId="0" borderId="149" xfId="0" applyNumberFormat="1" applyFont="1" applyBorder="1" applyAlignment="1">
      <alignment horizontal="right" vertical="center" indent="1"/>
    </xf>
    <xf numFmtId="49" fontId="9" fillId="0" borderId="147" xfId="0" applyNumberFormat="1" applyFont="1" applyBorder="1" applyAlignment="1">
      <alignment horizontal="left" vertical="center"/>
    </xf>
    <xf numFmtId="166" fontId="55" fillId="0" borderId="149" xfId="0" applyNumberFormat="1" applyFont="1" applyBorder="1" applyAlignment="1">
      <alignment horizontal="right" vertical="center" indent="1"/>
    </xf>
    <xf numFmtId="49" fontId="16" fillId="0" borderId="108" xfId="0" applyNumberFormat="1" applyFont="1" applyBorder="1" applyAlignment="1">
      <alignment horizontal="center" vertical="center"/>
    </xf>
    <xf numFmtId="49" fontId="16" fillId="0" borderId="109" xfId="0" applyNumberFormat="1" applyFont="1" applyBorder="1" applyAlignment="1">
      <alignment horizontal="center" vertical="center"/>
    </xf>
    <xf numFmtId="0" fontId="17" fillId="0" borderId="109" xfId="0" applyFont="1" applyBorder="1" applyAlignment="1">
      <alignment horizontal="center" vertical="center"/>
    </xf>
    <xf numFmtId="0" fontId="30" fillId="0" borderId="107" xfId="0" applyFont="1" applyBorder="1" applyAlignment="1">
      <alignment horizontal="left" vertical="center"/>
    </xf>
    <xf numFmtId="0" fontId="16" fillId="0" borderId="108" xfId="0" applyFont="1" applyBorder="1" applyAlignment="1">
      <alignment vertical="center"/>
    </xf>
    <xf numFmtId="0" fontId="16" fillId="0" borderId="108" xfId="0" applyFont="1" applyBorder="1" applyAlignment="1">
      <alignment horizontal="right" vertical="center"/>
    </xf>
    <xf numFmtId="0" fontId="21" fillId="0" borderId="108" xfId="0" applyFont="1" applyBorder="1" applyAlignment="1">
      <alignment horizontal="center" vertical="center" wrapText="1"/>
    </xf>
    <xf numFmtId="0" fontId="16" fillId="0" borderId="107" xfId="0" applyFont="1" applyBorder="1" applyAlignment="1">
      <alignment vertical="center"/>
    </xf>
    <xf numFmtId="0" fontId="16" fillId="0" borderId="108" xfId="0" applyFont="1" applyBorder="1" applyAlignment="1" applyProtection="1">
      <alignment vertical="center"/>
    </xf>
    <xf numFmtId="1" fontId="16" fillId="0" borderId="108" xfId="0" applyNumberFormat="1" applyFont="1" applyBorder="1" applyAlignment="1">
      <alignment horizontal="right" vertical="center"/>
    </xf>
    <xf numFmtId="2" fontId="16" fillId="0" borderId="108" xfId="0" applyNumberFormat="1" applyFont="1" applyBorder="1" applyAlignment="1">
      <alignment vertical="center"/>
    </xf>
    <xf numFmtId="2" fontId="17" fillId="0" borderId="108" xfId="0" applyNumberFormat="1" applyFont="1" applyBorder="1" applyAlignment="1">
      <alignment horizontal="right" vertical="center"/>
    </xf>
    <xf numFmtId="166" fontId="17" fillId="0" borderId="109" xfId="0" applyNumberFormat="1" applyFont="1" applyBorder="1" applyAlignment="1">
      <alignment horizontal="right" vertical="center" indent="1"/>
    </xf>
    <xf numFmtId="0" fontId="17" fillId="0" borderId="107" xfId="0" applyFont="1" applyBorder="1" applyAlignment="1">
      <alignment vertical="center"/>
    </xf>
    <xf numFmtId="164" fontId="16" fillId="0" borderId="108" xfId="0" applyNumberFormat="1" applyFont="1" applyBorder="1" applyAlignment="1">
      <alignment vertical="center"/>
    </xf>
    <xf numFmtId="166" fontId="16" fillId="0" borderId="108" xfId="0" applyNumberFormat="1" applyFont="1" applyBorder="1" applyAlignment="1">
      <alignment vertical="center"/>
    </xf>
    <xf numFmtId="164" fontId="16" fillId="0" borderId="108" xfId="0" applyNumberFormat="1" applyFont="1" applyBorder="1" applyAlignment="1">
      <alignment horizontal="right" vertical="center"/>
    </xf>
    <xf numFmtId="0" fontId="17" fillId="0" borderId="109" xfId="0" applyFont="1" applyBorder="1" applyAlignment="1">
      <alignment horizontal="right" vertical="center"/>
    </xf>
    <xf numFmtId="0" fontId="16" fillId="0" borderId="107" xfId="0" applyFont="1" applyBorder="1" applyAlignment="1">
      <alignment horizontal="left" vertical="center"/>
    </xf>
    <xf numFmtId="0" fontId="0" fillId="0" borderId="108" xfId="0" applyBorder="1" applyAlignment="1">
      <alignment vertical="center"/>
    </xf>
    <xf numFmtId="0" fontId="17" fillId="0" borderId="108" xfId="0" applyFont="1" applyBorder="1" applyAlignment="1">
      <alignment vertical="center" wrapText="1"/>
    </xf>
    <xf numFmtId="0" fontId="17" fillId="0" borderId="109" xfId="0" applyFont="1" applyBorder="1" applyAlignment="1">
      <alignment vertical="center" wrapText="1"/>
    </xf>
    <xf numFmtId="0" fontId="2" fillId="0" borderId="108" xfId="0" applyFont="1" applyBorder="1" applyAlignment="1">
      <alignment horizontal="left" vertical="center"/>
    </xf>
    <xf numFmtId="166" fontId="0" fillId="0" borderId="108" xfId="0" applyNumberFormat="1" applyBorder="1" applyAlignment="1">
      <alignment horizontal="left" vertical="center"/>
    </xf>
    <xf numFmtId="0" fontId="16" fillId="0" borderId="108" xfId="0" applyFont="1" applyBorder="1" applyAlignment="1">
      <alignment horizontal="left" vertical="center"/>
    </xf>
    <xf numFmtId="0" fontId="0" fillId="0" borderId="107" xfId="0" applyBorder="1" applyAlignment="1">
      <alignment vertical="center"/>
    </xf>
    <xf numFmtId="49" fontId="2" fillId="0" borderId="108" xfId="0" applyNumberFormat="1" applyFont="1" applyBorder="1" applyAlignment="1">
      <alignment horizontal="left" vertical="center"/>
    </xf>
    <xf numFmtId="166" fontId="16" fillId="0" borderId="108" xfId="0" applyNumberFormat="1" applyFont="1" applyBorder="1" applyAlignment="1">
      <alignment horizontal="left" vertical="center"/>
    </xf>
    <xf numFmtId="49" fontId="16" fillId="0" borderId="108" xfId="0" applyNumberFormat="1" applyFont="1" applyBorder="1" applyAlignment="1">
      <alignment horizontal="left" vertical="center"/>
    </xf>
    <xf numFmtId="49" fontId="16" fillId="0" borderId="110" xfId="0" applyNumberFormat="1" applyFont="1" applyBorder="1" applyAlignment="1">
      <alignment vertical="center"/>
    </xf>
    <xf numFmtId="49" fontId="16" fillId="0" borderId="111" xfId="0" applyNumberFormat="1" applyFont="1" applyBorder="1" applyAlignment="1">
      <alignment vertical="center"/>
    </xf>
    <xf numFmtId="0" fontId="17" fillId="0" borderId="111" xfId="0" applyFont="1" applyBorder="1" applyAlignment="1">
      <alignment vertical="center" wrapText="1"/>
    </xf>
    <xf numFmtId="0" fontId="17" fillId="0" borderId="112" xfId="0" applyFont="1" applyBorder="1" applyAlignment="1">
      <alignment vertical="center" wrapText="1"/>
    </xf>
    <xf numFmtId="0" fontId="17" fillId="0" borderId="145" xfId="0" applyFont="1" applyBorder="1" applyAlignment="1">
      <alignment horizontal="center" vertical="top" wrapText="1"/>
    </xf>
    <xf numFmtId="0" fontId="16" fillId="0" borderId="148" xfId="0" applyFont="1" applyBorder="1" applyAlignment="1">
      <alignment horizontal="center" vertical="center" wrapText="1"/>
    </xf>
    <xf numFmtId="0" fontId="16" fillId="0" borderId="149" xfId="0" applyFont="1" applyBorder="1" applyAlignment="1">
      <alignment horizontal="center" vertical="center" wrapText="1"/>
    </xf>
    <xf numFmtId="0" fontId="17" fillId="0" borderId="148" xfId="0" applyFont="1" applyBorder="1" applyAlignment="1">
      <alignment horizontal="left" vertical="center" wrapText="1"/>
    </xf>
    <xf numFmtId="0" fontId="16" fillId="0" borderId="148" xfId="0" applyFont="1" applyBorder="1" applyAlignment="1">
      <alignment horizontal="left" vertical="center" wrapText="1"/>
    </xf>
    <xf numFmtId="0" fontId="16" fillId="0" borderId="148" xfId="0" applyFont="1" applyBorder="1" applyAlignment="1">
      <alignment horizontal="justify" vertical="center" wrapText="1"/>
    </xf>
    <xf numFmtId="0" fontId="16" fillId="0" borderId="148" xfId="0" applyFont="1" applyBorder="1" applyAlignment="1">
      <alignment horizontal="right" vertical="center" wrapText="1"/>
    </xf>
    <xf numFmtId="0" fontId="16" fillId="0" borderId="149" xfId="0" applyFont="1" applyBorder="1" applyAlignment="1">
      <alignment horizontal="justify" vertical="center" wrapText="1"/>
    </xf>
    <xf numFmtId="0" fontId="17" fillId="0" borderId="148" xfId="0" applyFont="1" applyBorder="1" applyAlignment="1">
      <alignment horizontal="justify" vertical="center" wrapText="1"/>
    </xf>
    <xf numFmtId="0" fontId="16" fillId="0" borderId="147" xfId="0" applyFont="1" applyBorder="1" applyAlignment="1">
      <alignment horizontal="left" vertical="center" wrapText="1"/>
    </xf>
    <xf numFmtId="0" fontId="2" fillId="0" borderId="148" xfId="0" applyFont="1" applyBorder="1" applyAlignment="1">
      <alignment horizontal="left" vertical="center" wrapText="1"/>
    </xf>
    <xf numFmtId="0" fontId="2" fillId="0" borderId="149" xfId="0" applyFont="1" applyBorder="1" applyAlignment="1">
      <alignment horizontal="left" vertical="center" wrapText="1"/>
    </xf>
    <xf numFmtId="0" fontId="16" fillId="0" borderId="147" xfId="0" applyFont="1" applyBorder="1" applyAlignment="1">
      <alignment horizontal="justify" vertical="center" wrapText="1"/>
    </xf>
    <xf numFmtId="0" fontId="16" fillId="0" borderId="149" xfId="0" applyFont="1" applyBorder="1" applyAlignment="1">
      <alignment horizontal="right" vertical="center" wrapText="1"/>
    </xf>
    <xf numFmtId="0" fontId="16" fillId="0" borderId="153" xfId="0" applyFont="1" applyBorder="1" applyAlignment="1">
      <alignment horizontal="right" vertical="center" wrapText="1"/>
    </xf>
    <xf numFmtId="0" fontId="16" fillId="0" borderId="148" xfId="0" applyFont="1" applyFill="1" applyBorder="1" applyAlignment="1">
      <alignment horizontal="right" vertical="center" wrapText="1"/>
    </xf>
    <xf numFmtId="0" fontId="0" fillId="0" borderId="147" xfId="0" applyBorder="1" applyAlignment="1">
      <alignment wrapText="1"/>
    </xf>
    <xf numFmtId="0" fontId="0" fillId="0" borderId="148" xfId="0" applyBorder="1" applyAlignment="1">
      <alignment wrapText="1"/>
    </xf>
    <xf numFmtId="0" fontId="17" fillId="0" borderId="148" xfId="0" applyFont="1" applyBorder="1" applyAlignment="1">
      <alignment horizontal="right" wrapText="1"/>
    </xf>
    <xf numFmtId="0" fontId="16" fillId="0" borderId="157" xfId="0" applyFont="1" applyBorder="1" applyAlignment="1">
      <alignment horizontal="left" vertical="center" wrapText="1"/>
    </xf>
    <xf numFmtId="0" fontId="16" fillId="0" borderId="157" xfId="0" applyFont="1" applyBorder="1" applyAlignment="1">
      <alignment horizontal="justify" vertical="center" wrapText="1"/>
    </xf>
    <xf numFmtId="0" fontId="16" fillId="0" borderId="157" xfId="0" applyFont="1" applyBorder="1" applyAlignment="1">
      <alignment horizontal="right" vertical="center" wrapText="1"/>
    </xf>
    <xf numFmtId="0" fontId="16" fillId="0" borderId="158" xfId="0" applyFont="1" applyBorder="1" applyAlignment="1">
      <alignment horizontal="justify" vertical="center" wrapText="1"/>
    </xf>
    <xf numFmtId="0" fontId="16" fillId="0" borderId="140" xfId="0" applyFont="1" applyBorder="1"/>
    <xf numFmtId="0" fontId="16" fillId="28" borderId="108" xfId="0" applyFont="1" applyFill="1" applyBorder="1" applyAlignment="1">
      <alignment horizontal="right" vertical="center" wrapText="1"/>
    </xf>
    <xf numFmtId="0" fontId="16" fillId="28" borderId="108" xfId="0" applyFont="1" applyFill="1" applyBorder="1" applyAlignment="1">
      <alignment horizontal="center" vertical="center" wrapText="1"/>
    </xf>
    <xf numFmtId="0" fontId="16" fillId="28" borderId="108" xfId="0" applyFont="1" applyFill="1" applyBorder="1" applyAlignment="1">
      <alignment horizontal="justify" vertical="center" wrapText="1"/>
    </xf>
    <xf numFmtId="0" fontId="16" fillId="28" borderId="109" xfId="0" applyFont="1" applyFill="1" applyBorder="1" applyAlignment="1">
      <alignment horizontal="justify" vertical="center" wrapText="1"/>
    </xf>
    <xf numFmtId="49" fontId="26" fillId="0" borderId="159" xfId="0" applyNumberFormat="1" applyFont="1" applyBorder="1" applyAlignment="1">
      <alignment horizontal="center" vertical="center"/>
    </xf>
    <xf numFmtId="49" fontId="27" fillId="0" borderId="160" xfId="0" applyNumberFormat="1" applyFont="1" applyBorder="1" applyAlignment="1">
      <alignment vertical="center" wrapText="1"/>
    </xf>
    <xf numFmtId="4" fontId="17" fillId="0" borderId="148" xfId="0" applyNumberFormat="1" applyFont="1" applyBorder="1" applyAlignment="1">
      <alignment vertical="center"/>
    </xf>
    <xf numFmtId="169" fontId="17" fillId="0" borderId="148" xfId="0" applyNumberFormat="1" applyFont="1" applyBorder="1" applyAlignment="1">
      <alignment horizontal="center" vertical="center"/>
    </xf>
    <xf numFmtId="169" fontId="2" fillId="0" borderId="148" xfId="0" applyNumberFormat="1" applyFont="1" applyBorder="1" applyAlignment="1">
      <alignment horizontal="center" vertical="center"/>
    </xf>
    <xf numFmtId="49" fontId="27" fillId="0" borderId="161" xfId="0" applyNumberFormat="1" applyFont="1" applyBorder="1" applyAlignment="1">
      <alignment vertical="center" wrapText="1"/>
    </xf>
    <xf numFmtId="0" fontId="2" fillId="0" borderId="148" xfId="0" applyFont="1" applyBorder="1" applyAlignment="1">
      <alignment horizontal="right" vertical="center"/>
    </xf>
    <xf numFmtId="4" fontId="26" fillId="0" borderId="148" xfId="0" applyNumberFormat="1" applyFont="1" applyBorder="1" applyAlignment="1">
      <alignment horizontal="center" vertical="center"/>
    </xf>
    <xf numFmtId="167" fontId="28" fillId="0" borderId="148" xfId="0" applyNumberFormat="1" applyFont="1" applyBorder="1" applyAlignment="1">
      <alignment horizontal="center" vertical="center"/>
    </xf>
    <xf numFmtId="0" fontId="26" fillId="0" borderId="148" xfId="0" applyFont="1" applyBorder="1" applyAlignment="1">
      <alignment horizontal="left" vertical="center"/>
    </xf>
    <xf numFmtId="10" fontId="26" fillId="0" borderId="148" xfId="0" applyNumberFormat="1" applyFont="1" applyBorder="1" applyAlignment="1">
      <alignment vertical="center"/>
    </xf>
    <xf numFmtId="0" fontId="26" fillId="0" borderId="148" xfId="0" applyFont="1" applyBorder="1" applyAlignment="1">
      <alignment horizontal="right" vertical="center"/>
    </xf>
    <xf numFmtId="0" fontId="26" fillId="0" borderId="148" xfId="0" applyFont="1" applyBorder="1" applyAlignment="1">
      <alignment vertical="center"/>
    </xf>
    <xf numFmtId="164" fontId="26" fillId="0" borderId="148" xfId="0" applyNumberFormat="1" applyFont="1" applyBorder="1" applyAlignment="1">
      <alignment vertical="center"/>
    </xf>
    <xf numFmtId="165" fontId="2" fillId="0" borderId="148" xfId="0" applyNumberFormat="1" applyFont="1" applyBorder="1" applyAlignment="1">
      <alignment vertical="center"/>
    </xf>
    <xf numFmtId="167" fontId="17" fillId="0" borderId="148" xfId="0" applyNumberFormat="1" applyFont="1" applyBorder="1" applyAlignment="1">
      <alignment horizontal="center" vertical="center"/>
    </xf>
    <xf numFmtId="2" fontId="26" fillId="0" borderId="148" xfId="0" applyNumberFormat="1" applyFont="1" applyBorder="1" applyAlignment="1">
      <alignment vertical="center"/>
    </xf>
    <xf numFmtId="4" fontId="26" fillId="0" borderId="148" xfId="0" applyNumberFormat="1" applyFont="1" applyBorder="1" applyAlignment="1">
      <alignment vertical="center"/>
    </xf>
    <xf numFmtId="166" fontId="26" fillId="0" borderId="148" xfId="0" applyNumberFormat="1" applyFont="1" applyBorder="1" applyAlignment="1">
      <alignment horizontal="right" vertical="center" wrapText="1"/>
    </xf>
    <xf numFmtId="166" fontId="26" fillId="0" borderId="148" xfId="0" applyNumberFormat="1" applyFont="1" applyBorder="1" applyAlignment="1">
      <alignment vertical="center"/>
    </xf>
    <xf numFmtId="0" fontId="26" fillId="0" borderId="148" xfId="0" applyFont="1" applyBorder="1" applyAlignment="1">
      <alignment horizontal="center" vertical="center" wrapText="1"/>
    </xf>
    <xf numFmtId="166" fontId="2" fillId="0" borderId="148" xfId="0" applyNumberFormat="1" applyFont="1" applyBorder="1" applyAlignment="1">
      <alignment horizontal="center" vertical="center"/>
    </xf>
    <xf numFmtId="0" fontId="0" fillId="0" borderId="148" xfId="0" applyBorder="1" applyAlignment="1">
      <alignment horizontal="center" vertical="center" wrapText="1"/>
    </xf>
    <xf numFmtId="0" fontId="26" fillId="0" borderId="148" xfId="0" applyFont="1" applyBorder="1" applyAlignment="1">
      <alignment horizontal="center" vertical="center"/>
    </xf>
    <xf numFmtId="166" fontId="26" fillId="0" borderId="162" xfId="0" applyNumberFormat="1" applyFont="1" applyBorder="1" applyAlignment="1">
      <alignment vertical="center"/>
    </xf>
    <xf numFmtId="166" fontId="2" fillId="0" borderId="162" xfId="0" applyNumberFormat="1" applyFont="1" applyBorder="1" applyAlignment="1">
      <alignment horizontal="center" vertical="center"/>
    </xf>
    <xf numFmtId="4" fontId="26" fillId="0" borderId="162" xfId="0" applyNumberFormat="1" applyFont="1" applyBorder="1" applyAlignment="1">
      <alignment horizontal="center" vertical="center"/>
    </xf>
    <xf numFmtId="49" fontId="27" fillId="0" borderId="163" xfId="0" applyNumberFormat="1" applyFont="1" applyBorder="1" applyAlignment="1">
      <alignment vertical="center" wrapText="1"/>
    </xf>
    <xf numFmtId="49" fontId="2" fillId="0" borderId="165" xfId="0" applyNumberFormat="1" applyFont="1" applyBorder="1" applyAlignment="1">
      <alignment vertical="center"/>
    </xf>
    <xf numFmtId="49" fontId="26" fillId="0" borderId="165" xfId="0" applyNumberFormat="1" applyFont="1" applyBorder="1" applyAlignment="1">
      <alignment vertical="center"/>
    </xf>
    <xf numFmtId="0" fontId="26" fillId="0" borderId="165" xfId="0" applyFont="1" applyBorder="1" applyAlignment="1">
      <alignment horizontal="right" vertical="center" wrapText="1"/>
    </xf>
    <xf numFmtId="49" fontId="26" fillId="0" borderId="166" xfId="0" applyNumberFormat="1" applyFont="1" applyBorder="1" applyAlignment="1">
      <alignment vertical="center"/>
    </xf>
    <xf numFmtId="49" fontId="26" fillId="0" borderId="168" xfId="0" applyNumberFormat="1" applyFont="1" applyBorder="1" applyAlignment="1">
      <alignment vertical="center"/>
    </xf>
    <xf numFmtId="49" fontId="16" fillId="0" borderId="168" xfId="0" applyNumberFormat="1" applyFont="1" applyBorder="1" applyAlignment="1">
      <alignment vertical="center"/>
    </xf>
    <xf numFmtId="167" fontId="2" fillId="0" borderId="148" xfId="0" applyNumberFormat="1" applyFont="1" applyBorder="1" applyAlignment="1">
      <alignment vertical="center"/>
    </xf>
    <xf numFmtId="10" fontId="2" fillId="0" borderId="148" xfId="0" applyNumberFormat="1" applyFont="1" applyBorder="1" applyAlignment="1">
      <alignment vertical="center"/>
    </xf>
    <xf numFmtId="10" fontId="17" fillId="0" borderId="148" xfId="0" applyNumberFormat="1" applyFont="1" applyBorder="1" applyAlignment="1">
      <alignment horizontal="center" vertical="center"/>
    </xf>
    <xf numFmtId="10" fontId="29" fillId="0" borderId="148" xfId="0" applyNumberFormat="1" applyFont="1" applyBorder="1" applyAlignment="1">
      <alignment horizontal="center" vertical="center"/>
    </xf>
    <xf numFmtId="0" fontId="0" fillId="0" borderId="170" xfId="0" applyBorder="1" applyAlignment="1">
      <alignment horizontal="right" vertical="center" wrapText="1"/>
    </xf>
    <xf numFmtId="0" fontId="0" fillId="0" borderId="168" xfId="0" applyBorder="1" applyAlignment="1">
      <alignment horizontal="right" vertical="center" wrapText="1"/>
    </xf>
    <xf numFmtId="0" fontId="9" fillId="0" borderId="0" xfId="38" applyFont="1" applyBorder="1" applyAlignment="1">
      <alignment horizontal="center" vertical="center"/>
    </xf>
    <xf numFmtId="0" fontId="9" fillId="0" borderId="0" xfId="38" applyFont="1" applyBorder="1" applyAlignment="1">
      <alignment vertical="center"/>
    </xf>
    <xf numFmtId="0" fontId="55" fillId="0" borderId="102" xfId="38" applyFont="1" applyBorder="1" applyAlignment="1">
      <alignment horizontal="center" vertical="center"/>
    </xf>
    <xf numFmtId="164" fontId="55" fillId="0" borderId="102" xfId="38" applyNumberFormat="1" applyFont="1" applyBorder="1" applyAlignment="1">
      <alignment horizontal="right" vertical="center" indent="1"/>
    </xf>
    <xf numFmtId="10" fontId="9" fillId="0" borderId="102" xfId="38" applyNumberFormat="1" applyFont="1" applyBorder="1" applyAlignment="1">
      <alignment vertical="center"/>
    </xf>
    <xf numFmtId="0" fontId="55" fillId="0" borderId="0" xfId="39" applyFont="1" applyBorder="1" applyAlignment="1">
      <alignment horizontal="right" vertical="center" indent="1"/>
    </xf>
    <xf numFmtId="166" fontId="55" fillId="0" borderId="102" xfId="39" applyNumberFormat="1" applyFont="1" applyBorder="1" applyAlignment="1">
      <alignment horizontal="right" vertical="center" indent="1"/>
    </xf>
    <xf numFmtId="165" fontId="9" fillId="0" borderId="102" xfId="39" applyNumberFormat="1" applyFont="1" applyBorder="1" applyAlignment="1">
      <alignment horizontal="right" vertical="center" indent="1"/>
    </xf>
    <xf numFmtId="164" fontId="55" fillId="0" borderId="103" xfId="39" applyNumberFormat="1" applyFont="1" applyBorder="1" applyAlignment="1">
      <alignment horizontal="center" vertical="center"/>
    </xf>
    <xf numFmtId="0" fontId="9" fillId="0" borderId="0" xfId="37" applyFont="1" applyBorder="1"/>
    <xf numFmtId="0" fontId="9" fillId="0" borderId="0" xfId="37" applyFont="1" applyBorder="1" applyAlignment="1">
      <alignment vertical="center" wrapText="1"/>
    </xf>
    <xf numFmtId="2" fontId="9" fillId="0" borderId="0" xfId="37" applyNumberFormat="1" applyFont="1" applyBorder="1" applyAlignment="1">
      <alignment horizontal="center" vertical="center" wrapText="1"/>
    </xf>
    <xf numFmtId="0" fontId="57" fillId="0" borderId="0" xfId="37" applyFont="1" applyBorder="1" applyAlignment="1">
      <alignment vertical="center" wrapText="1"/>
    </xf>
    <xf numFmtId="0" fontId="9" fillId="0" borderId="0" xfId="37" applyFont="1" applyBorder="1" applyAlignment="1">
      <alignment vertical="center"/>
    </xf>
    <xf numFmtId="10" fontId="9" fillId="0" borderId="0" xfId="37" applyNumberFormat="1" applyFont="1" applyBorder="1" applyAlignment="1">
      <alignment horizontal="center" vertical="center" wrapText="1"/>
    </xf>
    <xf numFmtId="0" fontId="58" fillId="0" borderId="0" xfId="32" applyFont="1" applyBorder="1" applyAlignment="1" applyProtection="1">
      <alignment horizontal="justify"/>
    </xf>
    <xf numFmtId="0" fontId="9" fillId="0" borderId="0" xfId="37" applyFont="1" applyBorder="1" applyAlignment="1">
      <alignment horizontal="center"/>
    </xf>
    <xf numFmtId="166" fontId="9" fillId="0" borderId="0" xfId="37" applyNumberFormat="1" applyFont="1" applyBorder="1" applyAlignment="1">
      <alignment horizontal="center"/>
    </xf>
    <xf numFmtId="49" fontId="20" fillId="0" borderId="174" xfId="0" applyNumberFormat="1" applyFont="1" applyBorder="1" applyAlignment="1">
      <alignment horizontal="left" vertical="center"/>
    </xf>
    <xf numFmtId="49" fontId="9" fillId="0" borderId="175" xfId="0" applyNumberFormat="1" applyFont="1" applyBorder="1" applyAlignment="1">
      <alignment horizontal="left" vertical="center"/>
    </xf>
    <xf numFmtId="49" fontId="9" fillId="0" borderId="176" xfId="0" applyNumberFormat="1" applyFont="1" applyBorder="1" applyAlignment="1">
      <alignment horizontal="left" vertical="center"/>
    </xf>
    <xf numFmtId="49" fontId="20" fillId="0" borderId="177" xfId="0" applyNumberFormat="1" applyFont="1" applyBorder="1" applyAlignment="1">
      <alignment horizontal="left" vertical="center"/>
    </xf>
    <xf numFmtId="49" fontId="9" fillId="0" borderId="143" xfId="0" applyNumberFormat="1" applyFont="1" applyBorder="1" applyAlignment="1">
      <alignment horizontal="left" vertical="center"/>
    </xf>
    <xf numFmtId="49" fontId="16" fillId="0" borderId="0" xfId="0" applyNumberFormat="1" applyFont="1" applyBorder="1" applyAlignment="1">
      <alignment horizontal="left"/>
    </xf>
    <xf numFmtId="49" fontId="9" fillId="0" borderId="179" xfId="0" applyNumberFormat="1" applyFont="1" applyBorder="1" applyAlignment="1">
      <alignment horizontal="center" vertical="center" wrapText="1"/>
    </xf>
    <xf numFmtId="49" fontId="9" fillId="0" borderId="159" xfId="0" applyNumberFormat="1" applyFont="1" applyBorder="1" applyAlignment="1">
      <alignment horizontal="center" vertical="center" wrapText="1"/>
    </xf>
    <xf numFmtId="49" fontId="9" fillId="0" borderId="160" xfId="0" applyNumberFormat="1" applyFont="1" applyBorder="1" applyAlignment="1">
      <alignment horizontal="center" vertical="center" wrapText="1"/>
    </xf>
    <xf numFmtId="0" fontId="9" fillId="0" borderId="180" xfId="0" applyFont="1" applyBorder="1" applyAlignment="1">
      <alignment horizontal="center" vertical="top" wrapText="1"/>
    </xf>
    <xf numFmtId="0" fontId="9" fillId="0" borderId="148" xfId="0" applyFont="1" applyBorder="1" applyAlignment="1">
      <alignment horizontal="center" vertical="top" wrapText="1"/>
    </xf>
    <xf numFmtId="0" fontId="9" fillId="0" borderId="161" xfId="0" applyFont="1" applyBorder="1" applyAlignment="1">
      <alignment horizontal="center" vertical="top" wrapText="1"/>
    </xf>
    <xf numFmtId="0" fontId="9" fillId="0" borderId="180" xfId="0" applyFont="1" applyBorder="1" applyAlignment="1">
      <alignment vertical="top" wrapText="1"/>
    </xf>
    <xf numFmtId="0" fontId="55" fillId="0" borderId="108" xfId="0" applyFont="1" applyBorder="1" applyAlignment="1">
      <alignment horizontal="center" vertical="center" wrapText="1"/>
    </xf>
    <xf numFmtId="0" fontId="55" fillId="0" borderId="185" xfId="0" applyFont="1" applyBorder="1" applyAlignment="1">
      <alignment horizontal="center" vertical="center" wrapText="1"/>
    </xf>
    <xf numFmtId="0" fontId="9" fillId="0" borderId="108" xfId="0" applyFont="1" applyBorder="1" applyAlignment="1">
      <alignment horizontal="right" vertical="center" wrapText="1" indent="1"/>
    </xf>
    <xf numFmtId="3" fontId="9" fillId="0" borderId="108" xfId="0" applyNumberFormat="1" applyFont="1" applyBorder="1" applyAlignment="1">
      <alignment horizontal="right" vertical="center" wrapText="1" indent="1"/>
    </xf>
    <xf numFmtId="0" fontId="9" fillId="0" borderId="186" xfId="0" applyFont="1" applyFill="1" applyBorder="1" applyAlignment="1">
      <alignment horizontal="right" vertical="center" wrapText="1" indent="1"/>
    </xf>
    <xf numFmtId="3" fontId="9" fillId="0" borderId="185" xfId="0" applyNumberFormat="1" applyFont="1" applyBorder="1" applyAlignment="1">
      <alignment horizontal="right" vertical="center" wrapText="1" indent="1"/>
    </xf>
    <xf numFmtId="0" fontId="9" fillId="24" borderId="141" xfId="0" applyFont="1" applyFill="1" applyBorder="1" applyAlignment="1">
      <alignment horizontal="right" vertical="center" wrapText="1" indent="1"/>
    </xf>
    <xf numFmtId="0" fontId="9" fillId="0" borderId="185" xfId="0" applyFont="1" applyBorder="1" applyAlignment="1">
      <alignment horizontal="right" vertical="center" wrapText="1" indent="1"/>
    </xf>
    <xf numFmtId="0" fontId="55" fillId="0" borderId="188" xfId="0" applyFont="1" applyBorder="1" applyAlignment="1">
      <alignment horizontal="center" vertical="center" wrapText="1"/>
    </xf>
    <xf numFmtId="0" fontId="9" fillId="24" borderId="189" xfId="0" applyFont="1" applyFill="1" applyBorder="1" applyAlignment="1">
      <alignment horizontal="right" vertical="center" wrapText="1" indent="1"/>
    </xf>
    <xf numFmtId="0" fontId="9" fillId="0" borderId="188" xfId="0" applyFont="1" applyBorder="1" applyAlignment="1">
      <alignment horizontal="right" vertical="center" wrapText="1" indent="1"/>
    </xf>
    <xf numFmtId="0" fontId="9" fillId="0" borderId="190" xfId="0" applyFont="1" applyBorder="1" applyAlignment="1">
      <alignment horizontal="right" vertical="center" wrapText="1" indent="1"/>
    </xf>
    <xf numFmtId="0" fontId="55" fillId="0" borderId="145" xfId="0" applyFont="1" applyBorder="1" applyAlignment="1">
      <alignment horizontal="center" vertical="center"/>
    </xf>
    <xf numFmtId="0" fontId="9" fillId="0" borderId="148" xfId="0" applyFont="1" applyBorder="1" applyAlignment="1">
      <alignment horizontal="right" vertical="center" indent="1"/>
    </xf>
    <xf numFmtId="49" fontId="51" fillId="0" borderId="179" xfId="28" applyNumberFormat="1" applyFont="1" applyBorder="1" applyAlignment="1">
      <alignment vertical="center" wrapText="1"/>
    </xf>
    <xf numFmtId="49" fontId="51" fillId="0" borderId="159" xfId="28" applyNumberFormat="1" applyFont="1" applyBorder="1" applyAlignment="1">
      <alignment vertical="center" wrapText="1"/>
    </xf>
    <xf numFmtId="49" fontId="51" fillId="0" borderId="159" xfId="28" applyNumberFormat="1" applyFont="1" applyBorder="1" applyAlignment="1">
      <alignment horizontal="left" vertical="center" wrapText="1"/>
    </xf>
    <xf numFmtId="49" fontId="51" fillId="0" borderId="160" xfId="28" applyNumberFormat="1" applyFont="1" applyBorder="1" applyAlignment="1">
      <alignment horizontal="left" vertical="center" wrapText="1"/>
    </xf>
    <xf numFmtId="49" fontId="52" fillId="0" borderId="180" xfId="36" applyNumberFormat="1" applyFont="1" applyBorder="1" applyAlignment="1">
      <alignment vertical="top" wrapText="1"/>
    </xf>
    <xf numFmtId="49" fontId="52" fillId="0" borderId="148" xfId="36" applyNumberFormat="1" applyFont="1" applyBorder="1" applyAlignment="1">
      <alignment vertical="top" wrapText="1"/>
    </xf>
    <xf numFmtId="49" fontId="52" fillId="0" borderId="148" xfId="36" applyNumberFormat="1" applyFont="1" applyBorder="1" applyAlignment="1">
      <alignment horizontal="left" vertical="top" wrapText="1"/>
    </xf>
    <xf numFmtId="49" fontId="52" fillId="0" borderId="161" xfId="36" applyNumberFormat="1" applyFont="1" applyBorder="1" applyAlignment="1">
      <alignment horizontal="left" vertical="top" wrapText="1"/>
    </xf>
    <xf numFmtId="49" fontId="52" fillId="0" borderId="180" xfId="36" applyNumberFormat="1" applyFont="1" applyBorder="1" applyAlignment="1">
      <alignment vertical="top"/>
    </xf>
    <xf numFmtId="49" fontId="52" fillId="0" borderId="148" xfId="36" applyNumberFormat="1" applyFont="1" applyBorder="1" applyAlignment="1">
      <alignment vertical="top"/>
    </xf>
    <xf numFmtId="49" fontId="52" fillId="0" borderId="148" xfId="36" applyNumberFormat="1" applyFont="1" applyBorder="1" applyAlignment="1">
      <alignment horizontal="left" vertical="top"/>
    </xf>
    <xf numFmtId="49" fontId="52" fillId="0" borderId="161" xfId="36" applyNumberFormat="1" applyFont="1" applyBorder="1" applyAlignment="1">
      <alignment horizontal="left" vertical="top"/>
    </xf>
    <xf numFmtId="49" fontId="53" fillId="24" borderId="180" xfId="36" applyNumberFormat="1" applyFont="1" applyFill="1" applyBorder="1" applyAlignment="1">
      <alignment vertical="top"/>
    </xf>
    <xf numFmtId="49" fontId="51" fillId="24" borderId="148" xfId="36" applyNumberFormat="1" applyFont="1" applyFill="1" applyBorder="1" applyAlignment="1">
      <alignment vertical="top"/>
    </xf>
    <xf numFmtId="49" fontId="51" fillId="24" borderId="148" xfId="36" applyNumberFormat="1" applyFont="1" applyFill="1" applyBorder="1" applyAlignment="1">
      <alignment horizontal="left" vertical="top"/>
    </xf>
    <xf numFmtId="49" fontId="51" fillId="24" borderId="161" xfId="36" applyNumberFormat="1" applyFont="1" applyFill="1" applyBorder="1" applyAlignment="1">
      <alignment horizontal="left" vertical="top"/>
    </xf>
    <xf numFmtId="49" fontId="51" fillId="0" borderId="181" xfId="36" applyNumberFormat="1" applyFont="1" applyBorder="1" applyAlignment="1">
      <alignment horizontal="left" vertical="top"/>
    </xf>
    <xf numFmtId="49" fontId="52" fillId="0" borderId="162" xfId="36" applyNumberFormat="1" applyFont="1" applyBorder="1" applyAlignment="1">
      <alignment vertical="top" wrapText="1"/>
    </xf>
    <xf numFmtId="49" fontId="52" fillId="0" borderId="162" xfId="36" applyNumberFormat="1" applyFont="1" applyBorder="1" applyAlignment="1">
      <alignment horizontal="left" vertical="top" wrapText="1"/>
    </xf>
    <xf numFmtId="49" fontId="52" fillId="0" borderId="163" xfId="36" applyNumberFormat="1" applyFont="1" applyBorder="1" applyAlignment="1">
      <alignment horizontal="left" vertical="top" wrapText="1"/>
    </xf>
    <xf numFmtId="49" fontId="9" fillId="0" borderId="154" xfId="0" applyNumberFormat="1" applyFont="1" applyBorder="1" applyAlignment="1">
      <alignment vertical="center"/>
    </xf>
    <xf numFmtId="49" fontId="9" fillId="0" borderId="191" xfId="0" applyNumberFormat="1" applyFont="1" applyBorder="1" applyAlignment="1">
      <alignment horizontal="right"/>
    </xf>
    <xf numFmtId="49" fontId="9" fillId="0" borderId="191" xfId="0" applyNumberFormat="1" applyFont="1" applyBorder="1" applyAlignment="1">
      <alignment vertical="center"/>
    </xf>
    <xf numFmtId="49" fontId="9" fillId="0" borderId="191" xfId="0" applyNumberFormat="1" applyFont="1" applyBorder="1" applyAlignment="1">
      <alignment vertical="center" wrapText="1"/>
    </xf>
    <xf numFmtId="0" fontId="55" fillId="0" borderId="156" xfId="0" applyFont="1" applyBorder="1" applyAlignment="1">
      <alignment horizontal="right" vertical="center"/>
    </xf>
    <xf numFmtId="0" fontId="9" fillId="0" borderId="168" xfId="0" applyFont="1" applyBorder="1" applyAlignment="1">
      <alignment vertical="center"/>
    </xf>
    <xf numFmtId="0" fontId="9" fillId="0" borderId="168" xfId="0" applyFont="1" applyBorder="1" applyAlignment="1">
      <alignment vertical="center" wrapText="1"/>
    </xf>
    <xf numFmtId="49" fontId="9" fillId="25" borderId="141" xfId="0" applyNumberFormat="1" applyFont="1" applyFill="1" applyBorder="1" applyAlignment="1">
      <alignment horizontal="center" vertical="center"/>
    </xf>
    <xf numFmtId="49" fontId="9" fillId="25" borderId="111" xfId="0" applyNumberFormat="1" applyFont="1" applyFill="1" applyBorder="1" applyAlignment="1">
      <alignment horizontal="center" vertical="center"/>
    </xf>
    <xf numFmtId="49" fontId="9" fillId="0" borderId="112" xfId="0" applyNumberFormat="1" applyFont="1" applyBorder="1" applyAlignment="1">
      <alignment horizontal="center" vertical="center"/>
    </xf>
    <xf numFmtId="49" fontId="20" fillId="0" borderId="105" xfId="0" applyNumberFormat="1" applyFont="1" applyBorder="1" applyAlignment="1">
      <alignment horizontal="center" vertical="center"/>
    </xf>
    <xf numFmtId="49" fontId="20" fillId="0" borderId="106" xfId="0" applyNumberFormat="1" applyFont="1" applyBorder="1" applyAlignment="1">
      <alignment horizontal="center" vertical="center"/>
    </xf>
    <xf numFmtId="4" fontId="9" fillId="0" borderId="148" xfId="0" applyNumberFormat="1" applyFont="1" applyBorder="1" applyAlignment="1">
      <alignment horizontal="right" vertical="center" wrapText="1" indent="2"/>
    </xf>
    <xf numFmtId="4" fontId="9" fillId="0" borderId="161" xfId="0" applyNumberFormat="1" applyFont="1" applyBorder="1" applyAlignment="1">
      <alignment horizontal="right" vertical="center" wrapText="1" indent="2"/>
    </xf>
    <xf numFmtId="4" fontId="9" fillId="0" borderId="162" xfId="0" applyNumberFormat="1" applyFont="1" applyBorder="1" applyAlignment="1">
      <alignment horizontal="right" vertical="center" wrapText="1" indent="2"/>
    </xf>
    <xf numFmtId="4" fontId="9" fillId="0" borderId="163" xfId="0" applyNumberFormat="1" applyFont="1" applyBorder="1" applyAlignment="1">
      <alignment horizontal="right" vertical="center" wrapText="1" indent="2"/>
    </xf>
    <xf numFmtId="0" fontId="9" fillId="0" borderId="180" xfId="0" applyFont="1" applyBorder="1" applyAlignment="1">
      <alignment horizontal="right" vertical="center" wrapText="1" indent="2"/>
    </xf>
    <xf numFmtId="9" fontId="9" fillId="0" borderId="148" xfId="0" applyNumberFormat="1" applyFont="1" applyBorder="1" applyAlignment="1">
      <alignment horizontal="right" vertical="center" wrapText="1" indent="2"/>
    </xf>
    <xf numFmtId="9" fontId="55" fillId="0" borderId="148" xfId="0" applyNumberFormat="1" applyFont="1" applyBorder="1" applyAlignment="1">
      <alignment horizontal="right" vertical="center" wrapText="1" indent="2"/>
    </xf>
    <xf numFmtId="0" fontId="9" fillId="0" borderId="181" xfId="0" applyFont="1" applyBorder="1" applyAlignment="1">
      <alignment horizontal="right" vertical="center" wrapText="1" indent="2"/>
    </xf>
    <xf numFmtId="9" fontId="9" fillId="0" borderId="162" xfId="0" applyNumberFormat="1" applyFont="1" applyBorder="1" applyAlignment="1">
      <alignment horizontal="right" vertical="center" wrapText="1" indent="2"/>
    </xf>
    <xf numFmtId="49" fontId="18" fillId="0" borderId="0" xfId="0" applyNumberFormat="1" applyFont="1" applyBorder="1" applyAlignment="1">
      <alignment vertical="center"/>
    </xf>
    <xf numFmtId="0" fontId="2" fillId="0" borderId="0" xfId="0" applyFont="1" applyBorder="1" applyAlignment="1">
      <alignment vertical="center" wrapText="1"/>
    </xf>
    <xf numFmtId="0" fontId="16" fillId="0" borderId="0" xfId="0" applyFont="1" applyBorder="1" applyAlignment="1">
      <alignment vertical="center" wrapText="1"/>
    </xf>
    <xf numFmtId="49" fontId="9" fillId="0" borderId="198" xfId="0" applyNumberFormat="1" applyFont="1" applyBorder="1" applyAlignment="1">
      <alignment vertical="center"/>
    </xf>
    <xf numFmtId="0" fontId="9" fillId="0" borderId="199" xfId="0" applyFont="1" applyBorder="1" applyAlignment="1">
      <alignment vertical="center"/>
    </xf>
    <xf numFmtId="0" fontId="9" fillId="0" borderId="157" xfId="0" applyFont="1" applyBorder="1" applyAlignment="1">
      <alignment horizontal="right" vertical="center" indent="1"/>
    </xf>
    <xf numFmtId="49" fontId="18" fillId="0" borderId="200" xfId="0" applyNumberFormat="1" applyFont="1" applyBorder="1" applyAlignment="1">
      <alignment vertical="center"/>
    </xf>
    <xf numFmtId="49" fontId="9" fillId="0" borderId="192" xfId="0" applyNumberFormat="1" applyFont="1" applyBorder="1" applyAlignment="1">
      <alignment vertical="center" wrapText="1"/>
    </xf>
    <xf numFmtId="0" fontId="9" fillId="0" borderId="203" xfId="0" applyFont="1" applyBorder="1" applyAlignment="1">
      <alignment vertical="center" wrapText="1"/>
    </xf>
    <xf numFmtId="0" fontId="9" fillId="0" borderId="151" xfId="0" applyFont="1" applyBorder="1" applyAlignment="1">
      <alignment horizontal="right" vertical="center" indent="1"/>
    </xf>
    <xf numFmtId="49" fontId="9" fillId="0" borderId="168" xfId="0" applyNumberFormat="1" applyFont="1" applyBorder="1" applyAlignment="1">
      <alignment horizontal="center" vertical="center"/>
    </xf>
    <xf numFmtId="0" fontId="55" fillId="0" borderId="204" xfId="0" applyFont="1" applyBorder="1" applyAlignment="1">
      <alignment horizontal="center" vertical="center"/>
    </xf>
    <xf numFmtId="0" fontId="9" fillId="0" borderId="161" xfId="0" applyFont="1" applyBorder="1" applyAlignment="1">
      <alignment horizontal="right" vertical="center" indent="1"/>
    </xf>
    <xf numFmtId="0" fontId="9" fillId="0" borderId="205" xfId="0" applyFont="1" applyBorder="1" applyAlignment="1">
      <alignment horizontal="right" vertical="center" indent="1"/>
    </xf>
    <xf numFmtId="0" fontId="9" fillId="0" borderId="207" xfId="0" applyFont="1" applyBorder="1" applyAlignment="1">
      <alignment horizontal="right" vertical="center" indent="1"/>
    </xf>
    <xf numFmtId="0" fontId="62" fillId="0" borderId="0" xfId="50" applyFont="1"/>
    <xf numFmtId="0" fontId="63" fillId="0" borderId="0" xfId="50" applyFont="1"/>
    <xf numFmtId="0" fontId="63" fillId="0" borderId="0" xfId="50" applyFont="1" applyBorder="1"/>
    <xf numFmtId="0" fontId="61" fillId="0" borderId="0" xfId="50" applyFont="1" applyBorder="1" applyAlignment="1">
      <alignment horizontal="right"/>
    </xf>
    <xf numFmtId="0" fontId="61" fillId="0" borderId="0" xfId="50" applyFont="1" applyFill="1" applyBorder="1" applyAlignment="1">
      <alignment horizontal="center"/>
    </xf>
    <xf numFmtId="0" fontId="61" fillId="0" borderId="0" xfId="50" applyFont="1" applyBorder="1" applyAlignment="1">
      <alignment horizontal="center"/>
    </xf>
    <xf numFmtId="2" fontId="61" fillId="0" borderId="0" xfId="50" applyNumberFormat="1" applyFont="1" applyBorder="1" applyAlignment="1">
      <alignment horizontal="center"/>
    </xf>
    <xf numFmtId="0" fontId="63" fillId="0" borderId="0" xfId="50" applyFont="1" applyAlignment="1">
      <alignment vertical="top"/>
    </xf>
    <xf numFmtId="0" fontId="61" fillId="0" borderId="0" xfId="50" applyFont="1" applyBorder="1" applyAlignment="1">
      <alignment horizontal="right" vertical="top"/>
    </xf>
    <xf numFmtId="2" fontId="61" fillId="0" borderId="0" xfId="49" applyNumberFormat="1" applyFont="1" applyBorder="1" applyAlignment="1">
      <alignment horizontal="right" vertical="top"/>
    </xf>
    <xf numFmtId="2" fontId="61" fillId="0" borderId="0" xfId="50" applyNumberFormat="1" applyFont="1" applyFill="1" applyBorder="1" applyAlignment="1">
      <alignment horizontal="right" vertical="top"/>
    </xf>
    <xf numFmtId="2" fontId="61" fillId="0" borderId="0" xfId="50" applyNumberFormat="1" applyFont="1" applyBorder="1" applyAlignment="1">
      <alignment horizontal="right" vertical="top"/>
    </xf>
    <xf numFmtId="0" fontId="61" fillId="0" borderId="13" xfId="50" applyFont="1" applyBorder="1" applyAlignment="1">
      <alignment horizontal="right" vertical="top"/>
    </xf>
    <xf numFmtId="0" fontId="61" fillId="0" borderId="14" xfId="50" applyFont="1" applyBorder="1" applyAlignment="1">
      <alignment horizontal="right" vertical="top"/>
    </xf>
    <xf numFmtId="0" fontId="61" fillId="0" borderId="16" xfId="50" applyFont="1" applyBorder="1" applyAlignment="1">
      <alignment horizontal="right" vertical="top"/>
    </xf>
    <xf numFmtId="0" fontId="63" fillId="0" borderId="17" xfId="50" applyFont="1" applyBorder="1" applyAlignment="1">
      <alignment vertical="top"/>
    </xf>
    <xf numFmtId="0" fontId="61" fillId="0" borderId="20" xfId="50" applyFont="1" applyBorder="1" applyAlignment="1">
      <alignment horizontal="right" vertical="top"/>
    </xf>
    <xf numFmtId="0" fontId="61" fillId="0" borderId="17" xfId="50" applyFont="1" applyBorder="1" applyAlignment="1">
      <alignment vertical="top"/>
    </xf>
    <xf numFmtId="2" fontId="61" fillId="0" borderId="20" xfId="49" applyNumberFormat="1" applyFont="1" applyBorder="1" applyAlignment="1">
      <alignment horizontal="right" vertical="top"/>
    </xf>
    <xf numFmtId="2" fontId="61" fillId="0" borderId="20" xfId="50" applyNumberFormat="1" applyFont="1" applyBorder="1" applyAlignment="1">
      <alignment horizontal="right" vertical="top"/>
    </xf>
    <xf numFmtId="0" fontId="61" fillId="0" borderId="10" xfId="50" applyFont="1" applyBorder="1" applyAlignment="1">
      <alignment vertical="top"/>
    </xf>
    <xf numFmtId="2" fontId="61" fillId="0" borderId="11" xfId="49" applyNumberFormat="1" applyFont="1" applyBorder="1" applyAlignment="1">
      <alignment horizontal="right" vertical="top"/>
    </xf>
    <xf numFmtId="2" fontId="61" fillId="0" borderId="12" xfId="49" applyNumberFormat="1" applyFont="1" applyBorder="1" applyAlignment="1">
      <alignment horizontal="right" vertical="top"/>
    </xf>
    <xf numFmtId="0" fontId="62" fillId="0" borderId="0" xfId="49" applyFont="1" applyAlignment="1">
      <alignment vertical="center"/>
    </xf>
    <xf numFmtId="0" fontId="61" fillId="0" borderId="0" xfId="49" applyFont="1" applyAlignment="1">
      <alignment vertical="center"/>
    </xf>
    <xf numFmtId="0" fontId="63" fillId="0" borderId="0" xfId="50" applyFont="1" applyAlignment="1">
      <alignment vertical="center"/>
    </xf>
    <xf numFmtId="0" fontId="62" fillId="0" borderId="13" xfId="49" applyFont="1" applyBorder="1" applyAlignment="1">
      <alignment vertical="center"/>
    </xf>
    <xf numFmtId="0" fontId="61" fillId="0" borderId="14" xfId="49" applyFont="1" applyBorder="1" applyAlignment="1">
      <alignment horizontal="right" vertical="center"/>
    </xf>
    <xf numFmtId="0" fontId="61" fillId="0" borderId="16" xfId="49" applyFont="1" applyBorder="1" applyAlignment="1">
      <alignment horizontal="right" vertical="center"/>
    </xf>
    <xf numFmtId="0" fontId="61" fillId="0" borderId="17" xfId="49" applyFont="1" applyBorder="1" applyAlignment="1">
      <alignment vertical="center"/>
    </xf>
    <xf numFmtId="0" fontId="61" fillId="0" borderId="0" xfId="49" applyFont="1" applyBorder="1" applyAlignment="1">
      <alignment vertical="center"/>
    </xf>
    <xf numFmtId="0" fontId="61" fillId="0" borderId="0" xfId="49" applyFont="1" applyBorder="1" applyAlignment="1">
      <alignment horizontal="right" vertical="center"/>
    </xf>
    <xf numFmtId="0" fontId="61" fillId="0" borderId="20" xfId="49" applyFont="1" applyBorder="1" applyAlignment="1">
      <alignment horizontal="right" vertical="center"/>
    </xf>
    <xf numFmtId="2" fontId="61" fillId="0" borderId="0" xfId="49" applyNumberFormat="1" applyFont="1" applyBorder="1" applyAlignment="1">
      <alignment horizontal="right" vertical="center"/>
    </xf>
    <xf numFmtId="2" fontId="61" fillId="0" borderId="20" xfId="49" applyNumberFormat="1" applyFont="1" applyBorder="1" applyAlignment="1">
      <alignment horizontal="right" vertical="center"/>
    </xf>
    <xf numFmtId="0" fontId="62" fillId="0" borderId="17" xfId="49" applyFont="1" applyBorder="1" applyAlignment="1">
      <alignment vertical="center"/>
    </xf>
    <xf numFmtId="0" fontId="61" fillId="0" borderId="10" xfId="49" applyFont="1" applyBorder="1" applyAlignment="1">
      <alignment vertical="center"/>
    </xf>
    <xf numFmtId="0" fontId="61" fillId="0" borderId="11" xfId="49" applyFont="1" applyBorder="1" applyAlignment="1">
      <alignment vertical="center"/>
    </xf>
    <xf numFmtId="2" fontId="61" fillId="0" borderId="11" xfId="49" applyNumberFormat="1" applyFont="1" applyBorder="1" applyAlignment="1">
      <alignment horizontal="right" vertical="center"/>
    </xf>
    <xf numFmtId="2" fontId="61" fillId="0" borderId="12" xfId="49" applyNumberFormat="1" applyFont="1" applyBorder="1" applyAlignment="1">
      <alignment horizontal="right" vertical="center"/>
    </xf>
    <xf numFmtId="0" fontId="17" fillId="0" borderId="0" xfId="37" applyFont="1" applyBorder="1" applyAlignment="1">
      <alignment horizontal="center" wrapText="1"/>
    </xf>
    <xf numFmtId="4" fontId="17" fillId="0" borderId="0" xfId="37" applyNumberFormat="1" applyFont="1" applyBorder="1" applyAlignment="1">
      <alignment horizontal="center" vertical="top" wrapText="1"/>
    </xf>
    <xf numFmtId="0" fontId="17" fillId="0" borderId="0" xfId="37" applyFont="1" applyBorder="1" applyAlignment="1">
      <alignment horizontal="center" vertical="top" wrapText="1"/>
    </xf>
    <xf numFmtId="0" fontId="55" fillId="0" borderId="0" xfId="37" applyFont="1" applyBorder="1" applyAlignment="1">
      <alignment horizontal="center" wrapText="1"/>
    </xf>
    <xf numFmtId="0" fontId="55" fillId="0" borderId="0" xfId="37" applyFont="1" applyBorder="1" applyAlignment="1">
      <alignment horizontal="center" vertical="center" wrapText="1"/>
    </xf>
    <xf numFmtId="0" fontId="55" fillId="0" borderId="0" xfId="37" applyFont="1" applyBorder="1" applyAlignment="1">
      <alignment horizontal="center" vertical="center"/>
    </xf>
    <xf numFmtId="2" fontId="55" fillId="0" borderId="0" xfId="37" applyNumberFormat="1" applyFont="1" applyBorder="1" applyAlignment="1">
      <alignment horizontal="center" vertical="center" wrapText="1"/>
    </xf>
    <xf numFmtId="10" fontId="55" fillId="0" borderId="0" xfId="37" applyNumberFormat="1" applyFont="1" applyBorder="1" applyAlignment="1">
      <alignment horizontal="center" vertical="center" wrapText="1"/>
    </xf>
    <xf numFmtId="0" fontId="26" fillId="0" borderId="168" xfId="0" applyFont="1" applyBorder="1" applyAlignment="1">
      <alignment horizontal="left" vertical="center" wrapText="1"/>
    </xf>
    <xf numFmtId="0" fontId="0" fillId="0" borderId="148" xfId="0" applyBorder="1" applyAlignment="1">
      <alignment vertical="center" wrapText="1"/>
    </xf>
    <xf numFmtId="49" fontId="17" fillId="0" borderId="168" xfId="0" applyNumberFormat="1" applyFont="1" applyBorder="1" applyAlignment="1">
      <alignment vertical="center" wrapText="1"/>
    </xf>
    <xf numFmtId="0" fontId="2" fillId="0" borderId="148" xfId="0" applyFont="1" applyBorder="1" applyAlignment="1">
      <alignment vertical="center" wrapText="1"/>
    </xf>
    <xf numFmtId="49" fontId="2" fillId="0" borderId="168" xfId="0" applyNumberFormat="1" applyFont="1" applyBorder="1" applyAlignment="1">
      <alignment vertical="center" wrapText="1"/>
    </xf>
    <xf numFmtId="0" fontId="26" fillId="0" borderId="148" xfId="0" applyFont="1" applyBorder="1" applyAlignment="1">
      <alignment vertical="center" wrapText="1"/>
    </xf>
    <xf numFmtId="49" fontId="26" fillId="0" borderId="168" xfId="0" applyNumberFormat="1" applyFont="1" applyBorder="1" applyAlignment="1">
      <alignment vertical="center" wrapText="1"/>
    </xf>
    <xf numFmtId="49" fontId="16" fillId="0" borderId="168" xfId="0" applyNumberFormat="1" applyFont="1" applyBorder="1" applyAlignment="1">
      <alignment vertical="center" wrapText="1"/>
    </xf>
    <xf numFmtId="0" fontId="16" fillId="0" borderId="148" xfId="0" applyFont="1" applyBorder="1" applyAlignment="1">
      <alignment vertical="center" wrapText="1"/>
    </xf>
    <xf numFmtId="49" fontId="17" fillId="0" borderId="173" xfId="0" applyNumberFormat="1" applyFont="1" applyBorder="1" applyAlignment="1">
      <alignment vertical="center" wrapText="1"/>
    </xf>
    <xf numFmtId="0" fontId="0" fillId="0" borderId="162" xfId="0" applyBorder="1" applyAlignment="1">
      <alignment vertical="center" wrapText="1"/>
    </xf>
    <xf numFmtId="0" fontId="17" fillId="0" borderId="148" xfId="0" applyFont="1" applyBorder="1" applyAlignment="1">
      <alignment vertical="center" wrapText="1"/>
    </xf>
    <xf numFmtId="49" fontId="26" fillId="0" borderId="164" xfId="0" applyNumberFormat="1" applyFont="1" applyBorder="1" applyAlignment="1">
      <alignment vertical="center"/>
    </xf>
    <xf numFmtId="0" fontId="0" fillId="0" borderId="169" xfId="0" applyBorder="1" applyAlignment="1">
      <alignment vertical="center"/>
    </xf>
    <xf numFmtId="0" fontId="0" fillId="0" borderId="167" xfId="0" applyBorder="1" applyAlignment="1">
      <alignment vertical="center"/>
    </xf>
    <xf numFmtId="49" fontId="26" fillId="0" borderId="170" xfId="0" applyNumberFormat="1" applyFont="1" applyBorder="1" applyAlignment="1">
      <alignment vertical="center"/>
    </xf>
    <xf numFmtId="0" fontId="0" fillId="0" borderId="168" xfId="0" applyBorder="1" applyAlignment="1">
      <alignment vertical="center"/>
    </xf>
    <xf numFmtId="0" fontId="0" fillId="0" borderId="171" xfId="0" applyBorder="1" applyAlignment="1">
      <alignment horizontal="right" vertical="center" wrapText="1"/>
    </xf>
    <xf numFmtId="0" fontId="0" fillId="0" borderId="170" xfId="0" applyBorder="1" applyAlignment="1">
      <alignment horizontal="right" vertical="center" wrapText="1"/>
    </xf>
    <xf numFmtId="0" fontId="0" fillId="0" borderId="172" xfId="0" applyBorder="1" applyAlignment="1">
      <alignment horizontal="right" vertical="center" wrapText="1"/>
    </xf>
    <xf numFmtId="0" fontId="55" fillId="0" borderId="135" xfId="0" applyFont="1" applyBorder="1" applyAlignment="1">
      <alignment horizontal="left" vertical="center" wrapText="1" indent="1"/>
    </xf>
    <xf numFmtId="0" fontId="55" fillId="0" borderId="187" xfId="0" applyFont="1" applyBorder="1" applyAlignment="1">
      <alignment horizontal="left" vertical="center" wrapText="1" indent="1"/>
    </xf>
    <xf numFmtId="0" fontId="55" fillId="0" borderId="183" xfId="0" applyFont="1" applyBorder="1" applyAlignment="1">
      <alignment horizontal="center" vertical="center" wrapText="1"/>
    </xf>
    <xf numFmtId="0" fontId="55" fillId="0" borderId="184" xfId="0" applyFont="1" applyBorder="1" applyAlignment="1">
      <alignment horizontal="center" vertical="center" wrapText="1"/>
    </xf>
    <xf numFmtId="0" fontId="55" fillId="0" borderId="182" xfId="0" applyFont="1" applyBorder="1" applyAlignment="1">
      <alignment horizontal="left" vertical="center" wrapText="1" indent="1"/>
    </xf>
    <xf numFmtId="0" fontId="55" fillId="0" borderId="183" xfId="0" applyFont="1" applyBorder="1" applyAlignment="1">
      <alignment horizontal="left" vertical="center" wrapText="1" indent="1"/>
    </xf>
    <xf numFmtId="0" fontId="55" fillId="0" borderId="108" xfId="0" applyFont="1" applyBorder="1" applyAlignment="1">
      <alignment horizontal="left" vertical="center" wrapText="1" indent="1"/>
    </xf>
    <xf numFmtId="0" fontId="55" fillId="0" borderId="102" xfId="38" applyFont="1" applyBorder="1" applyAlignment="1">
      <alignment horizontal="center" vertical="center" wrapText="1"/>
    </xf>
    <xf numFmtId="0" fontId="55" fillId="0" borderId="102" xfId="0" applyFont="1" applyBorder="1" applyAlignment="1">
      <alignment horizontal="center"/>
    </xf>
    <xf numFmtId="0" fontId="55" fillId="0" borderId="102" xfId="39" applyFont="1" applyBorder="1" applyAlignment="1">
      <alignment horizontal="center" vertical="center" wrapText="1"/>
    </xf>
    <xf numFmtId="0" fontId="2" fillId="0" borderId="201" xfId="0" applyFont="1" applyBorder="1" applyAlignment="1">
      <alignment vertical="center" wrapText="1"/>
    </xf>
    <xf numFmtId="0" fontId="16" fillId="0" borderId="202" xfId="0" applyFont="1" applyBorder="1" applyAlignment="1">
      <alignment vertical="center" wrapText="1"/>
    </xf>
    <xf numFmtId="0" fontId="16" fillId="0" borderId="206" xfId="0" applyFont="1" applyBorder="1" applyAlignment="1">
      <alignment vertical="center" wrapText="1"/>
    </xf>
    <xf numFmtId="0" fontId="17" fillId="0" borderId="193" xfId="0" applyFont="1" applyBorder="1" applyAlignment="1">
      <alignment horizontal="left" vertical="center"/>
    </xf>
    <xf numFmtId="0" fontId="0" fillId="0" borderId="140" xfId="0" applyBorder="1" applyAlignment="1">
      <alignment vertical="center"/>
    </xf>
    <xf numFmtId="0" fontId="0" fillId="0" borderId="194" xfId="0" applyBorder="1" applyAlignment="1">
      <alignment vertical="center"/>
    </xf>
    <xf numFmtId="0" fontId="0" fillId="0" borderId="22" xfId="0" applyBorder="1" applyAlignment="1">
      <alignment vertical="center"/>
    </xf>
    <xf numFmtId="0" fontId="0" fillId="0" borderId="0" xfId="0" applyAlignment="1">
      <alignment vertical="center"/>
    </xf>
    <xf numFmtId="0" fontId="0" fillId="0" borderId="21" xfId="0" applyBorder="1" applyAlignment="1">
      <alignment vertical="center"/>
    </xf>
    <xf numFmtId="0" fontId="0" fillId="0" borderId="195" xfId="0" applyBorder="1" applyAlignment="1">
      <alignment vertical="center"/>
    </xf>
    <xf numFmtId="0" fontId="0" fillId="0" borderId="196" xfId="0" applyBorder="1" applyAlignment="1">
      <alignment vertical="center"/>
    </xf>
    <xf numFmtId="0" fontId="0" fillId="0" borderId="197" xfId="0" applyBorder="1" applyAlignment="1">
      <alignment vertical="center"/>
    </xf>
    <xf numFmtId="0" fontId="16" fillId="0" borderId="120" xfId="0" applyFont="1" applyBorder="1" applyAlignment="1">
      <alignment horizontal="left" vertical="top" wrapText="1"/>
    </xf>
    <xf numFmtId="0" fontId="17" fillId="0" borderId="113" xfId="0" applyFont="1" applyBorder="1" applyAlignment="1">
      <alignment horizontal="center" vertical="center" wrapText="1"/>
    </xf>
    <xf numFmtId="0" fontId="16" fillId="0" borderId="114" xfId="0" applyFont="1" applyBorder="1" applyAlignment="1">
      <alignment horizontal="center" vertical="center" wrapText="1"/>
    </xf>
    <xf numFmtId="0" fontId="16" fillId="0" borderId="118" xfId="0" applyFont="1" applyBorder="1" applyAlignment="1">
      <alignment horizontal="center" vertical="center" wrapText="1"/>
    </xf>
    <xf numFmtId="0" fontId="16" fillId="0" borderId="123" xfId="0" applyFont="1" applyBorder="1" applyAlignment="1">
      <alignment horizontal="justify" vertical="center" wrapText="1"/>
    </xf>
    <xf numFmtId="0" fontId="16" fillId="0" borderId="121" xfId="0" applyFont="1" applyBorder="1" applyAlignment="1">
      <alignment horizontal="justify" vertical="center" wrapText="1"/>
    </xf>
    <xf numFmtId="0" fontId="16" fillId="0" borderId="124" xfId="0" applyFont="1" applyBorder="1" applyAlignment="1">
      <alignment horizontal="justify" vertical="center" wrapText="1"/>
    </xf>
    <xf numFmtId="0" fontId="16" fillId="0" borderId="120" xfId="0" applyFont="1" applyBorder="1" applyAlignment="1">
      <alignment horizontal="justify" vertical="center" wrapText="1"/>
    </xf>
    <xf numFmtId="0" fontId="17" fillId="0" borderId="120" xfId="0" applyFont="1" applyBorder="1" applyAlignment="1">
      <alignment horizontal="left" vertical="center"/>
    </xf>
    <xf numFmtId="0" fontId="16" fillId="0" borderId="121" xfId="0" applyFont="1" applyBorder="1" applyAlignment="1">
      <alignment horizontal="left" vertical="center"/>
    </xf>
    <xf numFmtId="0" fontId="16" fillId="0" borderId="121" xfId="0" applyFont="1" applyBorder="1" applyAlignment="1">
      <alignment vertical="center"/>
    </xf>
    <xf numFmtId="0" fontId="16" fillId="0" borderId="127" xfId="0" applyFont="1" applyBorder="1" applyAlignment="1">
      <alignment vertical="center"/>
    </xf>
    <xf numFmtId="0" fontId="0" fillId="0" borderId="120" xfId="0" applyBorder="1" applyAlignment="1">
      <alignment horizontal="left" vertical="top" wrapText="1"/>
    </xf>
    <xf numFmtId="0" fontId="16" fillId="0" borderId="120" xfId="0" applyFont="1" applyBorder="1" applyAlignment="1">
      <alignment horizontal="center" vertical="center" wrapText="1"/>
    </xf>
    <xf numFmtId="0" fontId="16" fillId="0" borderId="121" xfId="0" applyFont="1" applyBorder="1" applyAlignment="1">
      <alignment horizontal="center" vertical="center" wrapText="1"/>
    </xf>
    <xf numFmtId="0" fontId="16" fillId="0" borderId="124" xfId="0" applyFont="1" applyBorder="1" applyAlignment="1">
      <alignment horizontal="center" vertical="center" wrapText="1"/>
    </xf>
    <xf numFmtId="0" fontId="17" fillId="0" borderId="116" xfId="0" applyFont="1" applyBorder="1" applyAlignment="1">
      <alignment horizontal="center" vertical="center" wrapText="1"/>
    </xf>
    <xf numFmtId="0" fontId="16" fillId="0" borderId="117" xfId="0" applyFont="1" applyBorder="1" applyAlignment="1">
      <alignment horizontal="center" vertical="center" wrapText="1"/>
    </xf>
    <xf numFmtId="0" fontId="16" fillId="0" borderId="135" xfId="0" applyFont="1" applyBorder="1" applyAlignment="1">
      <alignment horizontal="center" vertical="center" wrapText="1"/>
    </xf>
    <xf numFmtId="0" fontId="16" fillId="0" borderId="108" xfId="0" applyFont="1" applyBorder="1" applyAlignment="1">
      <alignment horizontal="center" vertical="center" wrapText="1"/>
    </xf>
    <xf numFmtId="0" fontId="16" fillId="0" borderId="136" xfId="0" applyFont="1" applyBorder="1" applyAlignment="1">
      <alignment horizontal="center" vertical="center" wrapText="1"/>
    </xf>
    <xf numFmtId="0" fontId="16" fillId="0" borderId="120" xfId="0" applyFont="1" applyBorder="1" applyAlignment="1">
      <alignment horizontal="center" vertical="center"/>
    </xf>
    <xf numFmtId="0" fontId="16" fillId="0" borderId="121" xfId="0" applyFont="1" applyBorder="1" applyAlignment="1">
      <alignment horizontal="center" vertical="center"/>
    </xf>
    <xf numFmtId="0" fontId="16" fillId="0" borderId="124" xfId="0" applyFont="1" applyBorder="1" applyAlignment="1">
      <alignment horizontal="center" vertical="center"/>
    </xf>
    <xf numFmtId="0" fontId="16" fillId="0" borderId="120" xfId="0" applyFont="1" applyBorder="1" applyAlignment="1">
      <alignment vertical="center"/>
    </xf>
    <xf numFmtId="0" fontId="16" fillId="0" borderId="124" xfId="0" applyFont="1" applyBorder="1" applyAlignment="1">
      <alignment vertical="center"/>
    </xf>
    <xf numFmtId="0" fontId="16" fillId="0" borderId="123" xfId="0" applyFont="1" applyBorder="1" applyAlignment="1">
      <alignment vertical="center"/>
    </xf>
    <xf numFmtId="0" fontId="16" fillId="0" borderId="131" xfId="0" applyFont="1" applyBorder="1" applyAlignment="1">
      <alignment vertical="center"/>
    </xf>
    <xf numFmtId="0" fontId="16" fillId="0" borderId="129" xfId="0" applyFont="1" applyBorder="1" applyAlignment="1">
      <alignment vertical="center"/>
    </xf>
    <xf numFmtId="0" fontId="16" fillId="0" borderId="132" xfId="0" applyFont="1" applyBorder="1" applyAlignment="1">
      <alignment vertical="center"/>
    </xf>
    <xf numFmtId="0" fontId="17" fillId="0" borderId="120" xfId="0" applyFont="1" applyBorder="1" applyAlignment="1">
      <alignment horizontal="left" vertical="center" wrapText="1"/>
    </xf>
    <xf numFmtId="0" fontId="16" fillId="0" borderId="121" xfId="0" applyFont="1" applyBorder="1" applyAlignment="1">
      <alignment vertical="center" wrapText="1"/>
    </xf>
    <xf numFmtId="0" fontId="16" fillId="0" borderId="127" xfId="0" applyFont="1" applyBorder="1" applyAlignment="1">
      <alignment vertical="center" wrapText="1"/>
    </xf>
    <xf numFmtId="0" fontId="16" fillId="0" borderId="128" xfId="0" applyFont="1" applyBorder="1" applyAlignment="1">
      <alignment vertical="center"/>
    </xf>
    <xf numFmtId="0" fontId="17" fillId="0" borderId="33" xfId="0" applyFont="1" applyBorder="1" applyAlignment="1">
      <alignment horizontal="left" vertical="center" wrapText="1"/>
    </xf>
    <xf numFmtId="0" fontId="17" fillId="0" borderId="34" xfId="0" applyFont="1" applyBorder="1" applyAlignment="1">
      <alignment horizontal="left" vertical="center" wrapText="1"/>
    </xf>
    <xf numFmtId="0" fontId="17" fillId="0" borderId="35" xfId="0" applyFont="1" applyBorder="1" applyAlignment="1">
      <alignment horizontal="left" vertical="center" wrapText="1"/>
    </xf>
    <xf numFmtId="0" fontId="16" fillId="0" borderId="128" xfId="0" applyFont="1" applyBorder="1" applyAlignment="1">
      <alignment horizontal="left" vertical="top" wrapText="1"/>
    </xf>
    <xf numFmtId="0" fontId="17" fillId="0" borderId="174" xfId="0" applyFont="1" applyBorder="1" applyAlignment="1">
      <alignment horizontal="justify" vertical="center" wrapText="1"/>
    </xf>
    <xf numFmtId="0" fontId="0" fillId="0" borderId="114" xfId="0" applyBorder="1" applyAlignment="1">
      <alignment horizontal="justify" vertical="center" wrapText="1"/>
    </xf>
    <xf numFmtId="0" fontId="0" fillId="0" borderId="177" xfId="0" applyBorder="1" applyAlignment="1">
      <alignment horizontal="justify" vertical="center" wrapText="1"/>
    </xf>
    <xf numFmtId="0" fontId="16" fillId="0" borderId="26" xfId="0" applyFont="1" applyBorder="1" applyAlignment="1">
      <alignment horizontal="justify" vertical="center" wrapText="1"/>
    </xf>
    <xf numFmtId="0" fontId="16" fillId="0" borderId="27"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25"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4" xfId="0" applyFont="1" applyBorder="1" applyAlignment="1">
      <alignment horizontal="justify" vertical="center" wrapText="1"/>
    </xf>
    <xf numFmtId="0" fontId="16" fillId="0" borderId="12" xfId="0" applyFont="1" applyBorder="1" applyAlignment="1">
      <alignment horizontal="justify" vertical="center" wrapText="1"/>
    </xf>
    <xf numFmtId="0" fontId="16" fillId="0" borderId="28" xfId="0" applyFont="1" applyBorder="1" applyAlignment="1">
      <alignment horizontal="justify" vertical="center" wrapText="1"/>
    </xf>
    <xf numFmtId="0" fontId="17" fillId="0" borderId="13" xfId="0" applyFont="1" applyBorder="1" applyAlignment="1">
      <alignment horizontal="justify" vertical="center" wrapText="1"/>
    </xf>
    <xf numFmtId="0" fontId="16" fillId="0" borderId="14" xfId="0" applyFont="1" applyBorder="1" applyAlignment="1">
      <alignment vertical="center" wrapText="1"/>
    </xf>
    <xf numFmtId="0" fontId="16" fillId="0" borderId="16" xfId="0" applyFont="1" applyBorder="1" applyAlignment="1">
      <alignment vertical="center" wrapText="1"/>
    </xf>
    <xf numFmtId="0" fontId="17" fillId="0" borderId="107" xfId="0" applyFont="1" applyBorder="1" applyAlignment="1">
      <alignment horizontal="right" vertical="center" wrapText="1"/>
    </xf>
    <xf numFmtId="0" fontId="17" fillId="0" borderId="108" xfId="0" applyFont="1" applyBorder="1" applyAlignment="1">
      <alignment horizontal="right" vertical="center" wrapText="1"/>
    </xf>
    <xf numFmtId="0" fontId="16" fillId="0" borderId="108" xfId="0" applyFont="1" applyBorder="1" applyAlignment="1">
      <alignment horizontal="right" vertical="center" wrapText="1"/>
    </xf>
    <xf numFmtId="0" fontId="16" fillId="0" borderId="73" xfId="0" applyFont="1" applyBorder="1" applyAlignment="1">
      <alignment horizontal="justify" vertical="center" wrapText="1"/>
    </xf>
    <xf numFmtId="0" fontId="16" fillId="0" borderId="67" xfId="0" applyFont="1" applyBorder="1" applyAlignment="1">
      <alignment horizontal="justify" vertical="center" wrapText="1"/>
    </xf>
    <xf numFmtId="0" fontId="17" fillId="0" borderId="105" xfId="0" applyFont="1" applyBorder="1" applyAlignment="1">
      <alignment horizontal="center" vertical="center" wrapText="1"/>
    </xf>
    <xf numFmtId="0" fontId="16" fillId="0" borderId="105" xfId="0" applyFont="1" applyBorder="1" applyAlignment="1">
      <alignment horizontal="center" vertical="center" wrapText="1"/>
    </xf>
    <xf numFmtId="0" fontId="16" fillId="0" borderId="106" xfId="0" applyFont="1" applyBorder="1" applyAlignment="1">
      <alignment horizontal="center" vertical="center" wrapText="1"/>
    </xf>
    <xf numFmtId="0" fontId="16" fillId="0" borderId="101" xfId="0" applyFont="1" applyBorder="1" applyAlignment="1">
      <alignment horizontal="justify" vertical="center" wrapText="1"/>
    </xf>
    <xf numFmtId="0" fontId="16" fillId="0" borderId="70" xfId="0" applyFont="1" applyBorder="1" applyAlignment="1">
      <alignment horizontal="justify" vertical="center" wrapText="1"/>
    </xf>
    <xf numFmtId="0" fontId="17" fillId="0" borderId="23" xfId="0" applyFont="1" applyBorder="1" applyAlignment="1">
      <alignment horizontal="justify" vertical="center" wrapText="1"/>
    </xf>
    <xf numFmtId="0" fontId="17" fillId="0" borderId="24" xfId="0" applyFont="1" applyBorder="1" applyAlignment="1">
      <alignment horizontal="justify" vertical="center" wrapText="1"/>
    </xf>
    <xf numFmtId="0" fontId="17" fillId="0" borderId="154" xfId="0" applyFont="1" applyBorder="1" applyAlignment="1">
      <alignment horizontal="left" vertical="center" wrapText="1"/>
    </xf>
    <xf numFmtId="0" fontId="0" fillId="0" borderId="155" xfId="0" applyBorder="1" applyAlignment="1">
      <alignment horizontal="left" wrapText="1"/>
    </xf>
    <xf numFmtId="0" fontId="0" fillId="0" borderId="156" xfId="0" applyBorder="1" applyAlignment="1">
      <alignment horizontal="left" wrapText="1"/>
    </xf>
    <xf numFmtId="0" fontId="21" fillId="0" borderId="150" xfId="0" applyFont="1" applyBorder="1" applyAlignment="1">
      <alignment vertical="center"/>
    </xf>
    <xf numFmtId="0" fontId="21" fillId="0" borderId="151" xfId="0" applyFont="1" applyBorder="1" applyAlignment="1">
      <alignment vertical="center"/>
    </xf>
    <xf numFmtId="0" fontId="21" fillId="0" borderId="152" xfId="0" applyFont="1" applyBorder="1" applyAlignment="1">
      <alignment vertical="center"/>
    </xf>
    <xf numFmtId="0" fontId="17" fillId="0" borderId="147" xfId="0" applyFont="1" applyBorder="1" applyAlignment="1">
      <alignment horizontal="left" vertical="center" wrapText="1"/>
    </xf>
    <xf numFmtId="0" fontId="17" fillId="0" borderId="147" xfId="0" applyFont="1" applyBorder="1" applyAlignment="1">
      <alignment vertical="center" wrapText="1"/>
    </xf>
    <xf numFmtId="0" fontId="16" fillId="0" borderId="147" xfId="0" applyFont="1" applyBorder="1" applyAlignment="1">
      <alignment horizontal="justify" vertical="center" wrapText="1"/>
    </xf>
    <xf numFmtId="0" fontId="23" fillId="0" borderId="0" xfId="0" applyFont="1" applyBorder="1" applyAlignment="1">
      <alignment horizontal="center" vertical="top" wrapText="1"/>
    </xf>
    <xf numFmtId="0" fontId="17" fillId="0" borderId="145" xfId="0" applyFont="1" applyBorder="1" applyAlignment="1">
      <alignment horizontal="center" vertical="top" wrapText="1"/>
    </xf>
    <xf numFmtId="0" fontId="16" fillId="0" borderId="145" xfId="0" applyFont="1" applyBorder="1" applyAlignment="1">
      <alignment horizontal="center" vertical="top" wrapText="1"/>
    </xf>
    <xf numFmtId="0" fontId="16" fillId="0" borderId="146" xfId="0" applyFont="1" applyBorder="1" applyAlignment="1">
      <alignment horizontal="center" vertical="top" wrapText="1"/>
    </xf>
    <xf numFmtId="0" fontId="17" fillId="0" borderId="146" xfId="0" applyFont="1" applyBorder="1" applyAlignment="1">
      <alignment horizontal="center" vertical="top" wrapText="1"/>
    </xf>
    <xf numFmtId="0" fontId="16" fillId="0" borderId="147" xfId="0" applyFont="1" applyBorder="1" applyAlignment="1">
      <alignment horizontal="left" vertical="center" wrapText="1"/>
    </xf>
    <xf numFmtId="49" fontId="55" fillId="0" borderId="107" xfId="0" applyNumberFormat="1" applyFont="1" applyBorder="1" applyAlignment="1">
      <alignment horizontal="left" vertical="center"/>
    </xf>
    <xf numFmtId="0" fontId="9" fillId="0" borderId="108" xfId="0" applyFont="1" applyBorder="1" applyAlignment="1">
      <alignment horizontal="left" vertical="center"/>
    </xf>
    <xf numFmtId="0" fontId="9" fillId="0" borderId="109" xfId="0" applyFont="1" applyBorder="1" applyAlignment="1">
      <alignment horizontal="left" vertical="center"/>
    </xf>
    <xf numFmtId="49" fontId="9" fillId="0" borderId="143" xfId="0" applyNumberFormat="1" applyFont="1" applyBorder="1" applyAlignment="1">
      <alignment horizontal="left" vertical="center" wrapText="1"/>
    </xf>
    <xf numFmtId="49" fontId="9" fillId="0" borderId="108" xfId="0" applyNumberFormat="1" applyFont="1" applyBorder="1" applyAlignment="1">
      <alignment horizontal="left" vertical="center" wrapText="1"/>
    </xf>
    <xf numFmtId="49" fontId="9" fillId="0" borderId="121" xfId="0" applyNumberFormat="1" applyFont="1" applyBorder="1" applyAlignment="1">
      <alignment horizontal="left" vertical="center"/>
    </xf>
    <xf numFmtId="0" fontId="0" fillId="0" borderId="121" xfId="0" applyBorder="1" applyAlignment="1">
      <alignment horizontal="left" vertical="center"/>
    </xf>
    <xf numFmtId="0" fontId="0" fillId="0" borderId="143" xfId="0" applyBorder="1" applyAlignment="1">
      <alignment horizontal="left" vertical="center"/>
    </xf>
    <xf numFmtId="49" fontId="9" fillId="0" borderId="129" xfId="0" applyNumberFormat="1" applyFont="1" applyBorder="1" applyAlignment="1">
      <alignment horizontal="left" vertical="center"/>
    </xf>
    <xf numFmtId="0" fontId="0" fillId="0" borderId="129" xfId="0" applyBorder="1" applyAlignment="1">
      <alignment horizontal="left" vertical="center"/>
    </xf>
    <xf numFmtId="0" fontId="0" fillId="0" borderId="178" xfId="0" applyBorder="1" applyAlignment="1">
      <alignment horizontal="left" vertical="center"/>
    </xf>
    <xf numFmtId="49" fontId="9" fillId="0" borderId="142" xfId="0" applyNumberFormat="1" applyFont="1" applyBorder="1" applyAlignment="1">
      <alignment horizontal="left" vertical="center" wrapText="1"/>
    </xf>
    <xf numFmtId="0" fontId="0" fillId="0" borderId="143" xfId="0" applyBorder="1" applyAlignment="1">
      <alignment horizontal="left" vertical="center" wrapText="1"/>
    </xf>
    <xf numFmtId="49" fontId="20" fillId="0" borderId="64" xfId="0" applyNumberFormat="1" applyFont="1" applyBorder="1" applyAlignment="1">
      <alignment horizontal="center" vertical="center" wrapText="1"/>
    </xf>
    <xf numFmtId="0" fontId="20" fillId="0" borderId="15" xfId="0" applyFont="1" applyBorder="1" applyAlignment="1">
      <alignment horizontal="center" vertical="center" wrapText="1"/>
    </xf>
    <xf numFmtId="0" fontId="21" fillId="0" borderId="150" xfId="0" applyFont="1" applyBorder="1" applyAlignment="1">
      <alignment vertical="center" wrapText="1"/>
    </xf>
    <xf numFmtId="0" fontId="21" fillId="0" borderId="151" xfId="0" applyFont="1" applyBorder="1" applyAlignment="1">
      <alignment vertical="center" wrapText="1"/>
    </xf>
    <xf numFmtId="0" fontId="21" fillId="0" borderId="152" xfId="0" applyFont="1" applyBorder="1" applyAlignment="1">
      <alignment vertical="center" wrapText="1"/>
    </xf>
    <xf numFmtId="49" fontId="9" fillId="0" borderId="147" xfId="0" applyNumberFormat="1" applyFont="1" applyBorder="1" applyAlignment="1">
      <alignment horizontal="left" vertical="center" wrapText="1"/>
    </xf>
    <xf numFmtId="0" fontId="9" fillId="0" borderId="147" xfId="0" applyFont="1" applyBorder="1" applyAlignment="1">
      <alignment horizontal="left" vertical="center" wrapText="1"/>
    </xf>
    <xf numFmtId="49" fontId="55" fillId="0" borderId="147" xfId="0" applyNumberFormat="1" applyFont="1" applyBorder="1" applyAlignment="1">
      <alignment vertical="center" wrapText="1"/>
    </xf>
    <xf numFmtId="0" fontId="9" fillId="0" borderId="148" xfId="0" applyFont="1" applyBorder="1" applyAlignment="1">
      <alignment vertical="center" wrapText="1"/>
    </xf>
    <xf numFmtId="0" fontId="17" fillId="0" borderId="104" xfId="0" applyFont="1" applyBorder="1" applyAlignment="1">
      <alignment horizontal="center" vertical="center" wrapText="1"/>
    </xf>
    <xf numFmtId="0" fontId="17" fillId="0" borderId="108" xfId="0" applyFont="1" applyBorder="1" applyAlignment="1">
      <alignment horizontal="center" vertical="top" wrapText="1"/>
    </xf>
    <xf numFmtId="0" fontId="17" fillId="0" borderId="109" xfId="0" applyFont="1" applyBorder="1" applyAlignment="1">
      <alignment horizontal="center" vertical="top" wrapText="1"/>
    </xf>
    <xf numFmtId="0" fontId="17" fillId="0" borderId="108" xfId="0" applyFont="1" applyBorder="1" applyAlignment="1">
      <alignment horizontal="center" vertical="center" wrapText="1"/>
    </xf>
    <xf numFmtId="0" fontId="17" fillId="0" borderId="107" xfId="0" applyFont="1" applyBorder="1" applyAlignment="1">
      <alignment horizontal="left" vertical="center" wrapText="1"/>
    </xf>
    <xf numFmtId="0" fontId="16" fillId="0" borderId="108" xfId="0" applyFont="1" applyBorder="1" applyAlignment="1">
      <alignment vertical="center" wrapText="1"/>
    </xf>
    <xf numFmtId="0" fontId="16" fillId="0" borderId="109" xfId="0" applyFont="1" applyBorder="1" applyAlignment="1">
      <alignment vertical="center" wrapText="1"/>
    </xf>
    <xf numFmtId="0" fontId="2" fillId="0" borderId="107" xfId="0" applyFont="1" applyBorder="1" applyAlignment="1">
      <alignment horizontal="left" vertical="center" wrapText="1"/>
    </xf>
    <xf numFmtId="0" fontId="17" fillId="0" borderId="107" xfId="0" applyFont="1" applyBorder="1" applyAlignment="1">
      <alignment horizontal="left" vertical="top"/>
    </xf>
    <xf numFmtId="0" fontId="16" fillId="0" borderId="107" xfId="0" applyFont="1" applyBorder="1" applyAlignment="1">
      <alignment horizontal="left" vertical="top"/>
    </xf>
    <xf numFmtId="0" fontId="17" fillId="0" borderId="107" xfId="0" applyFont="1" applyBorder="1" applyAlignment="1">
      <alignment vertical="center"/>
    </xf>
    <xf numFmtId="0" fontId="17" fillId="0" borderId="108" xfId="0" applyFont="1" applyBorder="1" applyAlignment="1">
      <alignment vertical="center"/>
    </xf>
    <xf numFmtId="0" fontId="17" fillId="0" borderId="109" xfId="0" applyFont="1" applyBorder="1" applyAlignment="1">
      <alignment vertical="center"/>
    </xf>
    <xf numFmtId="0" fontId="16" fillId="0" borderId="108" xfId="0" applyFont="1" applyBorder="1" applyAlignment="1" applyProtection="1">
      <alignment vertical="top" wrapText="1"/>
    </xf>
    <xf numFmtId="0" fontId="16" fillId="0" borderId="108" xfId="0" applyFont="1" applyBorder="1" applyAlignment="1">
      <alignment vertical="top" wrapText="1"/>
    </xf>
    <xf numFmtId="0" fontId="2" fillId="0" borderId="108" xfId="0" applyFont="1" applyBorder="1" applyAlignment="1" applyProtection="1">
      <alignment vertical="top" wrapText="1"/>
    </xf>
    <xf numFmtId="0" fontId="2" fillId="0" borderId="108" xfId="0" applyFont="1" applyBorder="1" applyAlignment="1">
      <alignment horizontal="right" vertical="top" wrapText="1"/>
    </xf>
    <xf numFmtId="0" fontId="16" fillId="0" borderId="108" xfId="0" applyFont="1" applyBorder="1" applyAlignment="1">
      <alignment horizontal="right" vertical="top" wrapText="1"/>
    </xf>
    <xf numFmtId="0" fontId="16" fillId="0" borderId="107" xfId="0" applyFont="1" applyBorder="1" applyAlignment="1">
      <alignment horizontal="left" vertical="center" wrapText="1"/>
    </xf>
    <xf numFmtId="0" fontId="17" fillId="0" borderId="0" xfId="0" applyFont="1" applyBorder="1" applyAlignment="1">
      <alignment wrapText="1"/>
    </xf>
    <xf numFmtId="0" fontId="16" fillId="26" borderId="86" xfId="0" applyFont="1" applyFill="1" applyBorder="1" applyAlignment="1">
      <alignment horizontal="center" wrapText="1"/>
    </xf>
  </cellXfs>
  <cellStyles count="51">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Hyperlink_B2.1 " xfId="32"/>
    <cellStyle name="Link" xfId="31" builtinId="8"/>
    <cellStyle name="Neutral" xfId="33" builtinId="28" customBuiltin="1"/>
    <cellStyle name="Notiz" xfId="34" builtinId="10" customBuiltin="1"/>
    <cellStyle name="Schlecht" xfId="35" builtinId="27" customBuiltin="1"/>
    <cellStyle name="Standard" xfId="0" builtinId="0"/>
    <cellStyle name="Standard 2" xfId="49"/>
    <cellStyle name="Standard 3" xfId="50"/>
    <cellStyle name="Standard_Abkürzungsverzeichnis" xfId="36"/>
    <cellStyle name="Standard_B2.1 " xfId="37"/>
    <cellStyle name="Standard_B5.1 " xfId="38"/>
    <cellStyle name="Standard_B5.2 " xfId="39"/>
    <cellStyle name="Standard_Beschaffung_sebastian_schmitt" xfId="40"/>
    <cellStyle name="Überschrift" xfId="41" builtinId="15" customBuiltin="1"/>
    <cellStyle name="Überschrift 1" xfId="42" builtinId="16" customBuiltin="1"/>
    <cellStyle name="Überschrift 2" xfId="43" builtinId="17" customBuiltin="1"/>
    <cellStyle name="Überschrift 3" xfId="44" builtinId="18" customBuiltin="1"/>
    <cellStyle name="Überschrift 4" xfId="45" builtinId="19" customBuiltin="1"/>
    <cellStyle name="Verknüpfte Zelle" xfId="46" builtinId="24" customBuiltin="1"/>
    <cellStyle name="Warnender Text" xfId="47" builtinId="11" customBuiltin="1"/>
    <cellStyle name="Zelle überprüfen" xfId="48"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7.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worksheet" Target="worksheets/sheet2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647090111584"/>
          <c:y val="4.9689616809065688E-2"/>
          <c:w val="0.8311549051401721"/>
          <c:h val="0.82608987945071699"/>
        </c:manualLayout>
      </c:layout>
      <c:scatterChart>
        <c:scatterStyle val="lineMarker"/>
        <c:varyColors val="0"/>
        <c:ser>
          <c:idx val="0"/>
          <c:order val="0"/>
          <c:spPr>
            <a:ln w="12700">
              <a:solidFill>
                <a:srgbClr val="000000"/>
              </a:solidFill>
              <a:prstDash val="solid"/>
            </a:ln>
          </c:spPr>
          <c:marker>
            <c:symbol val="square"/>
            <c:size val="5"/>
            <c:spPr>
              <a:solidFill>
                <a:srgbClr val="FF0000"/>
              </a:solidFill>
              <a:ln>
                <a:solidFill>
                  <a:srgbClr val="000000"/>
                </a:solidFill>
                <a:prstDash val="solid"/>
              </a:ln>
            </c:spPr>
          </c:marker>
          <c:xVal>
            <c:numRef>
              <c:f>'Bild 2.1'!$B$2:$K$2</c:f>
              <c:numCache>
                <c:formatCode>#,##0.00</c:formatCode>
                <c:ptCount val="10"/>
                <c:pt idx="0">
                  <c:v>0</c:v>
                </c:pt>
                <c:pt idx="1">
                  <c:v>0.02</c:v>
                </c:pt>
                <c:pt idx="2">
                  <c:v>0.04</c:v>
                </c:pt>
                <c:pt idx="3">
                  <c:v>0.06</c:v>
                </c:pt>
                <c:pt idx="4">
                  <c:v>0.08</c:v>
                </c:pt>
                <c:pt idx="5">
                  <c:v>0.1</c:v>
                </c:pt>
                <c:pt idx="6">
                  <c:v>0.12</c:v>
                </c:pt>
                <c:pt idx="7">
                  <c:v>0.14000000000000001</c:v>
                </c:pt>
                <c:pt idx="8">
                  <c:v>0.17</c:v>
                </c:pt>
                <c:pt idx="9">
                  <c:v>0.2</c:v>
                </c:pt>
              </c:numCache>
            </c:numRef>
          </c:xVal>
          <c:yVal>
            <c:numRef>
              <c:f>'Bild 2.1'!$B$4:$K$4</c:f>
              <c:numCache>
                <c:formatCode>0.00%</c:formatCode>
                <c:ptCount val="10"/>
                <c:pt idx="0">
                  <c:v>-0.2</c:v>
                </c:pt>
                <c:pt idx="1">
                  <c:v>-0.1</c:v>
                </c:pt>
                <c:pt idx="2">
                  <c:v>0</c:v>
                </c:pt>
                <c:pt idx="3">
                  <c:v>0.04</c:v>
                </c:pt>
                <c:pt idx="4">
                  <c:v>7.0000000000000007E-2</c:v>
                </c:pt>
                <c:pt idx="5">
                  <c:v>0.09</c:v>
                </c:pt>
                <c:pt idx="6">
                  <c:v>0.11</c:v>
                </c:pt>
                <c:pt idx="7">
                  <c:v>0.13</c:v>
                </c:pt>
                <c:pt idx="8">
                  <c:v>0.15</c:v>
                </c:pt>
                <c:pt idx="9">
                  <c:v>0.17</c:v>
                </c:pt>
              </c:numCache>
            </c:numRef>
          </c:yVal>
          <c:smooth val="0"/>
        </c:ser>
        <c:dLbls>
          <c:showLegendKey val="0"/>
          <c:showVal val="0"/>
          <c:showCatName val="0"/>
          <c:showSerName val="0"/>
          <c:showPercent val="0"/>
          <c:showBubbleSize val="0"/>
        </c:dLbls>
        <c:axId val="208308336"/>
        <c:axId val="208309120"/>
      </c:scatterChart>
      <c:valAx>
        <c:axId val="208308336"/>
        <c:scaling>
          <c:orientation val="minMax"/>
          <c:max val="0.2"/>
        </c:scaling>
        <c:delete val="0"/>
        <c:axPos val="b"/>
        <c:majorGridlines>
          <c:spPr>
            <a:ln w="3175">
              <a:solidFill>
                <a:srgbClr val="000000"/>
              </a:solidFill>
              <a:prstDash val="sysDash"/>
            </a:ln>
          </c:spPr>
        </c:majorGridlines>
        <c:numFmt formatCode="0.00" sourceLinked="0"/>
        <c:majorTickMark val="out"/>
        <c:minorTickMark val="out"/>
        <c:tickLblPos val="nextTo"/>
        <c:spPr>
          <a:ln w="12700">
            <a:solidFill>
              <a:srgbClr val="000000"/>
            </a:solidFill>
            <a:prstDash val="solid"/>
          </a:ln>
        </c:spPr>
        <c:txPr>
          <a:bodyPr rot="0" vert="horz"/>
          <a:lstStyle/>
          <a:p>
            <a:pPr>
              <a:defRPr b="1"/>
            </a:pPr>
            <a:endParaRPr lang="de-DE"/>
          </a:p>
        </c:txPr>
        <c:crossAx val="208309120"/>
        <c:crosses val="autoZero"/>
        <c:crossBetween val="midCat"/>
        <c:majorUnit val="0.02"/>
        <c:minorUnit val="1.0000000000000002E-2"/>
      </c:valAx>
      <c:valAx>
        <c:axId val="208309120"/>
        <c:scaling>
          <c:orientation val="minMax"/>
          <c:max val="0.2"/>
          <c:min val="-0.2"/>
        </c:scaling>
        <c:delete val="0"/>
        <c:axPos val="l"/>
        <c:majorGridlines/>
        <c:title>
          <c:tx>
            <c:rich>
              <a:bodyPr/>
              <a:lstStyle/>
              <a:p>
                <a:pPr>
                  <a:defRPr b="1"/>
                </a:pPr>
                <a:r>
                  <a:rPr lang="de-DE" b="1"/>
                  <a:t>Marketingeffekt(t) </a:t>
                </a:r>
              </a:p>
            </c:rich>
          </c:tx>
          <c:layout>
            <c:manualLayout>
              <c:xMode val="edge"/>
              <c:yMode val="edge"/>
              <c:x val="3.4773226636572709E-2"/>
              <c:y val="0.262940920728467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b="1"/>
            </a:pPr>
            <a:endParaRPr lang="de-DE"/>
          </a:p>
        </c:txPr>
        <c:crossAx val="208308336"/>
        <c:crosses val="autoZero"/>
        <c:crossBetween val="midCat"/>
      </c:valAx>
      <c:spPr>
        <a:noFill/>
        <a:ln w="3175">
          <a:solidFill>
            <a:srgbClr val="000000"/>
          </a:solidFill>
          <a:prstDash val="solid"/>
        </a:ln>
      </c:spPr>
    </c:plotArea>
    <c:plotVisOnly val="0"/>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oddHeader>&amp;N</c:oddHeader>
      <c:oddFooter>Seite &amp;S</c:oddFooter>
    </c:headerFooter>
    <c:pageMargins b="0.984251969" l="0.78740157499999996" r="0.78740157499999996" t="0.984251969" header="0.51181102300000003" footer="0.51181102300000003"/>
    <c:pageSetup paperSize="9" orientation="portrait" horizontalDpi="-4" verticalDpi="-4"/>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50036523768371"/>
          <c:y val="4.8979713856509725E-2"/>
          <c:w val="0.75798019989701926"/>
          <c:h val="0.76734885041865242"/>
        </c:manualLayout>
      </c:layout>
      <c:lineChart>
        <c:grouping val="standard"/>
        <c:varyColors val="0"/>
        <c:ser>
          <c:idx val="0"/>
          <c:order val="0"/>
          <c:spPr>
            <a:ln w="12700">
              <a:solidFill>
                <a:srgbClr val="000000"/>
              </a:solidFill>
              <a:prstDash val="solid"/>
            </a:ln>
          </c:spPr>
          <c:marker>
            <c:symbol val="square"/>
            <c:size val="5"/>
            <c:spPr>
              <a:solidFill>
                <a:srgbClr val="FF0000"/>
              </a:solidFill>
              <a:ln>
                <a:solidFill>
                  <a:srgbClr val="000000"/>
                </a:solidFill>
                <a:prstDash val="solid"/>
              </a:ln>
            </c:spPr>
          </c:marker>
          <c:cat>
            <c:strRef>
              <c:f>'Bild 2.2'!$B$5:$K$5</c:f>
              <c:strCache>
                <c:ptCount val="10"/>
                <c:pt idx="0">
                  <c:v>&lt;4,5</c:v>
                </c:pt>
                <c:pt idx="1">
                  <c:v>5,0</c:v>
                </c:pt>
                <c:pt idx="2">
                  <c:v>5,5</c:v>
                </c:pt>
                <c:pt idx="3">
                  <c:v>6,0</c:v>
                </c:pt>
                <c:pt idx="4">
                  <c:v>6,5</c:v>
                </c:pt>
                <c:pt idx="5">
                  <c:v>7,0</c:v>
                </c:pt>
                <c:pt idx="6">
                  <c:v>7,5</c:v>
                </c:pt>
                <c:pt idx="7">
                  <c:v>8,0</c:v>
                </c:pt>
                <c:pt idx="8">
                  <c:v>8,5</c:v>
                </c:pt>
                <c:pt idx="9">
                  <c:v>&gt;9,0</c:v>
                </c:pt>
              </c:strCache>
            </c:strRef>
          </c:cat>
          <c:val>
            <c:numRef>
              <c:f>'Bild 2.2'!$B$3:$K$3</c:f>
              <c:numCache>
                <c:formatCode>General</c:formatCode>
                <c:ptCount val="10"/>
                <c:pt idx="0">
                  <c:v>950</c:v>
                </c:pt>
                <c:pt idx="1">
                  <c:v>800</c:v>
                </c:pt>
                <c:pt idx="2">
                  <c:v>600</c:v>
                </c:pt>
                <c:pt idx="3">
                  <c:v>470</c:v>
                </c:pt>
                <c:pt idx="4">
                  <c:v>450</c:v>
                </c:pt>
                <c:pt idx="5">
                  <c:v>430</c:v>
                </c:pt>
                <c:pt idx="6">
                  <c:v>330</c:v>
                </c:pt>
                <c:pt idx="7">
                  <c:v>250</c:v>
                </c:pt>
                <c:pt idx="8">
                  <c:v>150</c:v>
                </c:pt>
                <c:pt idx="9">
                  <c:v>0</c:v>
                </c:pt>
              </c:numCache>
            </c:numRef>
          </c:val>
          <c:smooth val="0"/>
        </c:ser>
        <c:dLbls>
          <c:showLegendKey val="0"/>
          <c:showVal val="0"/>
          <c:showCatName val="0"/>
          <c:showSerName val="0"/>
          <c:showPercent val="0"/>
          <c:showBubbleSize val="0"/>
        </c:dLbls>
        <c:marker val="1"/>
        <c:smooth val="0"/>
        <c:axId val="208309904"/>
        <c:axId val="208310296"/>
      </c:lineChart>
      <c:catAx>
        <c:axId val="208309904"/>
        <c:scaling>
          <c:orientation val="minMax"/>
        </c:scaling>
        <c:delete val="0"/>
        <c:axPos val="b"/>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de-DE" sz="900" b="1" i="0" u="none" strike="noStrike" baseline="0">
                    <a:solidFill>
                      <a:srgbClr val="000000"/>
                    </a:solidFill>
                    <a:latin typeface="Arial"/>
                    <a:cs typeface="Arial"/>
                  </a:rPr>
                  <a:t>wirksamer Preis P</a:t>
                </a:r>
                <a:r>
                  <a:rPr lang="de-DE" sz="900" b="1" i="0" u="none" strike="noStrike" baseline="-25000">
                    <a:solidFill>
                      <a:srgbClr val="000000"/>
                    </a:solidFill>
                    <a:latin typeface="Arial"/>
                    <a:cs typeface="Arial"/>
                  </a:rPr>
                  <a:t>wirksam</a:t>
                </a:r>
                <a:r>
                  <a:rPr lang="de-DE" sz="900" b="1" i="0" u="none" strike="noStrike" baseline="0">
                    <a:solidFill>
                      <a:srgbClr val="000000"/>
                    </a:solidFill>
                    <a:latin typeface="Arial"/>
                    <a:cs typeface="Arial"/>
                  </a:rPr>
                  <a:t>(t) in € pro Stück</a:t>
                </a:r>
                <a:endParaRPr lang="de-DE" sz="900"/>
              </a:p>
            </c:rich>
          </c:tx>
          <c:layout>
            <c:manualLayout>
              <c:xMode val="edge"/>
              <c:yMode val="edge"/>
              <c:x val="0.27925586311995443"/>
              <c:y val="0.90408388493474201"/>
            </c:manualLayout>
          </c:layout>
          <c:overlay val="0"/>
          <c:spPr>
            <a:noFill/>
            <a:ln w="25400">
              <a:noFill/>
            </a:ln>
          </c:spPr>
        </c:title>
        <c:numFmt formatCode="General" sourceLinked="1"/>
        <c:majorTickMark val="out"/>
        <c:minorTickMark val="out"/>
        <c:tickLblPos val="nextTo"/>
        <c:spPr>
          <a:ln w="127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de-DE"/>
          </a:p>
        </c:txPr>
        <c:crossAx val="208310296"/>
        <c:crosses val="autoZero"/>
        <c:auto val="0"/>
        <c:lblAlgn val="ctr"/>
        <c:lblOffset val="100"/>
        <c:tickLblSkip val="1"/>
        <c:tickMarkSkip val="1"/>
        <c:noMultiLvlLbl val="0"/>
      </c:catAx>
      <c:valAx>
        <c:axId val="208310296"/>
        <c:scaling>
          <c:orientation val="minMax"/>
        </c:scaling>
        <c:delete val="0"/>
        <c:axPos val="l"/>
        <c:majorGridlines/>
        <c:title>
          <c:tx>
            <c:rich>
              <a:bodyPr/>
              <a:lstStyle/>
              <a:p>
                <a:pPr>
                  <a:defRPr sz="900" b="1" i="0" u="none" strike="noStrike" baseline="0">
                    <a:solidFill>
                      <a:srgbClr val="000000"/>
                    </a:solidFill>
                    <a:latin typeface="Arial"/>
                    <a:ea typeface="Arial"/>
                    <a:cs typeface="Arial"/>
                  </a:defRPr>
                </a:pPr>
                <a:r>
                  <a:rPr lang="de-DE" sz="900"/>
                  <a:t>Absatzpotenzial PAF(t)
 in 1.000 Stück</a:t>
                </a:r>
              </a:p>
            </c:rich>
          </c:tx>
          <c:layout>
            <c:manualLayout>
              <c:xMode val="edge"/>
              <c:yMode val="edge"/>
              <c:x val="2.1276637190091766E-2"/>
              <c:y val="0.20816378389016635"/>
            </c:manualLayout>
          </c:layout>
          <c:overlay val="0"/>
          <c:spPr>
            <a:noFill/>
            <a:ln w="25400">
              <a:noFill/>
            </a:ln>
          </c:spPr>
        </c:title>
        <c:numFmt formatCode="General" sourceLinked="1"/>
        <c:majorTickMark val="cross"/>
        <c:minorTickMark val="none"/>
        <c:tickLblPos val="nextTo"/>
        <c:spPr>
          <a:ln w="127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de-DE"/>
          </a:p>
        </c:txPr>
        <c:crossAx val="208309904"/>
        <c:crosses val="autoZero"/>
        <c:crossBetween val="midCat"/>
      </c:valAx>
      <c:spPr>
        <a:noFill/>
        <a:ln w="25400">
          <a:noFill/>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Header>&amp;N</c:oddHeader>
      <c:oddFooter>Seite &amp;S</c:oddFooter>
    </c:headerFooter>
    <c:pageMargins b="0.984251969" l="0.78740157499999996" r="0.78740157499999996" t="0.984251969" header="0.51181102300000003" footer="0.511811023000000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19741617320264"/>
          <c:y val="5.1282078034270477E-2"/>
          <c:w val="0.84976696272119912"/>
          <c:h val="0.68589779370836756"/>
        </c:manualLayout>
      </c:layout>
      <c:scatterChart>
        <c:scatterStyle val="lineMarker"/>
        <c:varyColors val="0"/>
        <c:ser>
          <c:idx val="0"/>
          <c:order val="0"/>
          <c:spPr>
            <a:ln w="12700">
              <a:solidFill>
                <a:srgbClr val="000000"/>
              </a:solidFill>
              <a:prstDash val="solid"/>
            </a:ln>
          </c:spPr>
          <c:marker>
            <c:symbol val="square"/>
            <c:size val="5"/>
            <c:spPr>
              <a:solidFill>
                <a:srgbClr val="FF0000"/>
              </a:solidFill>
              <a:ln>
                <a:solidFill>
                  <a:srgbClr val="000000"/>
                </a:solidFill>
                <a:prstDash val="solid"/>
              </a:ln>
            </c:spPr>
          </c:marker>
          <c:xVal>
            <c:numRef>
              <c:f>'Bild 3.1'!$B$3:$K$3</c:f>
              <c:numCache>
                <c:formatCode>0.00</c:formatCode>
                <c:ptCount val="10"/>
                <c:pt idx="0">
                  <c:v>0</c:v>
                </c:pt>
                <c:pt idx="1">
                  <c:v>0.05</c:v>
                </c:pt>
                <c:pt idx="2">
                  <c:v>0.1</c:v>
                </c:pt>
                <c:pt idx="3">
                  <c:v>0.15</c:v>
                </c:pt>
                <c:pt idx="4">
                  <c:v>0.2</c:v>
                </c:pt>
                <c:pt idx="5">
                  <c:v>0.25</c:v>
                </c:pt>
                <c:pt idx="6">
                  <c:v>0.3</c:v>
                </c:pt>
                <c:pt idx="7">
                  <c:v>0.35</c:v>
                </c:pt>
                <c:pt idx="8">
                  <c:v>0.4</c:v>
                </c:pt>
                <c:pt idx="9">
                  <c:v>0.45</c:v>
                </c:pt>
              </c:numCache>
            </c:numRef>
          </c:xVal>
          <c:yVal>
            <c:numRef>
              <c:f>'Bild 3.1'!$B$5:$K$5</c:f>
              <c:numCache>
                <c:formatCode>0.00%</c:formatCode>
                <c:ptCount val="10"/>
                <c:pt idx="0">
                  <c:v>0.3</c:v>
                </c:pt>
                <c:pt idx="1">
                  <c:v>0.2</c:v>
                </c:pt>
                <c:pt idx="2">
                  <c:v>0.12</c:v>
                </c:pt>
                <c:pt idx="3">
                  <c:v>0.08</c:v>
                </c:pt>
                <c:pt idx="4">
                  <c:v>0.05</c:v>
                </c:pt>
                <c:pt idx="5">
                  <c:v>4.4999999999999998E-2</c:v>
                </c:pt>
                <c:pt idx="6">
                  <c:v>0.04</c:v>
                </c:pt>
                <c:pt idx="7">
                  <c:v>3.5000000000000003E-2</c:v>
                </c:pt>
                <c:pt idx="8">
                  <c:v>0.03</c:v>
                </c:pt>
                <c:pt idx="9">
                  <c:v>0.03</c:v>
                </c:pt>
              </c:numCache>
            </c:numRef>
          </c:yVal>
          <c:smooth val="0"/>
        </c:ser>
        <c:dLbls>
          <c:showLegendKey val="0"/>
          <c:showVal val="0"/>
          <c:showCatName val="0"/>
          <c:showSerName val="0"/>
          <c:showPercent val="0"/>
          <c:showBubbleSize val="0"/>
        </c:dLbls>
        <c:axId val="412398832"/>
        <c:axId val="412397656"/>
      </c:scatterChart>
      <c:valAx>
        <c:axId val="412398832"/>
        <c:scaling>
          <c:orientation val="minMax"/>
          <c:max val="0.45"/>
          <c:min val="0"/>
        </c:scaling>
        <c:delete val="0"/>
        <c:axPos val="b"/>
        <c:majorGridlines>
          <c:spPr>
            <a:ln w="3175">
              <a:solidFill>
                <a:srgbClr val="000000"/>
              </a:solidFill>
              <a:prstDash val="sysDash"/>
            </a:ln>
          </c:spPr>
        </c:majorGridlines>
        <c:numFmt formatCode="0.00" sourceLinked="1"/>
        <c:majorTickMark val="out"/>
        <c:minorTickMark val="out"/>
        <c:tickLblPos val="nextTo"/>
        <c:spPr>
          <a:ln w="127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de-DE"/>
          </a:p>
        </c:txPr>
        <c:crossAx val="412397656"/>
        <c:crosses val="autoZero"/>
        <c:crossBetween val="midCat"/>
        <c:majorUnit val="0.05"/>
        <c:minorUnit val="0.05"/>
      </c:valAx>
      <c:valAx>
        <c:axId val="412397656"/>
        <c:scaling>
          <c:orientation val="minMax"/>
          <c:max val="0.3"/>
        </c:scaling>
        <c:delete val="0"/>
        <c:axPos val="l"/>
        <c:majorGridlines/>
        <c:title>
          <c:tx>
            <c:rich>
              <a:bodyPr/>
              <a:lstStyle/>
              <a:p>
                <a:pPr>
                  <a:defRPr sz="900" b="1" i="0" u="none" strike="noStrike" baseline="0">
                    <a:solidFill>
                      <a:srgbClr val="000000"/>
                    </a:solidFill>
                    <a:latin typeface="Arial"/>
                    <a:ea typeface="Arial"/>
                    <a:cs typeface="Arial"/>
                  </a:defRPr>
                </a:pPr>
                <a:r>
                  <a:rPr lang="de-DE" sz="900" b="1"/>
                  <a:t>Fehleranteil (t)</a:t>
                </a:r>
              </a:p>
            </c:rich>
          </c:tx>
          <c:layout>
            <c:manualLayout>
              <c:xMode val="edge"/>
              <c:yMode val="edge"/>
              <c:x val="9.3896901958143552E-3"/>
              <c:y val="0.2051283121370819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de-DE"/>
          </a:p>
        </c:txPr>
        <c:crossAx val="412398832"/>
        <c:crosses val="autoZero"/>
        <c:crossBetween val="midCat"/>
      </c:valAx>
      <c:spPr>
        <a:noFill/>
        <a:ln w="25400">
          <a:noFill/>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Header>&amp;N</c:oddHeader>
      <c:oddFooter>Seite &amp;S</c:oddFooter>
    </c:headerFooter>
    <c:pageMargins b="0.984251969" l="0.78740157499999996" r="0.78740157499999996" t="0.984251969" header="0.51181102300000003" footer="0.51181102300000003"/>
    <c:pageSetup paperSize="9" orientation="portrait" horizontalDpi="-4" verticalDpi="-4"/>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9"/>
      <c:hPercent val="100"/>
      <c:rotY val="29"/>
      <c:depthPercent val="100"/>
      <c:rAngAx val="0"/>
    </c:view3D>
    <c:floor>
      <c:thickness val="0"/>
      <c:spPr>
        <a:solidFill>
          <a:srgbClr val="C0C0C0"/>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25870639006662627"/>
          <c:y val="0.27293107383316217"/>
          <c:w val="0.33966244725738398"/>
          <c:h val="0.26268115942028986"/>
        </c:manualLayout>
      </c:layout>
      <c:bar3DChart>
        <c:barDir val="col"/>
        <c:grouping val="standard"/>
        <c:varyColors val="0"/>
        <c:ser>
          <c:idx val="0"/>
          <c:order val="0"/>
          <c:tx>
            <c:strRef>
              <c:f>'Bild 5.1a'!$C$2</c:f>
              <c:strCache>
                <c:ptCount val="1"/>
                <c:pt idx="0">
                  <c:v>0</c:v>
                </c:pt>
              </c:strCache>
            </c:strRef>
          </c:tx>
          <c:spPr>
            <a:solidFill>
              <a:srgbClr val="FF0000"/>
            </a:solidFill>
            <a:ln w="12700">
              <a:solidFill>
                <a:srgbClr val="000000"/>
              </a:solidFill>
              <a:prstDash val="solid"/>
            </a:ln>
          </c:spPr>
          <c:invertIfNegative val="0"/>
          <c:cat>
            <c:numRef>
              <c:f>'Bild 5.1a'!$B$3:$B$9</c:f>
              <c:numCache>
                <c:formatCode>0.0</c:formatCode>
                <c:ptCount val="7"/>
                <c:pt idx="0">
                  <c:v>0</c:v>
                </c:pt>
                <c:pt idx="1">
                  <c:v>0.5</c:v>
                </c:pt>
                <c:pt idx="2">
                  <c:v>1</c:v>
                </c:pt>
                <c:pt idx="3">
                  <c:v>2</c:v>
                </c:pt>
                <c:pt idx="4">
                  <c:v>3</c:v>
                </c:pt>
                <c:pt idx="5">
                  <c:v>4</c:v>
                </c:pt>
                <c:pt idx="6">
                  <c:v>5</c:v>
                </c:pt>
              </c:numCache>
            </c:numRef>
          </c:cat>
          <c:val>
            <c:numRef>
              <c:f>'Bild 5.1a'!$C$3:$C$9</c:f>
              <c:numCache>
                <c:formatCode>0.00%</c:formatCode>
                <c:ptCount val="7"/>
                <c:pt idx="0">
                  <c:v>0.03</c:v>
                </c:pt>
                <c:pt idx="1">
                  <c:v>3.2398667561120302E-2</c:v>
                </c:pt>
                <c:pt idx="2">
                  <c:v>3.4605548253281576E-2</c:v>
                </c:pt>
                <c:pt idx="3">
                  <c:v>3.8504060682786327E-2</c:v>
                </c:pt>
                <c:pt idx="4">
                  <c:v>4.1804080208620996E-2</c:v>
                </c:pt>
                <c:pt idx="5">
                  <c:v>4.459748642902224E-2</c:v>
                </c:pt>
                <c:pt idx="6">
                  <c:v>4.6962053744787652E-2</c:v>
                </c:pt>
              </c:numCache>
            </c:numRef>
          </c:val>
        </c:ser>
        <c:ser>
          <c:idx val="1"/>
          <c:order val="1"/>
          <c:tx>
            <c:strRef>
              <c:f>'Bild 5.1a'!$D$2</c:f>
              <c:strCache>
                <c:ptCount val="1"/>
                <c:pt idx="0">
                  <c:v>0,2</c:v>
                </c:pt>
              </c:strCache>
            </c:strRef>
          </c:tx>
          <c:spPr>
            <a:solidFill>
              <a:srgbClr val="00FF00"/>
            </a:solidFill>
            <a:ln w="12700">
              <a:solidFill>
                <a:srgbClr val="000000"/>
              </a:solidFill>
              <a:prstDash val="solid"/>
            </a:ln>
          </c:spPr>
          <c:invertIfNegative val="0"/>
          <c:cat>
            <c:numRef>
              <c:f>'Bild 5.1a'!$B$3:$B$9</c:f>
              <c:numCache>
                <c:formatCode>0.0</c:formatCode>
                <c:ptCount val="7"/>
                <c:pt idx="0">
                  <c:v>0</c:v>
                </c:pt>
                <c:pt idx="1">
                  <c:v>0.5</c:v>
                </c:pt>
                <c:pt idx="2">
                  <c:v>1</c:v>
                </c:pt>
                <c:pt idx="3">
                  <c:v>2</c:v>
                </c:pt>
                <c:pt idx="4">
                  <c:v>3</c:v>
                </c:pt>
                <c:pt idx="5">
                  <c:v>4</c:v>
                </c:pt>
                <c:pt idx="6">
                  <c:v>5</c:v>
                </c:pt>
              </c:numCache>
            </c:numRef>
          </c:cat>
          <c:val>
            <c:numRef>
              <c:f>'Bild 5.1a'!$D$3:$D$9</c:f>
              <c:numCache>
                <c:formatCode>0.00%</c:formatCode>
                <c:ptCount val="7"/>
                <c:pt idx="0">
                  <c:v>1.103638323514327E-2</c:v>
                </c:pt>
                <c:pt idx="1">
                  <c:v>1.3435050796263569E-2</c:v>
                </c:pt>
                <c:pt idx="2">
                  <c:v>1.5641931488424844E-2</c:v>
                </c:pt>
                <c:pt idx="3">
                  <c:v>1.9540443917929591E-2</c:v>
                </c:pt>
                <c:pt idx="4">
                  <c:v>2.284046344376427E-2</c:v>
                </c:pt>
                <c:pt idx="5">
                  <c:v>2.5633869664165507E-2</c:v>
                </c:pt>
                <c:pt idx="6">
                  <c:v>2.7998436979930923E-2</c:v>
                </c:pt>
              </c:numCache>
            </c:numRef>
          </c:val>
        </c:ser>
        <c:ser>
          <c:idx val="2"/>
          <c:order val="2"/>
          <c:tx>
            <c:strRef>
              <c:f>'Bild 5.1a'!$E$2</c:f>
              <c:strCache>
                <c:ptCount val="1"/>
                <c:pt idx="0">
                  <c:v>0,4</c:v>
                </c:pt>
              </c:strCache>
            </c:strRef>
          </c:tx>
          <c:spPr>
            <a:solidFill>
              <a:srgbClr val="0000FF"/>
            </a:solidFill>
            <a:ln w="12700">
              <a:solidFill>
                <a:srgbClr val="000000"/>
              </a:solidFill>
              <a:prstDash val="solid"/>
            </a:ln>
          </c:spPr>
          <c:invertIfNegative val="0"/>
          <c:cat>
            <c:numRef>
              <c:f>'Bild 5.1a'!$B$3:$B$9</c:f>
              <c:numCache>
                <c:formatCode>0.0</c:formatCode>
                <c:ptCount val="7"/>
                <c:pt idx="0">
                  <c:v>0</c:v>
                </c:pt>
                <c:pt idx="1">
                  <c:v>0.5</c:v>
                </c:pt>
                <c:pt idx="2">
                  <c:v>1</c:v>
                </c:pt>
                <c:pt idx="3">
                  <c:v>2</c:v>
                </c:pt>
                <c:pt idx="4">
                  <c:v>3</c:v>
                </c:pt>
                <c:pt idx="5">
                  <c:v>4</c:v>
                </c:pt>
                <c:pt idx="6">
                  <c:v>5</c:v>
                </c:pt>
              </c:numCache>
            </c:numRef>
          </c:cat>
          <c:val>
            <c:numRef>
              <c:f>'Bild 5.1a'!$E$3:$E$9</c:f>
              <c:numCache>
                <c:formatCode>0.00%</c:formatCode>
                <c:ptCount val="7"/>
                <c:pt idx="0">
                  <c:v>4.0600584970983842E-3</c:v>
                </c:pt>
                <c:pt idx="1">
                  <c:v>6.4587260582186857E-3</c:v>
                </c:pt>
                <c:pt idx="2">
                  <c:v>8.6656067503799606E-3</c:v>
                </c:pt>
                <c:pt idx="3">
                  <c:v>1.2564119179884705E-2</c:v>
                </c:pt>
                <c:pt idx="4">
                  <c:v>1.5864138705719382E-2</c:v>
                </c:pt>
                <c:pt idx="5">
                  <c:v>1.8657544926120623E-2</c:v>
                </c:pt>
                <c:pt idx="6">
                  <c:v>2.1022112241886038E-2</c:v>
                </c:pt>
              </c:numCache>
            </c:numRef>
          </c:val>
        </c:ser>
        <c:ser>
          <c:idx val="3"/>
          <c:order val="3"/>
          <c:tx>
            <c:strRef>
              <c:f>'Bild 5.1a'!$F$2</c:f>
              <c:strCache>
                <c:ptCount val="1"/>
                <c:pt idx="0">
                  <c:v>0,6</c:v>
                </c:pt>
              </c:strCache>
            </c:strRef>
          </c:tx>
          <c:spPr>
            <a:solidFill>
              <a:srgbClr val="FFFF00"/>
            </a:solidFill>
            <a:ln w="12700">
              <a:solidFill>
                <a:srgbClr val="000000"/>
              </a:solidFill>
              <a:prstDash val="solid"/>
            </a:ln>
          </c:spPr>
          <c:invertIfNegative val="0"/>
          <c:cat>
            <c:numRef>
              <c:f>'Bild 5.1a'!$B$3:$B$9</c:f>
              <c:numCache>
                <c:formatCode>0.0</c:formatCode>
                <c:ptCount val="7"/>
                <c:pt idx="0">
                  <c:v>0</c:v>
                </c:pt>
                <c:pt idx="1">
                  <c:v>0.5</c:v>
                </c:pt>
                <c:pt idx="2">
                  <c:v>1</c:v>
                </c:pt>
                <c:pt idx="3">
                  <c:v>2</c:v>
                </c:pt>
                <c:pt idx="4">
                  <c:v>3</c:v>
                </c:pt>
                <c:pt idx="5">
                  <c:v>4</c:v>
                </c:pt>
                <c:pt idx="6">
                  <c:v>5</c:v>
                </c:pt>
              </c:numCache>
            </c:numRef>
          </c:cat>
          <c:val>
            <c:numRef>
              <c:f>'Bild 5.1a'!$F$3:$F$9</c:f>
              <c:numCache>
                <c:formatCode>0.00%</c:formatCode>
                <c:ptCount val="7"/>
                <c:pt idx="0">
                  <c:v>1.4936120510359219E-3</c:v>
                </c:pt>
                <c:pt idx="1">
                  <c:v>3.8922796121562231E-3</c:v>
                </c:pt>
                <c:pt idx="2">
                  <c:v>6.0991603043174976E-3</c:v>
                </c:pt>
                <c:pt idx="3">
                  <c:v>9.9976727338222434E-3</c:v>
                </c:pt>
                <c:pt idx="4">
                  <c:v>1.3297692259656919E-2</c:v>
                </c:pt>
                <c:pt idx="5">
                  <c:v>1.6091098480058161E-2</c:v>
                </c:pt>
                <c:pt idx="6">
                  <c:v>1.8455665795823573E-2</c:v>
                </c:pt>
              </c:numCache>
            </c:numRef>
          </c:val>
        </c:ser>
        <c:dLbls>
          <c:showLegendKey val="0"/>
          <c:showVal val="0"/>
          <c:showCatName val="0"/>
          <c:showSerName val="0"/>
          <c:showPercent val="0"/>
          <c:showBubbleSize val="0"/>
        </c:dLbls>
        <c:gapWidth val="83"/>
        <c:gapDepth val="50"/>
        <c:shape val="box"/>
        <c:axId val="412395304"/>
        <c:axId val="412400792"/>
        <c:axId val="412777184"/>
      </c:bar3DChart>
      <c:catAx>
        <c:axId val="412395304"/>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412400792"/>
        <c:crosses val="autoZero"/>
        <c:auto val="0"/>
        <c:lblAlgn val="ctr"/>
        <c:lblOffset val="100"/>
        <c:tickLblSkip val="1"/>
        <c:tickMarkSkip val="1"/>
        <c:noMultiLvlLbl val="1"/>
      </c:catAx>
      <c:valAx>
        <c:axId val="412400792"/>
        <c:scaling>
          <c:orientation val="minMax"/>
        </c:scaling>
        <c:delete val="0"/>
        <c:axPos val="l"/>
        <c:majorGridlines>
          <c:spPr>
            <a:ln w="3175">
              <a:solidFill>
                <a:srgbClr val="00000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412395304"/>
        <c:crosses val="autoZero"/>
        <c:crossBetween val="between"/>
        <c:majorUnit val="0.01"/>
      </c:valAx>
      <c:serAx>
        <c:axId val="412777184"/>
        <c:scaling>
          <c:orientation val="maxMin"/>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412400792"/>
        <c:crosses val="autoZero"/>
        <c:tickLblSkip val="1"/>
        <c:tickMarkSkip val="1"/>
      </c:ser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de-DE"/>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4"/>
      <c:hPercent val="100"/>
      <c:rotY val="33"/>
      <c:depthPercent val="100"/>
      <c:rAngAx val="0"/>
    </c:view3D>
    <c:floor>
      <c:thickness val="0"/>
      <c:spPr>
        <a:solidFill>
          <a:srgbClr val="C0C0C0"/>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24156118143459915"/>
          <c:y val="0.24540744659881941"/>
          <c:w val="0.35970464135021096"/>
          <c:h val="0.27104271057026963"/>
        </c:manualLayout>
      </c:layout>
      <c:bar3DChart>
        <c:barDir val="col"/>
        <c:grouping val="standard"/>
        <c:varyColors val="0"/>
        <c:ser>
          <c:idx val="0"/>
          <c:order val="0"/>
          <c:tx>
            <c:strRef>
              <c:f>'Bild 5.2a'!$C$2</c:f>
              <c:strCache>
                <c:ptCount val="1"/>
                <c:pt idx="0">
                  <c:v>0,0</c:v>
                </c:pt>
              </c:strCache>
            </c:strRef>
          </c:tx>
          <c:spPr>
            <a:solidFill>
              <a:srgbClr val="FF0000"/>
            </a:solidFill>
            <a:ln w="12700">
              <a:solidFill>
                <a:srgbClr val="000000"/>
              </a:solidFill>
              <a:prstDash val="solid"/>
            </a:ln>
          </c:spPr>
          <c:invertIfNegative val="0"/>
          <c:cat>
            <c:numRef>
              <c:f>'Bild 5.2a'!$B$3:$B$10</c:f>
              <c:numCache>
                <c:formatCode>#,##0.0</c:formatCode>
                <c:ptCount val="8"/>
                <c:pt idx="0">
                  <c:v>0</c:v>
                </c:pt>
                <c:pt idx="1">
                  <c:v>0.5</c:v>
                </c:pt>
                <c:pt idx="2">
                  <c:v>1</c:v>
                </c:pt>
                <c:pt idx="3">
                  <c:v>1.5</c:v>
                </c:pt>
                <c:pt idx="4">
                  <c:v>2</c:v>
                </c:pt>
                <c:pt idx="5">
                  <c:v>3</c:v>
                </c:pt>
                <c:pt idx="6">
                  <c:v>4</c:v>
                </c:pt>
                <c:pt idx="7">
                  <c:v>5</c:v>
                </c:pt>
              </c:numCache>
            </c:numRef>
          </c:cat>
          <c:val>
            <c:numRef>
              <c:f>'Bild 5.2a'!$C$3:$C$10</c:f>
              <c:numCache>
                <c:formatCode>0.0%</c:formatCode>
                <c:ptCount val="8"/>
                <c:pt idx="0">
                  <c:v>3.0004999583356479E-2</c:v>
                </c:pt>
                <c:pt idx="1">
                  <c:v>3.4703186771163352E-2</c:v>
                </c:pt>
                <c:pt idx="2">
                  <c:v>3.8841836252547779E-2</c:v>
                </c:pt>
                <c:pt idx="3">
                  <c:v>4.2480389336878588E-2</c:v>
                </c:pt>
                <c:pt idx="4">
                  <c:v>4.5672359070270119E-2</c:v>
                </c:pt>
                <c:pt idx="5">
                  <c:v>5.0904314383686255E-2</c:v>
                </c:pt>
                <c:pt idx="6">
                  <c:v>5.4867540033676221E-2</c:v>
                </c:pt>
                <c:pt idx="7">
                  <c:v>5.7828276404805479E-2</c:v>
                </c:pt>
              </c:numCache>
            </c:numRef>
          </c:val>
        </c:ser>
        <c:ser>
          <c:idx val="1"/>
          <c:order val="1"/>
          <c:tx>
            <c:strRef>
              <c:f>'Bild 5.2a'!$D$2</c:f>
              <c:strCache>
                <c:ptCount val="1"/>
                <c:pt idx="0">
                  <c:v>0,2</c:v>
                </c:pt>
              </c:strCache>
            </c:strRef>
          </c:tx>
          <c:spPr>
            <a:solidFill>
              <a:srgbClr val="00FF00"/>
            </a:solidFill>
            <a:ln w="12700">
              <a:solidFill>
                <a:srgbClr val="000000"/>
              </a:solidFill>
              <a:prstDash val="solid"/>
            </a:ln>
          </c:spPr>
          <c:invertIfNegative val="0"/>
          <c:cat>
            <c:numRef>
              <c:f>'Bild 5.2a'!$B$3:$B$10</c:f>
              <c:numCache>
                <c:formatCode>#,##0.0</c:formatCode>
                <c:ptCount val="8"/>
                <c:pt idx="0">
                  <c:v>0</c:v>
                </c:pt>
                <c:pt idx="1">
                  <c:v>0.5</c:v>
                </c:pt>
                <c:pt idx="2">
                  <c:v>1</c:v>
                </c:pt>
                <c:pt idx="3">
                  <c:v>1.5</c:v>
                </c:pt>
                <c:pt idx="4">
                  <c:v>2</c:v>
                </c:pt>
                <c:pt idx="5">
                  <c:v>3</c:v>
                </c:pt>
                <c:pt idx="6">
                  <c:v>4</c:v>
                </c:pt>
                <c:pt idx="7">
                  <c:v>5</c:v>
                </c:pt>
              </c:numCache>
            </c:numRef>
          </c:cat>
          <c:val>
            <c:numRef>
              <c:f>'Bild 5.2a'!$D$3:$D$10</c:f>
              <c:numCache>
                <c:formatCode>0.0%</c:formatCode>
                <c:ptCount val="8"/>
                <c:pt idx="0">
                  <c:v>1.104138281849975E-2</c:v>
                </c:pt>
                <c:pt idx="1">
                  <c:v>1.57395700063101E-2</c:v>
                </c:pt>
                <c:pt idx="2">
                  <c:v>1.9878219487694526E-2</c:v>
                </c:pt>
                <c:pt idx="3">
                  <c:v>2.3516772572018674E-2</c:v>
                </c:pt>
                <c:pt idx="4">
                  <c:v>2.6708742305427968E-2</c:v>
                </c:pt>
                <c:pt idx="5">
                  <c:v>3.1940697618830782E-2</c:v>
                </c:pt>
                <c:pt idx="6">
                  <c:v>3.5903923268865157E-2</c:v>
                </c:pt>
                <c:pt idx="7">
                  <c:v>3.8864659639976651E-2</c:v>
                </c:pt>
              </c:numCache>
            </c:numRef>
          </c:val>
        </c:ser>
        <c:ser>
          <c:idx val="2"/>
          <c:order val="2"/>
          <c:tx>
            <c:strRef>
              <c:f>'Bild 5.2a'!$E$2</c:f>
              <c:strCache>
                <c:ptCount val="1"/>
                <c:pt idx="0">
                  <c:v>0,4</c:v>
                </c:pt>
              </c:strCache>
            </c:strRef>
          </c:tx>
          <c:spPr>
            <a:solidFill>
              <a:srgbClr val="0000FF"/>
            </a:solidFill>
            <a:ln w="12700">
              <a:solidFill>
                <a:srgbClr val="000000"/>
              </a:solidFill>
              <a:prstDash val="solid"/>
            </a:ln>
          </c:spPr>
          <c:invertIfNegative val="0"/>
          <c:cat>
            <c:numRef>
              <c:f>'Bild 5.2a'!$B$3:$B$10</c:f>
              <c:numCache>
                <c:formatCode>#,##0.0</c:formatCode>
                <c:ptCount val="8"/>
                <c:pt idx="0">
                  <c:v>0</c:v>
                </c:pt>
                <c:pt idx="1">
                  <c:v>0.5</c:v>
                </c:pt>
                <c:pt idx="2">
                  <c:v>1</c:v>
                </c:pt>
                <c:pt idx="3">
                  <c:v>1.5</c:v>
                </c:pt>
                <c:pt idx="4">
                  <c:v>2</c:v>
                </c:pt>
                <c:pt idx="5">
                  <c:v>3</c:v>
                </c:pt>
                <c:pt idx="6">
                  <c:v>4</c:v>
                </c:pt>
                <c:pt idx="7">
                  <c:v>5</c:v>
                </c:pt>
              </c:numCache>
            </c:numRef>
          </c:cat>
          <c:val>
            <c:numRef>
              <c:f>'Bild 5.2a'!$E$3:$E$10</c:f>
              <c:numCache>
                <c:formatCode>0.0%</c:formatCode>
                <c:ptCount val="8"/>
                <c:pt idx="0">
                  <c:v>4.065058080454864E-3</c:v>
                </c:pt>
                <c:pt idx="1">
                  <c:v>8.7632452682645523E-3</c:v>
                </c:pt>
                <c:pt idx="2">
                  <c:v>1.2901894749649534E-2</c:v>
                </c:pt>
                <c:pt idx="3">
                  <c:v>1.6540447833974792E-2</c:v>
                </c:pt>
                <c:pt idx="4">
                  <c:v>1.9732417567381866E-2</c:v>
                </c:pt>
                <c:pt idx="5">
                  <c:v>2.4964372880793562E-2</c:v>
                </c:pt>
                <c:pt idx="6">
                  <c:v>2.8927598530801291E-2</c:v>
                </c:pt>
                <c:pt idx="7">
                  <c:v>3.1888334901921667E-2</c:v>
                </c:pt>
              </c:numCache>
            </c:numRef>
          </c:val>
        </c:ser>
        <c:ser>
          <c:idx val="3"/>
          <c:order val="3"/>
          <c:tx>
            <c:strRef>
              <c:f>'Bild 5.2a'!$F$2</c:f>
              <c:strCache>
                <c:ptCount val="1"/>
                <c:pt idx="0">
                  <c:v>0,6</c:v>
                </c:pt>
              </c:strCache>
            </c:strRef>
          </c:tx>
          <c:spPr>
            <a:solidFill>
              <a:srgbClr val="FFFF00"/>
            </a:solidFill>
            <a:ln w="12700">
              <a:solidFill>
                <a:srgbClr val="000000"/>
              </a:solidFill>
              <a:prstDash val="solid"/>
            </a:ln>
          </c:spPr>
          <c:invertIfNegative val="0"/>
          <c:cat>
            <c:numRef>
              <c:f>'Bild 5.2a'!$B$3:$B$10</c:f>
              <c:numCache>
                <c:formatCode>#,##0.0</c:formatCode>
                <c:ptCount val="8"/>
                <c:pt idx="0">
                  <c:v>0</c:v>
                </c:pt>
                <c:pt idx="1">
                  <c:v>0.5</c:v>
                </c:pt>
                <c:pt idx="2">
                  <c:v>1</c:v>
                </c:pt>
                <c:pt idx="3">
                  <c:v>1.5</c:v>
                </c:pt>
                <c:pt idx="4">
                  <c:v>2</c:v>
                </c:pt>
                <c:pt idx="5">
                  <c:v>3</c:v>
                </c:pt>
                <c:pt idx="6">
                  <c:v>4</c:v>
                </c:pt>
                <c:pt idx="7">
                  <c:v>5</c:v>
                </c:pt>
              </c:numCache>
            </c:numRef>
          </c:cat>
          <c:val>
            <c:numRef>
              <c:f>'Bild 5.2a'!$F$3:$F$10</c:f>
              <c:numCache>
                <c:formatCode>0.0%</c:formatCode>
                <c:ptCount val="8"/>
                <c:pt idx="0">
                  <c:v>1.4986116343924016E-3</c:v>
                </c:pt>
                <c:pt idx="1">
                  <c:v>6.1967988222019765E-3</c:v>
                </c:pt>
                <c:pt idx="2">
                  <c:v>1.0335448303587791E-2</c:v>
                </c:pt>
                <c:pt idx="3">
                  <c:v>1.3974001387915269E-2</c:v>
                </c:pt>
                <c:pt idx="4">
                  <c:v>1.7165971121315682E-2</c:v>
                </c:pt>
                <c:pt idx="5">
                  <c:v>2.2397926434729598E-2</c:v>
                </c:pt>
                <c:pt idx="6">
                  <c:v>2.6361152084737327E-2</c:v>
                </c:pt>
                <c:pt idx="7">
                  <c:v>2.9321888455857703E-2</c:v>
                </c:pt>
              </c:numCache>
            </c:numRef>
          </c:val>
        </c:ser>
        <c:dLbls>
          <c:showLegendKey val="0"/>
          <c:showVal val="0"/>
          <c:showCatName val="0"/>
          <c:showSerName val="0"/>
          <c:showPercent val="0"/>
          <c:showBubbleSize val="0"/>
        </c:dLbls>
        <c:gapWidth val="83"/>
        <c:gapDepth val="50"/>
        <c:shape val="box"/>
        <c:axId val="412400400"/>
        <c:axId val="412396088"/>
        <c:axId val="412778456"/>
      </c:bar3DChart>
      <c:catAx>
        <c:axId val="412400400"/>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412396088"/>
        <c:crosses val="autoZero"/>
        <c:auto val="0"/>
        <c:lblAlgn val="ctr"/>
        <c:lblOffset val="100"/>
        <c:tickLblSkip val="1"/>
        <c:tickMarkSkip val="1"/>
        <c:noMultiLvlLbl val="1"/>
      </c:catAx>
      <c:valAx>
        <c:axId val="412396088"/>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412400400"/>
        <c:crosses val="autoZero"/>
        <c:crossBetween val="between"/>
      </c:valAx>
      <c:serAx>
        <c:axId val="412778456"/>
        <c:scaling>
          <c:orientation val="maxMin"/>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nchor="ctr" anchorCtr="1"/>
          <a:lstStyle/>
          <a:p>
            <a:pPr>
              <a:defRPr sz="900" b="0" i="0" u="none" strike="noStrike" baseline="0">
                <a:solidFill>
                  <a:srgbClr val="000000"/>
                </a:solidFill>
                <a:latin typeface="Arial"/>
                <a:ea typeface="Arial"/>
                <a:cs typeface="Arial"/>
              </a:defRPr>
            </a:pPr>
            <a:endParaRPr lang="de-DE"/>
          </a:p>
        </c:txPr>
        <c:crossAx val="412396088"/>
        <c:crosses val="autoZero"/>
        <c:tickLblSkip val="1"/>
        <c:tickMarkSkip val="1"/>
      </c:ser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de-DE"/>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sheetPr/>
  <sheetViews>
    <sheetView zoomScale="86" workbookViewId="0" zoomToFit="1"/>
  </sheetViews>
  <pageMargins left="0.78740157499999996" right="0.78740157499999996" top="0.984251969" bottom="0.984251969" header="0.51181102300000003" footer="0.51181102300000003"/>
  <pageSetup paperSize="9" orientation="portrait" horizontalDpi="4294967292" verticalDpi="4294967292" r:id="rId1"/>
  <headerFooter alignWithMargins="0">
    <oddHeader>&amp;F</oddHeader>
    <oddFooter>Seite &amp;P</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6" workbookViewId="0" zoomToFit="1"/>
  </sheetViews>
  <pageMargins left="0.78740157499999996" right="0.78740157499999996" top="0.984251969" bottom="0.984251969" header="0.51181102300000003" footer="0.51181102300000003"/>
  <pageSetup paperSize="9" orientation="portrait" horizontalDpi="4294967292" verticalDpi="4294967292" r:id="rId1"/>
  <headerFooter alignWithMargins="0">
    <oddHeader>&amp;F</oddHeader>
    <oddFooter>Seite &amp;P</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279400</xdr:colOff>
      <xdr:row>3</xdr:row>
      <xdr:rowOff>139700</xdr:rowOff>
    </xdr:from>
    <xdr:to>
      <xdr:col>11</xdr:col>
      <xdr:colOff>82550</xdr:colOff>
      <xdr:row>23</xdr:row>
      <xdr:rowOff>19050</xdr:rowOff>
    </xdr:to>
    <xdr:graphicFrame macro="">
      <xdr:nvGraphicFramePr>
        <xdr:cNvPr id="3073"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0.57659</cdr:x>
      <cdr:y>0.45601</cdr:y>
    </cdr:from>
    <cdr:to>
      <cdr:x>0.73484</cdr:x>
      <cdr:y>0.53481</cdr:y>
    </cdr:to>
    <cdr:sp macro="" textlink="">
      <cdr:nvSpPr>
        <cdr:cNvPr id="9217" name="Text 1"/>
        <cdr:cNvSpPr txBox="1">
          <a:spLocks xmlns:a="http://schemas.openxmlformats.org/drawingml/2006/main" noChangeArrowheads="1"/>
        </cdr:cNvSpPr>
      </cdr:nvSpPr>
      <cdr:spPr bwMode="auto">
        <a:xfrm xmlns:a="http://schemas.openxmlformats.org/drawingml/2006/main">
          <a:off x="3807771" y="4401428"/>
          <a:ext cx="1045083" cy="76054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27432" bIns="27432" anchor="ctr" upright="1">
          <a:noAutofit/>
        </a:bodyPr>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Netto-Dividende</a:t>
          </a:r>
        </a:p>
        <a:p xmlns:a="http://schemas.openxmlformats.org/drawingml/2006/main">
          <a:pPr algn="ctr" rtl="0">
            <a:defRPr sz="1000"/>
          </a:pPr>
          <a:r>
            <a:rPr lang="de-DE" sz="900" b="0" i="0" u="none" strike="noStrike" baseline="0">
              <a:solidFill>
                <a:srgbClr val="000000"/>
              </a:solidFill>
              <a:latin typeface="Arial"/>
              <a:cs typeface="Arial"/>
            </a:rPr>
            <a:t>des Vorquartals</a:t>
          </a:r>
        </a:p>
        <a:p xmlns:a="http://schemas.openxmlformats.org/drawingml/2006/main">
          <a:pPr algn="ctr" rtl="0">
            <a:defRPr sz="1000"/>
          </a:pPr>
          <a:r>
            <a:rPr lang="de-DE" sz="900" b="0" i="0" u="none" strike="noStrike" baseline="0">
              <a:solidFill>
                <a:srgbClr val="000000"/>
              </a:solidFill>
              <a:latin typeface="Arial"/>
              <a:cs typeface="Arial"/>
            </a:rPr>
            <a:t>[Mio. €]</a:t>
          </a:r>
          <a:endParaRPr lang="de-DE" sz="900"/>
        </a:p>
      </cdr:txBody>
    </cdr:sp>
  </cdr:relSizeAnchor>
  <cdr:relSizeAnchor xmlns:cdr="http://schemas.openxmlformats.org/drawingml/2006/chartDrawing">
    <cdr:from>
      <cdr:x>0.23012</cdr:x>
      <cdr:y>0.44692</cdr:y>
    </cdr:from>
    <cdr:to>
      <cdr:x>0.45387</cdr:x>
      <cdr:y>0.57542</cdr:y>
    </cdr:to>
    <cdr:sp macro="" textlink="">
      <cdr:nvSpPr>
        <cdr:cNvPr id="9218" name="Text 2"/>
        <cdr:cNvSpPr txBox="1">
          <a:spLocks xmlns:a="http://schemas.openxmlformats.org/drawingml/2006/main" noChangeArrowheads="1"/>
        </cdr:cNvSpPr>
      </cdr:nvSpPr>
      <cdr:spPr bwMode="auto">
        <a:xfrm xmlns:a="http://schemas.openxmlformats.org/drawingml/2006/main">
          <a:off x="1519682" y="4313682"/>
          <a:ext cx="1477645" cy="1240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Kontokorrentkredit</a:t>
          </a:r>
        </a:p>
        <a:p xmlns:a="http://schemas.openxmlformats.org/drawingml/2006/main">
          <a:pPr algn="ctr" rtl="0">
            <a:defRPr sz="1000"/>
          </a:pPr>
          <a:r>
            <a:rPr lang="de-DE" sz="900" b="0" i="0" u="none" strike="noStrike" baseline="0">
              <a:solidFill>
                <a:srgbClr val="000000"/>
              </a:solidFill>
              <a:latin typeface="Arial"/>
              <a:cs typeface="Arial"/>
            </a:rPr>
            <a:t>[Mio. €]</a:t>
          </a:r>
          <a:endParaRPr lang="de-DE" sz="900"/>
        </a:p>
      </cdr:txBody>
    </cdr:sp>
  </cdr:relSizeAnchor>
  <cdr:relSizeAnchor xmlns:cdr="http://schemas.openxmlformats.org/drawingml/2006/chartDrawing">
    <cdr:from>
      <cdr:x>0.02075</cdr:x>
      <cdr:y>0.34531</cdr:y>
    </cdr:from>
    <cdr:to>
      <cdr:x>0.17771</cdr:x>
      <cdr:y>0.39314</cdr:y>
    </cdr:to>
    <cdr:sp macro="" textlink="">
      <cdr:nvSpPr>
        <cdr:cNvPr id="9219" name="Text 3"/>
        <cdr:cNvSpPr txBox="1">
          <a:spLocks xmlns:a="http://schemas.openxmlformats.org/drawingml/2006/main" noChangeArrowheads="1"/>
        </cdr:cNvSpPr>
      </cdr:nvSpPr>
      <cdr:spPr bwMode="auto">
        <a:xfrm xmlns:a="http://schemas.openxmlformats.org/drawingml/2006/main">
          <a:off x="137037" y="3332946"/>
          <a:ext cx="1036566" cy="4616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27432" bIns="27432" anchor="ctr" upright="1">
          <a:spAutoFit/>
        </a:bodyPr>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Grenz-Zinssatz für </a:t>
          </a:r>
        </a:p>
        <a:p xmlns:a="http://schemas.openxmlformats.org/drawingml/2006/main">
          <a:pPr algn="ctr" rtl="0">
            <a:defRPr sz="1000"/>
          </a:pPr>
          <a:r>
            <a:rPr lang="de-DE" sz="900" b="0" i="0" u="none" strike="noStrike" baseline="0">
              <a:solidFill>
                <a:srgbClr val="000000"/>
              </a:solidFill>
              <a:latin typeface="Arial"/>
              <a:cs typeface="Arial"/>
            </a:rPr>
            <a:t>Kontokorrentkredit</a:t>
          </a:r>
        </a:p>
        <a:p xmlns:a="http://schemas.openxmlformats.org/drawingml/2006/main">
          <a:pPr algn="ctr" rtl="0">
            <a:defRPr sz="1000"/>
          </a:pPr>
          <a:r>
            <a:rPr lang="de-DE" sz="900" b="0" i="0" u="none" strike="noStrike" baseline="0">
              <a:solidFill>
                <a:srgbClr val="000000"/>
              </a:solidFill>
              <a:latin typeface="Arial"/>
              <a:cs typeface="Arial"/>
            </a:rPr>
            <a:t>[pro Quartal]</a:t>
          </a:r>
          <a:endParaRPr lang="de-DE" sz="900"/>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298450</xdr:colOff>
      <xdr:row>11</xdr:row>
      <xdr:rowOff>88900</xdr:rowOff>
    </xdr:from>
    <xdr:to>
      <xdr:col>4</xdr:col>
      <xdr:colOff>317500</xdr:colOff>
      <xdr:row>20</xdr:row>
      <xdr:rowOff>114300</xdr:rowOff>
    </xdr:to>
    <xdr:sp macro="" textlink="">
      <xdr:nvSpPr>
        <xdr:cNvPr id="1026" name="Line 2"/>
        <xdr:cNvSpPr>
          <a:spLocks noChangeShapeType="1"/>
        </xdr:cNvSpPr>
      </xdr:nvSpPr>
      <xdr:spPr bwMode="auto">
        <a:xfrm>
          <a:off x="3975100" y="1905000"/>
          <a:ext cx="666750" cy="15113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oval" w="sm" len="sm"/>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260350</xdr:colOff>
      <xdr:row>12</xdr:row>
      <xdr:rowOff>95250</xdr:rowOff>
    </xdr:from>
    <xdr:to>
      <xdr:col>4</xdr:col>
      <xdr:colOff>50800</xdr:colOff>
      <xdr:row>17</xdr:row>
      <xdr:rowOff>110066</xdr:rowOff>
    </xdr:to>
    <xdr:sp macro="" textlink="">
      <xdr:nvSpPr>
        <xdr:cNvPr id="1027" name="Line 3"/>
        <xdr:cNvSpPr>
          <a:spLocks noChangeShapeType="1"/>
        </xdr:cNvSpPr>
      </xdr:nvSpPr>
      <xdr:spPr bwMode="auto">
        <a:xfrm>
          <a:off x="3731683" y="2127250"/>
          <a:ext cx="332317" cy="861483"/>
        </a:xfrm>
        <a:prstGeom prst="line">
          <a:avLst/>
        </a:prstGeom>
        <a:noFill/>
        <a:ln w="3175">
          <a:solidFill>
            <a:srgbClr xmlns:mc="http://schemas.openxmlformats.org/markup-compatibility/2006" xmlns:a14="http://schemas.microsoft.com/office/drawing/2010/main" val="000000" mc:Ignorable="a14" a14:legacySpreadsheetColorIndex="64"/>
          </a:solidFill>
          <a:prstDash val="lgDash"/>
          <a:round/>
          <a:headEnd type="oval" w="sm" len="sm"/>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184150</xdr:colOff>
      <xdr:row>13</xdr:row>
      <xdr:rowOff>82550</xdr:rowOff>
    </xdr:from>
    <xdr:to>
      <xdr:col>4</xdr:col>
      <xdr:colOff>431800</xdr:colOff>
      <xdr:row>16</xdr:row>
      <xdr:rowOff>101600</xdr:rowOff>
    </xdr:to>
    <xdr:sp macro="" textlink="">
      <xdr:nvSpPr>
        <xdr:cNvPr id="1028" name="Line 4"/>
        <xdr:cNvSpPr>
          <a:spLocks noChangeShapeType="1"/>
        </xdr:cNvSpPr>
      </xdr:nvSpPr>
      <xdr:spPr bwMode="auto">
        <a:xfrm>
          <a:off x="3860800" y="2228850"/>
          <a:ext cx="895350" cy="5143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oval" w="sm" len="sm"/>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431800</xdr:colOff>
      <xdr:row>7</xdr:row>
      <xdr:rowOff>76200</xdr:rowOff>
    </xdr:from>
    <xdr:to>
      <xdr:col>4</xdr:col>
      <xdr:colOff>423334</xdr:colOff>
      <xdr:row>19</xdr:row>
      <xdr:rowOff>33867</xdr:rowOff>
    </xdr:to>
    <xdr:sp macro="" textlink="">
      <xdr:nvSpPr>
        <xdr:cNvPr id="1029" name="Line 5"/>
        <xdr:cNvSpPr>
          <a:spLocks noChangeShapeType="1"/>
        </xdr:cNvSpPr>
      </xdr:nvSpPr>
      <xdr:spPr bwMode="auto">
        <a:xfrm>
          <a:off x="3903133" y="1261533"/>
          <a:ext cx="533401" cy="1989667"/>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oval" w="sm" len="sm"/>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279400</xdr:colOff>
      <xdr:row>8</xdr:row>
      <xdr:rowOff>76200</xdr:rowOff>
    </xdr:from>
    <xdr:to>
      <xdr:col>4</xdr:col>
      <xdr:colOff>292100</xdr:colOff>
      <xdr:row>18</xdr:row>
      <xdr:rowOff>88900</xdr:rowOff>
    </xdr:to>
    <xdr:sp macro="" textlink="">
      <xdr:nvSpPr>
        <xdr:cNvPr id="1030" name="Line 6"/>
        <xdr:cNvSpPr>
          <a:spLocks noChangeShapeType="1"/>
        </xdr:cNvSpPr>
      </xdr:nvSpPr>
      <xdr:spPr bwMode="auto">
        <a:xfrm>
          <a:off x="3956050" y="1397000"/>
          <a:ext cx="660400" cy="1663700"/>
        </a:xfrm>
        <a:prstGeom prst="line">
          <a:avLst/>
        </a:prstGeom>
        <a:noFill/>
        <a:ln w="3175">
          <a:solidFill>
            <a:srgbClr xmlns:mc="http://schemas.openxmlformats.org/markup-compatibility/2006" xmlns:a14="http://schemas.microsoft.com/office/drawing/2010/main" val="000000" mc:Ignorable="a14" a14:legacySpreadsheetColorIndex="64"/>
          </a:solidFill>
          <a:prstDash val="lgDash"/>
          <a:round/>
          <a:headEnd type="oval" w="sm" len="sm"/>
          <a:tailEnd type="triangle" w="sm" len="sm"/>
        </a:ln>
        <a:extLst>
          <a:ext uri="{909E8E84-426E-40DD-AFC4-6F175D3DCCD1}">
            <a14:hiddenFill xmlns:a14="http://schemas.microsoft.com/office/drawing/2010/main">
              <a:noFill/>
            </a14:hiddenFill>
          </a:ext>
        </a:extLst>
      </xdr:spPr>
    </xdr:sp>
    <xdr:clientData/>
  </xdr:twoCellAnchor>
  <xdr:twoCellAnchor>
    <xdr:from>
      <xdr:col>4</xdr:col>
      <xdr:colOff>476250</xdr:colOff>
      <xdr:row>12</xdr:row>
      <xdr:rowOff>76200</xdr:rowOff>
    </xdr:from>
    <xdr:to>
      <xdr:col>4</xdr:col>
      <xdr:colOff>476250</xdr:colOff>
      <xdr:row>24</xdr:row>
      <xdr:rowOff>82550</xdr:rowOff>
    </xdr:to>
    <xdr:sp macro="" textlink="">
      <xdr:nvSpPr>
        <xdr:cNvPr id="1031" name="Line 7"/>
        <xdr:cNvSpPr>
          <a:spLocks noChangeShapeType="1"/>
        </xdr:cNvSpPr>
      </xdr:nvSpPr>
      <xdr:spPr bwMode="auto">
        <a:xfrm flipH="1" flipV="1">
          <a:off x="4489450" y="2057400"/>
          <a:ext cx="0" cy="1987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0.3916</cdr:x>
      <cdr:y>0.52517</cdr:y>
    </cdr:from>
    <cdr:to>
      <cdr:x>0.64712</cdr:x>
      <cdr:y>0.58874</cdr:y>
    </cdr:to>
    <cdr:sp macro="" textlink="">
      <cdr:nvSpPr>
        <cdr:cNvPr id="4099" name="Text Box 3"/>
        <cdr:cNvSpPr txBox="1">
          <a:spLocks xmlns:a="http://schemas.openxmlformats.org/drawingml/2006/main" noChangeArrowheads="1"/>
        </cdr:cNvSpPr>
      </cdr:nvSpPr>
      <cdr:spPr bwMode="auto">
        <a:xfrm xmlns:a="http://schemas.openxmlformats.org/drawingml/2006/main">
          <a:off x="2290233" y="1630742"/>
          <a:ext cx="1494367" cy="197394"/>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0">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de-DE" sz="800" b="1" i="0" u="none" strike="noStrike" baseline="0">
              <a:solidFill>
                <a:srgbClr val="000000"/>
              </a:solidFill>
              <a:latin typeface="Arial"/>
              <a:cs typeface="Arial"/>
            </a:rPr>
            <a:t>MA</a:t>
          </a:r>
          <a:r>
            <a:rPr lang="de-DE" sz="800" b="1" i="0" u="none" strike="noStrike" baseline="-25000">
              <a:solidFill>
                <a:srgbClr val="000000"/>
              </a:solidFill>
              <a:latin typeface="Arial"/>
              <a:cs typeface="Arial"/>
            </a:rPr>
            <a:t>wirksam</a:t>
          </a:r>
          <a:r>
            <a:rPr lang="de-DE" sz="800" b="1" i="0" u="none" strike="noStrike" baseline="0">
              <a:solidFill>
                <a:srgbClr val="000000"/>
              </a:solidFill>
              <a:latin typeface="Arial"/>
              <a:cs typeface="Arial"/>
            </a:rPr>
            <a:t>(t) / Erlös(t-1)</a:t>
          </a:r>
          <a:endParaRPr lang="de-DE" sz="800" b="1"/>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6350</xdr:colOff>
      <xdr:row>5</xdr:row>
      <xdr:rowOff>0</xdr:rowOff>
    </xdr:from>
    <xdr:to>
      <xdr:col>11</xdr:col>
      <xdr:colOff>57150</xdr:colOff>
      <xdr:row>23</xdr:row>
      <xdr:rowOff>69850</xdr:rowOff>
    </xdr:to>
    <xdr:graphicFrame macro="">
      <xdr:nvGraphicFramePr>
        <xdr:cNvPr id="5121"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107950</xdr:colOff>
      <xdr:row>7</xdr:row>
      <xdr:rowOff>57150</xdr:rowOff>
    </xdr:from>
    <xdr:to>
      <xdr:col>10</xdr:col>
      <xdr:colOff>438150</xdr:colOff>
      <xdr:row>26</xdr:row>
      <xdr:rowOff>6350</xdr:rowOff>
    </xdr:to>
    <xdr:graphicFrame macro="">
      <xdr:nvGraphicFramePr>
        <xdr:cNvPr id="6145"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0.00938</cdr:x>
      <cdr:y>0.84402</cdr:y>
    </cdr:from>
    <cdr:to>
      <cdr:x>0.96634</cdr:x>
      <cdr:y>0.97715</cdr:y>
    </cdr:to>
    <cdr:sp macro="" textlink="">
      <cdr:nvSpPr>
        <cdr:cNvPr id="7169" name="Text Box 1"/>
        <cdr:cNvSpPr txBox="1">
          <a:spLocks xmlns:a="http://schemas.openxmlformats.org/drawingml/2006/main" noChangeArrowheads="1"/>
        </cdr:cNvSpPr>
      </cdr:nvSpPr>
      <cdr:spPr bwMode="auto">
        <a:xfrm xmlns:a="http://schemas.openxmlformats.org/drawingml/2006/main">
          <a:off x="50748" y="2508251"/>
          <a:ext cx="5177345" cy="3956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de-DE" sz="900" b="1" i="0" u="none" strike="noStrike" baseline="0">
              <a:solidFill>
                <a:srgbClr val="000000"/>
              </a:solidFill>
              <a:latin typeface="Arial"/>
              <a:cs typeface="Arial"/>
            </a:rPr>
            <a:t>reale Qualitätssicherungsaufwendungen (t) in € pro</a:t>
          </a:r>
        </a:p>
        <a:p xmlns:a="http://schemas.openxmlformats.org/drawingml/2006/main">
          <a:pPr algn="ctr" rtl="0">
            <a:defRPr sz="1000"/>
          </a:pPr>
          <a:r>
            <a:rPr lang="de-DE" sz="900" b="1" i="0" u="none" strike="noStrike" baseline="0">
              <a:solidFill>
                <a:srgbClr val="000000"/>
              </a:solidFill>
              <a:latin typeface="Arial"/>
              <a:cs typeface="Arial"/>
            </a:rPr>
            <a:t> nominale Produktionsmenge (t-1) in Stück</a:t>
          </a:r>
          <a:endParaRPr lang="de-DE" sz="900" b="1"/>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336550</xdr:colOff>
      <xdr:row>1</xdr:row>
      <xdr:rowOff>165100</xdr:rowOff>
    </xdr:from>
    <xdr:to>
      <xdr:col>4</xdr:col>
      <xdr:colOff>177800</xdr:colOff>
      <xdr:row>2</xdr:row>
      <xdr:rowOff>165100</xdr:rowOff>
    </xdr:to>
    <xdr:sp macro="" textlink="">
      <xdr:nvSpPr>
        <xdr:cNvPr id="10241" name="Line 1"/>
        <xdr:cNvSpPr>
          <a:spLocks noChangeShapeType="1"/>
        </xdr:cNvSpPr>
      </xdr:nvSpPr>
      <xdr:spPr bwMode="auto">
        <a:xfrm flipV="1">
          <a:off x="1790700" y="622300"/>
          <a:ext cx="1333500" cy="30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101600</xdr:colOff>
      <xdr:row>2</xdr:row>
      <xdr:rowOff>0</xdr:rowOff>
    </xdr:from>
    <xdr:to>
      <xdr:col>4</xdr:col>
      <xdr:colOff>501650</xdr:colOff>
      <xdr:row>3</xdr:row>
      <xdr:rowOff>6350</xdr:rowOff>
    </xdr:to>
    <xdr:sp macro="" textlink="">
      <xdr:nvSpPr>
        <xdr:cNvPr id="10245" name="Oval 5"/>
        <xdr:cNvSpPr>
          <a:spLocks noChangeArrowheads="1"/>
        </xdr:cNvSpPr>
      </xdr:nvSpPr>
      <xdr:spPr bwMode="auto">
        <a:xfrm>
          <a:off x="3048000" y="762000"/>
          <a:ext cx="400050" cy="311150"/>
        </a:xfrm>
        <a:prstGeom prst="ellipse">
          <a:avLst/>
        </a:prstGeom>
        <a:solidFill>
          <a:srgbClr xmlns:mc="http://schemas.openxmlformats.org/markup-compatibility/2006" xmlns:a14="http://schemas.microsoft.com/office/drawing/2010/main" val="FFFFFF" mc:Ignorable="a14" a14:legacySpreadsheetColorIndex="65">
            <a:alpha val="0"/>
          </a:srgbClr>
        </a:solidFill>
        <a:ln w="222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330200</xdr:colOff>
      <xdr:row>1</xdr:row>
      <xdr:rowOff>177800</xdr:rowOff>
    </xdr:from>
    <xdr:to>
      <xdr:col>8</xdr:col>
      <xdr:colOff>158750</xdr:colOff>
      <xdr:row>4</xdr:row>
      <xdr:rowOff>139700</xdr:rowOff>
    </xdr:to>
    <xdr:sp macro="" textlink="">
      <xdr:nvSpPr>
        <xdr:cNvPr id="10249" name="Line 9"/>
        <xdr:cNvSpPr>
          <a:spLocks noChangeShapeType="1"/>
        </xdr:cNvSpPr>
      </xdr:nvSpPr>
      <xdr:spPr bwMode="auto">
        <a:xfrm flipV="1">
          <a:off x="1784350" y="635000"/>
          <a:ext cx="3454400" cy="87630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101600</xdr:colOff>
      <xdr:row>4</xdr:row>
      <xdr:rowOff>0</xdr:rowOff>
    </xdr:from>
    <xdr:to>
      <xdr:col>8</xdr:col>
      <xdr:colOff>527050</xdr:colOff>
      <xdr:row>5</xdr:row>
      <xdr:rowOff>0</xdr:rowOff>
    </xdr:to>
    <xdr:sp macro="" textlink="">
      <xdr:nvSpPr>
        <xdr:cNvPr id="10255" name="Oval 15"/>
        <xdr:cNvSpPr>
          <a:spLocks noChangeArrowheads="1"/>
        </xdr:cNvSpPr>
      </xdr:nvSpPr>
      <xdr:spPr bwMode="auto">
        <a:xfrm>
          <a:off x="5181600" y="1371600"/>
          <a:ext cx="425450" cy="304800"/>
        </a:xfrm>
        <a:prstGeom prst="ellipse">
          <a:avLst/>
        </a:prstGeom>
        <a:solidFill>
          <a:srgbClr xmlns:mc="http://schemas.openxmlformats.org/markup-compatibility/2006" xmlns:a14="http://schemas.microsoft.com/office/drawing/2010/main" val="FFFFFF" mc:Ignorable="a14" a14:legacySpreadsheetColorIndex="65">
            <a:alpha val="0"/>
          </a:srgbClr>
        </a:solidFill>
        <a:ln w="12700">
          <a:solidFill>
            <a:srgbClr xmlns:mc="http://schemas.openxmlformats.org/markup-compatibility/2006" xmlns:a14="http://schemas.microsoft.com/office/drawing/2010/main" val="000000" mc:Ignorable="a14" a14:legacySpreadsheetColorIndex="64"/>
          </a:solidFill>
          <a:prstDash val="lgDash"/>
          <a:round/>
          <a:headEnd/>
          <a:tailEnd/>
        </a:ln>
      </xdr:spPr>
    </xdr:sp>
    <xdr:clientData/>
  </xdr:twoCellAnchor>
</xdr:wsDr>
</file>

<file path=xl/drawings/drawing7.xml><?xml version="1.0" encoding="utf-8"?>
<xdr:wsDr xmlns:xdr="http://schemas.openxmlformats.org/drawingml/2006/spreadsheetDrawing" xmlns:a="http://schemas.openxmlformats.org/drawingml/2006/main">
  <xdr:absoluteAnchor>
    <xdr:pos x="0" y="0"/>
    <xdr:ext cx="6025116" cy="8794012"/>
    <xdr:graphicFrame macro="">
      <xdr:nvGraphicFramePr>
        <xdr:cNvPr id="2" name="Diagram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0.56494</cdr:x>
      <cdr:y>0.48104</cdr:y>
    </cdr:from>
    <cdr:to>
      <cdr:x>0.75269</cdr:x>
      <cdr:y>0.54296</cdr:y>
    </cdr:to>
    <cdr:sp macro="" textlink="">
      <cdr:nvSpPr>
        <cdr:cNvPr id="8193" name="Text 1"/>
        <cdr:cNvSpPr txBox="1">
          <a:spLocks xmlns:a="http://schemas.openxmlformats.org/drawingml/2006/main" noChangeArrowheads="1"/>
        </cdr:cNvSpPr>
      </cdr:nvSpPr>
      <cdr:spPr bwMode="auto">
        <a:xfrm xmlns:a="http://schemas.openxmlformats.org/drawingml/2006/main">
          <a:off x="3730879" y="4643005"/>
          <a:ext cx="1239901" cy="5976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Netto-Dividende</a:t>
          </a:r>
        </a:p>
        <a:p xmlns:a="http://schemas.openxmlformats.org/drawingml/2006/main">
          <a:pPr algn="ctr" rtl="0">
            <a:defRPr sz="1000"/>
          </a:pPr>
          <a:r>
            <a:rPr lang="de-DE" sz="900" b="0" i="0" u="none" strike="noStrike" baseline="0">
              <a:solidFill>
                <a:srgbClr val="000000"/>
              </a:solidFill>
              <a:latin typeface="Arial"/>
              <a:cs typeface="Arial"/>
            </a:rPr>
            <a:t>des Vorquartals</a:t>
          </a:r>
        </a:p>
        <a:p xmlns:a="http://schemas.openxmlformats.org/drawingml/2006/main">
          <a:pPr algn="ctr" rtl="0">
            <a:defRPr sz="1000"/>
          </a:pPr>
          <a:r>
            <a:rPr lang="de-DE" sz="900" b="0" i="0" u="none" strike="noStrike" baseline="0">
              <a:solidFill>
                <a:srgbClr val="000000"/>
              </a:solidFill>
              <a:latin typeface="Arial"/>
              <a:cs typeface="Arial"/>
            </a:rPr>
            <a:t>[Mio. €]</a:t>
          </a:r>
          <a:endParaRPr lang="de-DE" sz="900"/>
        </a:p>
      </cdr:txBody>
    </cdr:sp>
  </cdr:relSizeAnchor>
  <cdr:relSizeAnchor xmlns:cdr="http://schemas.openxmlformats.org/drawingml/2006/chartDrawing">
    <cdr:from>
      <cdr:x>0.26081</cdr:x>
      <cdr:y>0.50658</cdr:y>
    </cdr:from>
    <cdr:to>
      <cdr:x>0.44231</cdr:x>
      <cdr:y>0.56593</cdr:y>
    </cdr:to>
    <cdr:sp macro="" textlink="">
      <cdr:nvSpPr>
        <cdr:cNvPr id="8194" name="Text 2"/>
        <cdr:cNvSpPr txBox="1">
          <a:spLocks xmlns:a="http://schemas.openxmlformats.org/drawingml/2006/main" noChangeArrowheads="1"/>
        </cdr:cNvSpPr>
      </cdr:nvSpPr>
      <cdr:spPr bwMode="auto">
        <a:xfrm xmlns:a="http://schemas.openxmlformats.org/drawingml/2006/main">
          <a:off x="1722374" y="4889499"/>
          <a:ext cx="1198626" cy="57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27432" bIns="27432" anchor="ctr" upright="1">
          <a:noAutofit/>
        </a:bodyPr>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Kontokorrentkredit</a:t>
          </a:r>
        </a:p>
        <a:p xmlns:a="http://schemas.openxmlformats.org/drawingml/2006/main">
          <a:pPr algn="ctr" rtl="0">
            <a:defRPr sz="1000"/>
          </a:pPr>
          <a:r>
            <a:rPr lang="de-DE" sz="900" b="0" i="0" u="none" strike="noStrike" baseline="0">
              <a:solidFill>
                <a:srgbClr val="000000"/>
              </a:solidFill>
              <a:latin typeface="Arial"/>
              <a:cs typeface="Arial"/>
            </a:rPr>
            <a:t>[Mio. €]</a:t>
          </a:r>
          <a:endParaRPr lang="de-DE" sz="900"/>
        </a:p>
      </cdr:txBody>
    </cdr:sp>
  </cdr:relSizeAnchor>
  <cdr:relSizeAnchor xmlns:cdr="http://schemas.openxmlformats.org/drawingml/2006/chartDrawing">
    <cdr:from>
      <cdr:x>0.02654</cdr:x>
      <cdr:y>0.36842</cdr:y>
    </cdr:from>
    <cdr:to>
      <cdr:x>0.20804</cdr:x>
      <cdr:y>0.44639</cdr:y>
    </cdr:to>
    <cdr:sp macro="" textlink="">
      <cdr:nvSpPr>
        <cdr:cNvPr id="8195" name="Text 3"/>
        <cdr:cNvSpPr txBox="1">
          <a:spLocks xmlns:a="http://schemas.openxmlformats.org/drawingml/2006/main" noChangeArrowheads="1"/>
        </cdr:cNvSpPr>
      </cdr:nvSpPr>
      <cdr:spPr bwMode="auto">
        <a:xfrm xmlns:a="http://schemas.openxmlformats.org/drawingml/2006/main">
          <a:off x="175260" y="3556000"/>
          <a:ext cx="1198626" cy="7526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27432" bIns="27432" anchor="ctr" upright="1">
          <a:noAutofit/>
        </a:bodyPr>
        <a:lstStyle xmlns:a="http://schemas.openxmlformats.org/drawingml/2006/main"/>
        <a:p xmlns:a="http://schemas.openxmlformats.org/drawingml/2006/main">
          <a:pPr algn="ctr" rtl="0">
            <a:defRPr sz="1000"/>
          </a:pPr>
          <a:r>
            <a:rPr lang="de-DE" sz="900" b="0" i="0" u="none" strike="noStrike" baseline="0">
              <a:solidFill>
                <a:srgbClr val="000000"/>
              </a:solidFill>
              <a:latin typeface="Arial"/>
              <a:cs typeface="Arial"/>
            </a:rPr>
            <a:t>durchschnittlicher</a:t>
          </a:r>
        </a:p>
        <a:p xmlns:a="http://schemas.openxmlformats.org/drawingml/2006/main">
          <a:pPr algn="ctr" rtl="0">
            <a:defRPr sz="1000"/>
          </a:pPr>
          <a:r>
            <a:rPr lang="de-DE" sz="900" b="0" i="0" u="none" strike="noStrike" baseline="0">
              <a:solidFill>
                <a:srgbClr val="000000"/>
              </a:solidFill>
              <a:latin typeface="Arial"/>
              <a:cs typeface="Arial"/>
            </a:rPr>
            <a:t>Zinssatz für den</a:t>
          </a:r>
        </a:p>
        <a:p xmlns:a="http://schemas.openxmlformats.org/drawingml/2006/main">
          <a:pPr algn="ctr" rtl="0">
            <a:defRPr sz="1000"/>
          </a:pPr>
          <a:r>
            <a:rPr lang="de-DE" sz="900" b="0" i="0" u="none" strike="noStrike" baseline="0">
              <a:solidFill>
                <a:srgbClr val="000000"/>
              </a:solidFill>
              <a:latin typeface="Arial"/>
              <a:cs typeface="Arial"/>
            </a:rPr>
            <a:t>Kontokorrentkredit</a:t>
          </a:r>
        </a:p>
        <a:p xmlns:a="http://schemas.openxmlformats.org/drawingml/2006/main">
          <a:pPr algn="ctr" rtl="0">
            <a:defRPr sz="1000"/>
          </a:pPr>
          <a:r>
            <a:rPr lang="de-DE" sz="900" b="0" i="0" u="none" strike="noStrike" baseline="0">
              <a:solidFill>
                <a:srgbClr val="000000"/>
              </a:solidFill>
              <a:latin typeface="Arial"/>
              <a:cs typeface="Arial"/>
            </a:rPr>
            <a:t>[pro Quartal]</a:t>
          </a:r>
          <a:endParaRPr lang="de-DE" sz="9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6025116" cy="8794012"/>
    <xdr:graphicFrame macro="">
      <xdr:nvGraphicFramePr>
        <xdr:cNvPr id="2" name="Diagram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zoomScale="120" workbookViewId="0">
      <selection activeCell="B30" sqref="B30"/>
    </sheetView>
  </sheetViews>
  <sheetFormatPr baseColWidth="10" defaultColWidth="16" defaultRowHeight="12.75" x14ac:dyDescent="0.2"/>
  <cols>
    <col min="1" max="1" width="16" style="292" customWidth="1"/>
    <col min="2" max="2" width="42.33203125" style="292" customWidth="1"/>
    <col min="3" max="4" width="23.5" style="293" customWidth="1"/>
    <col min="5" max="16384" width="16" style="292"/>
  </cols>
  <sheetData>
    <row r="1" spans="1:5" s="300" customFormat="1" ht="23.45" customHeight="1" x14ac:dyDescent="0.2">
      <c r="A1" s="552" t="s">
        <v>384</v>
      </c>
      <c r="B1" s="553" t="s">
        <v>385</v>
      </c>
      <c r="C1" s="554" t="s">
        <v>386</v>
      </c>
      <c r="D1" s="555" t="s">
        <v>387</v>
      </c>
      <c r="E1" s="299"/>
    </row>
    <row r="2" spans="1:5" x14ac:dyDescent="0.2">
      <c r="A2" s="556" t="s">
        <v>388</v>
      </c>
      <c r="B2" s="557" t="s">
        <v>235</v>
      </c>
      <c r="C2" s="558" t="s">
        <v>389</v>
      </c>
      <c r="D2" s="559" t="s">
        <v>390</v>
      </c>
      <c r="E2" s="294"/>
    </row>
    <row r="3" spans="1:5" x14ac:dyDescent="0.2">
      <c r="A3" s="556" t="s">
        <v>391</v>
      </c>
      <c r="B3" s="557" t="s">
        <v>392</v>
      </c>
      <c r="C3" s="558" t="s">
        <v>393</v>
      </c>
      <c r="D3" s="559" t="s">
        <v>394</v>
      </c>
      <c r="E3" s="294"/>
    </row>
    <row r="4" spans="1:5" x14ac:dyDescent="0.2">
      <c r="A4" s="556" t="s">
        <v>395</v>
      </c>
      <c r="B4" s="557" t="s">
        <v>396</v>
      </c>
      <c r="C4" s="558" t="s">
        <v>397</v>
      </c>
      <c r="D4" s="559" t="s">
        <v>507</v>
      </c>
      <c r="E4" s="294"/>
    </row>
    <row r="5" spans="1:5" x14ac:dyDescent="0.2">
      <c r="A5" s="556" t="s">
        <v>519</v>
      </c>
      <c r="B5" s="557" t="s">
        <v>42</v>
      </c>
      <c r="C5" s="558" t="s">
        <v>430</v>
      </c>
      <c r="D5" s="559"/>
      <c r="E5" s="294"/>
    </row>
    <row r="6" spans="1:5" x14ac:dyDescent="0.2">
      <c r="A6" s="556" t="s">
        <v>398</v>
      </c>
      <c r="B6" s="557" t="s">
        <v>399</v>
      </c>
      <c r="C6" s="558" t="s">
        <v>400</v>
      </c>
      <c r="D6" s="559" t="s">
        <v>401</v>
      </c>
      <c r="E6" s="294"/>
    </row>
    <row r="7" spans="1:5" x14ac:dyDescent="0.2">
      <c r="A7" s="556" t="s">
        <v>402</v>
      </c>
      <c r="B7" s="557" t="s">
        <v>403</v>
      </c>
      <c r="C7" s="558" t="s">
        <v>404</v>
      </c>
      <c r="D7" s="559" t="s">
        <v>405</v>
      </c>
      <c r="E7" s="294"/>
    </row>
    <row r="8" spans="1:5" x14ac:dyDescent="0.2">
      <c r="A8" s="556" t="s">
        <v>406</v>
      </c>
      <c r="B8" s="557" t="s">
        <v>500</v>
      </c>
      <c r="C8" s="558" t="s">
        <v>404</v>
      </c>
      <c r="D8" s="559" t="s">
        <v>405</v>
      </c>
      <c r="E8" s="294"/>
    </row>
    <row r="9" spans="1:5" x14ac:dyDescent="0.2">
      <c r="A9" s="556" t="s">
        <v>407</v>
      </c>
      <c r="B9" s="557" t="s">
        <v>408</v>
      </c>
      <c r="C9" s="558" t="s">
        <v>404</v>
      </c>
      <c r="D9" s="559" t="s">
        <v>409</v>
      </c>
      <c r="E9" s="294"/>
    </row>
    <row r="10" spans="1:5" x14ac:dyDescent="0.2">
      <c r="A10" s="556" t="s">
        <v>520</v>
      </c>
      <c r="B10" s="557" t="s">
        <v>521</v>
      </c>
      <c r="C10" s="558" t="s">
        <v>525</v>
      </c>
      <c r="D10" s="559" t="s">
        <v>522</v>
      </c>
      <c r="E10" s="294"/>
    </row>
    <row r="11" spans="1:5" x14ac:dyDescent="0.2">
      <c r="A11" s="556" t="s">
        <v>523</v>
      </c>
      <c r="B11" s="557" t="s">
        <v>524</v>
      </c>
      <c r="C11" s="558" t="s">
        <v>437</v>
      </c>
      <c r="D11" s="559"/>
      <c r="E11" s="294"/>
    </row>
    <row r="12" spans="1:5" x14ac:dyDescent="0.2">
      <c r="A12" s="556" t="s">
        <v>526</v>
      </c>
      <c r="B12" s="557" t="s">
        <v>527</v>
      </c>
      <c r="C12" s="558" t="s">
        <v>528</v>
      </c>
      <c r="D12" s="559"/>
      <c r="E12" s="294"/>
    </row>
    <row r="13" spans="1:5" x14ac:dyDescent="0.2">
      <c r="A13" s="556" t="s">
        <v>410</v>
      </c>
      <c r="B13" s="557" t="s">
        <v>411</v>
      </c>
      <c r="C13" s="558" t="s">
        <v>502</v>
      </c>
      <c r="D13" s="559" t="s">
        <v>394</v>
      </c>
      <c r="E13" s="294"/>
    </row>
    <row r="14" spans="1:5" x14ac:dyDescent="0.2">
      <c r="A14" s="556" t="s">
        <v>412</v>
      </c>
      <c r="B14" s="557" t="s">
        <v>413</v>
      </c>
      <c r="C14" s="558" t="s">
        <v>414</v>
      </c>
      <c r="D14" s="559" t="s">
        <v>415</v>
      </c>
      <c r="E14" s="294"/>
    </row>
    <row r="15" spans="1:5" x14ac:dyDescent="0.2">
      <c r="A15" s="556" t="s">
        <v>416</v>
      </c>
      <c r="B15" s="557" t="s">
        <v>417</v>
      </c>
      <c r="C15" s="558" t="s">
        <v>418</v>
      </c>
      <c r="D15" s="559" t="s">
        <v>508</v>
      </c>
      <c r="E15" s="294"/>
    </row>
    <row r="16" spans="1:5" x14ac:dyDescent="0.2">
      <c r="A16" s="556" t="s">
        <v>419</v>
      </c>
      <c r="B16" s="557" t="s">
        <v>420</v>
      </c>
      <c r="C16" s="558" t="s">
        <v>421</v>
      </c>
      <c r="D16" s="559" t="s">
        <v>506</v>
      </c>
      <c r="E16" s="294"/>
    </row>
    <row r="17" spans="1:5" ht="25.5" x14ac:dyDescent="0.2">
      <c r="A17" s="556" t="s">
        <v>422</v>
      </c>
      <c r="B17" s="557" t="s">
        <v>501</v>
      </c>
      <c r="C17" s="558" t="s">
        <v>423</v>
      </c>
      <c r="D17" s="559" t="s">
        <v>424</v>
      </c>
      <c r="E17" s="294"/>
    </row>
    <row r="18" spans="1:5" x14ac:dyDescent="0.2">
      <c r="A18" s="556" t="s">
        <v>529</v>
      </c>
      <c r="B18" s="557" t="s">
        <v>530</v>
      </c>
      <c r="C18" s="558" t="s">
        <v>400</v>
      </c>
      <c r="D18" s="559"/>
      <c r="E18" s="294"/>
    </row>
    <row r="19" spans="1:5" x14ac:dyDescent="0.2">
      <c r="A19" s="556" t="s">
        <v>425</v>
      </c>
      <c r="B19" s="557" t="s">
        <v>426</v>
      </c>
      <c r="C19" s="558" t="s">
        <v>427</v>
      </c>
      <c r="D19" s="559" t="s">
        <v>509</v>
      </c>
      <c r="E19" s="294"/>
    </row>
    <row r="20" spans="1:5" x14ac:dyDescent="0.2">
      <c r="A20" s="556" t="s">
        <v>428</v>
      </c>
      <c r="B20" s="557" t="s">
        <v>429</v>
      </c>
      <c r="C20" s="558" t="s">
        <v>430</v>
      </c>
      <c r="D20" s="559" t="s">
        <v>390</v>
      </c>
      <c r="E20" s="294"/>
    </row>
    <row r="21" spans="1:5" x14ac:dyDescent="0.2">
      <c r="A21" s="556" t="s">
        <v>431</v>
      </c>
      <c r="B21" s="557" t="s">
        <v>432</v>
      </c>
      <c r="C21" s="558" t="s">
        <v>550</v>
      </c>
      <c r="D21" s="559" t="s">
        <v>433</v>
      </c>
      <c r="E21" s="294"/>
    </row>
    <row r="22" spans="1:5" x14ac:dyDescent="0.2">
      <c r="A22" s="556" t="s">
        <v>434</v>
      </c>
      <c r="B22" s="557" t="s">
        <v>239</v>
      </c>
      <c r="C22" s="558" t="s">
        <v>435</v>
      </c>
      <c r="D22" s="559" t="s">
        <v>390</v>
      </c>
      <c r="E22" s="294"/>
    </row>
    <row r="23" spans="1:5" x14ac:dyDescent="0.2">
      <c r="A23" s="556" t="s">
        <v>531</v>
      </c>
      <c r="B23" s="557" t="s">
        <v>532</v>
      </c>
      <c r="C23" s="558" t="s">
        <v>528</v>
      </c>
      <c r="D23" s="559"/>
      <c r="E23" s="294"/>
    </row>
    <row r="24" spans="1:5" x14ac:dyDescent="0.2">
      <c r="A24" s="556" t="s">
        <v>436</v>
      </c>
      <c r="B24" s="557" t="s">
        <v>46</v>
      </c>
      <c r="C24" s="558" t="s">
        <v>437</v>
      </c>
      <c r="D24" s="559" t="s">
        <v>401</v>
      </c>
      <c r="E24" s="294"/>
    </row>
    <row r="25" spans="1:5" x14ac:dyDescent="0.2">
      <c r="A25" s="556" t="s">
        <v>438</v>
      </c>
      <c r="B25" s="557" t="s">
        <v>439</v>
      </c>
      <c r="C25" s="558" t="s">
        <v>551</v>
      </c>
      <c r="D25" s="559" t="s">
        <v>440</v>
      </c>
      <c r="E25" s="294"/>
    </row>
    <row r="26" spans="1:5" x14ac:dyDescent="0.2">
      <c r="A26" s="556" t="s">
        <v>441</v>
      </c>
      <c r="B26" s="557" t="s">
        <v>442</v>
      </c>
      <c r="C26" s="558" t="s">
        <v>510</v>
      </c>
      <c r="D26" s="559" t="s">
        <v>443</v>
      </c>
      <c r="E26" s="294"/>
    </row>
    <row r="27" spans="1:5" x14ac:dyDescent="0.2">
      <c r="A27" s="556" t="s">
        <v>444</v>
      </c>
      <c r="B27" s="557" t="s">
        <v>445</v>
      </c>
      <c r="C27" s="558" t="s">
        <v>446</v>
      </c>
      <c r="D27" s="559" t="s">
        <v>435</v>
      </c>
      <c r="E27" s="294"/>
    </row>
    <row r="28" spans="1:5" x14ac:dyDescent="0.2">
      <c r="A28" s="556" t="s">
        <v>447</v>
      </c>
      <c r="B28" s="557" t="s">
        <v>448</v>
      </c>
      <c r="C28" s="558" t="s">
        <v>449</v>
      </c>
      <c r="D28" s="559" t="s">
        <v>450</v>
      </c>
      <c r="E28" s="294"/>
    </row>
    <row r="29" spans="1:5" ht="26.45" customHeight="1" x14ac:dyDescent="0.2">
      <c r="A29" s="556" t="s">
        <v>533</v>
      </c>
      <c r="B29" s="557" t="s">
        <v>633</v>
      </c>
      <c r="C29" s="558" t="s">
        <v>393</v>
      </c>
      <c r="D29" s="559"/>
      <c r="E29" s="294"/>
    </row>
    <row r="30" spans="1:5" x14ac:dyDescent="0.2">
      <c r="A30" s="556" t="s">
        <v>451</v>
      </c>
      <c r="B30" s="557" t="s">
        <v>452</v>
      </c>
      <c r="C30" s="558"/>
      <c r="D30" s="559" t="s">
        <v>409</v>
      </c>
      <c r="E30" s="294"/>
    </row>
    <row r="31" spans="1:5" x14ac:dyDescent="0.2">
      <c r="A31" s="556" t="s">
        <v>453</v>
      </c>
      <c r="B31" s="557" t="s">
        <v>552</v>
      </c>
      <c r="C31" s="558" t="s">
        <v>460</v>
      </c>
      <c r="D31" s="559" t="s">
        <v>454</v>
      </c>
      <c r="E31" s="294"/>
    </row>
    <row r="32" spans="1:5" x14ac:dyDescent="0.2">
      <c r="A32" s="556" t="s">
        <v>455</v>
      </c>
      <c r="B32" s="557" t="s">
        <v>456</v>
      </c>
      <c r="C32" s="558" t="s">
        <v>457</v>
      </c>
      <c r="D32" s="559" t="s">
        <v>458</v>
      </c>
      <c r="E32" s="294"/>
    </row>
    <row r="33" spans="1:5" x14ac:dyDescent="0.2">
      <c r="A33" s="556" t="s">
        <v>534</v>
      </c>
      <c r="B33" s="557" t="s">
        <v>535</v>
      </c>
      <c r="C33" s="558" t="s">
        <v>536</v>
      </c>
      <c r="D33" s="559" t="s">
        <v>537</v>
      </c>
      <c r="E33" s="294"/>
    </row>
    <row r="34" spans="1:5" x14ac:dyDescent="0.2">
      <c r="A34" s="556" t="s">
        <v>538</v>
      </c>
      <c r="B34" s="557" t="s">
        <v>539</v>
      </c>
      <c r="C34" s="558" t="s">
        <v>540</v>
      </c>
      <c r="D34" s="559" t="s">
        <v>541</v>
      </c>
      <c r="E34" s="294"/>
    </row>
    <row r="35" spans="1:5" x14ac:dyDescent="0.2">
      <c r="A35" s="556" t="s">
        <v>459</v>
      </c>
      <c r="B35" s="557" t="s">
        <v>553</v>
      </c>
      <c r="C35" s="558" t="s">
        <v>460</v>
      </c>
      <c r="D35" s="559"/>
      <c r="E35" s="294"/>
    </row>
    <row r="36" spans="1:5" x14ac:dyDescent="0.2">
      <c r="A36" s="560" t="s">
        <v>494</v>
      </c>
      <c r="B36" s="561" t="s">
        <v>495</v>
      </c>
      <c r="C36" s="562"/>
      <c r="D36" s="563"/>
      <c r="E36" s="294"/>
    </row>
    <row r="37" spans="1:5" x14ac:dyDescent="0.2">
      <c r="A37" s="556" t="s">
        <v>461</v>
      </c>
      <c r="B37" s="557" t="s">
        <v>462</v>
      </c>
      <c r="C37" s="558" t="s">
        <v>463</v>
      </c>
      <c r="D37" s="559" t="s">
        <v>460</v>
      </c>
      <c r="E37" s="294"/>
    </row>
    <row r="38" spans="1:5" x14ac:dyDescent="0.2">
      <c r="A38" s="556" t="s">
        <v>464</v>
      </c>
      <c r="B38" s="557" t="s">
        <v>554</v>
      </c>
      <c r="C38" s="558" t="s">
        <v>90</v>
      </c>
      <c r="D38" s="559" t="s">
        <v>460</v>
      </c>
      <c r="E38" s="294"/>
    </row>
    <row r="39" spans="1:5" x14ac:dyDescent="0.2">
      <c r="A39" s="556" t="s">
        <v>542</v>
      </c>
      <c r="B39" s="557" t="s">
        <v>546</v>
      </c>
      <c r="C39" s="558" t="s">
        <v>544</v>
      </c>
      <c r="D39" s="559" t="s">
        <v>543</v>
      </c>
      <c r="E39" s="294"/>
    </row>
    <row r="40" spans="1:5" x14ac:dyDescent="0.2">
      <c r="A40" s="556" t="s">
        <v>465</v>
      </c>
      <c r="B40" s="557" t="s">
        <v>244</v>
      </c>
      <c r="C40" s="558" t="s">
        <v>449</v>
      </c>
      <c r="D40" s="559" t="s">
        <v>409</v>
      </c>
      <c r="E40" s="294"/>
    </row>
    <row r="41" spans="1:5" x14ac:dyDescent="0.2">
      <c r="A41" s="556" t="s">
        <v>466</v>
      </c>
      <c r="B41" s="557" t="s">
        <v>270</v>
      </c>
      <c r="C41" s="558" t="s">
        <v>467</v>
      </c>
      <c r="D41" s="559" t="s">
        <v>457</v>
      </c>
      <c r="E41" s="294"/>
    </row>
    <row r="42" spans="1:5" x14ac:dyDescent="0.2">
      <c r="A42" s="556" t="s">
        <v>468</v>
      </c>
      <c r="B42" s="557" t="s">
        <v>144</v>
      </c>
      <c r="C42" s="558" t="s">
        <v>469</v>
      </c>
      <c r="D42" s="559"/>
      <c r="E42" s="294"/>
    </row>
    <row r="43" spans="1:5" x14ac:dyDescent="0.2">
      <c r="A43" s="556" t="s">
        <v>470</v>
      </c>
      <c r="B43" s="557" t="s">
        <v>276</v>
      </c>
      <c r="C43" s="558" t="s">
        <v>467</v>
      </c>
      <c r="D43" s="559" t="s">
        <v>507</v>
      </c>
      <c r="E43" s="294"/>
    </row>
    <row r="44" spans="1:5" x14ac:dyDescent="0.2">
      <c r="A44" s="556" t="s">
        <v>471</v>
      </c>
      <c r="B44" s="557" t="s">
        <v>178</v>
      </c>
      <c r="C44" s="558" t="s">
        <v>472</v>
      </c>
      <c r="D44" s="559" t="s">
        <v>409</v>
      </c>
      <c r="E44" s="294"/>
    </row>
    <row r="45" spans="1:5" x14ac:dyDescent="0.2">
      <c r="A45" s="556" t="s">
        <v>473</v>
      </c>
      <c r="B45" s="557" t="s">
        <v>28</v>
      </c>
      <c r="C45" s="558" t="s">
        <v>474</v>
      </c>
      <c r="D45" s="559" t="s">
        <v>475</v>
      </c>
      <c r="E45" s="294"/>
    </row>
    <row r="46" spans="1:5" x14ac:dyDescent="0.2">
      <c r="A46" s="560" t="s">
        <v>496</v>
      </c>
      <c r="B46" s="561" t="s">
        <v>497</v>
      </c>
      <c r="C46" s="562"/>
      <c r="D46" s="563"/>
      <c r="E46" s="294"/>
    </row>
    <row r="47" spans="1:5" ht="25.5" x14ac:dyDescent="0.2">
      <c r="A47" s="556" t="s">
        <v>545</v>
      </c>
      <c r="B47" s="557" t="s">
        <v>547</v>
      </c>
      <c r="C47" s="558" t="s">
        <v>518</v>
      </c>
      <c r="D47" s="559"/>
      <c r="E47" s="294"/>
    </row>
    <row r="48" spans="1:5" x14ac:dyDescent="0.2">
      <c r="A48" s="556" t="s">
        <v>548</v>
      </c>
      <c r="B48" s="557" t="s">
        <v>549</v>
      </c>
      <c r="C48" s="558" t="s">
        <v>528</v>
      </c>
      <c r="D48" s="559"/>
      <c r="E48" s="294"/>
    </row>
    <row r="49" spans="1:5" x14ac:dyDescent="0.2">
      <c r="A49" s="556" t="s">
        <v>476</v>
      </c>
      <c r="B49" s="557" t="s">
        <v>477</v>
      </c>
      <c r="C49" s="558" t="s">
        <v>555</v>
      </c>
      <c r="D49" s="559" t="s">
        <v>478</v>
      </c>
      <c r="E49" s="294"/>
    </row>
    <row r="50" spans="1:5" x14ac:dyDescent="0.2">
      <c r="A50" s="556" t="s">
        <v>479</v>
      </c>
      <c r="B50" s="557" t="s">
        <v>480</v>
      </c>
      <c r="C50" s="558" t="s">
        <v>556</v>
      </c>
      <c r="D50" s="559"/>
      <c r="E50" s="294"/>
    </row>
    <row r="51" spans="1:5" x14ac:dyDescent="0.2">
      <c r="A51" s="556" t="s">
        <v>481</v>
      </c>
      <c r="B51" s="557" t="s">
        <v>29</v>
      </c>
      <c r="C51" s="558" t="s">
        <v>482</v>
      </c>
      <c r="D51" s="559" t="s">
        <v>483</v>
      </c>
      <c r="E51" s="294"/>
    </row>
    <row r="52" spans="1:5" x14ac:dyDescent="0.2">
      <c r="A52" s="556" t="s">
        <v>557</v>
      </c>
      <c r="B52" s="557" t="s">
        <v>505</v>
      </c>
      <c r="C52" s="558"/>
      <c r="D52" s="559"/>
      <c r="E52" s="294"/>
    </row>
    <row r="53" spans="1:5" x14ac:dyDescent="0.2">
      <c r="A53" s="556" t="s">
        <v>484</v>
      </c>
      <c r="B53" s="557" t="s">
        <v>485</v>
      </c>
      <c r="C53" s="558" t="s">
        <v>486</v>
      </c>
      <c r="D53" s="559" t="s">
        <v>475</v>
      </c>
      <c r="E53" s="294"/>
    </row>
    <row r="54" spans="1:5" x14ac:dyDescent="0.2">
      <c r="A54" s="556" t="s">
        <v>487</v>
      </c>
      <c r="B54" s="557" t="s">
        <v>488</v>
      </c>
      <c r="C54" s="558" t="s">
        <v>489</v>
      </c>
      <c r="D54" s="559" t="s">
        <v>490</v>
      </c>
      <c r="E54" s="294"/>
    </row>
    <row r="55" spans="1:5" x14ac:dyDescent="0.2">
      <c r="A55" s="556" t="s">
        <v>491</v>
      </c>
      <c r="B55" s="557" t="s">
        <v>33</v>
      </c>
      <c r="C55" s="558" t="s">
        <v>424</v>
      </c>
      <c r="D55" s="559" t="s">
        <v>504</v>
      </c>
      <c r="E55" s="294"/>
    </row>
    <row r="56" spans="1:5" x14ac:dyDescent="0.2">
      <c r="A56" s="560" t="s">
        <v>498</v>
      </c>
      <c r="B56" s="561" t="s">
        <v>499</v>
      </c>
      <c r="C56" s="562"/>
      <c r="D56" s="563"/>
      <c r="E56" s="294"/>
    </row>
    <row r="57" spans="1:5" x14ac:dyDescent="0.2">
      <c r="A57" s="556" t="s">
        <v>492</v>
      </c>
      <c r="B57" s="557" t="s">
        <v>503</v>
      </c>
      <c r="C57" s="558" t="s">
        <v>493</v>
      </c>
      <c r="D57" s="559" t="s">
        <v>401</v>
      </c>
      <c r="E57" s="294" t="s">
        <v>90</v>
      </c>
    </row>
    <row r="58" spans="1:5" s="295" customFormat="1" x14ac:dyDescent="0.2">
      <c r="A58" s="564" t="s">
        <v>632</v>
      </c>
      <c r="B58" s="565"/>
      <c r="C58" s="566"/>
      <c r="D58" s="567"/>
      <c r="E58" s="296"/>
    </row>
    <row r="59" spans="1:5" x14ac:dyDescent="0.2">
      <c r="A59" s="568" t="s">
        <v>517</v>
      </c>
      <c r="B59" s="569"/>
      <c r="C59" s="570"/>
      <c r="D59" s="571"/>
      <c r="E59" s="294"/>
    </row>
    <row r="60" spans="1:5" x14ac:dyDescent="0.2">
      <c r="A60" s="297"/>
      <c r="B60" s="297"/>
      <c r="C60" s="298"/>
      <c r="D60" s="298"/>
    </row>
  </sheetData>
  <phoneticPr fontId="50" type="noConversion"/>
  <pageMargins left="0.7" right="0.7" top="0.78740157499999996" bottom="0.78740157499999996" header="0.3" footer="0.3"/>
  <pageSetup paperSize="9" orientation="portrait" r:id="rId1"/>
  <headerFooter alignWithMargins="0"/>
  <ignoredErrors>
    <ignoredError sqref="D49:D55 C13 C2 D2 D10:D12" twoDigitTextYear="1"/>
    <ignoredError sqref="C14:C47 D48 D13:D47 C48:C55 C3:C9 C10:C12 D3:D9" twoDigitTextYear="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topLeftCell="C1" workbookViewId="0">
      <selection activeCell="C1" sqref="C1:G10"/>
    </sheetView>
  </sheetViews>
  <sheetFormatPr baseColWidth="10" defaultColWidth="11.5" defaultRowHeight="12.75" x14ac:dyDescent="0.2"/>
  <cols>
    <col min="1" max="1" width="11.5" style="82"/>
    <col min="2" max="2" width="11.5" style="69"/>
    <col min="3" max="3" width="7.1640625" style="83" customWidth="1"/>
    <col min="4" max="4" width="22.6640625" style="71" customWidth="1"/>
    <col min="5" max="7" width="9.5" style="69" customWidth="1"/>
    <col min="8" max="16384" width="11.5" style="69"/>
  </cols>
  <sheetData>
    <row r="1" spans="1:8" s="66" customFormat="1" ht="20.100000000000001" customHeight="1" x14ac:dyDescent="0.2">
      <c r="B1" s="67"/>
      <c r="C1" s="572"/>
      <c r="D1" s="576" t="s">
        <v>39</v>
      </c>
      <c r="E1" s="550" t="s">
        <v>95</v>
      </c>
      <c r="F1" s="550" t="s">
        <v>96</v>
      </c>
      <c r="G1" s="604" t="s">
        <v>57</v>
      </c>
      <c r="H1" s="68"/>
    </row>
    <row r="2" spans="1:8" ht="25.35" customHeight="1" x14ac:dyDescent="0.2">
      <c r="A2" s="69"/>
      <c r="B2" s="70"/>
      <c r="C2" s="573"/>
      <c r="D2" s="603" t="s">
        <v>97</v>
      </c>
      <c r="E2" s="535" t="s">
        <v>592</v>
      </c>
      <c r="F2" s="535" t="s">
        <v>593</v>
      </c>
      <c r="G2" s="536" t="s">
        <v>594</v>
      </c>
      <c r="H2" s="71"/>
    </row>
    <row r="3" spans="1:8" s="72" customFormat="1" ht="17.45" customHeight="1" x14ac:dyDescent="0.2">
      <c r="B3" s="73"/>
      <c r="C3" s="574" t="s">
        <v>61</v>
      </c>
      <c r="D3" s="577" t="s">
        <v>58</v>
      </c>
      <c r="E3" s="551">
        <v>100</v>
      </c>
      <c r="F3" s="551">
        <v>100</v>
      </c>
      <c r="G3" s="605">
        <v>100</v>
      </c>
      <c r="H3" s="74"/>
    </row>
    <row r="4" spans="1:8" s="72" customFormat="1" ht="17.45" customHeight="1" x14ac:dyDescent="0.2">
      <c r="B4" s="73"/>
      <c r="C4" s="574" t="s">
        <v>62</v>
      </c>
      <c r="D4" s="577" t="s">
        <v>642</v>
      </c>
      <c r="E4" s="551">
        <f>0.3*E3</f>
        <v>30</v>
      </c>
      <c r="F4" s="551">
        <f t="shared" ref="F4:G4" si="0">0.3*F3</f>
        <v>30</v>
      </c>
      <c r="G4" s="605">
        <f t="shared" si="0"/>
        <v>30</v>
      </c>
      <c r="H4" s="74"/>
    </row>
    <row r="5" spans="1:8" s="72" customFormat="1" ht="17.45" customHeight="1" x14ac:dyDescent="0.2">
      <c r="B5" s="73"/>
      <c r="C5" s="574" t="s">
        <v>63</v>
      </c>
      <c r="D5" s="577" t="s">
        <v>38</v>
      </c>
      <c r="E5" s="551">
        <f>E3-E4</f>
        <v>70</v>
      </c>
      <c r="F5" s="551">
        <f t="shared" ref="F5:G5" si="1">F3-F4</f>
        <v>70</v>
      </c>
      <c r="G5" s="605">
        <f t="shared" si="1"/>
        <v>70</v>
      </c>
      <c r="H5" s="74"/>
    </row>
    <row r="6" spans="1:8" s="72" customFormat="1" ht="17.45" customHeight="1" x14ac:dyDescent="0.2">
      <c r="B6" s="73"/>
      <c r="C6" s="574" t="s">
        <v>64</v>
      </c>
      <c r="D6" s="577" t="s">
        <v>39</v>
      </c>
      <c r="E6" s="551">
        <f>E5</f>
        <v>70</v>
      </c>
      <c r="F6" s="551">
        <v>45</v>
      </c>
      <c r="G6" s="605">
        <v>0</v>
      </c>
      <c r="H6" s="74"/>
    </row>
    <row r="7" spans="1:8" s="72" customFormat="1" ht="24.95" customHeight="1" x14ac:dyDescent="0.2">
      <c r="B7" s="73"/>
      <c r="C7" s="575" t="s">
        <v>595</v>
      </c>
      <c r="D7" s="578" t="s">
        <v>643</v>
      </c>
      <c r="E7" s="551">
        <f>E5-E6</f>
        <v>0</v>
      </c>
      <c r="F7" s="551">
        <v>30</v>
      </c>
      <c r="G7" s="605">
        <v>75</v>
      </c>
      <c r="H7" s="74"/>
    </row>
    <row r="8" spans="1:8" s="75" customFormat="1" ht="17.45" customHeight="1" x14ac:dyDescent="0.2">
      <c r="B8" s="76"/>
      <c r="C8" s="596" t="s">
        <v>98</v>
      </c>
      <c r="D8" s="597" t="s">
        <v>597</v>
      </c>
      <c r="E8" s="598">
        <f>2*E6</f>
        <v>140</v>
      </c>
      <c r="F8" s="598">
        <v>90</v>
      </c>
      <c r="G8" s="606">
        <v>0</v>
      </c>
      <c r="H8" s="77"/>
    </row>
    <row r="9" spans="1:8" s="78" customFormat="1" x14ac:dyDescent="0.2">
      <c r="B9" s="79"/>
      <c r="C9" s="599"/>
      <c r="D9" s="686" t="s">
        <v>596</v>
      </c>
      <c r="E9" s="687"/>
      <c r="F9" s="687"/>
      <c r="G9" s="688"/>
      <c r="H9" s="80"/>
    </row>
    <row r="10" spans="1:8" s="72" customFormat="1" ht="24.95" customHeight="1" x14ac:dyDescent="0.2">
      <c r="B10" s="73"/>
      <c r="C10" s="600" t="s">
        <v>645</v>
      </c>
      <c r="D10" s="601" t="s">
        <v>644</v>
      </c>
      <c r="E10" s="602">
        <f>E7+E8</f>
        <v>140</v>
      </c>
      <c r="F10" s="602">
        <f t="shared" ref="F10:G10" si="2">F7+F8</f>
        <v>120</v>
      </c>
      <c r="G10" s="607">
        <f t="shared" si="2"/>
        <v>75</v>
      </c>
      <c r="H10" s="74"/>
    </row>
    <row r="11" spans="1:8" s="78" customFormat="1" x14ac:dyDescent="0.2">
      <c r="B11" s="79"/>
      <c r="C11" s="593"/>
      <c r="D11" s="594"/>
      <c r="E11" s="595"/>
      <c r="F11" s="595"/>
      <c r="G11" s="595"/>
      <c r="H11" s="80"/>
    </row>
    <row r="12" spans="1:8" s="72" customFormat="1" x14ac:dyDescent="0.2">
      <c r="C12" s="81"/>
      <c r="D12" s="80"/>
      <c r="E12" s="78"/>
      <c r="F12" s="78"/>
      <c r="G12" s="78"/>
    </row>
  </sheetData>
  <mergeCells count="1">
    <mergeCell ref="D9:G9"/>
  </mergeCells>
  <phoneticPr fontId="5" type="noConversion"/>
  <pageMargins left="0.78740157499999996" right="0.78740157499999996" top="0.984251969" bottom="0.984251969" header="0.4921259845" footer="0.4921259845"/>
  <pageSetup paperSize="9" orientation="portrait" r:id="rId1"/>
  <headerFooter alignWithMargins="0"/>
  <ignoredErrors>
    <ignoredError sqref="C3:C6 C8" numberStoredAsText="1"/>
    <ignoredError sqref="E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21" sqref="C21"/>
    </sheetView>
  </sheetViews>
  <sheetFormatPr baseColWidth="10" defaultRowHeight="11.25" x14ac:dyDescent="0.2"/>
  <cols>
    <col min="1" max="1" width="9.33203125" style="25" customWidth="1"/>
    <col min="2" max="2" width="20.83203125" customWidth="1"/>
    <col min="3" max="5" width="10.83203125" customWidth="1"/>
  </cols>
  <sheetData>
    <row r="1" spans="1:8" s="10" customFormat="1" ht="12" x14ac:dyDescent="0.2">
      <c r="A1" s="6"/>
      <c r="B1" s="7" t="s">
        <v>39</v>
      </c>
      <c r="C1" s="8" t="s">
        <v>55</v>
      </c>
      <c r="D1" s="8" t="s">
        <v>56</v>
      </c>
      <c r="E1" s="9" t="s">
        <v>57</v>
      </c>
    </row>
    <row r="2" spans="1:8" s="10" customFormat="1" ht="12" x14ac:dyDescent="0.2">
      <c r="A2" s="11"/>
      <c r="B2" s="12"/>
      <c r="C2" s="22" t="s">
        <v>69</v>
      </c>
      <c r="D2" s="22" t="s">
        <v>70</v>
      </c>
      <c r="E2" s="23" t="s">
        <v>71</v>
      </c>
    </row>
    <row r="3" spans="1:8" s="10" customFormat="1" ht="12" x14ac:dyDescent="0.2">
      <c r="A3" s="11" t="s">
        <v>61</v>
      </c>
      <c r="B3" s="12" t="s">
        <v>58</v>
      </c>
      <c r="C3" s="13">
        <v>100000</v>
      </c>
      <c r="D3" s="13">
        <v>100000</v>
      </c>
      <c r="E3" s="14">
        <v>100000</v>
      </c>
    </row>
    <row r="4" spans="1:8" s="10" customFormat="1" ht="12" x14ac:dyDescent="0.2">
      <c r="A4" s="11" t="s">
        <v>62</v>
      </c>
      <c r="B4" s="12" t="s">
        <v>59</v>
      </c>
      <c r="C4" s="13">
        <v>25000</v>
      </c>
      <c r="D4" s="13">
        <v>25000</v>
      </c>
      <c r="E4" s="14">
        <v>25000</v>
      </c>
    </row>
    <row r="5" spans="1:8" s="10" customFormat="1" ht="12" x14ac:dyDescent="0.2">
      <c r="A5" s="11" t="s">
        <v>63</v>
      </c>
      <c r="B5" s="12" t="s">
        <v>38</v>
      </c>
      <c r="C5" s="13">
        <f>C3-C4</f>
        <v>75000</v>
      </c>
      <c r="D5" s="13">
        <f>D3-D4</f>
        <v>75000</v>
      </c>
      <c r="E5" s="14">
        <f>E3-E4</f>
        <v>75000</v>
      </c>
    </row>
    <row r="6" spans="1:8" s="10" customFormat="1" ht="12" x14ac:dyDescent="0.2">
      <c r="A6" s="11" t="s">
        <v>64</v>
      </c>
      <c r="B6" s="12" t="s">
        <v>39</v>
      </c>
      <c r="C6" s="13">
        <v>75000</v>
      </c>
      <c r="D6" s="13">
        <v>45000</v>
      </c>
      <c r="E6" s="15">
        <v>0</v>
      </c>
    </row>
    <row r="7" spans="1:8" s="20" customFormat="1" ht="12" x14ac:dyDescent="0.2">
      <c r="A7" s="24" t="s">
        <v>72</v>
      </c>
      <c r="B7" s="16" t="s">
        <v>60</v>
      </c>
      <c r="C7" s="17">
        <v>0</v>
      </c>
      <c r="D7" s="18">
        <v>30000</v>
      </c>
      <c r="E7" s="19">
        <v>75000</v>
      </c>
    </row>
    <row r="8" spans="1:8" s="10" customFormat="1" ht="12" x14ac:dyDescent="0.2">
      <c r="A8" s="11" t="s">
        <v>65</v>
      </c>
      <c r="B8" s="12" t="s">
        <v>44</v>
      </c>
      <c r="C8" s="13">
        <v>150000</v>
      </c>
      <c r="D8" s="13">
        <v>90000</v>
      </c>
      <c r="E8" s="21">
        <v>0</v>
      </c>
    </row>
    <row r="9" spans="1:8" s="2" customFormat="1" ht="12.75" x14ac:dyDescent="0.2">
      <c r="A9" s="3"/>
      <c r="B9" s="4" t="s">
        <v>66</v>
      </c>
      <c r="C9" s="4"/>
      <c r="D9" s="4"/>
      <c r="E9" s="5"/>
      <c r="F9" s="1"/>
      <c r="G9" s="1"/>
      <c r="H9" s="1"/>
    </row>
  </sheetData>
  <phoneticPr fontId="5" type="noConversion"/>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K30" sqref="K30"/>
    </sheetView>
  </sheetViews>
  <sheetFormatPr baseColWidth="10" defaultColWidth="11.5" defaultRowHeight="12.75" x14ac:dyDescent="0.25"/>
  <cols>
    <col min="1" max="1" width="3.5" style="609" customWidth="1"/>
    <col min="2" max="2" width="37.83203125" style="609" customWidth="1"/>
    <col min="3" max="17" width="6.6640625" style="609" customWidth="1"/>
    <col min="18" max="16384" width="11.5" style="609"/>
  </cols>
  <sheetData>
    <row r="1" spans="1:17" s="633" customFormat="1" ht="15" customHeight="1" x14ac:dyDescent="0.2">
      <c r="A1" s="631" t="s">
        <v>685</v>
      </c>
      <c r="B1" s="631"/>
      <c r="C1" s="632"/>
      <c r="D1" s="632"/>
      <c r="E1" s="632"/>
      <c r="F1" s="632"/>
      <c r="G1" s="632"/>
      <c r="H1" s="632"/>
      <c r="I1" s="632"/>
      <c r="J1" s="632"/>
      <c r="K1" s="632"/>
      <c r="L1" s="632"/>
      <c r="M1" s="632"/>
      <c r="N1" s="632"/>
      <c r="O1" s="632"/>
      <c r="P1" s="632"/>
      <c r="Q1" s="632"/>
    </row>
    <row r="2" spans="1:17" s="633" customFormat="1" ht="15" customHeight="1" x14ac:dyDescent="0.2">
      <c r="A2" s="634"/>
      <c r="B2" s="635" t="s">
        <v>48</v>
      </c>
      <c r="C2" s="635">
        <v>0</v>
      </c>
      <c r="D2" s="635">
        <v>1</v>
      </c>
      <c r="E2" s="635">
        <v>1</v>
      </c>
      <c r="F2" s="635">
        <v>2</v>
      </c>
      <c r="G2" s="635">
        <v>2</v>
      </c>
      <c r="H2" s="635">
        <v>3</v>
      </c>
      <c r="I2" s="635">
        <v>3</v>
      </c>
      <c r="J2" s="635">
        <v>4</v>
      </c>
      <c r="K2" s="635">
        <v>4</v>
      </c>
      <c r="L2" s="635">
        <v>5</v>
      </c>
      <c r="M2" s="635">
        <v>5</v>
      </c>
      <c r="N2" s="635">
        <v>6</v>
      </c>
      <c r="O2" s="635">
        <v>6</v>
      </c>
      <c r="P2" s="635">
        <v>7</v>
      </c>
      <c r="Q2" s="636">
        <v>7</v>
      </c>
    </row>
    <row r="3" spans="1:17" s="633" customFormat="1" ht="15" customHeight="1" x14ac:dyDescent="0.2">
      <c r="A3" s="637" t="s">
        <v>646</v>
      </c>
      <c r="B3" s="638"/>
      <c r="C3" s="639" t="s">
        <v>0</v>
      </c>
      <c r="D3" s="639" t="s">
        <v>1</v>
      </c>
      <c r="E3" s="639" t="s">
        <v>647</v>
      </c>
      <c r="F3" s="639" t="s">
        <v>1</v>
      </c>
      <c r="G3" s="639" t="s">
        <v>0</v>
      </c>
      <c r="H3" s="639" t="s">
        <v>1</v>
      </c>
      <c r="I3" s="639" t="s">
        <v>647</v>
      </c>
      <c r="J3" s="639" t="s">
        <v>1</v>
      </c>
      <c r="K3" s="639" t="s">
        <v>0</v>
      </c>
      <c r="L3" s="639" t="s">
        <v>1</v>
      </c>
      <c r="M3" s="639" t="s">
        <v>0</v>
      </c>
      <c r="N3" s="639" t="s">
        <v>1</v>
      </c>
      <c r="O3" s="639" t="s">
        <v>0</v>
      </c>
      <c r="P3" s="639" t="s">
        <v>1</v>
      </c>
      <c r="Q3" s="640" t="s">
        <v>0</v>
      </c>
    </row>
    <row r="4" spans="1:17" s="633" customFormat="1" ht="15" customHeight="1" x14ac:dyDescent="0.2">
      <c r="A4" s="637" t="s">
        <v>679</v>
      </c>
      <c r="B4" s="638"/>
      <c r="C4" s="641">
        <v>6.65</v>
      </c>
      <c r="D4" s="641" t="s">
        <v>648</v>
      </c>
      <c r="E4" s="641" t="s">
        <v>648</v>
      </c>
      <c r="F4" s="641" t="s">
        <v>648</v>
      </c>
      <c r="G4" s="641" t="s">
        <v>648</v>
      </c>
      <c r="H4" s="641" t="s">
        <v>648</v>
      </c>
      <c r="I4" s="641" t="s">
        <v>648</v>
      </c>
      <c r="J4" s="641" t="s">
        <v>648</v>
      </c>
      <c r="K4" s="641" t="s">
        <v>648</v>
      </c>
      <c r="L4" s="641" t="s">
        <v>648</v>
      </c>
      <c r="M4" s="641" t="s">
        <v>648</v>
      </c>
      <c r="N4" s="641" t="s">
        <v>648</v>
      </c>
      <c r="O4" s="641" t="s">
        <v>648</v>
      </c>
      <c r="P4" s="641" t="s">
        <v>648</v>
      </c>
      <c r="Q4" s="642" t="s">
        <v>648</v>
      </c>
    </row>
    <row r="5" spans="1:17" s="633" customFormat="1" ht="15" customHeight="1" x14ac:dyDescent="0.2">
      <c r="A5" s="637" t="s">
        <v>680</v>
      </c>
      <c r="B5" s="638"/>
      <c r="C5" s="641">
        <v>-7.74</v>
      </c>
      <c r="D5" s="641" t="s">
        <v>648</v>
      </c>
      <c r="E5" s="641" t="s">
        <v>648</v>
      </c>
      <c r="F5" s="641" t="s">
        <v>648</v>
      </c>
      <c r="G5" s="641" t="s">
        <v>648</v>
      </c>
      <c r="H5" s="641" t="s">
        <v>648</v>
      </c>
      <c r="I5" s="641" t="s">
        <v>648</v>
      </c>
      <c r="J5" s="641" t="s">
        <v>648</v>
      </c>
      <c r="K5" s="641" t="s">
        <v>648</v>
      </c>
      <c r="L5" s="641" t="s">
        <v>648</v>
      </c>
      <c r="M5" s="641" t="s">
        <v>648</v>
      </c>
      <c r="N5" s="641" t="s">
        <v>648</v>
      </c>
      <c r="O5" s="641" t="s">
        <v>648</v>
      </c>
      <c r="P5" s="641" t="s">
        <v>648</v>
      </c>
      <c r="Q5" s="642" t="s">
        <v>648</v>
      </c>
    </row>
    <row r="6" spans="1:17" s="633" customFormat="1" ht="15" customHeight="1" x14ac:dyDescent="0.2">
      <c r="A6" s="637" t="s">
        <v>681</v>
      </c>
      <c r="B6" s="638"/>
      <c r="C6" s="641">
        <v>-0.71</v>
      </c>
      <c r="D6" s="641" t="s">
        <v>648</v>
      </c>
      <c r="E6" s="641" t="s">
        <v>648</v>
      </c>
      <c r="F6" s="641" t="s">
        <v>648</v>
      </c>
      <c r="G6" s="641" t="s">
        <v>648</v>
      </c>
      <c r="H6" s="641" t="s">
        <v>648</v>
      </c>
      <c r="I6" s="641" t="s">
        <v>648</v>
      </c>
      <c r="J6" s="641" t="s">
        <v>648</v>
      </c>
      <c r="K6" s="641" t="s">
        <v>648</v>
      </c>
      <c r="L6" s="641" t="s">
        <v>648</v>
      </c>
      <c r="M6" s="641" t="s">
        <v>648</v>
      </c>
      <c r="N6" s="641" t="s">
        <v>648</v>
      </c>
      <c r="O6" s="641" t="s">
        <v>648</v>
      </c>
      <c r="P6" s="641" t="s">
        <v>648</v>
      </c>
      <c r="Q6" s="642" t="s">
        <v>648</v>
      </c>
    </row>
    <row r="7" spans="1:17" s="633" customFormat="1" ht="15" customHeight="1" x14ac:dyDescent="0.2">
      <c r="A7" s="637"/>
      <c r="B7" s="638" t="s">
        <v>649</v>
      </c>
      <c r="C7" s="641">
        <v>-0.59</v>
      </c>
      <c r="D7" s="641" t="s">
        <v>648</v>
      </c>
      <c r="E7" s="641" t="s">
        <v>648</v>
      </c>
      <c r="F7" s="641" t="s">
        <v>648</v>
      </c>
      <c r="G7" s="641" t="s">
        <v>648</v>
      </c>
      <c r="H7" s="641" t="s">
        <v>648</v>
      </c>
      <c r="I7" s="641" t="s">
        <v>648</v>
      </c>
      <c r="J7" s="641" t="s">
        <v>648</v>
      </c>
      <c r="K7" s="641" t="s">
        <v>648</v>
      </c>
      <c r="L7" s="641" t="s">
        <v>648</v>
      </c>
      <c r="M7" s="641" t="s">
        <v>648</v>
      </c>
      <c r="N7" s="641" t="s">
        <v>648</v>
      </c>
      <c r="O7" s="641" t="s">
        <v>648</v>
      </c>
      <c r="P7" s="641" t="s">
        <v>648</v>
      </c>
      <c r="Q7" s="642" t="s">
        <v>648</v>
      </c>
    </row>
    <row r="8" spans="1:17" s="633" customFormat="1" ht="15" customHeight="1" x14ac:dyDescent="0.2">
      <c r="A8" s="637"/>
      <c r="B8" s="638" t="s">
        <v>650</v>
      </c>
      <c r="C8" s="641">
        <v>0</v>
      </c>
      <c r="D8" s="641" t="s">
        <v>648</v>
      </c>
      <c r="E8" s="641" t="s">
        <v>648</v>
      </c>
      <c r="F8" s="641" t="s">
        <v>648</v>
      </c>
      <c r="G8" s="641" t="s">
        <v>648</v>
      </c>
      <c r="H8" s="641" t="s">
        <v>648</v>
      </c>
      <c r="I8" s="641" t="s">
        <v>648</v>
      </c>
      <c r="J8" s="641" t="s">
        <v>648</v>
      </c>
      <c r="K8" s="641" t="s">
        <v>648</v>
      </c>
      <c r="L8" s="641" t="s">
        <v>648</v>
      </c>
      <c r="M8" s="641" t="s">
        <v>648</v>
      </c>
      <c r="N8" s="641" t="s">
        <v>648</v>
      </c>
      <c r="O8" s="641" t="s">
        <v>648</v>
      </c>
      <c r="P8" s="641" t="s">
        <v>648</v>
      </c>
      <c r="Q8" s="642" t="s">
        <v>648</v>
      </c>
    </row>
    <row r="9" spans="1:17" s="633" customFormat="1" ht="15" customHeight="1" x14ac:dyDescent="0.2">
      <c r="A9" s="637"/>
      <c r="B9" s="638" t="s">
        <v>651</v>
      </c>
      <c r="C9" s="641">
        <v>-0.12</v>
      </c>
      <c r="D9" s="641" t="s">
        <v>648</v>
      </c>
      <c r="E9" s="641" t="s">
        <v>648</v>
      </c>
      <c r="F9" s="641" t="s">
        <v>648</v>
      </c>
      <c r="G9" s="641" t="s">
        <v>648</v>
      </c>
      <c r="H9" s="641" t="s">
        <v>648</v>
      </c>
      <c r="I9" s="641" t="s">
        <v>648</v>
      </c>
      <c r="J9" s="641" t="s">
        <v>648</v>
      </c>
      <c r="K9" s="641" t="s">
        <v>648</v>
      </c>
      <c r="L9" s="641" t="s">
        <v>648</v>
      </c>
      <c r="M9" s="641" t="s">
        <v>648</v>
      </c>
      <c r="N9" s="641" t="s">
        <v>648</v>
      </c>
      <c r="O9" s="641" t="s">
        <v>648</v>
      </c>
      <c r="P9" s="641" t="s">
        <v>648</v>
      </c>
      <c r="Q9" s="642" t="s">
        <v>648</v>
      </c>
    </row>
    <row r="10" spans="1:17" s="633" customFormat="1" ht="15" customHeight="1" x14ac:dyDescent="0.2">
      <c r="A10" s="637" t="s">
        <v>682</v>
      </c>
      <c r="B10" s="638"/>
      <c r="C10" s="641">
        <v>-3.7</v>
      </c>
      <c r="D10" s="641" t="s">
        <v>648</v>
      </c>
      <c r="E10" s="641" t="s">
        <v>648</v>
      </c>
      <c r="F10" s="641" t="s">
        <v>648</v>
      </c>
      <c r="G10" s="641" t="s">
        <v>648</v>
      </c>
      <c r="H10" s="641" t="s">
        <v>648</v>
      </c>
      <c r="I10" s="641" t="s">
        <v>648</v>
      </c>
      <c r="J10" s="641" t="s">
        <v>648</v>
      </c>
      <c r="K10" s="641" t="s">
        <v>648</v>
      </c>
      <c r="L10" s="641" t="s">
        <v>648</v>
      </c>
      <c r="M10" s="641" t="s">
        <v>648</v>
      </c>
      <c r="N10" s="641" t="s">
        <v>648</v>
      </c>
      <c r="O10" s="641" t="s">
        <v>648</v>
      </c>
      <c r="P10" s="641" t="s">
        <v>648</v>
      </c>
      <c r="Q10" s="642" t="s">
        <v>648</v>
      </c>
    </row>
    <row r="11" spans="1:17" s="633" customFormat="1" ht="15" customHeight="1" x14ac:dyDescent="0.2">
      <c r="A11" s="637"/>
      <c r="B11" s="638" t="s">
        <v>652</v>
      </c>
      <c r="C11" s="641">
        <v>-1.56</v>
      </c>
      <c r="D11" s="641" t="s">
        <v>648</v>
      </c>
      <c r="E11" s="641" t="s">
        <v>648</v>
      </c>
      <c r="F11" s="641" t="s">
        <v>648</v>
      </c>
      <c r="G11" s="641" t="s">
        <v>648</v>
      </c>
      <c r="H11" s="641" t="s">
        <v>648</v>
      </c>
      <c r="I11" s="641" t="s">
        <v>648</v>
      </c>
      <c r="J11" s="641" t="s">
        <v>648</v>
      </c>
      <c r="K11" s="641" t="s">
        <v>648</v>
      </c>
      <c r="L11" s="641" t="s">
        <v>648</v>
      </c>
      <c r="M11" s="641" t="s">
        <v>648</v>
      </c>
      <c r="N11" s="641" t="s">
        <v>648</v>
      </c>
      <c r="O11" s="641" t="s">
        <v>648</v>
      </c>
      <c r="P11" s="641" t="s">
        <v>648</v>
      </c>
      <c r="Q11" s="642" t="s">
        <v>648</v>
      </c>
    </row>
    <row r="12" spans="1:17" s="633" customFormat="1" ht="15" customHeight="1" x14ac:dyDescent="0.2">
      <c r="A12" s="637"/>
      <c r="B12" s="638" t="s">
        <v>653</v>
      </c>
      <c r="C12" s="641">
        <v>0</v>
      </c>
      <c r="D12" s="641" t="s">
        <v>648</v>
      </c>
      <c r="E12" s="641" t="s">
        <v>648</v>
      </c>
      <c r="F12" s="641" t="s">
        <v>648</v>
      </c>
      <c r="G12" s="641" t="s">
        <v>648</v>
      </c>
      <c r="H12" s="641" t="s">
        <v>648</v>
      </c>
      <c r="I12" s="641" t="s">
        <v>648</v>
      </c>
      <c r="J12" s="641" t="s">
        <v>648</v>
      </c>
      <c r="K12" s="641" t="s">
        <v>648</v>
      </c>
      <c r="L12" s="641" t="s">
        <v>648</v>
      </c>
      <c r="M12" s="641" t="s">
        <v>648</v>
      </c>
      <c r="N12" s="641" t="s">
        <v>648</v>
      </c>
      <c r="O12" s="641" t="s">
        <v>648</v>
      </c>
      <c r="P12" s="641" t="s">
        <v>648</v>
      </c>
      <c r="Q12" s="642" t="s">
        <v>648</v>
      </c>
    </row>
    <row r="13" spans="1:17" s="633" customFormat="1" ht="15" customHeight="1" x14ac:dyDescent="0.2">
      <c r="A13" s="637"/>
      <c r="B13" s="638" t="s">
        <v>654</v>
      </c>
      <c r="C13" s="641">
        <v>-2.14</v>
      </c>
      <c r="D13" s="641" t="s">
        <v>648</v>
      </c>
      <c r="E13" s="641" t="s">
        <v>648</v>
      </c>
      <c r="F13" s="641" t="s">
        <v>648</v>
      </c>
      <c r="G13" s="641" t="s">
        <v>648</v>
      </c>
      <c r="H13" s="641" t="s">
        <v>648</v>
      </c>
      <c r="I13" s="641" t="s">
        <v>648</v>
      </c>
      <c r="J13" s="641" t="s">
        <v>648</v>
      </c>
      <c r="K13" s="641" t="s">
        <v>648</v>
      </c>
      <c r="L13" s="641" t="s">
        <v>648</v>
      </c>
      <c r="M13" s="641" t="s">
        <v>648</v>
      </c>
      <c r="N13" s="641" t="s">
        <v>648</v>
      </c>
      <c r="O13" s="641" t="s">
        <v>648</v>
      </c>
      <c r="P13" s="641" t="s">
        <v>648</v>
      </c>
      <c r="Q13" s="642" t="s">
        <v>648</v>
      </c>
    </row>
    <row r="14" spans="1:17" s="633" customFormat="1" ht="15" customHeight="1" x14ac:dyDescent="0.2">
      <c r="A14" s="637" t="s">
        <v>683</v>
      </c>
      <c r="B14" s="638"/>
      <c r="C14" s="641">
        <v>-3.33</v>
      </c>
      <c r="D14" s="641" t="s">
        <v>648</v>
      </c>
      <c r="E14" s="641" t="s">
        <v>648</v>
      </c>
      <c r="F14" s="641" t="s">
        <v>648</v>
      </c>
      <c r="G14" s="641" t="s">
        <v>648</v>
      </c>
      <c r="H14" s="641" t="s">
        <v>648</v>
      </c>
      <c r="I14" s="641" t="s">
        <v>648</v>
      </c>
      <c r="J14" s="641" t="s">
        <v>648</v>
      </c>
      <c r="K14" s="641" t="s">
        <v>648</v>
      </c>
      <c r="L14" s="641" t="s">
        <v>648</v>
      </c>
      <c r="M14" s="641" t="s">
        <v>648</v>
      </c>
      <c r="N14" s="641" t="s">
        <v>648</v>
      </c>
      <c r="O14" s="641" t="s">
        <v>648</v>
      </c>
      <c r="P14" s="641" t="s">
        <v>648</v>
      </c>
      <c r="Q14" s="642" t="s">
        <v>648</v>
      </c>
    </row>
    <row r="15" spans="1:17" s="633" customFormat="1" ht="15" customHeight="1" x14ac:dyDescent="0.2">
      <c r="A15" s="637"/>
      <c r="B15" s="638" t="s">
        <v>655</v>
      </c>
      <c r="C15" s="641">
        <v>-0.35</v>
      </c>
      <c r="D15" s="641" t="s">
        <v>648</v>
      </c>
      <c r="E15" s="641" t="s">
        <v>648</v>
      </c>
      <c r="F15" s="641" t="s">
        <v>648</v>
      </c>
      <c r="G15" s="641" t="s">
        <v>648</v>
      </c>
      <c r="H15" s="641" t="s">
        <v>648</v>
      </c>
      <c r="I15" s="641" t="s">
        <v>648</v>
      </c>
      <c r="J15" s="641" t="s">
        <v>648</v>
      </c>
      <c r="K15" s="641" t="s">
        <v>648</v>
      </c>
      <c r="L15" s="641" t="s">
        <v>648</v>
      </c>
      <c r="M15" s="641" t="s">
        <v>648</v>
      </c>
      <c r="N15" s="641" t="s">
        <v>648</v>
      </c>
      <c r="O15" s="641" t="s">
        <v>648</v>
      </c>
      <c r="P15" s="641" t="s">
        <v>648</v>
      </c>
      <c r="Q15" s="642" t="s">
        <v>648</v>
      </c>
    </row>
    <row r="16" spans="1:17" s="633" customFormat="1" ht="15" customHeight="1" x14ac:dyDescent="0.2">
      <c r="A16" s="637"/>
      <c r="B16" s="638" t="s">
        <v>656</v>
      </c>
      <c r="C16" s="641">
        <v>-0.46</v>
      </c>
      <c r="D16" s="641" t="s">
        <v>648</v>
      </c>
      <c r="E16" s="641" t="s">
        <v>648</v>
      </c>
      <c r="F16" s="641" t="s">
        <v>648</v>
      </c>
      <c r="G16" s="641" t="s">
        <v>648</v>
      </c>
      <c r="H16" s="641" t="s">
        <v>648</v>
      </c>
      <c r="I16" s="641" t="s">
        <v>648</v>
      </c>
      <c r="J16" s="641" t="s">
        <v>648</v>
      </c>
      <c r="K16" s="641" t="s">
        <v>648</v>
      </c>
      <c r="L16" s="641" t="s">
        <v>648</v>
      </c>
      <c r="M16" s="641" t="s">
        <v>648</v>
      </c>
      <c r="N16" s="641" t="s">
        <v>648</v>
      </c>
      <c r="O16" s="641" t="s">
        <v>648</v>
      </c>
      <c r="P16" s="641" t="s">
        <v>648</v>
      </c>
      <c r="Q16" s="642" t="s">
        <v>648</v>
      </c>
    </row>
    <row r="17" spans="1:17" s="633" customFormat="1" ht="15" customHeight="1" x14ac:dyDescent="0.2">
      <c r="A17" s="637"/>
      <c r="B17" s="638" t="s">
        <v>657</v>
      </c>
      <c r="C17" s="641">
        <v>-0.02</v>
      </c>
      <c r="D17" s="641" t="s">
        <v>648</v>
      </c>
      <c r="E17" s="641" t="s">
        <v>648</v>
      </c>
      <c r="F17" s="641" t="s">
        <v>648</v>
      </c>
      <c r="G17" s="641" t="s">
        <v>648</v>
      </c>
      <c r="H17" s="641" t="s">
        <v>648</v>
      </c>
      <c r="I17" s="641" t="s">
        <v>648</v>
      </c>
      <c r="J17" s="641" t="s">
        <v>648</v>
      </c>
      <c r="K17" s="641" t="s">
        <v>648</v>
      </c>
      <c r="L17" s="641" t="s">
        <v>648</v>
      </c>
      <c r="M17" s="641" t="s">
        <v>648</v>
      </c>
      <c r="N17" s="641" t="s">
        <v>648</v>
      </c>
      <c r="O17" s="641" t="s">
        <v>648</v>
      </c>
      <c r="P17" s="641" t="s">
        <v>648</v>
      </c>
      <c r="Q17" s="642" t="s">
        <v>648</v>
      </c>
    </row>
    <row r="18" spans="1:17" s="633" customFormat="1" ht="15" customHeight="1" x14ac:dyDescent="0.2">
      <c r="A18" s="637"/>
      <c r="B18" s="638" t="s">
        <v>658</v>
      </c>
      <c r="C18" s="641">
        <v>-0.2</v>
      </c>
      <c r="D18" s="641" t="s">
        <v>648</v>
      </c>
      <c r="E18" s="641" t="s">
        <v>648</v>
      </c>
      <c r="F18" s="641" t="s">
        <v>648</v>
      </c>
      <c r="G18" s="641" t="s">
        <v>648</v>
      </c>
      <c r="H18" s="641" t="s">
        <v>648</v>
      </c>
      <c r="I18" s="641" t="s">
        <v>648</v>
      </c>
      <c r="J18" s="641" t="s">
        <v>648</v>
      </c>
      <c r="K18" s="641" t="s">
        <v>648</v>
      </c>
      <c r="L18" s="641" t="s">
        <v>648</v>
      </c>
      <c r="M18" s="641" t="s">
        <v>648</v>
      </c>
      <c r="N18" s="641" t="s">
        <v>648</v>
      </c>
      <c r="O18" s="641" t="s">
        <v>648</v>
      </c>
      <c r="P18" s="641" t="s">
        <v>648</v>
      </c>
      <c r="Q18" s="642" t="s">
        <v>648</v>
      </c>
    </row>
    <row r="19" spans="1:17" s="633" customFormat="1" ht="15" customHeight="1" x14ac:dyDescent="0.2">
      <c r="A19" s="637"/>
      <c r="B19" s="638" t="s">
        <v>659</v>
      </c>
      <c r="C19" s="641">
        <v>-0.28000000000000003</v>
      </c>
      <c r="D19" s="641" t="s">
        <v>648</v>
      </c>
      <c r="E19" s="641" t="s">
        <v>648</v>
      </c>
      <c r="F19" s="641" t="s">
        <v>648</v>
      </c>
      <c r="G19" s="641" t="s">
        <v>648</v>
      </c>
      <c r="H19" s="641" t="s">
        <v>648</v>
      </c>
      <c r="I19" s="641" t="s">
        <v>648</v>
      </c>
      <c r="J19" s="641" t="s">
        <v>648</v>
      </c>
      <c r="K19" s="641" t="s">
        <v>648</v>
      </c>
      <c r="L19" s="641" t="s">
        <v>648</v>
      </c>
      <c r="M19" s="641" t="s">
        <v>648</v>
      </c>
      <c r="N19" s="641" t="s">
        <v>648</v>
      </c>
      <c r="O19" s="641" t="s">
        <v>648</v>
      </c>
      <c r="P19" s="641" t="s">
        <v>648</v>
      </c>
      <c r="Q19" s="642" t="s">
        <v>648</v>
      </c>
    </row>
    <row r="20" spans="1:17" s="633" customFormat="1" ht="15" customHeight="1" x14ac:dyDescent="0.2">
      <c r="A20" s="637"/>
      <c r="B20" s="638" t="s">
        <v>660</v>
      </c>
      <c r="C20" s="641">
        <v>-0.81</v>
      </c>
      <c r="D20" s="641" t="s">
        <v>648</v>
      </c>
      <c r="E20" s="641" t="s">
        <v>648</v>
      </c>
      <c r="F20" s="641" t="s">
        <v>648</v>
      </c>
      <c r="G20" s="641" t="s">
        <v>648</v>
      </c>
      <c r="H20" s="641" t="s">
        <v>648</v>
      </c>
      <c r="I20" s="641" t="s">
        <v>648</v>
      </c>
      <c r="J20" s="641" t="s">
        <v>648</v>
      </c>
      <c r="K20" s="641" t="s">
        <v>648</v>
      </c>
      <c r="L20" s="641" t="s">
        <v>648</v>
      </c>
      <c r="M20" s="641" t="s">
        <v>648</v>
      </c>
      <c r="N20" s="641" t="s">
        <v>648</v>
      </c>
      <c r="O20" s="641" t="s">
        <v>648</v>
      </c>
      <c r="P20" s="641" t="s">
        <v>648</v>
      </c>
      <c r="Q20" s="642" t="s">
        <v>648</v>
      </c>
    </row>
    <row r="21" spans="1:17" s="633" customFormat="1" ht="15" customHeight="1" x14ac:dyDescent="0.2">
      <c r="A21" s="637"/>
      <c r="B21" s="638" t="s">
        <v>661</v>
      </c>
      <c r="C21" s="641">
        <v>-1.2</v>
      </c>
      <c r="D21" s="641" t="s">
        <v>648</v>
      </c>
      <c r="E21" s="641" t="s">
        <v>648</v>
      </c>
      <c r="F21" s="641" t="s">
        <v>648</v>
      </c>
      <c r="G21" s="641" t="s">
        <v>648</v>
      </c>
      <c r="H21" s="641" t="s">
        <v>648</v>
      </c>
      <c r="I21" s="641" t="s">
        <v>648</v>
      </c>
      <c r="J21" s="641" t="s">
        <v>648</v>
      </c>
      <c r="K21" s="641" t="s">
        <v>648</v>
      </c>
      <c r="L21" s="641" t="s">
        <v>648</v>
      </c>
      <c r="M21" s="641" t="s">
        <v>648</v>
      </c>
      <c r="N21" s="641" t="s">
        <v>648</v>
      </c>
      <c r="O21" s="641" t="s">
        <v>648</v>
      </c>
      <c r="P21" s="641" t="s">
        <v>648</v>
      </c>
      <c r="Q21" s="642" t="s">
        <v>648</v>
      </c>
    </row>
    <row r="22" spans="1:17" s="633" customFormat="1" ht="15" customHeight="1" x14ac:dyDescent="0.2">
      <c r="A22" s="637" t="s">
        <v>684</v>
      </c>
      <c r="B22" s="638"/>
      <c r="C22" s="641">
        <v>-1.0900000000000001</v>
      </c>
      <c r="D22" s="641" t="s">
        <v>648</v>
      </c>
      <c r="E22" s="641" t="s">
        <v>648</v>
      </c>
      <c r="F22" s="641" t="s">
        <v>648</v>
      </c>
      <c r="G22" s="641" t="s">
        <v>648</v>
      </c>
      <c r="H22" s="641" t="s">
        <v>648</v>
      </c>
      <c r="I22" s="641" t="s">
        <v>648</v>
      </c>
      <c r="J22" s="641" t="s">
        <v>648</v>
      </c>
      <c r="K22" s="641" t="s">
        <v>648</v>
      </c>
      <c r="L22" s="641" t="s">
        <v>648</v>
      </c>
      <c r="M22" s="641" t="s">
        <v>648</v>
      </c>
      <c r="N22" s="641" t="s">
        <v>648</v>
      </c>
      <c r="O22" s="641" t="s">
        <v>648</v>
      </c>
      <c r="P22" s="641" t="s">
        <v>648</v>
      </c>
      <c r="Q22" s="642" t="s">
        <v>648</v>
      </c>
    </row>
    <row r="23" spans="1:17" s="633" customFormat="1" ht="15" customHeight="1" x14ac:dyDescent="0.2">
      <c r="A23" s="643" t="s">
        <v>662</v>
      </c>
      <c r="B23" s="638"/>
      <c r="C23" s="641"/>
      <c r="D23" s="641"/>
      <c r="E23" s="641"/>
      <c r="F23" s="641"/>
      <c r="G23" s="641"/>
      <c r="H23" s="641"/>
      <c r="I23" s="641"/>
      <c r="J23" s="641"/>
      <c r="K23" s="641"/>
      <c r="L23" s="641"/>
      <c r="M23" s="641"/>
      <c r="N23" s="641"/>
      <c r="O23" s="641"/>
      <c r="P23" s="641"/>
      <c r="Q23" s="642"/>
    </row>
    <row r="24" spans="1:17" s="633" customFormat="1" ht="15" customHeight="1" x14ac:dyDescent="0.2">
      <c r="A24" s="637" t="s">
        <v>663</v>
      </c>
      <c r="B24" s="638"/>
      <c r="C24" s="641">
        <v>500</v>
      </c>
      <c r="D24" s="641" t="s">
        <v>648</v>
      </c>
      <c r="E24" s="641" t="s">
        <v>648</v>
      </c>
      <c r="F24" s="641" t="s">
        <v>648</v>
      </c>
      <c r="G24" s="641" t="s">
        <v>648</v>
      </c>
      <c r="H24" s="641" t="s">
        <v>648</v>
      </c>
      <c r="I24" s="641" t="s">
        <v>648</v>
      </c>
      <c r="J24" s="641" t="s">
        <v>648</v>
      </c>
      <c r="K24" s="641" t="s">
        <v>648</v>
      </c>
      <c r="L24" s="641" t="s">
        <v>648</v>
      </c>
      <c r="M24" s="641" t="s">
        <v>648</v>
      </c>
      <c r="N24" s="641" t="s">
        <v>648</v>
      </c>
      <c r="O24" s="641" t="s">
        <v>648</v>
      </c>
      <c r="P24" s="641" t="s">
        <v>648</v>
      </c>
      <c r="Q24" s="642" t="s">
        <v>648</v>
      </c>
    </row>
    <row r="25" spans="1:17" s="633" customFormat="1" ht="15" customHeight="1" x14ac:dyDescent="0.2">
      <c r="A25" s="644" t="s">
        <v>664</v>
      </c>
      <c r="B25" s="645"/>
      <c r="C25" s="646">
        <v>509</v>
      </c>
      <c r="D25" s="646" t="s">
        <v>648</v>
      </c>
      <c r="E25" s="646" t="s">
        <v>648</v>
      </c>
      <c r="F25" s="646" t="s">
        <v>648</v>
      </c>
      <c r="G25" s="646" t="s">
        <v>648</v>
      </c>
      <c r="H25" s="646" t="s">
        <v>648</v>
      </c>
      <c r="I25" s="646" t="s">
        <v>648</v>
      </c>
      <c r="J25" s="646" t="s">
        <v>648</v>
      </c>
      <c r="K25" s="646" t="s">
        <v>648</v>
      </c>
      <c r="L25" s="646" t="s">
        <v>648</v>
      </c>
      <c r="M25" s="646" t="s">
        <v>648</v>
      </c>
      <c r="N25" s="646" t="s">
        <v>648</v>
      </c>
      <c r="O25" s="646" t="s">
        <v>648</v>
      </c>
      <c r="P25" s="646" t="s">
        <v>648</v>
      </c>
      <c r="Q25" s="647" t="s">
        <v>648</v>
      </c>
    </row>
  </sheetData>
  <pageMargins left="0.7" right="0.7" top="0.78740157499999996" bottom="0.78740157499999996"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1"/>
  <sheetViews>
    <sheetView workbookViewId="0">
      <selection activeCell="B19" sqref="B19"/>
    </sheetView>
  </sheetViews>
  <sheetFormatPr baseColWidth="10" defaultColWidth="11.5" defaultRowHeight="12.75" x14ac:dyDescent="0.25"/>
  <cols>
    <col min="1" max="1" width="35.33203125" style="609" customWidth="1"/>
    <col min="2" max="16" width="6.6640625" style="609" customWidth="1"/>
    <col min="17" max="16384" width="11.5" style="609"/>
  </cols>
  <sheetData>
    <row r="2" spans="1:16" x14ac:dyDescent="0.25">
      <c r="A2" s="608" t="s">
        <v>665</v>
      </c>
    </row>
    <row r="4" spans="1:16" s="615" customFormat="1" ht="13.5" customHeight="1" x14ac:dyDescent="0.2">
      <c r="A4" s="620" t="s">
        <v>48</v>
      </c>
      <c r="B4" s="621">
        <v>0</v>
      </c>
      <c r="C4" s="621">
        <v>1</v>
      </c>
      <c r="D4" s="621">
        <v>1</v>
      </c>
      <c r="E4" s="621">
        <v>2</v>
      </c>
      <c r="F4" s="621">
        <v>2</v>
      </c>
      <c r="G4" s="621">
        <v>3</v>
      </c>
      <c r="H4" s="621">
        <v>3</v>
      </c>
      <c r="I4" s="621">
        <v>4</v>
      </c>
      <c r="J4" s="621">
        <v>4</v>
      </c>
      <c r="K4" s="621">
        <v>5</v>
      </c>
      <c r="L4" s="621">
        <v>5</v>
      </c>
      <c r="M4" s="621">
        <v>6</v>
      </c>
      <c r="N4" s="621">
        <v>6</v>
      </c>
      <c r="O4" s="621">
        <v>7</v>
      </c>
      <c r="P4" s="622">
        <v>7</v>
      </c>
    </row>
    <row r="5" spans="1:16" s="615" customFormat="1" ht="13.5" customHeight="1" x14ac:dyDescent="0.2">
      <c r="A5" s="623"/>
      <c r="B5" s="616" t="s">
        <v>0</v>
      </c>
      <c r="C5" s="616" t="s">
        <v>1</v>
      </c>
      <c r="D5" s="616" t="s">
        <v>647</v>
      </c>
      <c r="E5" s="616" t="s">
        <v>1</v>
      </c>
      <c r="F5" s="616" t="s">
        <v>0</v>
      </c>
      <c r="G5" s="616" t="s">
        <v>1</v>
      </c>
      <c r="H5" s="616" t="s">
        <v>647</v>
      </c>
      <c r="I5" s="616" t="s">
        <v>1</v>
      </c>
      <c r="J5" s="616" t="s">
        <v>0</v>
      </c>
      <c r="K5" s="616" t="s">
        <v>1</v>
      </c>
      <c r="L5" s="616" t="s">
        <v>0</v>
      </c>
      <c r="M5" s="616" t="s">
        <v>1</v>
      </c>
      <c r="N5" s="616" t="s">
        <v>0</v>
      </c>
      <c r="O5" s="616" t="s">
        <v>1</v>
      </c>
      <c r="P5" s="624" t="s">
        <v>0</v>
      </c>
    </row>
    <row r="6" spans="1:16" s="615" customFormat="1" ht="13.5" customHeight="1" x14ac:dyDescent="0.2">
      <c r="A6" s="625" t="s">
        <v>675</v>
      </c>
      <c r="B6" s="617">
        <v>6.65</v>
      </c>
      <c r="C6" s="617" t="s">
        <v>648</v>
      </c>
      <c r="D6" s="617" t="s">
        <v>648</v>
      </c>
      <c r="E6" s="617" t="s">
        <v>648</v>
      </c>
      <c r="F6" s="617" t="s">
        <v>648</v>
      </c>
      <c r="G6" s="617" t="s">
        <v>648</v>
      </c>
      <c r="H6" s="617" t="s">
        <v>648</v>
      </c>
      <c r="I6" s="617" t="s">
        <v>648</v>
      </c>
      <c r="J6" s="617" t="s">
        <v>648</v>
      </c>
      <c r="K6" s="617" t="s">
        <v>648</v>
      </c>
      <c r="L6" s="617" t="s">
        <v>648</v>
      </c>
      <c r="M6" s="617" t="s">
        <v>648</v>
      </c>
      <c r="N6" s="617" t="s">
        <v>648</v>
      </c>
      <c r="O6" s="617" t="s">
        <v>648</v>
      </c>
      <c r="P6" s="626" t="s">
        <v>648</v>
      </c>
    </row>
    <row r="7" spans="1:16" s="615" customFormat="1" ht="13.5" customHeight="1" x14ac:dyDescent="0.2">
      <c r="A7" s="625" t="s">
        <v>676</v>
      </c>
      <c r="B7" s="617">
        <v>-2.15</v>
      </c>
      <c r="C7" s="617" t="s">
        <v>648</v>
      </c>
      <c r="D7" s="617" t="s">
        <v>648</v>
      </c>
      <c r="E7" s="617" t="s">
        <v>648</v>
      </c>
      <c r="F7" s="617" t="s">
        <v>648</v>
      </c>
      <c r="G7" s="617" t="s">
        <v>648</v>
      </c>
      <c r="H7" s="617" t="s">
        <v>648</v>
      </c>
      <c r="I7" s="617" t="s">
        <v>648</v>
      </c>
      <c r="J7" s="617" t="s">
        <v>648</v>
      </c>
      <c r="K7" s="617" t="s">
        <v>648</v>
      </c>
      <c r="L7" s="617" t="s">
        <v>648</v>
      </c>
      <c r="M7" s="617" t="s">
        <v>648</v>
      </c>
      <c r="N7" s="617" t="s">
        <v>648</v>
      </c>
      <c r="O7" s="617" t="s">
        <v>648</v>
      </c>
      <c r="P7" s="626" t="s">
        <v>648</v>
      </c>
    </row>
    <row r="8" spans="1:16" s="615" customFormat="1" ht="13.5" customHeight="1" x14ac:dyDescent="0.2">
      <c r="A8" s="625" t="s">
        <v>677</v>
      </c>
      <c r="B8" s="617">
        <v>-11.05</v>
      </c>
      <c r="C8" s="617" t="s">
        <v>648</v>
      </c>
      <c r="D8" s="617" t="s">
        <v>648</v>
      </c>
      <c r="E8" s="617" t="s">
        <v>648</v>
      </c>
      <c r="F8" s="617" t="s">
        <v>648</v>
      </c>
      <c r="G8" s="617" t="s">
        <v>648</v>
      </c>
      <c r="H8" s="617" t="s">
        <v>648</v>
      </c>
      <c r="I8" s="617" t="s">
        <v>648</v>
      </c>
      <c r="J8" s="617" t="s">
        <v>648</v>
      </c>
      <c r="K8" s="617" t="s">
        <v>648</v>
      </c>
      <c r="L8" s="617" t="s">
        <v>648</v>
      </c>
      <c r="M8" s="617" t="s">
        <v>648</v>
      </c>
      <c r="N8" s="617" t="s">
        <v>648</v>
      </c>
      <c r="O8" s="617" t="s">
        <v>648</v>
      </c>
      <c r="P8" s="626" t="s">
        <v>648</v>
      </c>
    </row>
    <row r="9" spans="1:16" s="615" customFormat="1" ht="13.5" customHeight="1" x14ac:dyDescent="0.2">
      <c r="A9" s="625" t="s">
        <v>666</v>
      </c>
      <c r="B9" s="618"/>
      <c r="C9" s="619"/>
      <c r="D9" s="619"/>
      <c r="E9" s="619"/>
      <c r="F9" s="619"/>
      <c r="G9" s="619"/>
      <c r="H9" s="619"/>
      <c r="I9" s="619"/>
      <c r="J9" s="619"/>
      <c r="K9" s="619"/>
      <c r="L9" s="619"/>
      <c r="M9" s="619"/>
      <c r="N9" s="619"/>
      <c r="O9" s="619"/>
      <c r="P9" s="627"/>
    </row>
    <row r="10" spans="1:16" s="615" customFormat="1" ht="13.5" customHeight="1" x14ac:dyDescent="0.2">
      <c r="A10" s="625" t="s">
        <v>667</v>
      </c>
      <c r="B10" s="617">
        <v>-1.56</v>
      </c>
      <c r="C10" s="617" t="s">
        <v>648</v>
      </c>
      <c r="D10" s="617" t="s">
        <v>648</v>
      </c>
      <c r="E10" s="617" t="s">
        <v>648</v>
      </c>
      <c r="F10" s="617" t="s">
        <v>648</v>
      </c>
      <c r="G10" s="617" t="s">
        <v>648</v>
      </c>
      <c r="H10" s="617" t="s">
        <v>648</v>
      </c>
      <c r="I10" s="617" t="s">
        <v>648</v>
      </c>
      <c r="J10" s="617" t="s">
        <v>648</v>
      </c>
      <c r="K10" s="617" t="s">
        <v>648</v>
      </c>
      <c r="L10" s="617" t="s">
        <v>648</v>
      </c>
      <c r="M10" s="617" t="s">
        <v>648</v>
      </c>
      <c r="N10" s="617" t="s">
        <v>648</v>
      </c>
      <c r="O10" s="617" t="s">
        <v>648</v>
      </c>
      <c r="P10" s="626" t="s">
        <v>648</v>
      </c>
    </row>
    <row r="11" spans="1:16" s="615" customFormat="1" ht="13.5" customHeight="1" x14ac:dyDescent="0.2">
      <c r="A11" s="625" t="s">
        <v>668</v>
      </c>
      <c r="B11" s="617">
        <v>0</v>
      </c>
      <c r="C11" s="617" t="s">
        <v>648</v>
      </c>
      <c r="D11" s="617" t="s">
        <v>648</v>
      </c>
      <c r="E11" s="617" t="s">
        <v>648</v>
      </c>
      <c r="F11" s="617" t="s">
        <v>648</v>
      </c>
      <c r="G11" s="617" t="s">
        <v>648</v>
      </c>
      <c r="H11" s="617" t="s">
        <v>648</v>
      </c>
      <c r="I11" s="617" t="s">
        <v>648</v>
      </c>
      <c r="J11" s="617" t="s">
        <v>648</v>
      </c>
      <c r="K11" s="617" t="s">
        <v>648</v>
      </c>
      <c r="L11" s="617" t="s">
        <v>648</v>
      </c>
      <c r="M11" s="617" t="s">
        <v>648</v>
      </c>
      <c r="N11" s="617" t="s">
        <v>648</v>
      </c>
      <c r="O11" s="617" t="s">
        <v>648</v>
      </c>
      <c r="P11" s="626" t="s">
        <v>648</v>
      </c>
    </row>
    <row r="12" spans="1:16" s="615" customFormat="1" ht="13.5" customHeight="1" x14ac:dyDescent="0.2">
      <c r="A12" s="625" t="s">
        <v>669</v>
      </c>
      <c r="B12" s="617">
        <v>-2.14</v>
      </c>
      <c r="C12" s="617" t="s">
        <v>648</v>
      </c>
      <c r="D12" s="617" t="s">
        <v>648</v>
      </c>
      <c r="E12" s="617" t="s">
        <v>648</v>
      </c>
      <c r="F12" s="617" t="s">
        <v>648</v>
      </c>
      <c r="G12" s="617" t="s">
        <v>648</v>
      </c>
      <c r="H12" s="617" t="s">
        <v>648</v>
      </c>
      <c r="I12" s="617" t="s">
        <v>648</v>
      </c>
      <c r="J12" s="617" t="s">
        <v>648</v>
      </c>
      <c r="K12" s="617" t="s">
        <v>648</v>
      </c>
      <c r="L12" s="617" t="s">
        <v>648</v>
      </c>
      <c r="M12" s="617" t="s">
        <v>648</v>
      </c>
      <c r="N12" s="617" t="s">
        <v>648</v>
      </c>
      <c r="O12" s="617" t="s">
        <v>648</v>
      </c>
      <c r="P12" s="626" t="s">
        <v>648</v>
      </c>
    </row>
    <row r="13" spans="1:16" s="615" customFormat="1" ht="13.5" customHeight="1" x14ac:dyDescent="0.2">
      <c r="A13" s="625" t="s">
        <v>670</v>
      </c>
      <c r="B13" s="617">
        <v>-0.02</v>
      </c>
      <c r="C13" s="617" t="s">
        <v>648</v>
      </c>
      <c r="D13" s="617" t="s">
        <v>648</v>
      </c>
      <c r="E13" s="617" t="s">
        <v>648</v>
      </c>
      <c r="F13" s="617" t="s">
        <v>648</v>
      </c>
      <c r="G13" s="617" t="s">
        <v>648</v>
      </c>
      <c r="H13" s="617" t="s">
        <v>648</v>
      </c>
      <c r="I13" s="617" t="s">
        <v>648</v>
      </c>
      <c r="J13" s="617" t="s">
        <v>648</v>
      </c>
      <c r="K13" s="617" t="s">
        <v>648</v>
      </c>
      <c r="L13" s="617" t="s">
        <v>648</v>
      </c>
      <c r="M13" s="617" t="s">
        <v>648</v>
      </c>
      <c r="N13" s="617" t="s">
        <v>648</v>
      </c>
      <c r="O13" s="617" t="s">
        <v>648</v>
      </c>
      <c r="P13" s="626" t="s">
        <v>648</v>
      </c>
    </row>
    <row r="14" spans="1:16" s="615" customFormat="1" ht="13.5" customHeight="1" x14ac:dyDescent="0.2">
      <c r="A14" s="625" t="s">
        <v>671</v>
      </c>
      <c r="B14" s="617">
        <v>-4.88</v>
      </c>
      <c r="C14" s="617" t="s">
        <v>648</v>
      </c>
      <c r="D14" s="617" t="s">
        <v>648</v>
      </c>
      <c r="E14" s="617" t="s">
        <v>648</v>
      </c>
      <c r="F14" s="617" t="s">
        <v>648</v>
      </c>
      <c r="G14" s="617" t="s">
        <v>648</v>
      </c>
      <c r="H14" s="617" t="s">
        <v>648</v>
      </c>
      <c r="I14" s="617" t="s">
        <v>648</v>
      </c>
      <c r="J14" s="617" t="s">
        <v>648</v>
      </c>
      <c r="K14" s="617" t="s">
        <v>648</v>
      </c>
      <c r="L14" s="617" t="s">
        <v>648</v>
      </c>
      <c r="M14" s="617" t="s">
        <v>648</v>
      </c>
      <c r="N14" s="617" t="s">
        <v>648</v>
      </c>
      <c r="O14" s="617" t="s">
        <v>648</v>
      </c>
      <c r="P14" s="626" t="s">
        <v>648</v>
      </c>
    </row>
    <row r="15" spans="1:16" s="615" customFormat="1" ht="13.5" customHeight="1" x14ac:dyDescent="0.2">
      <c r="A15" s="625" t="s">
        <v>672</v>
      </c>
      <c r="B15" s="617">
        <v>-2.44</v>
      </c>
      <c r="C15" s="617" t="s">
        <v>648</v>
      </c>
      <c r="D15" s="617" t="s">
        <v>648</v>
      </c>
      <c r="E15" s="617" t="s">
        <v>648</v>
      </c>
      <c r="F15" s="617" t="s">
        <v>648</v>
      </c>
      <c r="G15" s="617" t="s">
        <v>648</v>
      </c>
      <c r="H15" s="617" t="s">
        <v>648</v>
      </c>
      <c r="I15" s="617" t="s">
        <v>648</v>
      </c>
      <c r="J15" s="617" t="s">
        <v>648</v>
      </c>
      <c r="K15" s="617" t="s">
        <v>648</v>
      </c>
      <c r="L15" s="617" t="s">
        <v>648</v>
      </c>
      <c r="M15" s="617" t="s">
        <v>648</v>
      </c>
      <c r="N15" s="617" t="s">
        <v>648</v>
      </c>
      <c r="O15" s="617" t="s">
        <v>648</v>
      </c>
      <c r="P15" s="626" t="s">
        <v>648</v>
      </c>
    </row>
    <row r="16" spans="1:16" s="615" customFormat="1" ht="13.5" customHeight="1" x14ac:dyDescent="0.2">
      <c r="A16" s="625" t="s">
        <v>678</v>
      </c>
      <c r="B16" s="617">
        <v>-6.55</v>
      </c>
      <c r="C16" s="617" t="s">
        <v>648</v>
      </c>
      <c r="D16" s="617" t="s">
        <v>648</v>
      </c>
      <c r="E16" s="617" t="s">
        <v>648</v>
      </c>
      <c r="F16" s="617" t="s">
        <v>648</v>
      </c>
      <c r="G16" s="617" t="s">
        <v>648</v>
      </c>
      <c r="H16" s="617" t="s">
        <v>648</v>
      </c>
      <c r="I16" s="617" t="s">
        <v>648</v>
      </c>
      <c r="J16" s="617" t="s">
        <v>648</v>
      </c>
      <c r="K16" s="617" t="s">
        <v>648</v>
      </c>
      <c r="L16" s="617" t="s">
        <v>648</v>
      </c>
      <c r="M16" s="617" t="s">
        <v>648</v>
      </c>
      <c r="N16" s="617" t="s">
        <v>648</v>
      </c>
      <c r="O16" s="617" t="s">
        <v>648</v>
      </c>
      <c r="P16" s="626" t="s">
        <v>648</v>
      </c>
    </row>
    <row r="17" spans="1:16" s="615" customFormat="1" ht="13.5" customHeight="1" x14ac:dyDescent="0.2">
      <c r="A17" s="625" t="s">
        <v>673</v>
      </c>
      <c r="B17" s="616"/>
      <c r="C17" s="616"/>
      <c r="D17" s="616"/>
      <c r="E17" s="616"/>
      <c r="F17" s="616"/>
      <c r="G17" s="616"/>
      <c r="H17" s="616"/>
      <c r="I17" s="616"/>
      <c r="J17" s="616"/>
      <c r="K17" s="616"/>
      <c r="L17" s="616"/>
      <c r="M17" s="616"/>
      <c r="N17" s="616"/>
      <c r="O17" s="616"/>
      <c r="P17" s="624"/>
    </row>
    <row r="18" spans="1:16" s="615" customFormat="1" ht="13.5" customHeight="1" x14ac:dyDescent="0.2">
      <c r="A18" s="628" t="s">
        <v>674</v>
      </c>
      <c r="B18" s="629">
        <v>20</v>
      </c>
      <c r="C18" s="629" t="s">
        <v>648</v>
      </c>
      <c r="D18" s="629" t="s">
        <v>648</v>
      </c>
      <c r="E18" s="629" t="s">
        <v>648</v>
      </c>
      <c r="F18" s="629" t="s">
        <v>648</v>
      </c>
      <c r="G18" s="629" t="s">
        <v>648</v>
      </c>
      <c r="H18" s="629" t="s">
        <v>648</v>
      </c>
      <c r="I18" s="629" t="s">
        <v>648</v>
      </c>
      <c r="J18" s="629" t="s">
        <v>648</v>
      </c>
      <c r="K18" s="629" t="s">
        <v>648</v>
      </c>
      <c r="L18" s="629" t="s">
        <v>648</v>
      </c>
      <c r="M18" s="629" t="s">
        <v>648</v>
      </c>
      <c r="N18" s="629" t="s">
        <v>648</v>
      </c>
      <c r="O18" s="629" t="s">
        <v>648</v>
      </c>
      <c r="P18" s="630" t="s">
        <v>648</v>
      </c>
    </row>
    <row r="19" spans="1:16" x14ac:dyDescent="0.25">
      <c r="A19" s="610"/>
      <c r="B19" s="612"/>
      <c r="C19" s="613"/>
      <c r="D19" s="613"/>
      <c r="E19" s="613"/>
      <c r="F19" s="613"/>
      <c r="G19" s="611"/>
      <c r="H19" s="611"/>
      <c r="I19" s="611"/>
      <c r="J19" s="611"/>
      <c r="K19" s="611"/>
      <c r="L19" s="611"/>
      <c r="M19" s="611"/>
      <c r="N19" s="611"/>
      <c r="O19" s="611"/>
      <c r="P19" s="611"/>
    </row>
    <row r="20" spans="1:16" x14ac:dyDescent="0.25">
      <c r="A20" s="610"/>
      <c r="B20" s="612"/>
      <c r="C20" s="613"/>
      <c r="D20" s="613"/>
      <c r="E20" s="613"/>
      <c r="F20" s="613"/>
      <c r="G20" s="611"/>
      <c r="H20" s="611"/>
      <c r="I20" s="611"/>
      <c r="J20" s="611"/>
      <c r="K20" s="611"/>
      <c r="L20" s="611"/>
      <c r="M20" s="611"/>
      <c r="N20" s="611"/>
      <c r="O20" s="611"/>
      <c r="P20" s="611"/>
    </row>
    <row r="21" spans="1:16" x14ac:dyDescent="0.25">
      <c r="A21" s="610"/>
      <c r="B21" s="612"/>
      <c r="C21" s="614"/>
      <c r="D21" s="614"/>
      <c r="E21" s="614"/>
      <c r="F21" s="614"/>
      <c r="G21" s="611"/>
      <c r="H21" s="611"/>
      <c r="I21" s="611"/>
      <c r="J21" s="611"/>
      <c r="K21" s="611"/>
      <c r="L21" s="611"/>
      <c r="M21" s="611"/>
      <c r="N21" s="611"/>
      <c r="O21" s="611"/>
      <c r="P21" s="611"/>
    </row>
  </sheetData>
  <pageMargins left="0.70866141732283472" right="0.70866141732283472" top="0.78740157480314965" bottom="0.78740157480314965" header="0.31496062992125984" footer="0.31496062992125984"/>
  <pageSetup paperSize="9" scale="11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8"/>
  <sheetViews>
    <sheetView showGridLines="0" workbookViewId="0">
      <selection activeCell="E11" sqref="E11"/>
    </sheetView>
  </sheetViews>
  <sheetFormatPr baseColWidth="10" defaultColWidth="11.5" defaultRowHeight="11.25" x14ac:dyDescent="0.2"/>
  <cols>
    <col min="1" max="1" width="7.83203125" style="161" customWidth="1"/>
    <col min="2" max="2" width="4.5" style="162" customWidth="1"/>
    <col min="3" max="3" width="52.5" style="163" customWidth="1"/>
    <col min="4" max="4" width="7.1640625" style="155" customWidth="1"/>
    <col min="5" max="5" width="7.1640625" style="156" customWidth="1"/>
    <col min="6" max="7" width="7.1640625" style="112" customWidth="1"/>
    <col min="8" max="8" width="7.1640625" style="113" customWidth="1"/>
    <col min="9" max="9" width="7.1640625" style="157" customWidth="1"/>
    <col min="10" max="11" width="7.1640625" style="112" customWidth="1"/>
    <col min="12" max="12" width="7.1640625" style="158" customWidth="1"/>
    <col min="13" max="13" width="7.1640625" style="156" customWidth="1"/>
    <col min="14" max="15" width="7.1640625" style="112" customWidth="1"/>
    <col min="16" max="16" width="7.1640625" style="158" customWidth="1"/>
    <col min="17" max="17" width="7.1640625" style="156" customWidth="1"/>
    <col min="18" max="20" width="7.1640625" style="112" customWidth="1"/>
    <col min="21" max="16384" width="11.5" style="112"/>
  </cols>
  <sheetData>
    <row r="1" spans="1:46" s="320" customFormat="1" ht="16.350000000000001" customHeight="1" x14ac:dyDescent="0.2">
      <c r="A1" s="732" t="s">
        <v>17</v>
      </c>
      <c r="B1" s="733"/>
      <c r="C1" s="733"/>
      <c r="D1" s="733"/>
      <c r="E1" s="733"/>
      <c r="F1" s="733"/>
      <c r="G1" s="733"/>
      <c r="H1" s="733"/>
      <c r="I1" s="733"/>
      <c r="J1" s="733"/>
      <c r="K1" s="733"/>
      <c r="L1" s="733"/>
      <c r="M1" s="733"/>
      <c r="N1" s="733"/>
      <c r="O1" s="733"/>
      <c r="P1" s="733"/>
      <c r="Q1" s="733"/>
      <c r="R1" s="733"/>
      <c r="S1" s="733"/>
      <c r="T1" s="734"/>
      <c r="U1" s="318"/>
      <c r="V1" s="319">
        <v>4</v>
      </c>
      <c r="W1" s="319"/>
      <c r="X1" s="319"/>
      <c r="Y1" s="319"/>
      <c r="Z1" s="319"/>
      <c r="AA1" s="319"/>
      <c r="AB1" s="319"/>
      <c r="AC1" s="319"/>
      <c r="AD1" s="319"/>
      <c r="AE1" s="319"/>
      <c r="AF1" s="319"/>
      <c r="AG1" s="319"/>
      <c r="AH1" s="319"/>
      <c r="AI1" s="319"/>
    </row>
    <row r="2" spans="1:46" s="324" customFormat="1" ht="12" thickBot="1" x14ac:dyDescent="0.25">
      <c r="A2" s="689"/>
      <c r="B2" s="690"/>
      <c r="C2" s="691"/>
      <c r="D2" s="321">
        <v>0</v>
      </c>
      <c r="E2" s="714">
        <v>1</v>
      </c>
      <c r="F2" s="700"/>
      <c r="G2" s="700"/>
      <c r="H2" s="715"/>
      <c r="I2" s="699">
        <v>2</v>
      </c>
      <c r="J2" s="700"/>
      <c r="K2" s="700"/>
      <c r="L2" s="701"/>
      <c r="M2" s="699">
        <v>3</v>
      </c>
      <c r="N2" s="700"/>
      <c r="O2" s="700"/>
      <c r="P2" s="701"/>
      <c r="Q2" s="699">
        <v>4</v>
      </c>
      <c r="R2" s="700"/>
      <c r="S2" s="700"/>
      <c r="T2" s="701"/>
      <c r="U2" s="322"/>
      <c r="V2" s="323"/>
      <c r="W2" s="323"/>
      <c r="X2" s="323"/>
      <c r="Y2" s="323"/>
      <c r="Z2" s="323"/>
      <c r="AA2" s="323"/>
      <c r="AB2" s="323"/>
      <c r="AC2" s="323"/>
      <c r="AD2" s="323"/>
      <c r="AE2" s="323"/>
    </row>
    <row r="3" spans="1:46" s="331" customFormat="1" ht="12" thickBot="1" x14ac:dyDescent="0.25">
      <c r="A3" s="692"/>
      <c r="B3" s="693"/>
      <c r="C3" s="694"/>
      <c r="D3" s="327" t="s">
        <v>0</v>
      </c>
      <c r="E3" s="716" t="s">
        <v>1</v>
      </c>
      <c r="F3" s="717"/>
      <c r="G3" s="718"/>
      <c r="H3" s="328" t="s">
        <v>0</v>
      </c>
      <c r="I3" s="719" t="s">
        <v>1</v>
      </c>
      <c r="J3" s="720"/>
      <c r="K3" s="721"/>
      <c r="L3" s="329" t="s">
        <v>0</v>
      </c>
      <c r="M3" s="711" t="s">
        <v>1</v>
      </c>
      <c r="N3" s="712"/>
      <c r="O3" s="713"/>
      <c r="P3" s="329" t="s">
        <v>0</v>
      </c>
      <c r="Q3" s="711" t="s">
        <v>1</v>
      </c>
      <c r="R3" s="712"/>
      <c r="S3" s="713"/>
      <c r="T3" s="329" t="s">
        <v>0</v>
      </c>
      <c r="U3" s="330"/>
    </row>
    <row r="4" spans="1:46" s="331" customFormat="1" ht="23.25" thickBot="1" x14ac:dyDescent="0.25">
      <c r="A4" s="695"/>
      <c r="B4" s="696"/>
      <c r="C4" s="697"/>
      <c r="D4" s="332"/>
      <c r="E4" s="336" t="s">
        <v>2</v>
      </c>
      <c r="F4" s="362" t="s">
        <v>3</v>
      </c>
      <c r="G4" s="334" t="s">
        <v>4</v>
      </c>
      <c r="H4" s="335"/>
      <c r="I4" s="336" t="s">
        <v>2</v>
      </c>
      <c r="J4" s="361" t="s">
        <v>3</v>
      </c>
      <c r="K4" s="334" t="s">
        <v>4</v>
      </c>
      <c r="L4" s="337"/>
      <c r="M4" s="333" t="s">
        <v>2</v>
      </c>
      <c r="N4" s="361" t="s">
        <v>3</v>
      </c>
      <c r="O4" s="334" t="s">
        <v>4</v>
      </c>
      <c r="P4" s="337"/>
      <c r="Q4" s="333" t="s">
        <v>2</v>
      </c>
      <c r="R4" s="361" t="s">
        <v>3</v>
      </c>
      <c r="S4" s="334" t="s">
        <v>4</v>
      </c>
      <c r="T4" s="338"/>
      <c r="U4" s="330"/>
      <c r="V4" s="339"/>
      <c r="W4" s="339"/>
      <c r="X4" s="339"/>
      <c r="Y4" s="339"/>
    </row>
    <row r="5" spans="1:46" s="331" customFormat="1" ht="12.95" customHeight="1" thickBot="1" x14ac:dyDescent="0.25">
      <c r="A5" s="706" t="s">
        <v>640</v>
      </c>
      <c r="B5" s="707"/>
      <c r="C5" s="707"/>
      <c r="D5" s="708"/>
      <c r="E5" s="708"/>
      <c r="F5" s="708"/>
      <c r="G5" s="708"/>
      <c r="H5" s="708"/>
      <c r="I5" s="708"/>
      <c r="J5" s="708"/>
      <c r="K5" s="708"/>
      <c r="L5" s="708"/>
      <c r="M5" s="708"/>
      <c r="N5" s="708"/>
      <c r="O5" s="708"/>
      <c r="P5" s="708"/>
      <c r="Q5" s="708"/>
      <c r="R5" s="708"/>
      <c r="S5" s="708"/>
      <c r="T5" s="709"/>
      <c r="U5" s="330"/>
      <c r="V5" s="339"/>
      <c r="W5" s="339"/>
      <c r="X5" s="339"/>
      <c r="Y5" s="339"/>
    </row>
    <row r="6" spans="1:46" s="331" customFormat="1" ht="12.95" customHeight="1" thickBot="1" x14ac:dyDescent="0.25">
      <c r="A6" s="340">
        <v>11</v>
      </c>
      <c r="B6" s="325" t="s">
        <v>343</v>
      </c>
      <c r="C6" s="326"/>
      <c r="D6" s="332">
        <v>0</v>
      </c>
      <c r="E6" s="333">
        <v>0.7</v>
      </c>
      <c r="F6" s="361"/>
      <c r="G6" s="334"/>
      <c r="H6" s="335"/>
      <c r="I6" s="336"/>
      <c r="J6" s="361"/>
      <c r="K6" s="334"/>
      <c r="L6" s="337"/>
      <c r="M6" s="333"/>
      <c r="N6" s="361"/>
      <c r="O6" s="334"/>
      <c r="P6" s="337"/>
      <c r="Q6" s="333"/>
      <c r="R6" s="361"/>
      <c r="S6" s="334"/>
      <c r="T6" s="338"/>
      <c r="U6" s="330"/>
      <c r="V6" s="339"/>
      <c r="W6" s="339"/>
      <c r="X6" s="339"/>
      <c r="Y6" s="339"/>
      <c r="Z6" s="339"/>
      <c r="AA6" s="339"/>
      <c r="AB6" s="339"/>
      <c r="AC6" s="339"/>
      <c r="AD6" s="339"/>
      <c r="AE6" s="339"/>
      <c r="AF6" s="339"/>
      <c r="AG6" s="339"/>
      <c r="AH6" s="339"/>
      <c r="AI6" s="339"/>
      <c r="AJ6" s="339"/>
      <c r="AK6" s="339"/>
      <c r="AL6" s="339"/>
      <c r="AM6" s="339"/>
      <c r="AN6" s="339"/>
      <c r="AO6" s="339"/>
      <c r="AP6" s="339"/>
      <c r="AQ6" s="339"/>
      <c r="AR6" s="339"/>
      <c r="AS6" s="339"/>
      <c r="AT6" s="339"/>
    </row>
    <row r="7" spans="1:46" s="331" customFormat="1" ht="12.95" customHeight="1" thickBot="1" x14ac:dyDescent="0.25">
      <c r="A7" s="340" t="s">
        <v>5</v>
      </c>
      <c r="B7" s="325" t="s">
        <v>340</v>
      </c>
      <c r="C7" s="326"/>
      <c r="D7" s="332">
        <v>1</v>
      </c>
      <c r="E7" s="333"/>
      <c r="F7" s="361"/>
      <c r="G7" s="334"/>
      <c r="H7" s="335"/>
      <c r="I7" s="336"/>
      <c r="J7" s="361"/>
      <c r="K7" s="334"/>
      <c r="L7" s="337"/>
      <c r="M7" s="333"/>
      <c r="N7" s="361"/>
      <c r="O7" s="334"/>
      <c r="P7" s="337"/>
      <c r="Q7" s="333"/>
      <c r="R7" s="361"/>
      <c r="S7" s="334"/>
      <c r="T7" s="338"/>
      <c r="U7" s="330"/>
      <c r="V7" s="339"/>
      <c r="W7" s="339"/>
      <c r="X7" s="339"/>
      <c r="Y7" s="339"/>
      <c r="Z7" s="339"/>
      <c r="AA7" s="339"/>
      <c r="AB7" s="339"/>
      <c r="AC7" s="339"/>
      <c r="AD7" s="339"/>
      <c r="AE7" s="339"/>
      <c r="AF7" s="339"/>
      <c r="AG7" s="339"/>
      <c r="AH7" s="339"/>
      <c r="AI7" s="339"/>
      <c r="AJ7" s="339"/>
      <c r="AK7" s="339"/>
      <c r="AL7" s="339"/>
      <c r="AM7" s="339"/>
      <c r="AN7" s="339"/>
      <c r="AO7" s="339"/>
      <c r="AP7" s="339"/>
      <c r="AQ7" s="339"/>
      <c r="AR7" s="339"/>
      <c r="AS7" s="339"/>
      <c r="AT7" s="339"/>
    </row>
    <row r="8" spans="1:46" s="331" customFormat="1" ht="12.95" customHeight="1" thickBot="1" x14ac:dyDescent="0.25">
      <c r="A8" s="340">
        <v>12</v>
      </c>
      <c r="B8" s="325" t="s">
        <v>344</v>
      </c>
      <c r="C8" s="326"/>
      <c r="D8" s="332">
        <v>0</v>
      </c>
      <c r="E8" s="333">
        <v>0</v>
      </c>
      <c r="F8" s="361"/>
      <c r="G8" s="360"/>
      <c r="H8" s="335"/>
      <c r="I8" s="336"/>
      <c r="J8" s="361"/>
      <c r="K8" s="360"/>
      <c r="L8" s="337"/>
      <c r="M8" s="333"/>
      <c r="N8" s="361"/>
      <c r="O8" s="360"/>
      <c r="P8" s="337"/>
      <c r="Q8" s="333"/>
      <c r="R8" s="361"/>
      <c r="S8" s="360"/>
      <c r="T8" s="338"/>
      <c r="U8" s="330"/>
      <c r="V8" s="341"/>
      <c r="W8" s="341"/>
      <c r="X8" s="341"/>
      <c r="Y8" s="339"/>
      <c r="Z8" s="339"/>
      <c r="AA8" s="339"/>
      <c r="AB8" s="339"/>
      <c r="AC8" s="339"/>
      <c r="AD8" s="341"/>
      <c r="AE8" s="341"/>
      <c r="AF8" s="339"/>
      <c r="AG8" s="339"/>
      <c r="AH8" s="339"/>
      <c r="AI8" s="339"/>
      <c r="AJ8" s="339"/>
      <c r="AK8" s="339"/>
      <c r="AL8" s="339"/>
      <c r="AM8" s="341"/>
      <c r="AN8" s="341"/>
      <c r="AO8" s="339"/>
      <c r="AP8" s="339"/>
      <c r="AQ8" s="339"/>
      <c r="AR8" s="339"/>
      <c r="AS8" s="339"/>
      <c r="AT8" s="339"/>
    </row>
    <row r="9" spans="1:46" s="331" customFormat="1" ht="12.95" customHeight="1" thickBot="1" x14ac:dyDescent="0.25">
      <c r="A9" s="340" t="s">
        <v>93</v>
      </c>
      <c r="B9" s="325" t="s">
        <v>339</v>
      </c>
      <c r="C9" s="326"/>
      <c r="D9" s="332">
        <v>1</v>
      </c>
      <c r="E9" s="333"/>
      <c r="F9" s="361"/>
      <c r="G9" s="360"/>
      <c r="H9" s="335"/>
      <c r="I9" s="336"/>
      <c r="J9" s="361"/>
      <c r="K9" s="360"/>
      <c r="L9" s="337"/>
      <c r="M9" s="333"/>
      <c r="N9" s="361"/>
      <c r="O9" s="360"/>
      <c r="P9" s="337"/>
      <c r="Q9" s="333"/>
      <c r="R9" s="361"/>
      <c r="S9" s="360"/>
      <c r="T9" s="338"/>
      <c r="U9" s="330"/>
      <c r="V9" s="339"/>
      <c r="W9" s="339"/>
      <c r="X9" s="339"/>
      <c r="Y9" s="339"/>
      <c r="Z9" s="339"/>
      <c r="AA9" s="339"/>
      <c r="AB9" s="339"/>
      <c r="AC9" s="339"/>
      <c r="AD9" s="339"/>
      <c r="AE9" s="339"/>
      <c r="AF9" s="339"/>
      <c r="AG9" s="339"/>
      <c r="AH9" s="339"/>
      <c r="AI9" s="339"/>
      <c r="AJ9" s="339"/>
      <c r="AK9" s="339"/>
      <c r="AL9" s="339"/>
      <c r="AM9" s="339"/>
      <c r="AN9" s="339"/>
      <c r="AO9" s="339"/>
      <c r="AP9" s="339"/>
      <c r="AQ9" s="339"/>
      <c r="AR9" s="339"/>
      <c r="AS9" s="339"/>
      <c r="AT9" s="339"/>
    </row>
    <row r="10" spans="1:46" s="331" customFormat="1" ht="12.95" customHeight="1" thickBot="1" x14ac:dyDescent="0.25">
      <c r="A10" s="340">
        <v>13</v>
      </c>
      <c r="B10" s="325" t="s">
        <v>78</v>
      </c>
      <c r="C10" s="326"/>
      <c r="D10" s="332">
        <v>100</v>
      </c>
      <c r="E10" s="333">
        <v>96</v>
      </c>
      <c r="F10" s="361"/>
      <c r="G10" s="360"/>
      <c r="H10" s="335"/>
      <c r="I10" s="336"/>
      <c r="J10" s="361"/>
      <c r="K10" s="360"/>
      <c r="L10" s="337"/>
      <c r="M10" s="333"/>
      <c r="N10" s="361"/>
      <c r="O10" s="360"/>
      <c r="P10" s="337"/>
      <c r="Q10" s="333"/>
      <c r="R10" s="361"/>
      <c r="S10" s="360"/>
      <c r="T10" s="338"/>
      <c r="U10" s="330"/>
      <c r="V10" s="341"/>
      <c r="W10" s="341"/>
      <c r="X10" s="341"/>
      <c r="Y10" s="339"/>
      <c r="Z10" s="339"/>
      <c r="AA10" s="339"/>
      <c r="AB10" s="339"/>
      <c r="AC10" s="339"/>
      <c r="AD10" s="341"/>
      <c r="AE10" s="341"/>
      <c r="AF10" s="339"/>
      <c r="AG10" s="339"/>
      <c r="AH10" s="339"/>
      <c r="AI10" s="339"/>
      <c r="AJ10" s="339"/>
      <c r="AK10" s="339"/>
      <c r="AL10" s="339"/>
      <c r="AM10" s="341"/>
      <c r="AN10" s="341"/>
      <c r="AO10" s="339"/>
      <c r="AP10" s="339"/>
      <c r="AQ10" s="339"/>
      <c r="AR10" s="339"/>
      <c r="AS10" s="339"/>
      <c r="AT10" s="339"/>
    </row>
    <row r="11" spans="1:46" s="331" customFormat="1" ht="12.95" customHeight="1" thickBot="1" x14ac:dyDescent="0.25">
      <c r="A11" s="340">
        <v>14</v>
      </c>
      <c r="B11" s="325" t="s">
        <v>79</v>
      </c>
      <c r="C11" s="326"/>
      <c r="D11" s="342">
        <v>100</v>
      </c>
      <c r="E11" s="333">
        <v>97.5</v>
      </c>
      <c r="F11" s="361"/>
      <c r="G11" s="360"/>
      <c r="H11" s="335"/>
      <c r="I11" s="336"/>
      <c r="J11" s="361"/>
      <c r="K11" s="360"/>
      <c r="L11" s="337"/>
      <c r="M11" s="333"/>
      <c r="N11" s="361"/>
      <c r="O11" s="360"/>
      <c r="P11" s="337"/>
      <c r="Q11" s="333"/>
      <c r="R11" s="361"/>
      <c r="S11" s="360"/>
      <c r="T11" s="338"/>
      <c r="U11" s="330"/>
      <c r="V11" s="341"/>
      <c r="W11" s="341"/>
      <c r="X11" s="341"/>
      <c r="Y11" s="339"/>
      <c r="Z11" s="339"/>
      <c r="AA11" s="339"/>
      <c r="AB11" s="339"/>
      <c r="AC11" s="339"/>
      <c r="AD11" s="341"/>
      <c r="AE11" s="341"/>
      <c r="AF11" s="339"/>
      <c r="AG11" s="339"/>
      <c r="AH11" s="339"/>
      <c r="AI11" s="339"/>
      <c r="AJ11" s="339"/>
      <c r="AK11" s="339"/>
      <c r="AL11" s="339"/>
      <c r="AM11" s="341"/>
      <c r="AN11" s="341"/>
      <c r="AO11" s="339"/>
      <c r="AP11" s="339"/>
      <c r="AQ11" s="339"/>
      <c r="AR11" s="339"/>
      <c r="AS11" s="339"/>
      <c r="AT11" s="339"/>
    </row>
    <row r="12" spans="1:46" s="331" customFormat="1" ht="12.95" customHeight="1" thickBot="1" x14ac:dyDescent="0.25">
      <c r="A12" s="706" t="s">
        <v>6</v>
      </c>
      <c r="B12" s="708"/>
      <c r="C12" s="708"/>
      <c r="D12" s="708"/>
      <c r="E12" s="708"/>
      <c r="F12" s="708"/>
      <c r="G12" s="708"/>
      <c r="H12" s="708"/>
      <c r="I12" s="708"/>
      <c r="J12" s="708"/>
      <c r="K12" s="708"/>
      <c r="L12" s="708"/>
      <c r="M12" s="708"/>
      <c r="N12" s="708"/>
      <c r="O12" s="708"/>
      <c r="P12" s="708"/>
      <c r="Q12" s="708"/>
      <c r="R12" s="708"/>
      <c r="S12" s="708"/>
      <c r="T12" s="709"/>
      <c r="U12" s="330"/>
      <c r="V12" s="339"/>
      <c r="W12" s="339"/>
      <c r="X12" s="339"/>
      <c r="Y12" s="339"/>
      <c r="Z12" s="339"/>
      <c r="AA12" s="339"/>
      <c r="AB12" s="339"/>
      <c r="AC12" s="339"/>
      <c r="AD12" s="339"/>
      <c r="AE12" s="339"/>
      <c r="AF12" s="339"/>
      <c r="AG12" s="339"/>
      <c r="AH12" s="339"/>
    </row>
    <row r="13" spans="1:46" s="331" customFormat="1" ht="12.95" customHeight="1" thickBot="1" x14ac:dyDescent="0.25">
      <c r="A13" s="340">
        <v>21</v>
      </c>
      <c r="B13" s="325">
        <v>211</v>
      </c>
      <c r="C13" s="326" t="s">
        <v>345</v>
      </c>
      <c r="D13" s="332">
        <v>6.65</v>
      </c>
      <c r="E13" s="702"/>
      <c r="F13" s="703"/>
      <c r="G13" s="704"/>
      <c r="H13" s="343"/>
      <c r="I13" s="705"/>
      <c r="J13" s="703"/>
      <c r="K13" s="704"/>
      <c r="L13" s="338"/>
      <c r="M13" s="705"/>
      <c r="N13" s="703"/>
      <c r="O13" s="704"/>
      <c r="P13" s="338"/>
      <c r="Q13" s="705"/>
      <c r="R13" s="703"/>
      <c r="S13" s="704"/>
      <c r="T13" s="338"/>
      <c r="U13" s="330"/>
      <c r="V13" s="339"/>
      <c r="W13" s="339"/>
      <c r="X13" s="339"/>
      <c r="Y13" s="339"/>
      <c r="Z13" s="339"/>
      <c r="AA13" s="339"/>
      <c r="AB13" s="339"/>
    </row>
    <row r="14" spans="1:46" s="331" customFormat="1" ht="12.95" customHeight="1" thickBot="1" x14ac:dyDescent="0.25">
      <c r="A14" s="340" t="s">
        <v>7</v>
      </c>
      <c r="B14" s="325">
        <v>212</v>
      </c>
      <c r="C14" s="326" t="s">
        <v>346</v>
      </c>
      <c r="D14" s="332">
        <v>6.65</v>
      </c>
      <c r="E14" s="702"/>
      <c r="F14" s="703"/>
      <c r="G14" s="704"/>
      <c r="H14" s="343"/>
      <c r="I14" s="705"/>
      <c r="J14" s="703"/>
      <c r="K14" s="704"/>
      <c r="L14" s="338"/>
      <c r="M14" s="705"/>
      <c r="N14" s="703"/>
      <c r="O14" s="704"/>
      <c r="P14" s="338"/>
      <c r="Q14" s="705"/>
      <c r="R14" s="703"/>
      <c r="S14" s="704"/>
      <c r="T14" s="338"/>
      <c r="U14" s="330"/>
      <c r="V14" s="339"/>
      <c r="W14" s="339"/>
      <c r="X14" s="339"/>
      <c r="Y14" s="339"/>
      <c r="Z14" s="339"/>
      <c r="AA14" s="339"/>
      <c r="AB14" s="339"/>
    </row>
    <row r="15" spans="1:46" s="331" customFormat="1" ht="12.95" customHeight="1" thickBot="1" x14ac:dyDescent="0.25">
      <c r="A15" s="340"/>
      <c r="B15" s="325">
        <v>213</v>
      </c>
      <c r="C15" s="326" t="s">
        <v>347</v>
      </c>
      <c r="D15" s="332">
        <v>5.85</v>
      </c>
      <c r="E15" s="702"/>
      <c r="F15" s="703"/>
      <c r="G15" s="704"/>
      <c r="H15" s="343"/>
      <c r="I15" s="705"/>
      <c r="J15" s="703"/>
      <c r="K15" s="704"/>
      <c r="L15" s="338"/>
      <c r="M15" s="705"/>
      <c r="N15" s="703"/>
      <c r="O15" s="704"/>
      <c r="P15" s="338"/>
      <c r="Q15" s="705"/>
      <c r="R15" s="703"/>
      <c r="S15" s="704"/>
      <c r="T15" s="338"/>
      <c r="U15" s="330"/>
      <c r="V15" s="339"/>
      <c r="W15" s="339"/>
      <c r="X15" s="339"/>
      <c r="Y15" s="339"/>
      <c r="Z15" s="339"/>
      <c r="AA15" s="339"/>
      <c r="AB15" s="339"/>
    </row>
    <row r="16" spans="1:46" s="331" customFormat="1" ht="12.95" customHeight="1" thickBot="1" x14ac:dyDescent="0.25">
      <c r="A16" s="340">
        <v>22</v>
      </c>
      <c r="B16" s="325">
        <v>221</v>
      </c>
      <c r="C16" s="326" t="s">
        <v>348</v>
      </c>
      <c r="D16" s="332">
        <v>509</v>
      </c>
      <c r="E16" s="702"/>
      <c r="F16" s="703"/>
      <c r="G16" s="704"/>
      <c r="H16" s="343"/>
      <c r="I16" s="705"/>
      <c r="J16" s="703"/>
      <c r="K16" s="704"/>
      <c r="L16" s="338"/>
      <c r="M16" s="705"/>
      <c r="N16" s="703"/>
      <c r="O16" s="704"/>
      <c r="P16" s="338"/>
      <c r="Q16" s="705"/>
      <c r="R16" s="703"/>
      <c r="S16" s="704"/>
      <c r="T16" s="338"/>
      <c r="U16" s="330"/>
      <c r="V16" s="339"/>
      <c r="W16" s="339"/>
      <c r="X16" s="339"/>
      <c r="Y16" s="339"/>
      <c r="Z16" s="339"/>
      <c r="AA16" s="339"/>
      <c r="AB16" s="339"/>
    </row>
    <row r="17" spans="1:34" s="331" customFormat="1" ht="12.95" customHeight="1" thickBot="1" x14ac:dyDescent="0.25">
      <c r="A17" s="340" t="s">
        <v>8</v>
      </c>
      <c r="B17" s="325">
        <v>222</v>
      </c>
      <c r="C17" s="326" t="s">
        <v>349</v>
      </c>
      <c r="D17" s="332">
        <v>0</v>
      </c>
      <c r="E17" s="702"/>
      <c r="F17" s="703"/>
      <c r="G17" s="704"/>
      <c r="H17" s="343"/>
      <c r="I17" s="705"/>
      <c r="J17" s="703"/>
      <c r="K17" s="704"/>
      <c r="L17" s="338"/>
      <c r="M17" s="705"/>
      <c r="N17" s="703"/>
      <c r="O17" s="704"/>
      <c r="P17" s="338"/>
      <c r="Q17" s="705"/>
      <c r="R17" s="703"/>
      <c r="S17" s="704"/>
      <c r="T17" s="338"/>
      <c r="U17" s="330"/>
      <c r="V17" s="339"/>
      <c r="W17" s="339"/>
      <c r="X17" s="339"/>
      <c r="Y17" s="339"/>
      <c r="Z17" s="339"/>
      <c r="AA17" s="339"/>
      <c r="AB17" s="339"/>
    </row>
    <row r="18" spans="1:34" s="331" customFormat="1" ht="12.95" customHeight="1" thickBot="1" x14ac:dyDescent="0.25">
      <c r="A18" s="340"/>
      <c r="B18" s="325">
        <v>223</v>
      </c>
      <c r="C18" s="326" t="s">
        <v>350</v>
      </c>
      <c r="D18" s="332">
        <v>0</v>
      </c>
      <c r="E18" s="702"/>
      <c r="F18" s="703"/>
      <c r="G18" s="704"/>
      <c r="H18" s="343"/>
      <c r="I18" s="705"/>
      <c r="J18" s="703"/>
      <c r="K18" s="704"/>
      <c r="L18" s="338"/>
      <c r="M18" s="705"/>
      <c r="N18" s="703"/>
      <c r="O18" s="704"/>
      <c r="P18" s="338"/>
      <c r="Q18" s="705"/>
      <c r="R18" s="703"/>
      <c r="S18" s="704"/>
      <c r="T18" s="338"/>
      <c r="U18" s="330"/>
      <c r="V18" s="339"/>
      <c r="W18" s="339"/>
      <c r="X18" s="339"/>
      <c r="Y18" s="339"/>
      <c r="Z18" s="339"/>
      <c r="AA18" s="339"/>
      <c r="AB18" s="339"/>
    </row>
    <row r="19" spans="1:34" s="331" customFormat="1" ht="12.95" customHeight="1" thickBot="1" x14ac:dyDescent="0.25">
      <c r="A19" s="340"/>
      <c r="B19" s="325">
        <v>224</v>
      </c>
      <c r="C19" s="326" t="s">
        <v>351</v>
      </c>
      <c r="D19" s="332">
        <v>509</v>
      </c>
      <c r="E19" s="702"/>
      <c r="F19" s="703"/>
      <c r="G19" s="704"/>
      <c r="H19" s="343"/>
      <c r="I19" s="705"/>
      <c r="J19" s="703"/>
      <c r="K19" s="704"/>
      <c r="L19" s="338"/>
      <c r="M19" s="705"/>
      <c r="N19" s="703"/>
      <c r="O19" s="704"/>
      <c r="P19" s="338"/>
      <c r="Q19" s="705"/>
      <c r="R19" s="703"/>
      <c r="S19" s="704"/>
      <c r="T19" s="338"/>
      <c r="U19" s="330"/>
      <c r="V19" s="339"/>
      <c r="W19" s="339"/>
      <c r="X19" s="339"/>
      <c r="Y19" s="339"/>
      <c r="Z19" s="339"/>
      <c r="AA19" s="339"/>
      <c r="AB19" s="339"/>
    </row>
    <row r="20" spans="1:34" s="331" customFormat="1" ht="12.95" customHeight="1" thickBot="1" x14ac:dyDescent="0.25">
      <c r="A20" s="340"/>
      <c r="B20" s="325">
        <v>225</v>
      </c>
      <c r="C20" s="326" t="s">
        <v>352</v>
      </c>
      <c r="D20" s="332">
        <v>0</v>
      </c>
      <c r="E20" s="702"/>
      <c r="F20" s="703"/>
      <c r="G20" s="704"/>
      <c r="H20" s="343"/>
      <c r="I20" s="705"/>
      <c r="J20" s="703"/>
      <c r="K20" s="704"/>
      <c r="L20" s="338"/>
      <c r="M20" s="705"/>
      <c r="N20" s="703"/>
      <c r="O20" s="704"/>
      <c r="P20" s="338"/>
      <c r="Q20" s="705"/>
      <c r="R20" s="703"/>
      <c r="S20" s="704"/>
      <c r="T20" s="338"/>
      <c r="U20" s="330"/>
      <c r="V20" s="339"/>
      <c r="W20" s="339"/>
      <c r="X20" s="339"/>
      <c r="Y20" s="339"/>
      <c r="Z20" s="339"/>
      <c r="AA20" s="339"/>
      <c r="AB20" s="339"/>
    </row>
    <row r="21" spans="1:34" s="331" customFormat="1" ht="12.95" customHeight="1" thickBot="1" x14ac:dyDescent="0.25">
      <c r="A21" s="340">
        <v>23</v>
      </c>
      <c r="B21" s="325">
        <v>231</v>
      </c>
      <c r="C21" s="326" t="s">
        <v>353</v>
      </c>
      <c r="D21" s="332">
        <v>0</v>
      </c>
      <c r="E21" s="702"/>
      <c r="F21" s="703"/>
      <c r="G21" s="704"/>
      <c r="H21" s="343"/>
      <c r="I21" s="705"/>
      <c r="J21" s="703"/>
      <c r="K21" s="704"/>
      <c r="L21" s="338"/>
      <c r="M21" s="705"/>
      <c r="N21" s="703"/>
      <c r="O21" s="704"/>
      <c r="P21" s="338"/>
      <c r="Q21" s="705"/>
      <c r="R21" s="703"/>
      <c r="S21" s="704"/>
      <c r="T21" s="338"/>
      <c r="U21" s="330"/>
      <c r="V21" s="339"/>
      <c r="W21" s="339"/>
      <c r="X21" s="339"/>
      <c r="Y21" s="339"/>
      <c r="Z21" s="339"/>
      <c r="AA21" s="339"/>
      <c r="AB21" s="339"/>
    </row>
    <row r="22" spans="1:34" s="331" customFormat="1" ht="12.95" customHeight="1" thickBot="1" x14ac:dyDescent="0.25">
      <c r="A22" s="340" t="s">
        <v>9</v>
      </c>
      <c r="B22" s="325">
        <v>232</v>
      </c>
      <c r="C22" s="326" t="s">
        <v>354</v>
      </c>
      <c r="D22" s="332">
        <v>9</v>
      </c>
      <c r="E22" s="702"/>
      <c r="F22" s="703"/>
      <c r="G22" s="704"/>
      <c r="H22" s="343"/>
      <c r="I22" s="705"/>
      <c r="J22" s="703"/>
      <c r="K22" s="704"/>
      <c r="L22" s="338"/>
      <c r="M22" s="705"/>
      <c r="N22" s="703"/>
      <c r="O22" s="704"/>
      <c r="P22" s="338"/>
      <c r="Q22" s="705"/>
      <c r="R22" s="703"/>
      <c r="S22" s="704"/>
      <c r="T22" s="338"/>
      <c r="U22" s="330"/>
      <c r="V22" s="339"/>
      <c r="W22" s="339"/>
      <c r="X22" s="339"/>
      <c r="Y22" s="339"/>
      <c r="Z22" s="339"/>
      <c r="AA22" s="339"/>
      <c r="AB22" s="339"/>
    </row>
    <row r="23" spans="1:34" s="331" customFormat="1" ht="12.95" customHeight="1" thickBot="1" x14ac:dyDescent="0.25">
      <c r="A23" s="340" t="s">
        <v>10</v>
      </c>
      <c r="B23" s="325">
        <v>233</v>
      </c>
      <c r="C23" s="326" t="s">
        <v>355</v>
      </c>
      <c r="D23" s="332">
        <v>1</v>
      </c>
      <c r="E23" s="702"/>
      <c r="F23" s="703"/>
      <c r="G23" s="704"/>
      <c r="H23" s="343"/>
      <c r="I23" s="705"/>
      <c r="J23" s="703"/>
      <c r="K23" s="704"/>
      <c r="L23" s="338"/>
      <c r="M23" s="705"/>
      <c r="N23" s="703"/>
      <c r="O23" s="704"/>
      <c r="P23" s="338"/>
      <c r="Q23" s="705"/>
      <c r="R23" s="703"/>
      <c r="S23" s="704"/>
      <c r="T23" s="338"/>
      <c r="U23" s="330"/>
      <c r="V23" s="339"/>
      <c r="W23" s="339"/>
      <c r="X23" s="339"/>
      <c r="Y23" s="339"/>
      <c r="Z23" s="339"/>
      <c r="AA23" s="339"/>
      <c r="AB23" s="339"/>
    </row>
    <row r="24" spans="1:34" s="331" customFormat="1" ht="12.95" customHeight="1" thickBot="1" x14ac:dyDescent="0.25">
      <c r="A24" s="340">
        <v>24</v>
      </c>
      <c r="B24" s="325">
        <v>241</v>
      </c>
      <c r="C24" s="326" t="s">
        <v>356</v>
      </c>
      <c r="D24" s="332">
        <v>100</v>
      </c>
      <c r="E24" s="702"/>
      <c r="F24" s="703"/>
      <c r="G24" s="704"/>
      <c r="H24" s="343"/>
      <c r="I24" s="705"/>
      <c r="J24" s="703"/>
      <c r="K24" s="704"/>
      <c r="L24" s="338"/>
      <c r="M24" s="705"/>
      <c r="N24" s="703"/>
      <c r="O24" s="704"/>
      <c r="P24" s="338"/>
      <c r="Q24" s="705"/>
      <c r="R24" s="703"/>
      <c r="S24" s="704"/>
      <c r="T24" s="338"/>
      <c r="U24" s="330"/>
      <c r="V24" s="339"/>
      <c r="W24" s="339"/>
      <c r="X24" s="339"/>
      <c r="Y24" s="339"/>
      <c r="Z24" s="339"/>
      <c r="AA24" s="339"/>
      <c r="AB24" s="339"/>
    </row>
    <row r="25" spans="1:34" s="331" customFormat="1" ht="12.95" customHeight="1" thickBot="1" x14ac:dyDescent="0.25">
      <c r="A25" s="698" t="s">
        <v>11</v>
      </c>
      <c r="B25" s="325">
        <v>242</v>
      </c>
      <c r="C25" s="326" t="s">
        <v>357</v>
      </c>
      <c r="D25" s="332">
        <v>100</v>
      </c>
      <c r="E25" s="702"/>
      <c r="F25" s="703"/>
      <c r="G25" s="704"/>
      <c r="H25" s="343"/>
      <c r="I25" s="705"/>
      <c r="J25" s="703"/>
      <c r="K25" s="704"/>
      <c r="L25" s="338"/>
      <c r="M25" s="705"/>
      <c r="N25" s="703"/>
      <c r="O25" s="704"/>
      <c r="P25" s="338"/>
      <c r="Q25" s="705"/>
      <c r="R25" s="703"/>
      <c r="S25" s="704"/>
      <c r="T25" s="338"/>
      <c r="U25" s="330"/>
      <c r="V25" s="339"/>
      <c r="W25" s="339"/>
      <c r="X25" s="339"/>
      <c r="Y25" s="339"/>
      <c r="Z25" s="339"/>
      <c r="AA25" s="339"/>
      <c r="AB25" s="339"/>
    </row>
    <row r="26" spans="1:34" s="331" customFormat="1" ht="12.95" customHeight="1" thickBot="1" x14ac:dyDescent="0.25">
      <c r="A26" s="710"/>
      <c r="B26" s="325">
        <v>243</v>
      </c>
      <c r="C26" s="326" t="s">
        <v>358</v>
      </c>
      <c r="D26" s="332">
        <v>5</v>
      </c>
      <c r="E26" s="702"/>
      <c r="F26" s="703"/>
      <c r="G26" s="704"/>
      <c r="H26" s="343"/>
      <c r="I26" s="705"/>
      <c r="J26" s="703"/>
      <c r="K26" s="704"/>
      <c r="L26" s="338"/>
      <c r="M26" s="705"/>
      <c r="N26" s="703"/>
      <c r="O26" s="704"/>
      <c r="P26" s="338"/>
      <c r="Q26" s="705"/>
      <c r="R26" s="703"/>
      <c r="S26" s="704"/>
      <c r="T26" s="338"/>
      <c r="U26" s="330"/>
      <c r="V26" s="339"/>
      <c r="W26" s="339"/>
      <c r="X26" s="339"/>
      <c r="Y26" s="339"/>
      <c r="Z26" s="339"/>
      <c r="AA26" s="339"/>
      <c r="AB26" s="339"/>
    </row>
    <row r="27" spans="1:34" s="331" customFormat="1" ht="12.95" customHeight="1" thickBot="1" x14ac:dyDescent="0.25">
      <c r="A27" s="710"/>
      <c r="B27" s="325">
        <v>244</v>
      </c>
      <c r="C27" s="326" t="s">
        <v>360</v>
      </c>
      <c r="D27" s="342">
        <v>300</v>
      </c>
      <c r="E27" s="702"/>
      <c r="F27" s="703"/>
      <c r="G27" s="704"/>
      <c r="H27" s="343"/>
      <c r="I27" s="705"/>
      <c r="J27" s="703"/>
      <c r="K27" s="704"/>
      <c r="L27" s="338"/>
      <c r="M27" s="705"/>
      <c r="N27" s="703"/>
      <c r="O27" s="704"/>
      <c r="P27" s="338"/>
      <c r="Q27" s="705"/>
      <c r="R27" s="703"/>
      <c r="S27" s="704"/>
      <c r="T27" s="338"/>
      <c r="U27" s="330"/>
      <c r="V27" s="339"/>
      <c r="W27" s="339"/>
      <c r="X27" s="339"/>
      <c r="Y27" s="339"/>
      <c r="Z27" s="339"/>
      <c r="AA27" s="339"/>
      <c r="AB27" s="339"/>
    </row>
    <row r="28" spans="1:34" s="331" customFormat="1" ht="12.95" customHeight="1" thickBot="1" x14ac:dyDescent="0.25">
      <c r="A28" s="728" t="s">
        <v>15</v>
      </c>
      <c r="B28" s="729"/>
      <c r="C28" s="729"/>
      <c r="D28" s="729"/>
      <c r="E28" s="729"/>
      <c r="F28" s="729"/>
      <c r="G28" s="729"/>
      <c r="H28" s="729"/>
      <c r="I28" s="729"/>
      <c r="J28" s="729"/>
      <c r="K28" s="729"/>
      <c r="L28" s="729"/>
      <c r="M28" s="729"/>
      <c r="N28" s="729"/>
      <c r="O28" s="729"/>
      <c r="P28" s="729"/>
      <c r="Q28" s="729"/>
      <c r="R28" s="729"/>
      <c r="S28" s="729"/>
      <c r="T28" s="730"/>
      <c r="U28" s="330"/>
      <c r="V28" s="339"/>
      <c r="W28" s="339"/>
      <c r="X28" s="339"/>
      <c r="Y28" s="339"/>
      <c r="Z28" s="339"/>
      <c r="AA28" s="339"/>
      <c r="AB28" s="339"/>
      <c r="AC28" s="339"/>
      <c r="AD28" s="339"/>
      <c r="AE28" s="339"/>
      <c r="AF28" s="339"/>
      <c r="AG28" s="339"/>
      <c r="AH28" s="339"/>
    </row>
    <row r="29" spans="1:34" s="331" customFormat="1" ht="12.95" customHeight="1" thickBot="1" x14ac:dyDescent="0.25">
      <c r="A29" s="340">
        <v>31</v>
      </c>
      <c r="B29" s="325">
        <v>311</v>
      </c>
      <c r="C29" s="344" t="s">
        <v>359</v>
      </c>
      <c r="D29" s="345">
        <v>535</v>
      </c>
      <c r="E29" s="724"/>
      <c r="F29" s="708"/>
      <c r="G29" s="723"/>
      <c r="H29" s="346"/>
      <c r="I29" s="722"/>
      <c r="J29" s="708"/>
      <c r="K29" s="723"/>
      <c r="L29" s="347"/>
      <c r="M29" s="722"/>
      <c r="N29" s="708"/>
      <c r="O29" s="723"/>
      <c r="P29" s="347"/>
      <c r="Q29" s="722"/>
      <c r="R29" s="708"/>
      <c r="S29" s="723"/>
      <c r="T29" s="347"/>
      <c r="U29" s="348"/>
    </row>
    <row r="30" spans="1:34" s="331" customFormat="1" ht="12.95" customHeight="1" thickBot="1" x14ac:dyDescent="0.25">
      <c r="A30" s="698" t="s">
        <v>140</v>
      </c>
      <c r="B30" s="325">
        <v>312</v>
      </c>
      <c r="C30" s="344" t="s">
        <v>361</v>
      </c>
      <c r="D30" s="345">
        <v>139</v>
      </c>
      <c r="E30" s="724"/>
      <c r="F30" s="708"/>
      <c r="G30" s="723"/>
      <c r="H30" s="346"/>
      <c r="I30" s="722"/>
      <c r="J30" s="708"/>
      <c r="K30" s="723"/>
      <c r="L30" s="347"/>
      <c r="M30" s="722"/>
      <c r="N30" s="708"/>
      <c r="O30" s="723"/>
      <c r="P30" s="347"/>
      <c r="Q30" s="722"/>
      <c r="R30" s="708"/>
      <c r="S30" s="723"/>
      <c r="T30" s="347"/>
      <c r="U30" s="348"/>
    </row>
    <row r="31" spans="1:34" s="331" customFormat="1" ht="12.95" customHeight="1" thickBot="1" x14ac:dyDescent="0.25">
      <c r="A31" s="698"/>
      <c r="B31" s="325">
        <v>313</v>
      </c>
      <c r="C31" s="344" t="s">
        <v>362</v>
      </c>
      <c r="D31" s="345">
        <v>104</v>
      </c>
      <c r="E31" s="724"/>
      <c r="F31" s="708"/>
      <c r="G31" s="723"/>
      <c r="H31" s="346"/>
      <c r="I31" s="722"/>
      <c r="J31" s="708"/>
      <c r="K31" s="723"/>
      <c r="L31" s="347"/>
      <c r="M31" s="722"/>
      <c r="N31" s="708"/>
      <c r="O31" s="723"/>
      <c r="P31" s="347"/>
      <c r="Q31" s="722"/>
      <c r="R31" s="708"/>
      <c r="S31" s="723"/>
      <c r="T31" s="347"/>
      <c r="U31" s="348"/>
    </row>
    <row r="32" spans="1:34" s="331" customFormat="1" ht="12.95" customHeight="1" thickBot="1" x14ac:dyDescent="0.25">
      <c r="A32" s="698"/>
      <c r="B32" s="325">
        <v>314</v>
      </c>
      <c r="C32" s="344" t="s">
        <v>363</v>
      </c>
      <c r="D32" s="345">
        <v>500</v>
      </c>
      <c r="E32" s="724"/>
      <c r="F32" s="708"/>
      <c r="G32" s="723"/>
      <c r="H32" s="346"/>
      <c r="I32" s="722"/>
      <c r="J32" s="708"/>
      <c r="K32" s="723"/>
      <c r="L32" s="347"/>
      <c r="M32" s="722"/>
      <c r="N32" s="708"/>
      <c r="O32" s="723"/>
      <c r="P32" s="347"/>
      <c r="Q32" s="722"/>
      <c r="R32" s="708"/>
      <c r="S32" s="723"/>
      <c r="T32" s="347"/>
      <c r="U32" s="348"/>
    </row>
    <row r="33" spans="1:21" s="331" customFormat="1" ht="12.95" customHeight="1" thickBot="1" x14ac:dyDescent="0.25">
      <c r="A33" s="340">
        <v>32</v>
      </c>
      <c r="B33" s="325">
        <v>321</v>
      </c>
      <c r="C33" s="326" t="s">
        <v>364</v>
      </c>
      <c r="D33" s="345">
        <v>1</v>
      </c>
      <c r="E33" s="724"/>
      <c r="F33" s="708"/>
      <c r="G33" s="723"/>
      <c r="H33" s="346"/>
      <c r="I33" s="722"/>
      <c r="J33" s="708"/>
      <c r="K33" s="723"/>
      <c r="L33" s="347"/>
      <c r="M33" s="722"/>
      <c r="N33" s="708"/>
      <c r="O33" s="723"/>
      <c r="P33" s="347"/>
      <c r="Q33" s="722"/>
      <c r="R33" s="708"/>
      <c r="S33" s="723"/>
      <c r="T33" s="347"/>
      <c r="U33" s="348"/>
    </row>
    <row r="34" spans="1:21" s="331" customFormat="1" ht="12.95" customHeight="1" thickBot="1" x14ac:dyDescent="0.25">
      <c r="A34" s="698" t="s">
        <v>88</v>
      </c>
      <c r="B34" s="325">
        <v>322</v>
      </c>
      <c r="C34" s="326" t="s">
        <v>365</v>
      </c>
      <c r="D34" s="345">
        <v>94</v>
      </c>
      <c r="E34" s="724"/>
      <c r="F34" s="708"/>
      <c r="G34" s="723"/>
      <c r="H34" s="346"/>
      <c r="I34" s="722"/>
      <c r="J34" s="708"/>
      <c r="K34" s="723"/>
      <c r="L34" s="347"/>
      <c r="M34" s="722"/>
      <c r="N34" s="708"/>
      <c r="O34" s="723"/>
      <c r="P34" s="347"/>
      <c r="Q34" s="722"/>
      <c r="R34" s="708"/>
      <c r="S34" s="723"/>
      <c r="T34" s="347"/>
      <c r="U34" s="348"/>
    </row>
    <row r="35" spans="1:21" s="331" customFormat="1" ht="12.95" customHeight="1" thickBot="1" x14ac:dyDescent="0.25">
      <c r="A35" s="698"/>
      <c r="B35" s="325">
        <v>323</v>
      </c>
      <c r="C35" s="326" t="s">
        <v>376</v>
      </c>
      <c r="D35" s="345">
        <v>0</v>
      </c>
      <c r="E35" s="724"/>
      <c r="F35" s="708"/>
      <c r="G35" s="723"/>
      <c r="H35" s="346"/>
      <c r="I35" s="722"/>
      <c r="J35" s="708"/>
      <c r="K35" s="723"/>
      <c r="L35" s="347"/>
      <c r="M35" s="722"/>
      <c r="N35" s="708"/>
      <c r="O35" s="723"/>
      <c r="P35" s="347"/>
      <c r="Q35" s="722"/>
      <c r="R35" s="708"/>
      <c r="S35" s="723"/>
      <c r="T35" s="347"/>
      <c r="U35" s="348"/>
    </row>
    <row r="36" spans="1:21" s="331" customFormat="1" ht="12.95" customHeight="1" thickBot="1" x14ac:dyDescent="0.25">
      <c r="A36" s="698"/>
      <c r="B36" s="325">
        <v>324</v>
      </c>
      <c r="C36" s="326" t="s">
        <v>377</v>
      </c>
      <c r="D36" s="345">
        <v>0</v>
      </c>
      <c r="E36" s="724"/>
      <c r="F36" s="708"/>
      <c r="G36" s="723"/>
      <c r="H36" s="346"/>
      <c r="I36" s="722"/>
      <c r="J36" s="708"/>
      <c r="K36" s="723"/>
      <c r="L36" s="347"/>
      <c r="M36" s="722"/>
      <c r="N36" s="708"/>
      <c r="O36" s="723"/>
      <c r="P36" s="347"/>
      <c r="Q36" s="722"/>
      <c r="R36" s="708"/>
      <c r="S36" s="723"/>
      <c r="T36" s="347"/>
      <c r="U36" s="348"/>
    </row>
    <row r="37" spans="1:21" s="331" customFormat="1" ht="12.95" customHeight="1" thickBot="1" x14ac:dyDescent="0.25">
      <c r="A37" s="698"/>
      <c r="B37" s="325">
        <v>325</v>
      </c>
      <c r="C37" s="326" t="s">
        <v>366</v>
      </c>
      <c r="D37" s="345">
        <v>1</v>
      </c>
      <c r="E37" s="724"/>
      <c r="F37" s="708"/>
      <c r="G37" s="723"/>
      <c r="H37" s="346"/>
      <c r="I37" s="722"/>
      <c r="J37" s="708"/>
      <c r="K37" s="723"/>
      <c r="L37" s="347"/>
      <c r="M37" s="722"/>
      <c r="N37" s="708"/>
      <c r="O37" s="723"/>
      <c r="P37" s="347"/>
      <c r="Q37" s="722"/>
      <c r="R37" s="708"/>
      <c r="S37" s="723"/>
      <c r="T37" s="347"/>
      <c r="U37" s="348"/>
    </row>
    <row r="38" spans="1:21" s="331" customFormat="1" ht="12.95" customHeight="1" thickBot="1" x14ac:dyDescent="0.25">
      <c r="A38" s="340">
        <v>33</v>
      </c>
      <c r="B38" s="325">
        <v>331</v>
      </c>
      <c r="C38" s="326" t="s">
        <v>367</v>
      </c>
      <c r="D38" s="345">
        <v>9.3800000000000008</v>
      </c>
      <c r="E38" s="724"/>
      <c r="F38" s="708"/>
      <c r="G38" s="723"/>
      <c r="H38" s="346"/>
      <c r="I38" s="722"/>
      <c r="J38" s="708"/>
      <c r="K38" s="723"/>
      <c r="L38" s="347"/>
      <c r="M38" s="722"/>
      <c r="N38" s="708"/>
      <c r="O38" s="723"/>
      <c r="P38" s="347"/>
      <c r="Q38" s="722"/>
      <c r="R38" s="708"/>
      <c r="S38" s="723"/>
      <c r="T38" s="347"/>
      <c r="U38" s="348"/>
    </row>
    <row r="39" spans="1:21" s="331" customFormat="1" ht="12.95" customHeight="1" thickBot="1" x14ac:dyDescent="0.25">
      <c r="A39" s="340" t="s">
        <v>12</v>
      </c>
      <c r="B39" s="325">
        <v>332</v>
      </c>
      <c r="C39" s="326" t="s">
        <v>368</v>
      </c>
      <c r="D39" s="345">
        <v>156.41</v>
      </c>
      <c r="E39" s="724"/>
      <c r="F39" s="708"/>
      <c r="G39" s="723"/>
      <c r="H39" s="346"/>
      <c r="I39" s="722"/>
      <c r="J39" s="708"/>
      <c r="K39" s="723"/>
      <c r="L39" s="347"/>
      <c r="M39" s="722"/>
      <c r="N39" s="708"/>
      <c r="O39" s="723"/>
      <c r="P39" s="347"/>
      <c r="Q39" s="722"/>
      <c r="R39" s="708"/>
      <c r="S39" s="723"/>
      <c r="T39" s="347"/>
      <c r="U39" s="348"/>
    </row>
    <row r="40" spans="1:21" s="331" customFormat="1" ht="21" customHeight="1" thickBot="1" x14ac:dyDescent="0.25">
      <c r="A40" s="349" t="s">
        <v>13</v>
      </c>
      <c r="B40" s="325">
        <v>333</v>
      </c>
      <c r="C40" s="350" t="s">
        <v>369</v>
      </c>
      <c r="D40" s="345">
        <v>51103</v>
      </c>
      <c r="E40" s="724"/>
      <c r="F40" s="708"/>
      <c r="G40" s="723"/>
      <c r="H40" s="346"/>
      <c r="I40" s="722"/>
      <c r="J40" s="708"/>
      <c r="K40" s="723"/>
      <c r="L40" s="347"/>
      <c r="M40" s="722"/>
      <c r="N40" s="708"/>
      <c r="O40" s="723"/>
      <c r="P40" s="347"/>
      <c r="Q40" s="722"/>
      <c r="R40" s="708"/>
      <c r="S40" s="723"/>
      <c r="T40" s="347"/>
      <c r="U40" s="348"/>
    </row>
    <row r="41" spans="1:21" s="331" customFormat="1" ht="12.95" customHeight="1" thickBot="1" x14ac:dyDescent="0.25">
      <c r="A41" s="340">
        <v>34</v>
      </c>
      <c r="B41" s="325">
        <v>341</v>
      </c>
      <c r="C41" s="326" t="s">
        <v>370</v>
      </c>
      <c r="D41" s="345">
        <v>279</v>
      </c>
      <c r="E41" s="724"/>
      <c r="F41" s="708"/>
      <c r="G41" s="723"/>
      <c r="H41" s="346"/>
      <c r="I41" s="722"/>
      <c r="J41" s="708"/>
      <c r="K41" s="723"/>
      <c r="L41" s="347"/>
      <c r="M41" s="722"/>
      <c r="N41" s="708"/>
      <c r="O41" s="723"/>
      <c r="P41" s="347"/>
      <c r="Q41" s="722"/>
      <c r="R41" s="708"/>
      <c r="S41" s="723"/>
      <c r="T41" s="347"/>
      <c r="U41" s="348"/>
    </row>
    <row r="42" spans="1:21" s="331" customFormat="1" ht="12.95" customHeight="1" thickBot="1" x14ac:dyDescent="0.25">
      <c r="A42" s="340" t="s">
        <v>14</v>
      </c>
      <c r="B42" s="325">
        <v>342</v>
      </c>
      <c r="C42" s="326" t="s">
        <v>371</v>
      </c>
      <c r="D42" s="345">
        <v>158</v>
      </c>
      <c r="E42" s="724"/>
      <c r="F42" s="708"/>
      <c r="G42" s="723"/>
      <c r="H42" s="346"/>
      <c r="I42" s="722"/>
      <c r="J42" s="708"/>
      <c r="K42" s="723"/>
      <c r="L42" s="347"/>
      <c r="M42" s="722"/>
      <c r="N42" s="708"/>
      <c r="O42" s="723"/>
      <c r="P42" s="347"/>
      <c r="Q42" s="722"/>
      <c r="R42" s="708"/>
      <c r="S42" s="723"/>
      <c r="T42" s="347"/>
      <c r="U42" s="348"/>
    </row>
    <row r="43" spans="1:21" s="331" customFormat="1" ht="12.95" customHeight="1" thickBot="1" x14ac:dyDescent="0.25">
      <c r="A43" s="706" t="s">
        <v>16</v>
      </c>
      <c r="B43" s="708"/>
      <c r="C43" s="708"/>
      <c r="D43" s="708"/>
      <c r="E43" s="708"/>
      <c r="F43" s="708"/>
      <c r="G43" s="708"/>
      <c r="H43" s="708"/>
      <c r="I43" s="708"/>
      <c r="J43" s="708"/>
      <c r="K43" s="708"/>
      <c r="L43" s="708"/>
      <c r="M43" s="708"/>
      <c r="N43" s="708"/>
      <c r="O43" s="708"/>
      <c r="P43" s="708"/>
      <c r="Q43" s="708"/>
      <c r="R43" s="708"/>
      <c r="S43" s="708"/>
      <c r="T43" s="709"/>
      <c r="U43" s="348"/>
    </row>
    <row r="44" spans="1:21" s="331" customFormat="1" ht="12.95" customHeight="1" thickBot="1" x14ac:dyDescent="0.25">
      <c r="A44" s="340">
        <v>41</v>
      </c>
      <c r="B44" s="351">
        <v>411</v>
      </c>
      <c r="C44" s="326" t="s">
        <v>372</v>
      </c>
      <c r="D44" s="345">
        <v>1000</v>
      </c>
      <c r="E44" s="724"/>
      <c r="F44" s="708"/>
      <c r="G44" s="723"/>
      <c r="H44" s="346"/>
      <c r="I44" s="722"/>
      <c r="J44" s="708"/>
      <c r="K44" s="723"/>
      <c r="L44" s="347"/>
      <c r="M44" s="722"/>
      <c r="N44" s="708"/>
      <c r="O44" s="723"/>
      <c r="P44" s="347"/>
      <c r="Q44" s="722"/>
      <c r="R44" s="708"/>
      <c r="S44" s="723"/>
      <c r="T44" s="347"/>
      <c r="U44" s="348"/>
    </row>
    <row r="45" spans="1:21" s="331" customFormat="1" ht="12.95" customHeight="1" thickBot="1" x14ac:dyDescent="0.25">
      <c r="A45" s="698" t="s">
        <v>139</v>
      </c>
      <c r="B45" s="351">
        <v>412</v>
      </c>
      <c r="C45" s="326" t="s">
        <v>373</v>
      </c>
      <c r="D45" s="345">
        <v>1070</v>
      </c>
      <c r="E45" s="724"/>
      <c r="F45" s="708"/>
      <c r="G45" s="723"/>
      <c r="H45" s="346"/>
      <c r="I45" s="722"/>
      <c r="J45" s="708"/>
      <c r="K45" s="723"/>
      <c r="L45" s="347"/>
      <c r="M45" s="722"/>
      <c r="N45" s="708"/>
      <c r="O45" s="723"/>
      <c r="P45" s="347"/>
      <c r="Q45" s="722"/>
      <c r="R45" s="708"/>
      <c r="S45" s="723"/>
      <c r="T45" s="347"/>
      <c r="U45" s="348"/>
    </row>
    <row r="46" spans="1:21" s="331" customFormat="1" ht="12.95" customHeight="1" thickBot="1" x14ac:dyDescent="0.25">
      <c r="A46" s="698"/>
      <c r="B46" s="351">
        <v>413</v>
      </c>
      <c r="C46" s="326" t="s">
        <v>374</v>
      </c>
      <c r="D46" s="345">
        <v>1930</v>
      </c>
      <c r="E46" s="724"/>
      <c r="F46" s="708"/>
      <c r="G46" s="723"/>
      <c r="H46" s="346"/>
      <c r="I46" s="722"/>
      <c r="J46" s="708"/>
      <c r="K46" s="723"/>
      <c r="L46" s="347"/>
      <c r="M46" s="722"/>
      <c r="N46" s="708"/>
      <c r="O46" s="723"/>
      <c r="P46" s="347"/>
      <c r="Q46" s="722"/>
      <c r="R46" s="708"/>
      <c r="S46" s="723"/>
      <c r="T46" s="347"/>
      <c r="U46" s="348"/>
    </row>
    <row r="47" spans="1:21" s="358" customFormat="1" ht="12.95" customHeight="1" x14ac:dyDescent="0.2">
      <c r="A47" s="735"/>
      <c r="B47" s="352">
        <v>414</v>
      </c>
      <c r="C47" s="353" t="s">
        <v>375</v>
      </c>
      <c r="D47" s="354">
        <v>1</v>
      </c>
      <c r="E47" s="725"/>
      <c r="F47" s="726"/>
      <c r="G47" s="727"/>
      <c r="H47" s="355"/>
      <c r="I47" s="731"/>
      <c r="J47" s="726"/>
      <c r="K47" s="727"/>
      <c r="L47" s="356"/>
      <c r="M47" s="731"/>
      <c r="N47" s="726"/>
      <c r="O47" s="727"/>
      <c r="P47" s="356"/>
      <c r="Q47" s="731"/>
      <c r="R47" s="726"/>
      <c r="S47" s="727"/>
      <c r="T47" s="356"/>
      <c r="U47" s="357"/>
    </row>
    <row r="48" spans="1:21" s="109" customFormat="1" x14ac:dyDescent="0.2">
      <c r="A48" s="160"/>
      <c r="B48" s="159"/>
      <c r="C48" s="150"/>
      <c r="D48" s="152"/>
      <c r="E48" s="151"/>
      <c r="H48" s="118"/>
      <c r="I48" s="154"/>
      <c r="L48" s="153"/>
      <c r="M48" s="151"/>
      <c r="P48" s="153"/>
      <c r="Q48" s="151"/>
    </row>
  </sheetData>
  <mergeCells count="150">
    <mergeCell ref="A1:T1"/>
    <mergeCell ref="Q44:S44"/>
    <mergeCell ref="Q45:S45"/>
    <mergeCell ref="Q31:S31"/>
    <mergeCell ref="Q32:S32"/>
    <mergeCell ref="Q33:S33"/>
    <mergeCell ref="Q34:S34"/>
    <mergeCell ref="Q23:S23"/>
    <mergeCell ref="Q35:S35"/>
    <mergeCell ref="Q36:S36"/>
    <mergeCell ref="Q37:S37"/>
    <mergeCell ref="Q25:S25"/>
    <mergeCell ref="Q26:S26"/>
    <mergeCell ref="A45:A47"/>
    <mergeCell ref="Q21:S21"/>
    <mergeCell ref="Q22:S22"/>
    <mergeCell ref="Q38:S38"/>
    <mergeCell ref="Q47:S47"/>
    <mergeCell ref="Q39:S39"/>
    <mergeCell ref="Q40:S40"/>
    <mergeCell ref="Q41:S41"/>
    <mergeCell ref="Q42:S42"/>
    <mergeCell ref="Q46:S46"/>
    <mergeCell ref="Q24:S24"/>
    <mergeCell ref="M40:O40"/>
    <mergeCell ref="M41:O41"/>
    <mergeCell ref="M42:O42"/>
    <mergeCell ref="M31:O31"/>
    <mergeCell ref="M32:O32"/>
    <mergeCell ref="M33:O33"/>
    <mergeCell ref="M34:O34"/>
    <mergeCell ref="M35:O35"/>
    <mergeCell ref="M36:O36"/>
    <mergeCell ref="I47:K47"/>
    <mergeCell ref="M13:O13"/>
    <mergeCell ref="M14:O14"/>
    <mergeCell ref="M15:O15"/>
    <mergeCell ref="M16:O16"/>
    <mergeCell ref="M17:O17"/>
    <mergeCell ref="M18:O18"/>
    <mergeCell ref="M19:O19"/>
    <mergeCell ref="M20:O20"/>
    <mergeCell ref="M21:O21"/>
    <mergeCell ref="I40:K40"/>
    <mergeCell ref="I41:K41"/>
    <mergeCell ref="I42:K42"/>
    <mergeCell ref="I44:K44"/>
    <mergeCell ref="I45:K45"/>
    <mergeCell ref="I46:K46"/>
    <mergeCell ref="I14:K14"/>
    <mergeCell ref="I15:K15"/>
    <mergeCell ref="I16:K16"/>
    <mergeCell ref="I17:K17"/>
    <mergeCell ref="M44:O44"/>
    <mergeCell ref="M45:O45"/>
    <mergeCell ref="M46:O46"/>
    <mergeCell ref="M47:O47"/>
    <mergeCell ref="E46:G46"/>
    <mergeCell ref="E47:G47"/>
    <mergeCell ref="I20:K20"/>
    <mergeCell ref="I21:K21"/>
    <mergeCell ref="I22:K22"/>
    <mergeCell ref="I23:K23"/>
    <mergeCell ref="I24:K24"/>
    <mergeCell ref="I25:K25"/>
    <mergeCell ref="I26:K26"/>
    <mergeCell ref="I27:K27"/>
    <mergeCell ref="E45:G45"/>
    <mergeCell ref="E34:G34"/>
    <mergeCell ref="E35:G35"/>
    <mergeCell ref="E36:G36"/>
    <mergeCell ref="E26:G26"/>
    <mergeCell ref="E27:G27"/>
    <mergeCell ref="E29:G29"/>
    <mergeCell ref="E30:G30"/>
    <mergeCell ref="A28:T28"/>
    <mergeCell ref="M29:O29"/>
    <mergeCell ref="M30:O30"/>
    <mergeCell ref="Q27:S27"/>
    <mergeCell ref="Q29:S29"/>
    <mergeCell ref="Q30:S30"/>
    <mergeCell ref="I36:K36"/>
    <mergeCell ref="I37:K37"/>
    <mergeCell ref="E44:G44"/>
    <mergeCell ref="I29:K29"/>
    <mergeCell ref="I30:K30"/>
    <mergeCell ref="I31:K31"/>
    <mergeCell ref="I32:K32"/>
    <mergeCell ref="I33:K33"/>
    <mergeCell ref="I34:K34"/>
    <mergeCell ref="A43:T43"/>
    <mergeCell ref="I38:K38"/>
    <mergeCell ref="I39:K39"/>
    <mergeCell ref="E37:G37"/>
    <mergeCell ref="E38:G38"/>
    <mergeCell ref="E39:G39"/>
    <mergeCell ref="E40:G40"/>
    <mergeCell ref="E41:G41"/>
    <mergeCell ref="E42:G42"/>
    <mergeCell ref="E31:G31"/>
    <mergeCell ref="E32:G32"/>
    <mergeCell ref="E33:G33"/>
    <mergeCell ref="M37:O37"/>
    <mergeCell ref="M38:O38"/>
    <mergeCell ref="M39:O39"/>
    <mergeCell ref="Q14:S14"/>
    <mergeCell ref="E2:H2"/>
    <mergeCell ref="E3:G3"/>
    <mergeCell ref="M2:P2"/>
    <mergeCell ref="M3:O3"/>
    <mergeCell ref="I3:K3"/>
    <mergeCell ref="I18:K18"/>
    <mergeCell ref="I19:K19"/>
    <mergeCell ref="I35:K35"/>
    <mergeCell ref="M24:O24"/>
    <mergeCell ref="M25:O25"/>
    <mergeCell ref="M26:O26"/>
    <mergeCell ref="M27:O27"/>
    <mergeCell ref="Q15:S15"/>
    <mergeCell ref="Q16:S16"/>
    <mergeCell ref="Q17:S17"/>
    <mergeCell ref="Q18:S18"/>
    <mergeCell ref="Q19:S19"/>
    <mergeCell ref="Q20:S20"/>
    <mergeCell ref="M22:O22"/>
    <mergeCell ref="M23:O23"/>
    <mergeCell ref="A2:C4"/>
    <mergeCell ref="A34:A37"/>
    <mergeCell ref="I2:L2"/>
    <mergeCell ref="E20:G20"/>
    <mergeCell ref="E21:G21"/>
    <mergeCell ref="E22:G22"/>
    <mergeCell ref="E23:G23"/>
    <mergeCell ref="E24:G24"/>
    <mergeCell ref="E25:G25"/>
    <mergeCell ref="E19:G19"/>
    <mergeCell ref="I13:K13"/>
    <mergeCell ref="E15:G15"/>
    <mergeCell ref="E16:G16"/>
    <mergeCell ref="E17:G17"/>
    <mergeCell ref="E18:G18"/>
    <mergeCell ref="A5:T5"/>
    <mergeCell ref="A25:A27"/>
    <mergeCell ref="A30:A32"/>
    <mergeCell ref="Q2:T2"/>
    <mergeCell ref="Q3:S3"/>
    <mergeCell ref="E13:G13"/>
    <mergeCell ref="E14:G14"/>
    <mergeCell ref="A12:T12"/>
    <mergeCell ref="Q13:S13"/>
  </mergeCells>
  <phoneticPr fontId="0" type="noConversion"/>
  <pageMargins left="0.39370078740157483" right="0.39370078740157483" top="0.39370078740157483" bottom="0.39370078740157483" header="0.31496062992125984" footer="0.51181102362204722"/>
  <pageSetup paperSize="9" scale="93" fitToWidth="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45"/>
  <sheetViews>
    <sheetView workbookViewId="0">
      <selection activeCell="D39" sqref="D39"/>
    </sheetView>
  </sheetViews>
  <sheetFormatPr baseColWidth="10" defaultColWidth="11.5" defaultRowHeight="11.25" x14ac:dyDescent="0.2"/>
  <cols>
    <col min="1" max="1" width="4.83203125" style="105" customWidth="1"/>
    <col min="2" max="2" width="57.1640625" style="105" customWidth="1"/>
    <col min="3" max="3" width="4" style="137" customWidth="1"/>
    <col min="4" max="4" width="11.1640625" style="135" customWidth="1"/>
    <col min="5" max="5" width="11.1640625" style="136" customWidth="1"/>
    <col min="6" max="6" width="11.1640625" style="137" customWidth="1"/>
    <col min="7" max="7" width="11.1640625" style="138" customWidth="1"/>
    <col min="8" max="8" width="11.1640625" style="139" customWidth="1"/>
    <col min="9" max="9" width="11.1640625" style="136" customWidth="1"/>
    <col min="10" max="10" width="11.1640625" style="137" customWidth="1"/>
    <col min="11" max="11" width="11.1640625" style="138" customWidth="1"/>
    <col min="12" max="12" width="11.1640625" style="139" customWidth="1"/>
    <col min="13" max="253" width="11.5" style="135"/>
    <col min="254" max="16384" width="11.5" style="136"/>
  </cols>
  <sheetData>
    <row r="1" spans="1:253" s="109" customFormat="1" x14ac:dyDescent="0.2">
      <c r="A1" s="747" t="s">
        <v>76</v>
      </c>
      <c r="B1" s="748"/>
      <c r="C1" s="748"/>
      <c r="D1" s="748"/>
      <c r="E1" s="748"/>
      <c r="F1" s="748"/>
      <c r="G1" s="748"/>
      <c r="H1" s="748"/>
      <c r="I1" s="748"/>
      <c r="J1" s="748"/>
      <c r="K1" s="748"/>
      <c r="L1" s="749"/>
      <c r="M1" s="745"/>
      <c r="N1" s="746"/>
    </row>
    <row r="2" spans="1:253" s="113" customFormat="1" ht="15" customHeight="1" thickBot="1" x14ac:dyDescent="0.25">
      <c r="A2" s="736"/>
      <c r="B2" s="737"/>
      <c r="C2" s="738"/>
      <c r="D2" s="363">
        <v>0</v>
      </c>
      <c r="E2" s="755">
        <v>1</v>
      </c>
      <c r="F2" s="756"/>
      <c r="G2" s="755">
        <v>2</v>
      </c>
      <c r="H2" s="756"/>
      <c r="I2" s="755">
        <v>3</v>
      </c>
      <c r="J2" s="756"/>
      <c r="K2" s="755">
        <v>4</v>
      </c>
      <c r="L2" s="757"/>
      <c r="M2" s="110"/>
      <c r="N2" s="142"/>
      <c r="O2" s="111"/>
      <c r="P2" s="142"/>
      <c r="Q2" s="142"/>
      <c r="R2" s="14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K2" s="112"/>
      <c r="DL2" s="112"/>
      <c r="DM2" s="112"/>
      <c r="DN2" s="112"/>
      <c r="DO2" s="112"/>
      <c r="DP2" s="112"/>
      <c r="DQ2" s="112"/>
      <c r="DR2" s="112"/>
      <c r="DS2" s="112"/>
      <c r="DT2" s="112"/>
      <c r="DU2" s="112"/>
      <c r="DV2" s="112"/>
      <c r="DW2" s="112"/>
      <c r="DX2" s="112"/>
      <c r="DY2" s="112"/>
      <c r="DZ2" s="112"/>
      <c r="EA2" s="112"/>
      <c r="EB2" s="112"/>
      <c r="EC2" s="112"/>
      <c r="ED2" s="112"/>
      <c r="EE2" s="112"/>
      <c r="EF2" s="112"/>
      <c r="EG2" s="112"/>
      <c r="EH2" s="112"/>
      <c r="EI2" s="112"/>
      <c r="EJ2" s="112"/>
      <c r="EK2" s="112"/>
      <c r="EL2" s="112"/>
      <c r="EM2" s="112"/>
      <c r="EN2" s="112"/>
      <c r="EO2" s="112"/>
      <c r="EP2" s="112"/>
      <c r="EQ2" s="112"/>
      <c r="ER2" s="112"/>
      <c r="ES2" s="112"/>
      <c r="ET2" s="112"/>
      <c r="EU2" s="112"/>
      <c r="EV2" s="112"/>
      <c r="EW2" s="112"/>
      <c r="EX2" s="112"/>
      <c r="EY2" s="112"/>
      <c r="EZ2" s="112"/>
      <c r="FA2" s="112"/>
      <c r="FB2" s="112"/>
      <c r="FC2" s="112"/>
      <c r="FD2" s="112"/>
      <c r="FE2" s="112"/>
      <c r="FF2" s="112"/>
      <c r="FG2" s="112"/>
      <c r="FH2" s="112"/>
      <c r="FI2" s="112"/>
      <c r="FJ2" s="112"/>
      <c r="FK2" s="112"/>
      <c r="FL2" s="112"/>
      <c r="FM2" s="112"/>
      <c r="FN2" s="112"/>
      <c r="FO2" s="112"/>
      <c r="FP2" s="112"/>
      <c r="FQ2" s="112"/>
      <c r="FR2" s="112"/>
      <c r="FS2" s="112"/>
      <c r="FT2" s="112"/>
      <c r="FU2" s="112"/>
      <c r="FV2" s="112"/>
      <c r="FW2" s="112"/>
      <c r="FX2" s="112"/>
      <c r="FY2" s="112"/>
      <c r="FZ2" s="112"/>
      <c r="GA2" s="112"/>
      <c r="GB2" s="112"/>
      <c r="GC2" s="112"/>
      <c r="GD2" s="112"/>
      <c r="GE2" s="112"/>
      <c r="GF2" s="112"/>
      <c r="GG2" s="112"/>
      <c r="GH2" s="112"/>
      <c r="GI2" s="112"/>
      <c r="GJ2" s="112"/>
      <c r="GK2" s="112"/>
      <c r="GL2" s="112"/>
      <c r="GM2" s="112"/>
      <c r="GN2" s="112"/>
      <c r="GO2" s="112"/>
      <c r="GP2" s="112"/>
      <c r="GQ2" s="112"/>
      <c r="GR2" s="112"/>
      <c r="GS2" s="112"/>
      <c r="GT2" s="112"/>
      <c r="GU2" s="112"/>
      <c r="GV2" s="112"/>
      <c r="GW2" s="112"/>
      <c r="GX2" s="112"/>
      <c r="GY2" s="112"/>
      <c r="GZ2" s="112"/>
      <c r="HA2" s="112"/>
      <c r="HB2" s="112"/>
      <c r="HC2" s="112"/>
      <c r="HD2" s="112"/>
      <c r="HE2" s="112"/>
      <c r="HF2" s="112"/>
      <c r="HG2" s="112"/>
      <c r="HH2" s="112"/>
      <c r="HI2" s="112"/>
      <c r="HJ2" s="112"/>
      <c r="HK2" s="112"/>
      <c r="HL2" s="112"/>
      <c r="HM2" s="112"/>
      <c r="HN2" s="112"/>
      <c r="HO2" s="112"/>
      <c r="HP2" s="112"/>
      <c r="HQ2" s="112"/>
      <c r="HR2" s="112"/>
      <c r="HS2" s="112"/>
      <c r="HT2" s="112"/>
      <c r="HU2" s="112"/>
      <c r="HV2" s="112"/>
      <c r="HW2" s="112"/>
      <c r="HX2" s="112"/>
      <c r="HY2" s="112"/>
      <c r="HZ2" s="112"/>
      <c r="IA2" s="112"/>
      <c r="IB2" s="112"/>
      <c r="IC2" s="112"/>
      <c r="ID2" s="112"/>
      <c r="IE2" s="112"/>
      <c r="IF2" s="112"/>
      <c r="IG2" s="112"/>
      <c r="IH2" s="112"/>
      <c r="II2" s="112"/>
      <c r="IJ2" s="112"/>
      <c r="IK2" s="112"/>
      <c r="IL2" s="112"/>
      <c r="IM2" s="112"/>
      <c r="IN2" s="112"/>
      <c r="IO2" s="112"/>
      <c r="IP2" s="112"/>
      <c r="IQ2" s="112"/>
      <c r="IR2" s="112"/>
      <c r="IS2" s="112"/>
    </row>
    <row r="3" spans="1:253" s="113" customFormat="1" ht="15" customHeight="1" thickBot="1" x14ac:dyDescent="0.25">
      <c r="A3" s="750" t="s">
        <v>378</v>
      </c>
      <c r="B3" s="751"/>
      <c r="C3" s="752"/>
      <c r="D3" s="364" t="s">
        <v>0</v>
      </c>
      <c r="E3" s="364" t="s">
        <v>1</v>
      </c>
      <c r="F3" s="364" t="s">
        <v>0</v>
      </c>
      <c r="G3" s="364" t="s">
        <v>1</v>
      </c>
      <c r="H3" s="364" t="s">
        <v>0</v>
      </c>
      <c r="I3" s="364" t="s">
        <v>1</v>
      </c>
      <c r="J3" s="364" t="s">
        <v>0</v>
      </c>
      <c r="K3" s="364" t="s">
        <v>1</v>
      </c>
      <c r="L3" s="365" t="s">
        <v>0</v>
      </c>
      <c r="M3" s="743"/>
      <c r="N3" s="744"/>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row>
    <row r="4" spans="1:253" s="115" customFormat="1" ht="12.95" customHeight="1" thickBot="1" x14ac:dyDescent="0.25">
      <c r="A4" s="366">
        <v>1</v>
      </c>
      <c r="B4" s="367" t="s">
        <v>127</v>
      </c>
      <c r="C4" s="359"/>
      <c r="D4" s="364">
        <v>2984</v>
      </c>
      <c r="E4" s="364"/>
      <c r="F4" s="364"/>
      <c r="G4" s="364"/>
      <c r="H4" s="364"/>
      <c r="I4" s="364"/>
      <c r="J4" s="364"/>
      <c r="K4" s="364"/>
      <c r="L4" s="365"/>
      <c r="M4" s="143"/>
      <c r="N4" s="14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row>
    <row r="5" spans="1:253" s="115" customFormat="1" ht="12.95" customHeight="1" thickBot="1" x14ac:dyDescent="0.25">
      <c r="A5" s="368">
        <v>11</v>
      </c>
      <c r="B5" s="369" t="s">
        <v>18</v>
      </c>
      <c r="C5" s="370" t="s">
        <v>19</v>
      </c>
      <c r="D5" s="359">
        <v>3384</v>
      </c>
      <c r="E5" s="364"/>
      <c r="F5" s="371"/>
      <c r="G5" s="371"/>
      <c r="H5" s="371"/>
      <c r="I5" s="371"/>
      <c r="J5" s="371"/>
      <c r="K5" s="371"/>
      <c r="L5" s="372"/>
      <c r="M5" s="741"/>
      <c r="N5" s="742"/>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4"/>
      <c r="HZ5" s="114"/>
      <c r="IA5" s="114"/>
      <c r="IB5" s="114"/>
      <c r="IC5" s="114"/>
      <c r="ID5" s="114"/>
      <c r="IE5" s="114"/>
      <c r="IF5" s="114"/>
      <c r="IG5" s="114"/>
      <c r="IH5" s="114"/>
      <c r="II5" s="114"/>
      <c r="IJ5" s="114"/>
      <c r="IK5" s="114"/>
      <c r="IL5" s="114"/>
      <c r="IM5" s="114"/>
      <c r="IN5" s="114"/>
      <c r="IO5" s="114"/>
      <c r="IP5" s="114"/>
      <c r="IQ5" s="114"/>
      <c r="IR5" s="114"/>
      <c r="IS5" s="114"/>
    </row>
    <row r="6" spans="1:253" s="117" customFormat="1" ht="12.95" customHeight="1" thickBot="1" x14ac:dyDescent="0.25">
      <c r="A6" s="368">
        <v>12</v>
      </c>
      <c r="B6" s="371" t="s">
        <v>20</v>
      </c>
      <c r="C6" s="370" t="s">
        <v>21</v>
      </c>
      <c r="D6" s="359">
        <v>300</v>
      </c>
      <c r="E6" s="364"/>
      <c r="F6" s="371"/>
      <c r="G6" s="371"/>
      <c r="H6" s="371"/>
      <c r="I6" s="371"/>
      <c r="J6" s="371"/>
      <c r="K6" s="371"/>
      <c r="L6" s="372"/>
      <c r="M6" s="739"/>
      <c r="N6" s="740"/>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row>
    <row r="7" spans="1:253" s="117" customFormat="1" ht="12.95" customHeight="1" thickBot="1" x14ac:dyDescent="0.25">
      <c r="A7" s="368">
        <v>13</v>
      </c>
      <c r="B7" s="371" t="s">
        <v>128</v>
      </c>
      <c r="C7" s="370" t="s">
        <v>19</v>
      </c>
      <c r="D7" s="463">
        <v>0</v>
      </c>
      <c r="E7" s="464"/>
      <c r="F7" s="465"/>
      <c r="G7" s="465"/>
      <c r="H7" s="465"/>
      <c r="I7" s="465"/>
      <c r="J7" s="465"/>
      <c r="K7" s="465"/>
      <c r="L7" s="466"/>
      <c r="M7" s="739"/>
      <c r="N7" s="740"/>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c r="CX7" s="116"/>
      <c r="CY7" s="116"/>
      <c r="CZ7" s="116"/>
      <c r="DA7" s="116"/>
      <c r="DB7" s="116"/>
      <c r="DC7" s="116"/>
      <c r="DD7" s="116"/>
      <c r="DE7" s="116"/>
      <c r="DF7" s="116"/>
      <c r="DG7" s="116"/>
      <c r="DH7" s="116"/>
      <c r="DI7" s="116"/>
      <c r="DJ7" s="116"/>
      <c r="DK7" s="116"/>
      <c r="DL7" s="116"/>
      <c r="DM7" s="116"/>
      <c r="DN7" s="116"/>
      <c r="DO7" s="116"/>
      <c r="DP7" s="116"/>
      <c r="DQ7" s="116"/>
      <c r="DR7" s="116"/>
      <c r="DS7" s="116"/>
      <c r="DT7" s="116"/>
      <c r="DU7" s="116"/>
      <c r="DV7" s="116"/>
      <c r="DW7" s="116"/>
      <c r="DX7" s="116"/>
      <c r="DY7" s="116"/>
      <c r="DZ7" s="116"/>
      <c r="EA7" s="116"/>
      <c r="EB7" s="116"/>
      <c r="EC7" s="116"/>
      <c r="ED7" s="116"/>
      <c r="EE7" s="116"/>
      <c r="EF7" s="116"/>
      <c r="EG7" s="116"/>
      <c r="EH7" s="116"/>
      <c r="EI7" s="116"/>
      <c r="EJ7" s="116"/>
      <c r="EK7" s="116"/>
      <c r="EL7" s="116"/>
      <c r="EM7" s="116"/>
      <c r="EN7" s="116"/>
      <c r="EO7" s="116"/>
      <c r="EP7" s="116"/>
      <c r="EQ7" s="116"/>
      <c r="ER7" s="116"/>
      <c r="ES7" s="116"/>
      <c r="ET7" s="116"/>
      <c r="EU7" s="116"/>
      <c r="EV7" s="116"/>
      <c r="EW7" s="116"/>
      <c r="EX7" s="116"/>
      <c r="EY7" s="116"/>
      <c r="EZ7" s="116"/>
      <c r="FA7" s="116"/>
      <c r="FB7" s="116"/>
      <c r="FC7" s="116"/>
      <c r="FD7" s="116"/>
      <c r="FE7" s="116"/>
      <c r="FF7" s="116"/>
      <c r="FG7" s="116"/>
      <c r="FH7" s="116"/>
      <c r="FI7" s="116"/>
      <c r="FJ7" s="116"/>
      <c r="FK7" s="116"/>
      <c r="FL7" s="116"/>
      <c r="FM7" s="116"/>
      <c r="FN7" s="116"/>
      <c r="FO7" s="116"/>
      <c r="FP7" s="116"/>
      <c r="FQ7" s="116"/>
      <c r="FR7" s="116"/>
      <c r="FS7" s="116"/>
      <c r="FT7" s="116"/>
      <c r="FU7" s="116"/>
      <c r="FV7" s="116"/>
      <c r="FW7" s="116"/>
      <c r="FX7" s="116"/>
      <c r="FY7" s="116"/>
      <c r="FZ7" s="116"/>
      <c r="GA7" s="116"/>
      <c r="GB7" s="116"/>
      <c r="GC7" s="116"/>
      <c r="GD7" s="116"/>
      <c r="GE7" s="116"/>
      <c r="GF7" s="116"/>
      <c r="GG7" s="116"/>
      <c r="GH7" s="116"/>
      <c r="GI7" s="116"/>
      <c r="GJ7" s="116"/>
      <c r="GK7" s="116"/>
      <c r="GL7" s="116"/>
      <c r="GM7" s="116"/>
      <c r="GN7" s="116"/>
      <c r="GO7" s="116"/>
      <c r="GP7" s="116"/>
      <c r="GQ7" s="116"/>
      <c r="GR7" s="116"/>
      <c r="GS7" s="116"/>
      <c r="GT7" s="116"/>
      <c r="GU7" s="116"/>
      <c r="GV7" s="116"/>
      <c r="GW7" s="116"/>
      <c r="GX7" s="116"/>
      <c r="GY7" s="116"/>
      <c r="GZ7" s="116"/>
      <c r="HA7" s="116"/>
      <c r="HB7" s="116"/>
      <c r="HC7" s="116"/>
      <c r="HD7" s="116"/>
      <c r="HE7" s="116"/>
      <c r="HF7" s="116"/>
      <c r="HG7" s="116"/>
      <c r="HH7" s="116"/>
      <c r="HI7" s="116"/>
      <c r="HJ7" s="116"/>
      <c r="HK7" s="116"/>
      <c r="HL7" s="116"/>
      <c r="HM7" s="116"/>
      <c r="HN7" s="116"/>
      <c r="HO7" s="116"/>
      <c r="HP7" s="116"/>
      <c r="HQ7" s="116"/>
      <c r="HR7" s="116"/>
      <c r="HS7" s="116"/>
      <c r="HT7" s="116"/>
      <c r="HU7" s="116"/>
      <c r="HV7" s="116"/>
      <c r="HW7" s="116"/>
      <c r="HX7" s="116"/>
      <c r="HY7" s="116"/>
      <c r="HZ7" s="116"/>
      <c r="IA7" s="116"/>
      <c r="IB7" s="116"/>
      <c r="IC7" s="116"/>
      <c r="ID7" s="116"/>
      <c r="IE7" s="116"/>
      <c r="IF7" s="116"/>
      <c r="IG7" s="116"/>
      <c r="IH7" s="116"/>
      <c r="II7" s="116"/>
      <c r="IJ7" s="116"/>
      <c r="IK7" s="116"/>
      <c r="IL7" s="116"/>
      <c r="IM7" s="116"/>
      <c r="IN7" s="116"/>
      <c r="IO7" s="116"/>
      <c r="IP7" s="116"/>
      <c r="IQ7" s="116"/>
      <c r="IR7" s="116"/>
      <c r="IS7" s="116"/>
    </row>
    <row r="8" spans="1:253" s="117" customFormat="1" ht="12.95" customHeight="1" thickBot="1" x14ac:dyDescent="0.25">
      <c r="A8" s="368">
        <v>14</v>
      </c>
      <c r="B8" s="371" t="s">
        <v>129</v>
      </c>
      <c r="C8" s="370" t="s">
        <v>21</v>
      </c>
      <c r="D8" s="463">
        <v>39</v>
      </c>
      <c r="E8" s="464"/>
      <c r="F8" s="465"/>
      <c r="G8" s="465"/>
      <c r="H8" s="465"/>
      <c r="I8" s="465"/>
      <c r="J8" s="465"/>
      <c r="K8" s="465"/>
      <c r="L8" s="466"/>
      <c r="M8" s="739"/>
      <c r="N8" s="740"/>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6"/>
      <c r="DH8" s="116"/>
      <c r="DI8" s="116"/>
      <c r="DJ8" s="116"/>
      <c r="DK8" s="116"/>
      <c r="DL8" s="116"/>
      <c r="DM8" s="116"/>
      <c r="DN8" s="116"/>
      <c r="DO8" s="116"/>
      <c r="DP8" s="116"/>
      <c r="DQ8" s="116"/>
      <c r="DR8" s="116"/>
      <c r="DS8" s="116"/>
      <c r="DT8" s="116"/>
      <c r="DU8" s="116"/>
      <c r="DV8" s="116"/>
      <c r="DW8" s="116"/>
      <c r="DX8" s="116"/>
      <c r="DY8" s="116"/>
      <c r="DZ8" s="116"/>
      <c r="EA8" s="116"/>
      <c r="EB8" s="116"/>
      <c r="EC8" s="116"/>
      <c r="ED8" s="116"/>
      <c r="EE8" s="116"/>
      <c r="EF8" s="116"/>
      <c r="EG8" s="116"/>
      <c r="EH8" s="116"/>
      <c r="EI8" s="116"/>
      <c r="EJ8" s="116"/>
      <c r="EK8" s="116"/>
      <c r="EL8" s="116"/>
      <c r="EM8" s="116"/>
      <c r="EN8" s="116"/>
      <c r="EO8" s="116"/>
      <c r="EP8" s="116"/>
      <c r="EQ8" s="116"/>
      <c r="ER8" s="116"/>
      <c r="ES8" s="116"/>
      <c r="ET8" s="116"/>
      <c r="EU8" s="116"/>
      <c r="EV8" s="116"/>
      <c r="EW8" s="116"/>
      <c r="EX8" s="116"/>
      <c r="EY8" s="116"/>
      <c r="EZ8" s="116"/>
      <c r="FA8" s="116"/>
      <c r="FB8" s="116"/>
      <c r="FC8" s="116"/>
      <c r="FD8" s="116"/>
      <c r="FE8" s="116"/>
      <c r="FF8" s="116"/>
      <c r="FG8" s="116"/>
      <c r="FH8" s="116"/>
      <c r="FI8" s="116"/>
      <c r="FJ8" s="116"/>
      <c r="FK8" s="116"/>
      <c r="FL8" s="116"/>
      <c r="FM8" s="116"/>
      <c r="FN8" s="116"/>
      <c r="FO8" s="116"/>
      <c r="FP8" s="116"/>
      <c r="FQ8" s="116"/>
      <c r="FR8" s="116"/>
      <c r="FS8" s="116"/>
      <c r="FT8" s="116"/>
      <c r="FU8" s="116"/>
      <c r="FV8" s="116"/>
      <c r="FW8" s="116"/>
      <c r="FX8" s="116"/>
      <c r="FY8" s="116"/>
      <c r="FZ8" s="116"/>
      <c r="GA8" s="116"/>
      <c r="GB8" s="116"/>
      <c r="GC8" s="116"/>
      <c r="GD8" s="116"/>
      <c r="GE8" s="116"/>
      <c r="GF8" s="116"/>
      <c r="GG8" s="116"/>
      <c r="GH8" s="116"/>
      <c r="GI8" s="116"/>
      <c r="GJ8" s="116"/>
      <c r="GK8" s="116"/>
      <c r="GL8" s="116"/>
      <c r="GM8" s="116"/>
      <c r="GN8" s="116"/>
      <c r="GO8" s="116"/>
      <c r="GP8" s="116"/>
      <c r="GQ8" s="116"/>
      <c r="GR8" s="116"/>
      <c r="GS8" s="116"/>
      <c r="GT8" s="116"/>
      <c r="GU8" s="116"/>
      <c r="GV8" s="116"/>
      <c r="GW8" s="116"/>
      <c r="GX8" s="116"/>
      <c r="GY8" s="116"/>
      <c r="GZ8" s="116"/>
      <c r="HA8" s="116"/>
      <c r="HB8" s="116"/>
      <c r="HC8" s="116"/>
      <c r="HD8" s="116"/>
      <c r="HE8" s="116"/>
      <c r="HF8" s="116"/>
      <c r="HG8" s="116"/>
      <c r="HH8" s="116"/>
      <c r="HI8" s="116"/>
      <c r="HJ8" s="116"/>
      <c r="HK8" s="116"/>
      <c r="HL8" s="116"/>
      <c r="HM8" s="116"/>
      <c r="HN8" s="116"/>
      <c r="HO8" s="116"/>
      <c r="HP8" s="116"/>
      <c r="HQ8" s="116"/>
      <c r="HR8" s="116"/>
      <c r="HS8" s="116"/>
      <c r="HT8" s="116"/>
      <c r="HU8" s="116"/>
      <c r="HV8" s="116"/>
      <c r="HW8" s="116"/>
      <c r="HX8" s="116"/>
      <c r="HY8" s="116"/>
      <c r="HZ8" s="116"/>
      <c r="IA8" s="116"/>
      <c r="IB8" s="116"/>
      <c r="IC8" s="116"/>
      <c r="ID8" s="116"/>
      <c r="IE8" s="116"/>
      <c r="IF8" s="116"/>
      <c r="IG8" s="116"/>
      <c r="IH8" s="116"/>
      <c r="II8" s="116"/>
      <c r="IJ8" s="116"/>
      <c r="IK8" s="116"/>
      <c r="IL8" s="116"/>
      <c r="IM8" s="116"/>
      <c r="IN8" s="116"/>
      <c r="IO8" s="116"/>
      <c r="IP8" s="116"/>
      <c r="IQ8" s="116"/>
      <c r="IR8" s="116"/>
      <c r="IS8" s="116"/>
    </row>
    <row r="9" spans="1:253" s="117" customFormat="1" ht="12.95" customHeight="1" thickBot="1" x14ac:dyDescent="0.25">
      <c r="A9" s="368">
        <v>15</v>
      </c>
      <c r="B9" s="371" t="s">
        <v>22</v>
      </c>
      <c r="C9" s="370" t="s">
        <v>21</v>
      </c>
      <c r="D9" s="359">
        <v>1</v>
      </c>
      <c r="E9" s="364"/>
      <c r="F9" s="371"/>
      <c r="G9" s="371"/>
      <c r="H9" s="371"/>
      <c r="I9" s="371"/>
      <c r="J9" s="371"/>
      <c r="K9" s="371"/>
      <c r="L9" s="372"/>
      <c r="M9" s="739"/>
      <c r="N9" s="740"/>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c r="CO9" s="116"/>
      <c r="CP9" s="116"/>
      <c r="CQ9" s="116"/>
      <c r="CR9" s="116"/>
      <c r="CS9" s="116"/>
      <c r="CT9" s="116"/>
      <c r="CU9" s="116"/>
      <c r="CV9" s="116"/>
      <c r="CW9" s="116"/>
      <c r="CX9" s="116"/>
      <c r="CY9" s="116"/>
      <c r="CZ9" s="116"/>
      <c r="DA9" s="116"/>
      <c r="DB9" s="116"/>
      <c r="DC9" s="116"/>
      <c r="DD9" s="116"/>
      <c r="DE9" s="116"/>
      <c r="DF9" s="116"/>
      <c r="DG9" s="116"/>
      <c r="DH9" s="116"/>
      <c r="DI9" s="116"/>
      <c r="DJ9" s="116"/>
      <c r="DK9" s="116"/>
      <c r="DL9" s="116"/>
      <c r="DM9" s="116"/>
      <c r="DN9" s="116"/>
      <c r="DO9" s="116"/>
      <c r="DP9" s="116"/>
      <c r="DQ9" s="116"/>
      <c r="DR9" s="116"/>
      <c r="DS9" s="116"/>
      <c r="DT9" s="116"/>
      <c r="DU9" s="116"/>
      <c r="DV9" s="116"/>
      <c r="DW9" s="116"/>
      <c r="DX9" s="116"/>
      <c r="DY9" s="116"/>
      <c r="DZ9" s="116"/>
      <c r="EA9" s="116"/>
      <c r="EB9" s="116"/>
      <c r="EC9" s="116"/>
      <c r="ED9" s="116"/>
      <c r="EE9" s="116"/>
      <c r="EF9" s="116"/>
      <c r="EG9" s="116"/>
      <c r="EH9" s="116"/>
      <c r="EI9" s="116"/>
      <c r="EJ9" s="116"/>
      <c r="EK9" s="116"/>
      <c r="EL9" s="116"/>
      <c r="EM9" s="116"/>
      <c r="EN9" s="116"/>
      <c r="EO9" s="116"/>
      <c r="EP9" s="116"/>
      <c r="EQ9" s="116"/>
      <c r="ER9" s="116"/>
      <c r="ES9" s="116"/>
      <c r="ET9" s="116"/>
      <c r="EU9" s="116"/>
      <c r="EV9" s="116"/>
      <c r="EW9" s="116"/>
      <c r="EX9" s="116"/>
      <c r="EY9" s="116"/>
      <c r="EZ9" s="116"/>
      <c r="FA9" s="116"/>
      <c r="FB9" s="116"/>
      <c r="FC9" s="116"/>
      <c r="FD9" s="116"/>
      <c r="FE9" s="116"/>
      <c r="FF9" s="116"/>
      <c r="FG9" s="116"/>
      <c r="FH9" s="116"/>
      <c r="FI9" s="116"/>
      <c r="FJ9" s="116"/>
      <c r="FK9" s="116"/>
      <c r="FL9" s="116"/>
      <c r="FM9" s="116"/>
      <c r="FN9" s="116"/>
      <c r="FO9" s="116"/>
      <c r="FP9" s="116"/>
      <c r="FQ9" s="116"/>
      <c r="FR9" s="116"/>
      <c r="FS9" s="116"/>
      <c r="FT9" s="116"/>
      <c r="FU9" s="116"/>
      <c r="FV9" s="116"/>
      <c r="FW9" s="116"/>
      <c r="FX9" s="116"/>
      <c r="FY9" s="116"/>
      <c r="FZ9" s="116"/>
      <c r="GA9" s="116"/>
      <c r="GB9" s="116"/>
      <c r="GC9" s="116"/>
      <c r="GD9" s="116"/>
      <c r="GE9" s="116"/>
      <c r="GF9" s="116"/>
      <c r="GG9" s="116"/>
      <c r="GH9" s="116"/>
      <c r="GI9" s="116"/>
      <c r="GJ9" s="116"/>
      <c r="GK9" s="116"/>
      <c r="GL9" s="116"/>
      <c r="GM9" s="116"/>
      <c r="GN9" s="116"/>
      <c r="GO9" s="116"/>
      <c r="GP9" s="116"/>
      <c r="GQ9" s="116"/>
      <c r="GR9" s="116"/>
      <c r="GS9" s="116"/>
      <c r="GT9" s="116"/>
      <c r="GU9" s="116"/>
      <c r="GV9" s="116"/>
      <c r="GW9" s="116"/>
      <c r="GX9" s="116"/>
      <c r="GY9" s="116"/>
      <c r="GZ9" s="116"/>
      <c r="HA9" s="116"/>
      <c r="HB9" s="116"/>
      <c r="HC9" s="116"/>
      <c r="HD9" s="116"/>
      <c r="HE9" s="116"/>
      <c r="HF9" s="116"/>
      <c r="HG9" s="116"/>
      <c r="HH9" s="116"/>
      <c r="HI9" s="116"/>
      <c r="HJ9" s="116"/>
      <c r="HK9" s="116"/>
      <c r="HL9" s="116"/>
      <c r="HM9" s="116"/>
      <c r="HN9" s="116"/>
      <c r="HO9" s="116"/>
      <c r="HP9" s="116"/>
      <c r="HQ9" s="116"/>
      <c r="HR9" s="116"/>
      <c r="HS9" s="116"/>
      <c r="HT9" s="116"/>
      <c r="HU9" s="116"/>
      <c r="HV9" s="116"/>
      <c r="HW9" s="116"/>
      <c r="HX9" s="116"/>
      <c r="HY9" s="116"/>
      <c r="HZ9" s="116"/>
      <c r="IA9" s="116"/>
      <c r="IB9" s="116"/>
      <c r="IC9" s="116"/>
      <c r="ID9" s="116"/>
      <c r="IE9" s="116"/>
      <c r="IF9" s="116"/>
      <c r="IG9" s="116"/>
      <c r="IH9" s="116"/>
      <c r="II9" s="116"/>
      <c r="IJ9" s="116"/>
      <c r="IK9" s="116"/>
      <c r="IL9" s="116"/>
      <c r="IM9" s="116"/>
      <c r="IN9" s="116"/>
      <c r="IO9" s="116"/>
      <c r="IP9" s="116"/>
      <c r="IQ9" s="116"/>
      <c r="IR9" s="116"/>
      <c r="IS9" s="116"/>
    </row>
    <row r="10" spans="1:253" s="118" customFormat="1" ht="12.95" customHeight="1" thickBot="1" x14ac:dyDescent="0.25">
      <c r="A10" s="368">
        <v>16</v>
      </c>
      <c r="B10" s="371" t="s">
        <v>23</v>
      </c>
      <c r="C10" s="370" t="s">
        <v>21</v>
      </c>
      <c r="D10" s="359">
        <v>60</v>
      </c>
      <c r="E10" s="364"/>
      <c r="F10" s="371"/>
      <c r="G10" s="371"/>
      <c r="H10" s="371"/>
      <c r="I10" s="371"/>
      <c r="J10" s="371"/>
      <c r="K10" s="371"/>
      <c r="L10" s="372"/>
      <c r="M10" s="745"/>
      <c r="N10" s="746"/>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109"/>
      <c r="DI10" s="109"/>
      <c r="DJ10" s="109"/>
      <c r="DK10" s="109"/>
      <c r="DL10" s="109"/>
      <c r="DM10" s="109"/>
      <c r="DN10" s="109"/>
      <c r="DO10" s="109"/>
      <c r="DP10" s="109"/>
      <c r="DQ10" s="109"/>
      <c r="DR10" s="109"/>
      <c r="DS10" s="109"/>
      <c r="DT10" s="109"/>
      <c r="DU10" s="109"/>
      <c r="DV10" s="109"/>
      <c r="DW10" s="109"/>
      <c r="DX10" s="109"/>
      <c r="DY10" s="109"/>
      <c r="DZ10" s="109"/>
      <c r="EA10" s="109"/>
      <c r="EB10" s="109"/>
      <c r="EC10" s="109"/>
      <c r="ED10" s="109"/>
      <c r="EE10" s="109"/>
      <c r="EF10" s="109"/>
      <c r="EG10" s="109"/>
      <c r="EH10" s="109"/>
      <c r="EI10" s="109"/>
      <c r="EJ10" s="109"/>
      <c r="EK10" s="109"/>
      <c r="EL10" s="109"/>
      <c r="EM10" s="109"/>
      <c r="EN10" s="109"/>
      <c r="EO10" s="109"/>
      <c r="EP10" s="109"/>
      <c r="EQ10" s="109"/>
      <c r="ER10" s="109"/>
      <c r="ES10" s="109"/>
      <c r="ET10" s="109"/>
      <c r="EU10" s="109"/>
      <c r="EV10" s="109"/>
      <c r="EW10" s="109"/>
      <c r="EX10" s="109"/>
      <c r="EY10" s="109"/>
      <c r="EZ10" s="109"/>
      <c r="FA10" s="109"/>
      <c r="FB10" s="109"/>
      <c r="FC10" s="109"/>
      <c r="FD10" s="109"/>
      <c r="FE10" s="109"/>
      <c r="FF10" s="109"/>
      <c r="FG10" s="109"/>
      <c r="FH10" s="109"/>
      <c r="FI10" s="109"/>
      <c r="FJ10" s="109"/>
      <c r="FK10" s="109"/>
      <c r="FL10" s="109"/>
      <c r="FM10" s="109"/>
      <c r="FN10" s="109"/>
      <c r="FO10" s="109"/>
      <c r="FP10" s="109"/>
      <c r="FQ10" s="109"/>
      <c r="FR10" s="109"/>
      <c r="FS10" s="109"/>
      <c r="FT10" s="109"/>
      <c r="FU10" s="109"/>
      <c r="FV10" s="109"/>
      <c r="FW10" s="109"/>
      <c r="FX10" s="109"/>
      <c r="FY10" s="109"/>
      <c r="FZ10" s="109"/>
      <c r="GA10" s="109"/>
      <c r="GB10" s="109"/>
      <c r="GC10" s="109"/>
      <c r="GD10" s="109"/>
      <c r="GE10" s="109"/>
      <c r="GF10" s="109"/>
      <c r="GG10" s="109"/>
      <c r="GH10" s="109"/>
      <c r="GI10" s="109"/>
      <c r="GJ10" s="109"/>
      <c r="GK10" s="109"/>
      <c r="GL10" s="109"/>
      <c r="GM10" s="109"/>
      <c r="GN10" s="109"/>
      <c r="GO10" s="109"/>
      <c r="GP10" s="109"/>
      <c r="GQ10" s="109"/>
      <c r="GR10" s="109"/>
      <c r="GS10" s="109"/>
      <c r="GT10" s="109"/>
      <c r="GU10" s="109"/>
      <c r="GV10" s="109"/>
      <c r="GW10" s="109"/>
      <c r="GX10" s="109"/>
      <c r="GY10" s="109"/>
      <c r="GZ10" s="109"/>
      <c r="HA10" s="109"/>
      <c r="HB10" s="109"/>
      <c r="HC10" s="109"/>
      <c r="HD10" s="109"/>
      <c r="HE10" s="109"/>
      <c r="HF10" s="109"/>
      <c r="HG10" s="109"/>
      <c r="HH10" s="109"/>
      <c r="HI10" s="109"/>
      <c r="HJ10" s="109"/>
      <c r="HK10" s="109"/>
      <c r="HL10" s="109"/>
      <c r="HM10" s="109"/>
      <c r="HN10" s="109"/>
      <c r="HO10" s="109"/>
      <c r="HP10" s="109"/>
      <c r="HQ10" s="109"/>
      <c r="HR10" s="109"/>
      <c r="HS10" s="109"/>
      <c r="HT10" s="109"/>
      <c r="HU10" s="109"/>
      <c r="HV10" s="109"/>
      <c r="HW10" s="109"/>
      <c r="HX10" s="109"/>
      <c r="HY10" s="109"/>
      <c r="HZ10" s="109"/>
      <c r="IA10" s="109"/>
      <c r="IB10" s="109"/>
      <c r="IC10" s="109"/>
      <c r="ID10" s="109"/>
      <c r="IE10" s="109"/>
      <c r="IF10" s="109"/>
      <c r="IG10" s="109"/>
      <c r="IH10" s="109"/>
      <c r="II10" s="109"/>
      <c r="IJ10" s="109"/>
      <c r="IK10" s="109"/>
      <c r="IL10" s="109"/>
      <c r="IM10" s="109"/>
      <c r="IN10" s="109"/>
      <c r="IO10" s="109"/>
      <c r="IP10" s="109"/>
      <c r="IQ10" s="109"/>
      <c r="IR10" s="109"/>
      <c r="IS10" s="109"/>
    </row>
    <row r="11" spans="1:253" s="120" customFormat="1" ht="12.95" customHeight="1" thickBot="1" x14ac:dyDescent="0.25">
      <c r="A11" s="366">
        <v>2</v>
      </c>
      <c r="B11" s="367" t="s">
        <v>130</v>
      </c>
      <c r="C11" s="370"/>
      <c r="D11" s="370">
        <v>-1245</v>
      </c>
      <c r="E11" s="373"/>
      <c r="F11" s="374"/>
      <c r="G11" s="374"/>
      <c r="H11" s="374"/>
      <c r="I11" s="374"/>
      <c r="J11" s="374"/>
      <c r="K11" s="374"/>
      <c r="L11" s="375"/>
      <c r="M11" s="145"/>
      <c r="N11" s="146"/>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row>
    <row r="12" spans="1:253" s="115" customFormat="1" ht="12.95" customHeight="1" thickBot="1" x14ac:dyDescent="0.25">
      <c r="A12" s="368">
        <v>21</v>
      </c>
      <c r="B12" s="371" t="s">
        <v>24</v>
      </c>
      <c r="C12" s="370" t="s">
        <v>21</v>
      </c>
      <c r="D12" s="359">
        <v>140</v>
      </c>
      <c r="E12" s="364"/>
      <c r="F12" s="371"/>
      <c r="G12" s="371"/>
      <c r="H12" s="371"/>
      <c r="I12" s="371"/>
      <c r="J12" s="371"/>
      <c r="K12" s="371"/>
      <c r="L12" s="372"/>
      <c r="M12" s="741"/>
      <c r="N12" s="742"/>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c r="CX12" s="114"/>
      <c r="CY12" s="114"/>
      <c r="CZ12" s="114"/>
      <c r="DA12" s="114"/>
      <c r="DB12" s="114"/>
      <c r="DC12" s="114"/>
      <c r="DD12" s="114"/>
      <c r="DE12" s="114"/>
      <c r="DF12" s="114"/>
      <c r="DG12" s="114"/>
      <c r="DH12" s="114"/>
      <c r="DI12" s="114"/>
      <c r="DJ12" s="114"/>
      <c r="DK12" s="114"/>
      <c r="DL12" s="114"/>
      <c r="DM12" s="114"/>
      <c r="DN12" s="114"/>
      <c r="DO12" s="114"/>
      <c r="DP12" s="114"/>
      <c r="DQ12" s="114"/>
      <c r="DR12" s="114"/>
      <c r="DS12" s="114"/>
      <c r="DT12" s="114"/>
      <c r="DU12" s="114"/>
      <c r="DV12" s="114"/>
      <c r="DW12" s="114"/>
      <c r="DX12" s="114"/>
      <c r="DY12" s="114"/>
      <c r="DZ12" s="114"/>
      <c r="EA12" s="114"/>
      <c r="EB12" s="114"/>
      <c r="EC12" s="114"/>
      <c r="ED12" s="114"/>
      <c r="EE12" s="114"/>
      <c r="EF12" s="114"/>
      <c r="EG12" s="114"/>
      <c r="EH12" s="114"/>
      <c r="EI12" s="114"/>
      <c r="EJ12" s="114"/>
      <c r="EK12" s="114"/>
      <c r="EL12" s="114"/>
      <c r="EM12" s="114"/>
      <c r="EN12" s="114"/>
      <c r="EO12" s="114"/>
      <c r="EP12" s="114"/>
      <c r="EQ12" s="114"/>
      <c r="ER12" s="114"/>
      <c r="ES12" s="114"/>
      <c r="ET12" s="114"/>
      <c r="EU12" s="114"/>
      <c r="EV12" s="114"/>
      <c r="EW12" s="114"/>
      <c r="EX12" s="114"/>
      <c r="EY12" s="114"/>
      <c r="EZ12" s="114"/>
      <c r="FA12" s="114"/>
      <c r="FB12" s="114"/>
      <c r="FC12" s="114"/>
      <c r="FD12" s="114"/>
      <c r="FE12" s="114"/>
      <c r="FF12" s="114"/>
      <c r="FG12" s="114"/>
      <c r="FH12" s="114"/>
      <c r="FI12" s="114"/>
      <c r="FJ12" s="114"/>
      <c r="FK12" s="114"/>
      <c r="FL12" s="114"/>
      <c r="FM12" s="114"/>
      <c r="FN12" s="114"/>
      <c r="FO12" s="114"/>
      <c r="FP12" s="114"/>
      <c r="FQ12" s="114"/>
      <c r="FR12" s="114"/>
      <c r="FS12" s="114"/>
      <c r="FT12" s="114"/>
      <c r="FU12" s="114"/>
      <c r="FV12" s="114"/>
      <c r="FW12" s="114"/>
      <c r="FX12" s="114"/>
      <c r="FY12" s="114"/>
      <c r="FZ12" s="114"/>
      <c r="GA12" s="114"/>
      <c r="GB12" s="114"/>
      <c r="GC12" s="114"/>
      <c r="GD12" s="114"/>
      <c r="GE12" s="114"/>
      <c r="GF12" s="114"/>
      <c r="GG12" s="114"/>
      <c r="GH12" s="114"/>
      <c r="GI12" s="114"/>
      <c r="GJ12" s="114"/>
      <c r="GK12" s="114"/>
      <c r="GL12" s="114"/>
      <c r="GM12" s="114"/>
      <c r="GN12" s="114"/>
      <c r="GO12" s="114"/>
      <c r="GP12" s="114"/>
      <c r="GQ12" s="114"/>
      <c r="GR12" s="114"/>
      <c r="GS12" s="114"/>
      <c r="GT12" s="114"/>
      <c r="GU12" s="114"/>
      <c r="GV12" s="114"/>
      <c r="GW12" s="114"/>
      <c r="GX12" s="114"/>
      <c r="GY12" s="114"/>
      <c r="GZ12" s="114"/>
      <c r="HA12" s="114"/>
      <c r="HB12" s="114"/>
      <c r="HC12" s="114"/>
      <c r="HD12" s="114"/>
      <c r="HE12" s="114"/>
      <c r="HF12" s="114"/>
      <c r="HG12" s="114"/>
      <c r="HH12" s="114"/>
      <c r="HI12" s="114"/>
      <c r="HJ12" s="114"/>
      <c r="HK12" s="114"/>
      <c r="HL12" s="114"/>
      <c r="HM12" s="114"/>
      <c r="HN12" s="114"/>
      <c r="HO12" s="114"/>
      <c r="HP12" s="114"/>
      <c r="HQ12" s="114"/>
      <c r="HR12" s="114"/>
      <c r="HS12" s="114"/>
      <c r="HT12" s="114"/>
      <c r="HU12" s="114"/>
      <c r="HV12" s="114"/>
      <c r="HW12" s="114"/>
      <c r="HX12" s="114"/>
      <c r="HY12" s="114"/>
      <c r="HZ12" s="114"/>
      <c r="IA12" s="114"/>
      <c r="IB12" s="114"/>
      <c r="IC12" s="114"/>
      <c r="ID12" s="114"/>
      <c r="IE12" s="114"/>
      <c r="IF12" s="114"/>
      <c r="IG12" s="114"/>
      <c r="IH12" s="114"/>
      <c r="II12" s="114"/>
      <c r="IJ12" s="114"/>
      <c r="IK12" s="114"/>
      <c r="IL12" s="114"/>
      <c r="IM12" s="114"/>
      <c r="IN12" s="114"/>
      <c r="IO12" s="114"/>
      <c r="IP12" s="114"/>
      <c r="IQ12" s="114"/>
      <c r="IR12" s="114"/>
      <c r="IS12" s="114"/>
    </row>
    <row r="13" spans="1:253" s="117" customFormat="1" ht="12.95" customHeight="1" thickBot="1" x14ac:dyDescent="0.25">
      <c r="A13" s="368">
        <v>22</v>
      </c>
      <c r="B13" s="371" t="s">
        <v>25</v>
      </c>
      <c r="C13" s="370" t="s">
        <v>21</v>
      </c>
      <c r="D13" s="359">
        <v>0</v>
      </c>
      <c r="E13" s="364"/>
      <c r="F13" s="371"/>
      <c r="G13" s="371"/>
      <c r="H13" s="371"/>
      <c r="I13" s="371"/>
      <c r="J13" s="371"/>
      <c r="K13" s="371"/>
      <c r="L13" s="372"/>
      <c r="M13" s="739"/>
      <c r="N13" s="740"/>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c r="CO13" s="116"/>
      <c r="CP13" s="116"/>
      <c r="CQ13" s="116"/>
      <c r="CR13" s="116"/>
      <c r="CS13" s="116"/>
      <c r="CT13" s="116"/>
      <c r="CU13" s="116"/>
      <c r="CV13" s="116"/>
      <c r="CW13" s="116"/>
      <c r="CX13" s="116"/>
      <c r="CY13" s="116"/>
      <c r="CZ13" s="116"/>
      <c r="DA13" s="116"/>
      <c r="DB13" s="116"/>
      <c r="DC13" s="116"/>
      <c r="DD13" s="116"/>
      <c r="DE13" s="116"/>
      <c r="DF13" s="116"/>
      <c r="DG13" s="116"/>
      <c r="DH13" s="116"/>
      <c r="DI13" s="116"/>
      <c r="DJ13" s="116"/>
      <c r="DK13" s="116"/>
      <c r="DL13" s="116"/>
      <c r="DM13" s="116"/>
      <c r="DN13" s="116"/>
      <c r="DO13" s="116"/>
      <c r="DP13" s="116"/>
      <c r="DQ13" s="116"/>
      <c r="DR13" s="116"/>
      <c r="DS13" s="116"/>
      <c r="DT13" s="116"/>
      <c r="DU13" s="116"/>
      <c r="DV13" s="116"/>
      <c r="DW13" s="116"/>
      <c r="DX13" s="116"/>
      <c r="DY13" s="116"/>
      <c r="DZ13" s="116"/>
      <c r="EA13" s="116"/>
      <c r="EB13" s="116"/>
      <c r="EC13" s="116"/>
      <c r="ED13" s="116"/>
      <c r="EE13" s="116"/>
      <c r="EF13" s="116"/>
      <c r="EG13" s="116"/>
      <c r="EH13" s="116"/>
      <c r="EI13" s="116"/>
      <c r="EJ13" s="116"/>
      <c r="EK13" s="116"/>
      <c r="EL13" s="116"/>
      <c r="EM13" s="116"/>
      <c r="EN13" s="116"/>
      <c r="EO13" s="116"/>
      <c r="EP13" s="116"/>
      <c r="EQ13" s="116"/>
      <c r="ER13" s="116"/>
      <c r="ES13" s="116"/>
      <c r="ET13" s="116"/>
      <c r="EU13" s="116"/>
      <c r="EV13" s="116"/>
      <c r="EW13" s="116"/>
      <c r="EX13" s="116"/>
      <c r="EY13" s="116"/>
      <c r="EZ13" s="116"/>
      <c r="FA13" s="116"/>
      <c r="FB13" s="116"/>
      <c r="FC13" s="116"/>
      <c r="FD13" s="116"/>
      <c r="FE13" s="116"/>
      <c r="FF13" s="116"/>
      <c r="FG13" s="116"/>
      <c r="FH13" s="116"/>
      <c r="FI13" s="116"/>
      <c r="FJ13" s="116"/>
      <c r="FK13" s="116"/>
      <c r="FL13" s="116"/>
      <c r="FM13" s="116"/>
      <c r="FN13" s="116"/>
      <c r="FO13" s="116"/>
      <c r="FP13" s="116"/>
      <c r="FQ13" s="116"/>
      <c r="FR13" s="116"/>
      <c r="FS13" s="116"/>
      <c r="FT13" s="116"/>
      <c r="FU13" s="116"/>
      <c r="FV13" s="116"/>
      <c r="FW13" s="116"/>
      <c r="FX13" s="116"/>
      <c r="FY13" s="116"/>
      <c r="FZ13" s="116"/>
      <c r="GA13" s="116"/>
      <c r="GB13" s="116"/>
      <c r="GC13" s="116"/>
      <c r="GD13" s="116"/>
      <c r="GE13" s="116"/>
      <c r="GF13" s="116"/>
      <c r="GG13" s="116"/>
      <c r="GH13" s="116"/>
      <c r="GI13" s="116"/>
      <c r="GJ13" s="116"/>
      <c r="GK13" s="116"/>
      <c r="GL13" s="116"/>
      <c r="GM13" s="116"/>
      <c r="GN13" s="116"/>
      <c r="GO13" s="116"/>
      <c r="GP13" s="116"/>
      <c r="GQ13" s="116"/>
      <c r="GR13" s="116"/>
      <c r="GS13" s="116"/>
      <c r="GT13" s="116"/>
      <c r="GU13" s="116"/>
      <c r="GV13" s="116"/>
      <c r="GW13" s="116"/>
      <c r="GX13" s="116"/>
      <c r="GY13" s="116"/>
      <c r="GZ13" s="116"/>
      <c r="HA13" s="116"/>
      <c r="HB13" s="116"/>
      <c r="HC13" s="116"/>
      <c r="HD13" s="116"/>
      <c r="HE13" s="116"/>
      <c r="HF13" s="116"/>
      <c r="HG13" s="116"/>
      <c r="HH13" s="116"/>
      <c r="HI13" s="116"/>
      <c r="HJ13" s="116"/>
      <c r="HK13" s="116"/>
      <c r="HL13" s="116"/>
      <c r="HM13" s="116"/>
      <c r="HN13" s="116"/>
      <c r="HO13" s="116"/>
      <c r="HP13" s="116"/>
      <c r="HQ13" s="116"/>
      <c r="HR13" s="116"/>
      <c r="HS13" s="116"/>
      <c r="HT13" s="116"/>
      <c r="HU13" s="116"/>
      <c r="HV13" s="116"/>
      <c r="HW13" s="116"/>
      <c r="HX13" s="116"/>
      <c r="HY13" s="116"/>
      <c r="HZ13" s="116"/>
      <c r="IA13" s="116"/>
      <c r="IB13" s="116"/>
      <c r="IC13" s="116"/>
      <c r="ID13" s="116"/>
      <c r="IE13" s="116"/>
      <c r="IF13" s="116"/>
      <c r="IG13" s="116"/>
      <c r="IH13" s="116"/>
      <c r="II13" s="116"/>
      <c r="IJ13" s="116"/>
      <c r="IK13" s="116"/>
      <c r="IL13" s="116"/>
      <c r="IM13" s="116"/>
      <c r="IN13" s="116"/>
      <c r="IO13" s="116"/>
      <c r="IP13" s="116"/>
      <c r="IQ13" s="116"/>
      <c r="IR13" s="116"/>
      <c r="IS13" s="116"/>
    </row>
    <row r="14" spans="1:253" s="117" customFormat="1" ht="12.95" customHeight="1" thickBot="1" x14ac:dyDescent="0.25">
      <c r="A14" s="368">
        <v>23</v>
      </c>
      <c r="B14" s="371" t="s">
        <v>26</v>
      </c>
      <c r="C14" s="370" t="s">
        <v>19</v>
      </c>
      <c r="D14" s="359">
        <v>0</v>
      </c>
      <c r="E14" s="364"/>
      <c r="F14" s="371"/>
      <c r="G14" s="371"/>
      <c r="H14" s="371"/>
      <c r="I14" s="371"/>
      <c r="J14" s="371"/>
      <c r="K14" s="371"/>
      <c r="L14" s="372"/>
      <c r="M14" s="739"/>
      <c r="N14" s="740"/>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c r="DY14" s="116"/>
      <c r="DZ14" s="116"/>
      <c r="EA14" s="116"/>
      <c r="EB14" s="116"/>
      <c r="EC14" s="116"/>
      <c r="ED14" s="116"/>
      <c r="EE14" s="116"/>
      <c r="EF14" s="116"/>
      <c r="EG14" s="116"/>
      <c r="EH14" s="116"/>
      <c r="EI14" s="116"/>
      <c r="EJ14" s="116"/>
      <c r="EK14" s="116"/>
      <c r="EL14" s="116"/>
      <c r="EM14" s="116"/>
      <c r="EN14" s="116"/>
      <c r="EO14" s="116"/>
      <c r="EP14" s="116"/>
      <c r="EQ14" s="116"/>
      <c r="ER14" s="116"/>
      <c r="ES14" s="116"/>
      <c r="ET14" s="116"/>
      <c r="EU14" s="116"/>
      <c r="EV14" s="116"/>
      <c r="EW14" s="116"/>
      <c r="EX14" s="116"/>
      <c r="EY14" s="116"/>
      <c r="EZ14" s="116"/>
      <c r="FA14" s="116"/>
      <c r="FB14" s="116"/>
      <c r="FC14" s="116"/>
      <c r="FD14" s="116"/>
      <c r="FE14" s="116"/>
      <c r="FF14" s="116"/>
      <c r="FG14" s="116"/>
      <c r="FH14" s="116"/>
      <c r="FI14" s="116"/>
      <c r="FJ14" s="116"/>
      <c r="FK14" s="116"/>
      <c r="FL14" s="116"/>
      <c r="FM14" s="116"/>
      <c r="FN14" s="116"/>
      <c r="FO14" s="116"/>
      <c r="FP14" s="116"/>
      <c r="FQ14" s="116"/>
      <c r="FR14" s="116"/>
      <c r="FS14" s="116"/>
      <c r="FT14" s="116"/>
      <c r="FU14" s="116"/>
      <c r="FV14" s="116"/>
      <c r="FW14" s="116"/>
      <c r="FX14" s="116"/>
      <c r="FY14" s="116"/>
      <c r="FZ14" s="116"/>
      <c r="GA14" s="116"/>
      <c r="GB14" s="116"/>
      <c r="GC14" s="116"/>
      <c r="GD14" s="116"/>
      <c r="GE14" s="116"/>
      <c r="GF14" s="116"/>
      <c r="GG14" s="116"/>
      <c r="GH14" s="116"/>
      <c r="GI14" s="116"/>
      <c r="GJ14" s="116"/>
      <c r="GK14" s="116"/>
      <c r="GL14" s="116"/>
      <c r="GM14" s="116"/>
      <c r="GN14" s="116"/>
      <c r="GO14" s="116"/>
      <c r="GP14" s="116"/>
      <c r="GQ14" s="116"/>
      <c r="GR14" s="116"/>
      <c r="GS14" s="116"/>
      <c r="GT14" s="116"/>
      <c r="GU14" s="116"/>
      <c r="GV14" s="116"/>
      <c r="GW14" s="116"/>
      <c r="GX14" s="116"/>
      <c r="GY14" s="116"/>
      <c r="GZ14" s="116"/>
      <c r="HA14" s="116"/>
      <c r="HB14" s="116"/>
      <c r="HC14" s="116"/>
      <c r="HD14" s="116"/>
      <c r="HE14" s="116"/>
      <c r="HF14" s="116"/>
      <c r="HG14" s="116"/>
      <c r="HH14" s="116"/>
      <c r="HI14" s="116"/>
      <c r="HJ14" s="116"/>
      <c r="HK14" s="116"/>
      <c r="HL14" s="116"/>
      <c r="HM14" s="116"/>
      <c r="HN14" s="116"/>
      <c r="HO14" s="116"/>
      <c r="HP14" s="116"/>
      <c r="HQ14" s="116"/>
      <c r="HR14" s="116"/>
      <c r="HS14" s="116"/>
      <c r="HT14" s="116"/>
      <c r="HU14" s="116"/>
      <c r="HV14" s="116"/>
      <c r="HW14" s="116"/>
      <c r="HX14" s="116"/>
      <c r="HY14" s="116"/>
      <c r="HZ14" s="116"/>
      <c r="IA14" s="116"/>
      <c r="IB14" s="116"/>
      <c r="IC14" s="116"/>
      <c r="ID14" s="116"/>
      <c r="IE14" s="116"/>
      <c r="IF14" s="116"/>
      <c r="IG14" s="116"/>
      <c r="IH14" s="116"/>
      <c r="II14" s="116"/>
      <c r="IJ14" s="116"/>
      <c r="IK14" s="116"/>
      <c r="IL14" s="116"/>
      <c r="IM14" s="116"/>
      <c r="IN14" s="116"/>
      <c r="IO14" s="116"/>
      <c r="IP14" s="116"/>
      <c r="IQ14" s="116"/>
      <c r="IR14" s="116"/>
      <c r="IS14" s="116"/>
    </row>
    <row r="15" spans="1:253" s="117" customFormat="1" ht="12.95" customHeight="1" thickBot="1" x14ac:dyDescent="0.25">
      <c r="A15" s="368">
        <v>24</v>
      </c>
      <c r="B15" s="371" t="s">
        <v>27</v>
      </c>
      <c r="C15" s="370" t="s">
        <v>21</v>
      </c>
      <c r="D15" s="359">
        <v>0</v>
      </c>
      <c r="E15" s="364"/>
      <c r="F15" s="371"/>
      <c r="G15" s="371"/>
      <c r="H15" s="371"/>
      <c r="I15" s="371"/>
      <c r="J15" s="371"/>
      <c r="K15" s="371"/>
      <c r="L15" s="372"/>
      <c r="M15" s="739"/>
      <c r="N15" s="740"/>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c r="CV15" s="116"/>
      <c r="CW15" s="116"/>
      <c r="CX15" s="116"/>
      <c r="CY15" s="116"/>
      <c r="CZ15" s="116"/>
      <c r="DA15" s="116"/>
      <c r="DB15" s="116"/>
      <c r="DC15" s="116"/>
      <c r="DD15" s="116"/>
      <c r="DE15" s="116"/>
      <c r="DF15" s="116"/>
      <c r="DG15" s="116"/>
      <c r="DH15" s="116"/>
      <c r="DI15" s="116"/>
      <c r="DJ15" s="116"/>
      <c r="DK15" s="116"/>
      <c r="DL15" s="116"/>
      <c r="DM15" s="116"/>
      <c r="DN15" s="116"/>
      <c r="DO15" s="116"/>
      <c r="DP15" s="116"/>
      <c r="DQ15" s="116"/>
      <c r="DR15" s="116"/>
      <c r="DS15" s="116"/>
      <c r="DT15" s="116"/>
      <c r="DU15" s="116"/>
      <c r="DV15" s="116"/>
      <c r="DW15" s="116"/>
      <c r="DX15" s="116"/>
      <c r="DY15" s="116"/>
      <c r="DZ15" s="116"/>
      <c r="EA15" s="116"/>
      <c r="EB15" s="116"/>
      <c r="EC15" s="116"/>
      <c r="ED15" s="116"/>
      <c r="EE15" s="116"/>
      <c r="EF15" s="116"/>
      <c r="EG15" s="116"/>
      <c r="EH15" s="116"/>
      <c r="EI15" s="116"/>
      <c r="EJ15" s="116"/>
      <c r="EK15" s="116"/>
      <c r="EL15" s="116"/>
      <c r="EM15" s="116"/>
      <c r="EN15" s="116"/>
      <c r="EO15" s="116"/>
      <c r="EP15" s="116"/>
      <c r="EQ15" s="116"/>
      <c r="ER15" s="116"/>
      <c r="ES15" s="116"/>
      <c r="ET15" s="116"/>
      <c r="EU15" s="116"/>
      <c r="EV15" s="116"/>
      <c r="EW15" s="116"/>
      <c r="EX15" s="116"/>
      <c r="EY15" s="116"/>
      <c r="EZ15" s="116"/>
      <c r="FA15" s="116"/>
      <c r="FB15" s="116"/>
      <c r="FC15" s="116"/>
      <c r="FD15" s="116"/>
      <c r="FE15" s="116"/>
      <c r="FF15" s="116"/>
      <c r="FG15" s="116"/>
      <c r="FH15" s="116"/>
      <c r="FI15" s="116"/>
      <c r="FJ15" s="116"/>
      <c r="FK15" s="116"/>
      <c r="FL15" s="116"/>
      <c r="FM15" s="116"/>
      <c r="FN15" s="116"/>
      <c r="FO15" s="116"/>
      <c r="FP15" s="116"/>
      <c r="FQ15" s="116"/>
      <c r="FR15" s="116"/>
      <c r="FS15" s="116"/>
      <c r="FT15" s="116"/>
      <c r="FU15" s="116"/>
      <c r="FV15" s="116"/>
      <c r="FW15" s="116"/>
      <c r="FX15" s="116"/>
      <c r="FY15" s="116"/>
      <c r="FZ15" s="116"/>
      <c r="GA15" s="116"/>
      <c r="GB15" s="116"/>
      <c r="GC15" s="116"/>
      <c r="GD15" s="116"/>
      <c r="GE15" s="116"/>
      <c r="GF15" s="116"/>
      <c r="GG15" s="116"/>
      <c r="GH15" s="116"/>
      <c r="GI15" s="116"/>
      <c r="GJ15" s="116"/>
      <c r="GK15" s="116"/>
      <c r="GL15" s="116"/>
      <c r="GM15" s="116"/>
      <c r="GN15" s="116"/>
      <c r="GO15" s="116"/>
      <c r="GP15" s="116"/>
      <c r="GQ15" s="116"/>
      <c r="GR15" s="116"/>
      <c r="GS15" s="116"/>
      <c r="GT15" s="116"/>
      <c r="GU15" s="116"/>
      <c r="GV15" s="116"/>
      <c r="GW15" s="116"/>
      <c r="GX15" s="116"/>
      <c r="GY15" s="116"/>
      <c r="GZ15" s="116"/>
      <c r="HA15" s="116"/>
      <c r="HB15" s="116"/>
      <c r="HC15" s="116"/>
      <c r="HD15" s="116"/>
      <c r="HE15" s="116"/>
      <c r="HF15" s="116"/>
      <c r="HG15" s="116"/>
      <c r="HH15" s="116"/>
      <c r="HI15" s="116"/>
      <c r="HJ15" s="116"/>
      <c r="HK15" s="116"/>
      <c r="HL15" s="116"/>
      <c r="HM15" s="116"/>
      <c r="HN15" s="116"/>
      <c r="HO15" s="116"/>
      <c r="HP15" s="116"/>
      <c r="HQ15" s="116"/>
      <c r="HR15" s="116"/>
      <c r="HS15" s="116"/>
      <c r="HT15" s="116"/>
      <c r="HU15" s="116"/>
      <c r="HV15" s="116"/>
      <c r="HW15" s="116"/>
      <c r="HX15" s="116"/>
      <c r="HY15" s="116"/>
      <c r="HZ15" s="116"/>
      <c r="IA15" s="116"/>
      <c r="IB15" s="116"/>
      <c r="IC15" s="116"/>
      <c r="ID15" s="116"/>
      <c r="IE15" s="116"/>
      <c r="IF15" s="116"/>
      <c r="IG15" s="116"/>
      <c r="IH15" s="116"/>
      <c r="II15" s="116"/>
      <c r="IJ15" s="116"/>
      <c r="IK15" s="116"/>
      <c r="IL15" s="116"/>
      <c r="IM15" s="116"/>
      <c r="IN15" s="116"/>
      <c r="IO15" s="116"/>
      <c r="IP15" s="116"/>
      <c r="IQ15" s="116"/>
      <c r="IR15" s="116"/>
      <c r="IS15" s="116"/>
    </row>
    <row r="16" spans="1:253" s="117" customFormat="1" ht="12.95" customHeight="1" thickBot="1" x14ac:dyDescent="0.25">
      <c r="A16" s="368">
        <v>25</v>
      </c>
      <c r="B16" s="371" t="s">
        <v>28</v>
      </c>
      <c r="C16" s="370" t="s">
        <v>21</v>
      </c>
      <c r="D16" s="359">
        <v>11</v>
      </c>
      <c r="E16" s="364"/>
      <c r="F16" s="371"/>
      <c r="G16" s="371"/>
      <c r="H16" s="371"/>
      <c r="I16" s="371"/>
      <c r="J16" s="371"/>
      <c r="K16" s="371"/>
      <c r="L16" s="372"/>
      <c r="M16" s="739"/>
      <c r="N16" s="740"/>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c r="CX16" s="116"/>
      <c r="CY16" s="116"/>
      <c r="CZ16" s="116"/>
      <c r="DA16" s="116"/>
      <c r="DB16" s="116"/>
      <c r="DC16" s="116"/>
      <c r="DD16" s="116"/>
      <c r="DE16" s="116"/>
      <c r="DF16" s="116"/>
      <c r="DG16" s="116"/>
      <c r="DH16" s="116"/>
      <c r="DI16" s="116"/>
      <c r="DJ16" s="116"/>
      <c r="DK16" s="116"/>
      <c r="DL16" s="116"/>
      <c r="DM16" s="116"/>
      <c r="DN16" s="116"/>
      <c r="DO16" s="116"/>
      <c r="DP16" s="116"/>
      <c r="DQ16" s="116"/>
      <c r="DR16" s="116"/>
      <c r="DS16" s="116"/>
      <c r="DT16" s="116"/>
      <c r="DU16" s="116"/>
      <c r="DV16" s="116"/>
      <c r="DW16" s="116"/>
      <c r="DX16" s="116"/>
      <c r="DY16" s="116"/>
      <c r="DZ16" s="116"/>
      <c r="EA16" s="116"/>
      <c r="EB16" s="116"/>
      <c r="EC16" s="116"/>
      <c r="ED16" s="116"/>
      <c r="EE16" s="116"/>
      <c r="EF16" s="116"/>
      <c r="EG16" s="116"/>
      <c r="EH16" s="116"/>
      <c r="EI16" s="116"/>
      <c r="EJ16" s="116"/>
      <c r="EK16" s="116"/>
      <c r="EL16" s="116"/>
      <c r="EM16" s="116"/>
      <c r="EN16" s="116"/>
      <c r="EO16" s="116"/>
      <c r="EP16" s="116"/>
      <c r="EQ16" s="116"/>
      <c r="ER16" s="116"/>
      <c r="ES16" s="116"/>
      <c r="ET16" s="116"/>
      <c r="EU16" s="116"/>
      <c r="EV16" s="116"/>
      <c r="EW16" s="116"/>
      <c r="EX16" s="116"/>
      <c r="EY16" s="116"/>
      <c r="EZ16" s="116"/>
      <c r="FA16" s="116"/>
      <c r="FB16" s="116"/>
      <c r="FC16" s="116"/>
      <c r="FD16" s="116"/>
      <c r="FE16" s="116"/>
      <c r="FF16" s="116"/>
      <c r="FG16" s="116"/>
      <c r="FH16" s="116"/>
      <c r="FI16" s="116"/>
      <c r="FJ16" s="116"/>
      <c r="FK16" s="116"/>
      <c r="FL16" s="116"/>
      <c r="FM16" s="116"/>
      <c r="FN16" s="116"/>
      <c r="FO16" s="116"/>
      <c r="FP16" s="116"/>
      <c r="FQ16" s="116"/>
      <c r="FR16" s="116"/>
      <c r="FS16" s="116"/>
      <c r="FT16" s="116"/>
      <c r="FU16" s="116"/>
      <c r="FV16" s="116"/>
      <c r="FW16" s="116"/>
      <c r="FX16" s="116"/>
      <c r="FY16" s="116"/>
      <c r="FZ16" s="116"/>
      <c r="GA16" s="116"/>
      <c r="GB16" s="116"/>
      <c r="GC16" s="116"/>
      <c r="GD16" s="116"/>
      <c r="GE16" s="116"/>
      <c r="GF16" s="116"/>
      <c r="GG16" s="116"/>
      <c r="GH16" s="116"/>
      <c r="GI16" s="116"/>
      <c r="GJ16" s="116"/>
      <c r="GK16" s="116"/>
      <c r="GL16" s="116"/>
      <c r="GM16" s="116"/>
      <c r="GN16" s="116"/>
      <c r="GO16" s="116"/>
      <c r="GP16" s="116"/>
      <c r="GQ16" s="116"/>
      <c r="GR16" s="116"/>
      <c r="GS16" s="116"/>
      <c r="GT16" s="116"/>
      <c r="GU16" s="116"/>
      <c r="GV16" s="116"/>
      <c r="GW16" s="116"/>
      <c r="GX16" s="116"/>
      <c r="GY16" s="116"/>
      <c r="GZ16" s="116"/>
      <c r="HA16" s="116"/>
      <c r="HB16" s="116"/>
      <c r="HC16" s="116"/>
      <c r="HD16" s="116"/>
      <c r="HE16" s="116"/>
      <c r="HF16" s="116"/>
      <c r="HG16" s="116"/>
      <c r="HH16" s="116"/>
      <c r="HI16" s="116"/>
      <c r="HJ16" s="116"/>
      <c r="HK16" s="116"/>
      <c r="HL16" s="116"/>
      <c r="HM16" s="116"/>
      <c r="HN16" s="116"/>
      <c r="HO16" s="116"/>
      <c r="HP16" s="116"/>
      <c r="HQ16" s="116"/>
      <c r="HR16" s="116"/>
      <c r="HS16" s="116"/>
      <c r="HT16" s="116"/>
      <c r="HU16" s="116"/>
      <c r="HV16" s="116"/>
      <c r="HW16" s="116"/>
      <c r="HX16" s="116"/>
      <c r="HY16" s="116"/>
      <c r="HZ16" s="116"/>
      <c r="IA16" s="116"/>
      <c r="IB16" s="116"/>
      <c r="IC16" s="116"/>
      <c r="ID16" s="116"/>
      <c r="IE16" s="116"/>
      <c r="IF16" s="116"/>
      <c r="IG16" s="116"/>
      <c r="IH16" s="116"/>
      <c r="II16" s="116"/>
      <c r="IJ16" s="116"/>
      <c r="IK16" s="116"/>
      <c r="IL16" s="116"/>
      <c r="IM16" s="116"/>
      <c r="IN16" s="116"/>
      <c r="IO16" s="116"/>
      <c r="IP16" s="116"/>
      <c r="IQ16" s="116"/>
      <c r="IR16" s="116"/>
      <c r="IS16" s="116"/>
    </row>
    <row r="17" spans="1:253" s="117" customFormat="1" ht="12.95" customHeight="1" thickBot="1" x14ac:dyDescent="0.25">
      <c r="A17" s="368">
        <v>26</v>
      </c>
      <c r="B17" s="371" t="s">
        <v>197</v>
      </c>
      <c r="C17" s="370" t="s">
        <v>21</v>
      </c>
      <c r="D17" s="359">
        <v>782</v>
      </c>
      <c r="E17" s="364"/>
      <c r="F17" s="371"/>
      <c r="G17" s="371"/>
      <c r="H17" s="371"/>
      <c r="I17" s="371"/>
      <c r="J17" s="371"/>
      <c r="K17" s="371"/>
      <c r="L17" s="372"/>
      <c r="M17" s="739"/>
      <c r="N17" s="740"/>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116"/>
      <c r="EH17" s="116"/>
      <c r="EI17" s="116"/>
      <c r="EJ17" s="116"/>
      <c r="EK17" s="116"/>
      <c r="EL17" s="116"/>
      <c r="EM17" s="116"/>
      <c r="EN17" s="116"/>
      <c r="EO17" s="116"/>
      <c r="EP17" s="116"/>
      <c r="EQ17" s="116"/>
      <c r="ER17" s="116"/>
      <c r="ES17" s="116"/>
      <c r="ET17" s="116"/>
      <c r="EU17" s="116"/>
      <c r="EV17" s="116"/>
      <c r="EW17" s="116"/>
      <c r="EX17" s="116"/>
      <c r="EY17" s="116"/>
      <c r="EZ17" s="116"/>
      <c r="FA17" s="116"/>
      <c r="FB17" s="116"/>
      <c r="FC17" s="116"/>
      <c r="FD17" s="116"/>
      <c r="FE17" s="116"/>
      <c r="FF17" s="116"/>
      <c r="FG17" s="116"/>
      <c r="FH17" s="116"/>
      <c r="FI17" s="116"/>
      <c r="FJ17" s="116"/>
      <c r="FK17" s="116"/>
      <c r="FL17" s="116"/>
      <c r="FM17" s="116"/>
      <c r="FN17" s="116"/>
      <c r="FO17" s="116"/>
      <c r="FP17" s="116"/>
      <c r="FQ17" s="116"/>
      <c r="FR17" s="116"/>
      <c r="FS17" s="116"/>
      <c r="FT17" s="116"/>
      <c r="FU17" s="116"/>
      <c r="FV17" s="116"/>
      <c r="FW17" s="116"/>
      <c r="FX17" s="116"/>
      <c r="FY17" s="116"/>
      <c r="FZ17" s="116"/>
      <c r="GA17" s="116"/>
      <c r="GB17" s="116"/>
      <c r="GC17" s="116"/>
      <c r="GD17" s="116"/>
      <c r="GE17" s="116"/>
      <c r="GF17" s="116"/>
      <c r="GG17" s="116"/>
      <c r="GH17" s="116"/>
      <c r="GI17" s="116"/>
      <c r="GJ17" s="116"/>
      <c r="GK17" s="116"/>
      <c r="GL17" s="116"/>
      <c r="GM17" s="116"/>
      <c r="GN17" s="116"/>
      <c r="GO17" s="116"/>
      <c r="GP17" s="116"/>
      <c r="GQ17" s="116"/>
      <c r="GR17" s="116"/>
      <c r="GS17" s="116"/>
      <c r="GT17" s="116"/>
      <c r="GU17" s="116"/>
      <c r="GV17" s="116"/>
      <c r="GW17" s="116"/>
      <c r="GX17" s="116"/>
      <c r="GY17" s="116"/>
      <c r="GZ17" s="116"/>
      <c r="HA17" s="116"/>
      <c r="HB17" s="116"/>
      <c r="HC17" s="116"/>
      <c r="HD17" s="116"/>
      <c r="HE17" s="116"/>
      <c r="HF17" s="116"/>
      <c r="HG17" s="116"/>
      <c r="HH17" s="116"/>
      <c r="HI17" s="116"/>
      <c r="HJ17" s="116"/>
      <c r="HK17" s="116"/>
      <c r="HL17" s="116"/>
      <c r="HM17" s="116"/>
      <c r="HN17" s="116"/>
      <c r="HO17" s="116"/>
      <c r="HP17" s="116"/>
      <c r="HQ17" s="116"/>
      <c r="HR17" s="116"/>
      <c r="HS17" s="116"/>
      <c r="HT17" s="116"/>
      <c r="HU17" s="116"/>
      <c r="HV17" s="116"/>
      <c r="HW17" s="116"/>
      <c r="HX17" s="116"/>
      <c r="HY17" s="116"/>
      <c r="HZ17" s="116"/>
      <c r="IA17" s="116"/>
      <c r="IB17" s="116"/>
      <c r="IC17" s="116"/>
      <c r="ID17" s="116"/>
      <c r="IE17" s="116"/>
      <c r="IF17" s="116"/>
      <c r="IG17" s="116"/>
      <c r="IH17" s="116"/>
      <c r="II17" s="116"/>
      <c r="IJ17" s="116"/>
      <c r="IK17" s="116"/>
      <c r="IL17" s="116"/>
      <c r="IM17" s="116"/>
      <c r="IN17" s="116"/>
      <c r="IO17" s="116"/>
      <c r="IP17" s="116"/>
      <c r="IQ17" s="116"/>
      <c r="IR17" s="116"/>
      <c r="IS17" s="116"/>
    </row>
    <row r="18" spans="1:253" s="117" customFormat="1" ht="12.95" customHeight="1" thickBot="1" x14ac:dyDescent="0.25">
      <c r="A18" s="368">
        <v>261</v>
      </c>
      <c r="B18" s="369" t="s">
        <v>137</v>
      </c>
      <c r="C18" s="367" t="s">
        <v>21</v>
      </c>
      <c r="D18" s="359">
        <v>624</v>
      </c>
      <c r="E18" s="364"/>
      <c r="F18" s="371"/>
      <c r="G18" s="371"/>
      <c r="H18" s="371"/>
      <c r="I18" s="371"/>
      <c r="J18" s="371"/>
      <c r="K18" s="371"/>
      <c r="L18" s="372"/>
      <c r="M18" s="739"/>
      <c r="N18" s="740"/>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c r="CV18" s="116"/>
      <c r="CW18" s="116"/>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c r="DY18" s="116"/>
      <c r="DZ18" s="116"/>
      <c r="EA18" s="116"/>
      <c r="EB18" s="116"/>
      <c r="EC18" s="116"/>
      <c r="ED18" s="116"/>
      <c r="EE18" s="116"/>
      <c r="EF18" s="116"/>
      <c r="EG18" s="116"/>
      <c r="EH18" s="116"/>
      <c r="EI18" s="116"/>
      <c r="EJ18" s="116"/>
      <c r="EK18" s="116"/>
      <c r="EL18" s="116"/>
      <c r="EM18" s="116"/>
      <c r="EN18" s="116"/>
      <c r="EO18" s="116"/>
      <c r="EP18" s="116"/>
      <c r="EQ18" s="116"/>
      <c r="ER18" s="116"/>
      <c r="ES18" s="116"/>
      <c r="ET18" s="116"/>
      <c r="EU18" s="116"/>
      <c r="EV18" s="116"/>
      <c r="EW18" s="116"/>
      <c r="EX18" s="116"/>
      <c r="EY18" s="116"/>
      <c r="EZ18" s="116"/>
      <c r="FA18" s="116"/>
      <c r="FB18" s="116"/>
      <c r="FC18" s="116"/>
      <c r="FD18" s="116"/>
      <c r="FE18" s="116"/>
      <c r="FF18" s="116"/>
      <c r="FG18" s="116"/>
      <c r="FH18" s="116"/>
      <c r="FI18" s="116"/>
      <c r="FJ18" s="116"/>
      <c r="FK18" s="116"/>
      <c r="FL18" s="116"/>
      <c r="FM18" s="116"/>
      <c r="FN18" s="116"/>
      <c r="FO18" s="116"/>
      <c r="FP18" s="116"/>
      <c r="FQ18" s="116"/>
      <c r="FR18" s="116"/>
      <c r="FS18" s="116"/>
      <c r="FT18" s="116"/>
      <c r="FU18" s="116"/>
      <c r="FV18" s="116"/>
      <c r="FW18" s="116"/>
      <c r="FX18" s="116"/>
      <c r="FY18" s="116"/>
      <c r="FZ18" s="116"/>
      <c r="GA18" s="116"/>
      <c r="GB18" s="116"/>
      <c r="GC18" s="116"/>
      <c r="GD18" s="116"/>
      <c r="GE18" s="116"/>
      <c r="GF18" s="116"/>
      <c r="GG18" s="116"/>
      <c r="GH18" s="116"/>
      <c r="GI18" s="116"/>
      <c r="GJ18" s="116"/>
      <c r="GK18" s="116"/>
      <c r="GL18" s="116"/>
      <c r="GM18" s="116"/>
      <c r="GN18" s="116"/>
      <c r="GO18" s="116"/>
      <c r="GP18" s="116"/>
      <c r="GQ18" s="116"/>
      <c r="GR18" s="116"/>
      <c r="GS18" s="116"/>
      <c r="GT18" s="116"/>
      <c r="GU18" s="116"/>
      <c r="GV18" s="116"/>
      <c r="GW18" s="116"/>
      <c r="GX18" s="116"/>
      <c r="GY18" s="116"/>
      <c r="GZ18" s="116"/>
      <c r="HA18" s="116"/>
      <c r="HB18" s="116"/>
      <c r="HC18" s="116"/>
      <c r="HD18" s="116"/>
      <c r="HE18" s="116"/>
      <c r="HF18" s="116"/>
      <c r="HG18" s="116"/>
      <c r="HH18" s="116"/>
      <c r="HI18" s="116"/>
      <c r="HJ18" s="116"/>
      <c r="HK18" s="116"/>
      <c r="HL18" s="116"/>
      <c r="HM18" s="116"/>
      <c r="HN18" s="116"/>
      <c r="HO18" s="116"/>
      <c r="HP18" s="116"/>
      <c r="HQ18" s="116"/>
      <c r="HR18" s="116"/>
      <c r="HS18" s="116"/>
      <c r="HT18" s="116"/>
      <c r="HU18" s="116"/>
      <c r="HV18" s="116"/>
      <c r="HW18" s="116"/>
      <c r="HX18" s="116"/>
      <c r="HY18" s="116"/>
      <c r="HZ18" s="116"/>
      <c r="IA18" s="116"/>
      <c r="IB18" s="116"/>
      <c r="IC18" s="116"/>
      <c r="ID18" s="116"/>
      <c r="IE18" s="116"/>
      <c r="IF18" s="116"/>
      <c r="IG18" s="116"/>
      <c r="IH18" s="116"/>
      <c r="II18" s="116"/>
      <c r="IJ18" s="116"/>
      <c r="IK18" s="116"/>
      <c r="IL18" s="116"/>
      <c r="IM18" s="116"/>
      <c r="IN18" s="116"/>
      <c r="IO18" s="116"/>
      <c r="IP18" s="116"/>
      <c r="IQ18" s="116"/>
      <c r="IR18" s="116"/>
      <c r="IS18" s="116"/>
    </row>
    <row r="19" spans="1:253" s="117" customFormat="1" ht="12.95" customHeight="1" thickBot="1" x14ac:dyDescent="0.25">
      <c r="A19" s="368">
        <v>262</v>
      </c>
      <c r="B19" s="371" t="s">
        <v>74</v>
      </c>
      <c r="C19" s="367" t="s">
        <v>21</v>
      </c>
      <c r="D19" s="359">
        <v>0</v>
      </c>
      <c r="E19" s="364"/>
      <c r="F19" s="371"/>
      <c r="G19" s="371"/>
      <c r="H19" s="371"/>
      <c r="I19" s="371"/>
      <c r="J19" s="371"/>
      <c r="K19" s="371"/>
      <c r="L19" s="372"/>
      <c r="M19" s="739"/>
      <c r="N19" s="740"/>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c r="CV19" s="116"/>
      <c r="CW19" s="116"/>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c r="DY19" s="116"/>
      <c r="DZ19" s="116"/>
      <c r="EA19" s="116"/>
      <c r="EB19" s="116"/>
      <c r="EC19" s="116"/>
      <c r="ED19" s="116"/>
      <c r="EE19" s="116"/>
      <c r="EF19" s="116"/>
      <c r="EG19" s="116"/>
      <c r="EH19" s="116"/>
      <c r="EI19" s="116"/>
      <c r="EJ19" s="116"/>
      <c r="EK19" s="116"/>
      <c r="EL19" s="116"/>
      <c r="EM19" s="116"/>
      <c r="EN19" s="116"/>
      <c r="EO19" s="116"/>
      <c r="EP19" s="116"/>
      <c r="EQ19" s="116"/>
      <c r="ER19" s="116"/>
      <c r="ES19" s="116"/>
      <c r="ET19" s="116"/>
      <c r="EU19" s="116"/>
      <c r="EV19" s="116"/>
      <c r="EW19" s="116"/>
      <c r="EX19" s="116"/>
      <c r="EY19" s="116"/>
      <c r="EZ19" s="116"/>
      <c r="FA19" s="116"/>
      <c r="FB19" s="116"/>
      <c r="FC19" s="116"/>
      <c r="FD19" s="116"/>
      <c r="FE19" s="116"/>
      <c r="FF19" s="116"/>
      <c r="FG19" s="116"/>
      <c r="FH19" s="116"/>
      <c r="FI19" s="116"/>
      <c r="FJ19" s="116"/>
      <c r="FK19" s="116"/>
      <c r="FL19" s="116"/>
      <c r="FM19" s="116"/>
      <c r="FN19" s="116"/>
      <c r="FO19" s="116"/>
      <c r="FP19" s="116"/>
      <c r="FQ19" s="116"/>
      <c r="FR19" s="116"/>
      <c r="FS19" s="116"/>
      <c r="FT19" s="116"/>
      <c r="FU19" s="116"/>
      <c r="FV19" s="116"/>
      <c r="FW19" s="116"/>
      <c r="FX19" s="116"/>
      <c r="FY19" s="116"/>
      <c r="FZ19" s="116"/>
      <c r="GA19" s="116"/>
      <c r="GB19" s="116"/>
      <c r="GC19" s="116"/>
      <c r="GD19" s="116"/>
      <c r="GE19" s="116"/>
      <c r="GF19" s="116"/>
      <c r="GG19" s="116"/>
      <c r="GH19" s="116"/>
      <c r="GI19" s="116"/>
      <c r="GJ19" s="116"/>
      <c r="GK19" s="116"/>
      <c r="GL19" s="116"/>
      <c r="GM19" s="116"/>
      <c r="GN19" s="116"/>
      <c r="GO19" s="116"/>
      <c r="GP19" s="116"/>
      <c r="GQ19" s="116"/>
      <c r="GR19" s="116"/>
      <c r="GS19" s="116"/>
      <c r="GT19" s="116"/>
      <c r="GU19" s="116"/>
      <c r="GV19" s="116"/>
      <c r="GW19" s="116"/>
      <c r="GX19" s="116"/>
      <c r="GY19" s="116"/>
      <c r="GZ19" s="116"/>
      <c r="HA19" s="116"/>
      <c r="HB19" s="116"/>
      <c r="HC19" s="116"/>
      <c r="HD19" s="116"/>
      <c r="HE19" s="116"/>
      <c r="HF19" s="116"/>
      <c r="HG19" s="116"/>
      <c r="HH19" s="116"/>
      <c r="HI19" s="116"/>
      <c r="HJ19" s="116"/>
      <c r="HK19" s="116"/>
      <c r="HL19" s="116"/>
      <c r="HM19" s="116"/>
      <c r="HN19" s="116"/>
      <c r="HO19" s="116"/>
      <c r="HP19" s="116"/>
      <c r="HQ19" s="116"/>
      <c r="HR19" s="116"/>
      <c r="HS19" s="116"/>
      <c r="HT19" s="116"/>
      <c r="HU19" s="116"/>
      <c r="HV19" s="116"/>
      <c r="HW19" s="116"/>
      <c r="HX19" s="116"/>
      <c r="HY19" s="116"/>
      <c r="HZ19" s="116"/>
      <c r="IA19" s="116"/>
      <c r="IB19" s="116"/>
      <c r="IC19" s="116"/>
      <c r="ID19" s="116"/>
      <c r="IE19" s="116"/>
      <c r="IF19" s="116"/>
      <c r="IG19" s="116"/>
      <c r="IH19" s="116"/>
      <c r="II19" s="116"/>
      <c r="IJ19" s="116"/>
      <c r="IK19" s="116"/>
      <c r="IL19" s="116"/>
      <c r="IM19" s="116"/>
      <c r="IN19" s="116"/>
      <c r="IO19" s="116"/>
      <c r="IP19" s="116"/>
      <c r="IQ19" s="116"/>
      <c r="IR19" s="116"/>
      <c r="IS19" s="116"/>
    </row>
    <row r="20" spans="1:253" s="117" customFormat="1" ht="12.95" customHeight="1" thickBot="1" x14ac:dyDescent="0.25">
      <c r="A20" s="368">
        <v>263</v>
      </c>
      <c r="B20" s="369" t="s">
        <v>138</v>
      </c>
      <c r="C20" s="367" t="s">
        <v>21</v>
      </c>
      <c r="D20" s="359">
        <v>158</v>
      </c>
      <c r="E20" s="364"/>
      <c r="F20" s="371"/>
      <c r="G20" s="371"/>
      <c r="H20" s="371"/>
      <c r="I20" s="371"/>
      <c r="J20" s="371"/>
      <c r="K20" s="371"/>
      <c r="L20" s="372"/>
      <c r="M20" s="739"/>
      <c r="N20" s="740"/>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c r="CV20" s="116"/>
      <c r="CW20" s="116"/>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c r="DY20" s="116"/>
      <c r="DZ20" s="116"/>
      <c r="EA20" s="116"/>
      <c r="EB20" s="116"/>
      <c r="EC20" s="116"/>
      <c r="ED20" s="116"/>
      <c r="EE20" s="116"/>
      <c r="EF20" s="116"/>
      <c r="EG20" s="116"/>
      <c r="EH20" s="116"/>
      <c r="EI20" s="116"/>
      <c r="EJ20" s="116"/>
      <c r="EK20" s="116"/>
      <c r="EL20" s="116"/>
      <c r="EM20" s="116"/>
      <c r="EN20" s="116"/>
      <c r="EO20" s="116"/>
      <c r="EP20" s="116"/>
      <c r="EQ20" s="116"/>
      <c r="ER20" s="116"/>
      <c r="ES20" s="116"/>
      <c r="ET20" s="116"/>
      <c r="EU20" s="116"/>
      <c r="EV20" s="116"/>
      <c r="EW20" s="116"/>
      <c r="EX20" s="116"/>
      <c r="EY20" s="116"/>
      <c r="EZ20" s="116"/>
      <c r="FA20" s="116"/>
      <c r="FB20" s="116"/>
      <c r="FC20" s="116"/>
      <c r="FD20" s="116"/>
      <c r="FE20" s="116"/>
      <c r="FF20" s="116"/>
      <c r="FG20" s="116"/>
      <c r="FH20" s="116"/>
      <c r="FI20" s="116"/>
      <c r="FJ20" s="116"/>
      <c r="FK20" s="116"/>
      <c r="FL20" s="116"/>
      <c r="FM20" s="116"/>
      <c r="FN20" s="116"/>
      <c r="FO20" s="116"/>
      <c r="FP20" s="116"/>
      <c r="FQ20" s="116"/>
      <c r="FR20" s="116"/>
      <c r="FS20" s="116"/>
      <c r="FT20" s="116"/>
      <c r="FU20" s="116"/>
      <c r="FV20" s="116"/>
      <c r="FW20" s="116"/>
      <c r="FX20" s="116"/>
      <c r="FY20" s="116"/>
      <c r="FZ20" s="116"/>
      <c r="GA20" s="116"/>
      <c r="GB20" s="116"/>
      <c r="GC20" s="116"/>
      <c r="GD20" s="116"/>
      <c r="GE20" s="116"/>
      <c r="GF20" s="116"/>
      <c r="GG20" s="116"/>
      <c r="GH20" s="116"/>
      <c r="GI20" s="116"/>
      <c r="GJ20" s="116"/>
      <c r="GK20" s="116"/>
      <c r="GL20" s="116"/>
      <c r="GM20" s="116"/>
      <c r="GN20" s="116"/>
      <c r="GO20" s="116"/>
      <c r="GP20" s="116"/>
      <c r="GQ20" s="116"/>
      <c r="GR20" s="116"/>
      <c r="GS20" s="116"/>
      <c r="GT20" s="116"/>
      <c r="GU20" s="116"/>
      <c r="GV20" s="116"/>
      <c r="GW20" s="116"/>
      <c r="GX20" s="116"/>
      <c r="GY20" s="116"/>
      <c r="GZ20" s="116"/>
      <c r="HA20" s="116"/>
      <c r="HB20" s="116"/>
      <c r="HC20" s="116"/>
      <c r="HD20" s="116"/>
      <c r="HE20" s="116"/>
      <c r="HF20" s="116"/>
      <c r="HG20" s="116"/>
      <c r="HH20" s="116"/>
      <c r="HI20" s="116"/>
      <c r="HJ20" s="116"/>
      <c r="HK20" s="116"/>
      <c r="HL20" s="116"/>
      <c r="HM20" s="116"/>
      <c r="HN20" s="116"/>
      <c r="HO20" s="116"/>
      <c r="HP20" s="116"/>
      <c r="HQ20" s="116"/>
      <c r="HR20" s="116"/>
      <c r="HS20" s="116"/>
      <c r="HT20" s="116"/>
      <c r="HU20" s="116"/>
      <c r="HV20" s="116"/>
      <c r="HW20" s="116"/>
      <c r="HX20" s="116"/>
      <c r="HY20" s="116"/>
      <c r="HZ20" s="116"/>
      <c r="IA20" s="116"/>
      <c r="IB20" s="116"/>
      <c r="IC20" s="116"/>
      <c r="ID20" s="116"/>
      <c r="IE20" s="116"/>
      <c r="IF20" s="116"/>
      <c r="IG20" s="116"/>
      <c r="IH20" s="116"/>
      <c r="II20" s="116"/>
      <c r="IJ20" s="116"/>
      <c r="IK20" s="116"/>
      <c r="IL20" s="116"/>
      <c r="IM20" s="116"/>
      <c r="IN20" s="116"/>
      <c r="IO20" s="116"/>
      <c r="IP20" s="116"/>
      <c r="IQ20" s="116"/>
      <c r="IR20" s="116"/>
      <c r="IS20" s="116"/>
    </row>
    <row r="21" spans="1:253" s="117" customFormat="1" ht="12.95" customHeight="1" thickBot="1" x14ac:dyDescent="0.25">
      <c r="A21" s="368">
        <v>264</v>
      </c>
      <c r="B21" s="371" t="s">
        <v>75</v>
      </c>
      <c r="C21" s="367" t="s">
        <v>21</v>
      </c>
      <c r="D21" s="359">
        <v>0</v>
      </c>
      <c r="E21" s="364"/>
      <c r="F21" s="371"/>
      <c r="G21" s="371"/>
      <c r="H21" s="371"/>
      <c r="I21" s="371"/>
      <c r="J21" s="371"/>
      <c r="K21" s="371"/>
      <c r="L21" s="372"/>
      <c r="M21" s="739"/>
      <c r="N21" s="740"/>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c r="CW21" s="116"/>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c r="DY21" s="116"/>
      <c r="DZ21" s="116"/>
      <c r="EA21" s="116"/>
      <c r="EB21" s="116"/>
      <c r="EC21" s="116"/>
      <c r="ED21" s="116"/>
      <c r="EE21" s="116"/>
      <c r="EF21" s="116"/>
      <c r="EG21" s="116"/>
      <c r="EH21" s="116"/>
      <c r="EI21" s="116"/>
      <c r="EJ21" s="116"/>
      <c r="EK21" s="116"/>
      <c r="EL21" s="116"/>
      <c r="EM21" s="116"/>
      <c r="EN21" s="116"/>
      <c r="EO21" s="116"/>
      <c r="EP21" s="116"/>
      <c r="EQ21" s="116"/>
      <c r="ER21" s="116"/>
      <c r="ES21" s="116"/>
      <c r="ET21" s="116"/>
      <c r="EU21" s="116"/>
      <c r="EV21" s="116"/>
      <c r="EW21" s="116"/>
      <c r="EX21" s="116"/>
      <c r="EY21" s="116"/>
      <c r="EZ21" s="116"/>
      <c r="FA21" s="116"/>
      <c r="FB21" s="116"/>
      <c r="FC21" s="116"/>
      <c r="FD21" s="116"/>
      <c r="FE21" s="116"/>
      <c r="FF21" s="116"/>
      <c r="FG21" s="116"/>
      <c r="FH21" s="116"/>
      <c r="FI21" s="116"/>
      <c r="FJ21" s="116"/>
      <c r="FK21" s="116"/>
      <c r="FL21" s="116"/>
      <c r="FM21" s="116"/>
      <c r="FN21" s="116"/>
      <c r="FO21" s="116"/>
      <c r="FP21" s="116"/>
      <c r="FQ21" s="116"/>
      <c r="FR21" s="116"/>
      <c r="FS21" s="116"/>
      <c r="FT21" s="116"/>
      <c r="FU21" s="116"/>
      <c r="FV21" s="116"/>
      <c r="FW21" s="116"/>
      <c r="FX21" s="116"/>
      <c r="FY21" s="116"/>
      <c r="FZ21" s="116"/>
      <c r="GA21" s="116"/>
      <c r="GB21" s="116"/>
      <c r="GC21" s="116"/>
      <c r="GD21" s="116"/>
      <c r="GE21" s="116"/>
      <c r="GF21" s="116"/>
      <c r="GG21" s="116"/>
      <c r="GH21" s="116"/>
      <c r="GI21" s="116"/>
      <c r="GJ21" s="116"/>
      <c r="GK21" s="116"/>
      <c r="GL21" s="116"/>
      <c r="GM21" s="116"/>
      <c r="GN21" s="116"/>
      <c r="GO21" s="116"/>
      <c r="GP21" s="116"/>
      <c r="GQ21" s="116"/>
      <c r="GR21" s="116"/>
      <c r="GS21" s="116"/>
      <c r="GT21" s="116"/>
      <c r="GU21" s="116"/>
      <c r="GV21" s="116"/>
      <c r="GW21" s="116"/>
      <c r="GX21" s="116"/>
      <c r="GY21" s="116"/>
      <c r="GZ21" s="116"/>
      <c r="HA21" s="116"/>
      <c r="HB21" s="116"/>
      <c r="HC21" s="116"/>
      <c r="HD21" s="116"/>
      <c r="HE21" s="116"/>
      <c r="HF21" s="116"/>
      <c r="HG21" s="116"/>
      <c r="HH21" s="116"/>
      <c r="HI21" s="116"/>
      <c r="HJ21" s="116"/>
      <c r="HK21" s="116"/>
      <c r="HL21" s="116"/>
      <c r="HM21" s="116"/>
      <c r="HN21" s="116"/>
      <c r="HO21" s="116"/>
      <c r="HP21" s="116"/>
      <c r="HQ21" s="116"/>
      <c r="HR21" s="116"/>
      <c r="HS21" s="116"/>
      <c r="HT21" s="116"/>
      <c r="HU21" s="116"/>
      <c r="HV21" s="116"/>
      <c r="HW21" s="116"/>
      <c r="HX21" s="116"/>
      <c r="HY21" s="116"/>
      <c r="HZ21" s="116"/>
      <c r="IA21" s="116"/>
      <c r="IB21" s="116"/>
      <c r="IC21" s="116"/>
      <c r="ID21" s="116"/>
      <c r="IE21" s="116"/>
      <c r="IF21" s="116"/>
      <c r="IG21" s="116"/>
      <c r="IH21" s="116"/>
      <c r="II21" s="116"/>
      <c r="IJ21" s="116"/>
      <c r="IK21" s="116"/>
      <c r="IL21" s="116"/>
      <c r="IM21" s="116"/>
      <c r="IN21" s="116"/>
      <c r="IO21" s="116"/>
      <c r="IP21" s="116"/>
      <c r="IQ21" s="116"/>
      <c r="IR21" s="116"/>
      <c r="IS21" s="116"/>
    </row>
    <row r="22" spans="1:253" s="117" customFormat="1" ht="12.95" customHeight="1" thickBot="1" x14ac:dyDescent="0.25">
      <c r="A22" s="368">
        <v>27</v>
      </c>
      <c r="B22" s="371" t="s">
        <v>29</v>
      </c>
      <c r="C22" s="370" t="s">
        <v>21</v>
      </c>
      <c r="D22" s="359">
        <v>100</v>
      </c>
      <c r="E22" s="364"/>
      <c r="F22" s="371"/>
      <c r="G22" s="371"/>
      <c r="H22" s="371"/>
      <c r="I22" s="371"/>
      <c r="J22" s="371"/>
      <c r="K22" s="371"/>
      <c r="L22" s="372"/>
      <c r="M22" s="739"/>
      <c r="N22" s="740"/>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c r="CW22" s="116"/>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c r="DY22" s="116"/>
      <c r="DZ22" s="116"/>
      <c r="EA22" s="116"/>
      <c r="EB22" s="116"/>
      <c r="EC22" s="116"/>
      <c r="ED22" s="116"/>
      <c r="EE22" s="116"/>
      <c r="EF22" s="116"/>
      <c r="EG22" s="116"/>
      <c r="EH22" s="116"/>
      <c r="EI22" s="116"/>
      <c r="EJ22" s="116"/>
      <c r="EK22" s="116"/>
      <c r="EL22" s="116"/>
      <c r="EM22" s="116"/>
      <c r="EN22" s="116"/>
      <c r="EO22" s="116"/>
      <c r="EP22" s="116"/>
      <c r="EQ22" s="116"/>
      <c r="ER22" s="116"/>
      <c r="ES22" s="116"/>
      <c r="ET22" s="116"/>
      <c r="EU22" s="116"/>
      <c r="EV22" s="116"/>
      <c r="EW22" s="116"/>
      <c r="EX22" s="116"/>
      <c r="EY22" s="116"/>
      <c r="EZ22" s="116"/>
      <c r="FA22" s="116"/>
      <c r="FB22" s="116"/>
      <c r="FC22" s="116"/>
      <c r="FD22" s="116"/>
      <c r="FE22" s="116"/>
      <c r="FF22" s="116"/>
      <c r="FG22" s="116"/>
      <c r="FH22" s="116"/>
      <c r="FI22" s="116"/>
      <c r="FJ22" s="116"/>
      <c r="FK22" s="116"/>
      <c r="FL22" s="116"/>
      <c r="FM22" s="116"/>
      <c r="FN22" s="116"/>
      <c r="FO22" s="116"/>
      <c r="FP22" s="116"/>
      <c r="FQ22" s="116"/>
      <c r="FR22" s="116"/>
      <c r="FS22" s="116"/>
      <c r="FT22" s="116"/>
      <c r="FU22" s="116"/>
      <c r="FV22" s="116"/>
      <c r="FW22" s="116"/>
      <c r="FX22" s="116"/>
      <c r="FY22" s="116"/>
      <c r="FZ22" s="116"/>
      <c r="GA22" s="116"/>
      <c r="GB22" s="116"/>
      <c r="GC22" s="116"/>
      <c r="GD22" s="116"/>
      <c r="GE22" s="116"/>
      <c r="GF22" s="116"/>
      <c r="GG22" s="116"/>
      <c r="GH22" s="116"/>
      <c r="GI22" s="116"/>
      <c r="GJ22" s="116"/>
      <c r="GK22" s="116"/>
      <c r="GL22" s="116"/>
      <c r="GM22" s="116"/>
      <c r="GN22" s="116"/>
      <c r="GO22" s="116"/>
      <c r="GP22" s="116"/>
      <c r="GQ22" s="116"/>
      <c r="GR22" s="116"/>
      <c r="GS22" s="116"/>
      <c r="GT22" s="116"/>
      <c r="GU22" s="116"/>
      <c r="GV22" s="116"/>
      <c r="GW22" s="116"/>
      <c r="GX22" s="116"/>
      <c r="GY22" s="116"/>
      <c r="GZ22" s="116"/>
      <c r="HA22" s="116"/>
      <c r="HB22" s="116"/>
      <c r="HC22" s="116"/>
      <c r="HD22" s="116"/>
      <c r="HE22" s="116"/>
      <c r="HF22" s="116"/>
      <c r="HG22" s="116"/>
      <c r="HH22" s="116"/>
      <c r="HI22" s="116"/>
      <c r="HJ22" s="116"/>
      <c r="HK22" s="116"/>
      <c r="HL22" s="116"/>
      <c r="HM22" s="116"/>
      <c r="HN22" s="116"/>
      <c r="HO22" s="116"/>
      <c r="HP22" s="116"/>
      <c r="HQ22" s="116"/>
      <c r="HR22" s="116"/>
      <c r="HS22" s="116"/>
      <c r="HT22" s="116"/>
      <c r="HU22" s="116"/>
      <c r="HV22" s="116"/>
      <c r="HW22" s="116"/>
      <c r="HX22" s="116"/>
      <c r="HY22" s="116"/>
      <c r="HZ22" s="116"/>
      <c r="IA22" s="116"/>
      <c r="IB22" s="116"/>
      <c r="IC22" s="116"/>
      <c r="ID22" s="116"/>
      <c r="IE22" s="116"/>
      <c r="IF22" s="116"/>
      <c r="IG22" s="116"/>
      <c r="IH22" s="116"/>
      <c r="II22" s="116"/>
      <c r="IJ22" s="116"/>
      <c r="IK22" s="116"/>
      <c r="IL22" s="116"/>
      <c r="IM22" s="116"/>
      <c r="IN22" s="116"/>
      <c r="IO22" s="116"/>
      <c r="IP22" s="116"/>
      <c r="IQ22" s="116"/>
      <c r="IR22" s="116"/>
      <c r="IS22" s="116"/>
    </row>
    <row r="23" spans="1:253" s="118" customFormat="1" ht="12.95" customHeight="1" thickBot="1" x14ac:dyDescent="0.25">
      <c r="A23" s="368">
        <v>28</v>
      </c>
      <c r="B23" s="371" t="s">
        <v>131</v>
      </c>
      <c r="C23" s="370" t="s">
        <v>21</v>
      </c>
      <c r="D23" s="463">
        <v>213</v>
      </c>
      <c r="E23" s="464"/>
      <c r="F23" s="465"/>
      <c r="G23" s="465"/>
      <c r="H23" s="465"/>
      <c r="I23" s="465"/>
      <c r="J23" s="465"/>
      <c r="K23" s="465"/>
      <c r="L23" s="466"/>
      <c r="M23" s="745"/>
      <c r="N23" s="746"/>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109"/>
      <c r="DI23" s="109"/>
      <c r="DJ23" s="109"/>
      <c r="DK23" s="109"/>
      <c r="DL23" s="109"/>
      <c r="DM23" s="109"/>
      <c r="DN23" s="109"/>
      <c r="DO23" s="109"/>
      <c r="DP23" s="109"/>
      <c r="DQ23" s="109"/>
      <c r="DR23" s="109"/>
      <c r="DS23" s="109"/>
      <c r="DT23" s="109"/>
      <c r="DU23" s="109"/>
      <c r="DV23" s="109"/>
      <c r="DW23" s="109"/>
      <c r="DX23" s="109"/>
      <c r="DY23" s="109"/>
      <c r="DZ23" s="109"/>
      <c r="EA23" s="109"/>
      <c r="EB23" s="109"/>
      <c r="EC23" s="109"/>
      <c r="ED23" s="109"/>
      <c r="EE23" s="109"/>
      <c r="EF23" s="109"/>
      <c r="EG23" s="109"/>
      <c r="EH23" s="109"/>
      <c r="EI23" s="109"/>
      <c r="EJ23" s="109"/>
      <c r="EK23" s="109"/>
      <c r="EL23" s="109"/>
      <c r="EM23" s="109"/>
      <c r="EN23" s="109"/>
      <c r="EO23" s="109"/>
      <c r="EP23" s="109"/>
      <c r="EQ23" s="109"/>
      <c r="ER23" s="109"/>
      <c r="ES23" s="109"/>
      <c r="ET23" s="109"/>
      <c r="EU23" s="109"/>
      <c r="EV23" s="109"/>
      <c r="EW23" s="109"/>
      <c r="EX23" s="109"/>
      <c r="EY23" s="109"/>
      <c r="EZ23" s="109"/>
      <c r="FA23" s="109"/>
      <c r="FB23" s="109"/>
      <c r="FC23" s="109"/>
      <c r="FD23" s="109"/>
      <c r="FE23" s="109"/>
      <c r="FF23" s="109"/>
      <c r="FG23" s="109"/>
      <c r="FH23" s="109"/>
      <c r="FI23" s="109"/>
      <c r="FJ23" s="109"/>
      <c r="FK23" s="109"/>
      <c r="FL23" s="109"/>
      <c r="FM23" s="109"/>
      <c r="FN23" s="109"/>
      <c r="FO23" s="109"/>
      <c r="FP23" s="109"/>
      <c r="FQ23" s="109"/>
      <c r="FR23" s="109"/>
      <c r="FS23" s="109"/>
      <c r="FT23" s="109"/>
      <c r="FU23" s="109"/>
      <c r="FV23" s="109"/>
      <c r="FW23" s="109"/>
      <c r="FX23" s="109"/>
      <c r="FY23" s="109"/>
      <c r="FZ23" s="109"/>
      <c r="GA23" s="109"/>
      <c r="GB23" s="109"/>
      <c r="GC23" s="109"/>
      <c r="GD23" s="109"/>
      <c r="GE23" s="109"/>
      <c r="GF23" s="109"/>
      <c r="GG23" s="109"/>
      <c r="GH23" s="109"/>
      <c r="GI23" s="109"/>
      <c r="GJ23" s="109"/>
      <c r="GK23" s="109"/>
      <c r="GL23" s="109"/>
      <c r="GM23" s="109"/>
      <c r="GN23" s="109"/>
      <c r="GO23" s="109"/>
      <c r="GP23" s="109"/>
      <c r="GQ23" s="109"/>
      <c r="GR23" s="109"/>
      <c r="GS23" s="109"/>
      <c r="GT23" s="109"/>
      <c r="GU23" s="109"/>
      <c r="GV23" s="109"/>
      <c r="GW23" s="109"/>
      <c r="GX23" s="109"/>
      <c r="GY23" s="109"/>
      <c r="GZ23" s="109"/>
      <c r="HA23" s="109"/>
      <c r="HB23" s="109"/>
      <c r="HC23" s="109"/>
      <c r="HD23" s="109"/>
      <c r="HE23" s="109"/>
      <c r="HF23" s="109"/>
      <c r="HG23" s="109"/>
      <c r="HH23" s="109"/>
      <c r="HI23" s="109"/>
      <c r="HJ23" s="109"/>
      <c r="HK23" s="109"/>
      <c r="HL23" s="109"/>
      <c r="HM23" s="109"/>
      <c r="HN23" s="109"/>
      <c r="HO23" s="109"/>
      <c r="HP23" s="109"/>
      <c r="HQ23" s="109"/>
      <c r="HR23" s="109"/>
      <c r="HS23" s="109"/>
      <c r="HT23" s="109"/>
      <c r="HU23" s="109"/>
      <c r="HV23" s="109"/>
      <c r="HW23" s="109"/>
      <c r="HX23" s="109"/>
      <c r="HY23" s="109"/>
      <c r="HZ23" s="109"/>
      <c r="IA23" s="109"/>
      <c r="IB23" s="109"/>
      <c r="IC23" s="109"/>
      <c r="ID23" s="109"/>
      <c r="IE23" s="109"/>
      <c r="IF23" s="109"/>
      <c r="IG23" s="109"/>
      <c r="IH23" s="109"/>
      <c r="II23" s="109"/>
      <c r="IJ23" s="109"/>
      <c r="IK23" s="109"/>
      <c r="IL23" s="109"/>
      <c r="IM23" s="109"/>
      <c r="IN23" s="109"/>
      <c r="IO23" s="109"/>
      <c r="IP23" s="109"/>
      <c r="IQ23" s="109"/>
      <c r="IR23" s="109"/>
      <c r="IS23" s="109"/>
    </row>
    <row r="24" spans="1:253" s="118" customFormat="1" ht="12.95" customHeight="1" thickBot="1" x14ac:dyDescent="0.25">
      <c r="A24" s="366">
        <v>3</v>
      </c>
      <c r="B24" s="374" t="s">
        <v>132</v>
      </c>
      <c r="C24" s="370"/>
      <c r="D24" s="376">
        <v>-1262</v>
      </c>
      <c r="E24" s="377"/>
      <c r="F24" s="378"/>
      <c r="G24" s="378"/>
      <c r="H24" s="378"/>
      <c r="I24" s="378"/>
      <c r="J24" s="378"/>
      <c r="K24" s="378"/>
      <c r="L24" s="379"/>
      <c r="M24" s="140"/>
      <c r="N24" s="141"/>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H24" s="109"/>
      <c r="DI24" s="109"/>
      <c r="DJ24" s="109"/>
      <c r="DK24" s="109"/>
      <c r="DL24" s="109"/>
      <c r="DM24" s="109"/>
      <c r="DN24" s="109"/>
      <c r="DO24" s="109"/>
      <c r="DP24" s="109"/>
      <c r="DQ24" s="109"/>
      <c r="DR24" s="109"/>
      <c r="DS24" s="109"/>
      <c r="DT24" s="109"/>
      <c r="DU24" s="109"/>
      <c r="DV24" s="109"/>
      <c r="DW24" s="109"/>
      <c r="DX24" s="109"/>
      <c r="DY24" s="109"/>
      <c r="DZ24" s="109"/>
      <c r="EA24" s="109"/>
      <c r="EB24" s="109"/>
      <c r="EC24" s="109"/>
      <c r="ED24" s="109"/>
      <c r="EE24" s="109"/>
      <c r="EF24" s="109"/>
      <c r="EG24" s="109"/>
      <c r="EH24" s="109"/>
      <c r="EI24" s="109"/>
      <c r="EJ24" s="109"/>
      <c r="EK24" s="109"/>
      <c r="EL24" s="109"/>
      <c r="EM24" s="109"/>
      <c r="EN24" s="109"/>
      <c r="EO24" s="109"/>
      <c r="EP24" s="109"/>
      <c r="EQ24" s="109"/>
      <c r="ER24" s="109"/>
      <c r="ES24" s="109"/>
      <c r="ET24" s="109"/>
      <c r="EU24" s="109"/>
      <c r="EV24" s="109"/>
      <c r="EW24" s="109"/>
      <c r="EX24" s="109"/>
      <c r="EY24" s="109"/>
      <c r="EZ24" s="109"/>
      <c r="FA24" s="109"/>
      <c r="FB24" s="109"/>
      <c r="FC24" s="109"/>
      <c r="FD24" s="109"/>
      <c r="FE24" s="109"/>
      <c r="FF24" s="109"/>
      <c r="FG24" s="109"/>
      <c r="FH24" s="109"/>
      <c r="FI24" s="109"/>
      <c r="FJ24" s="109"/>
      <c r="FK24" s="109"/>
      <c r="FL24" s="109"/>
      <c r="FM24" s="109"/>
      <c r="FN24" s="109"/>
      <c r="FO24" s="109"/>
      <c r="FP24" s="109"/>
      <c r="FQ24" s="109"/>
      <c r="FR24" s="109"/>
      <c r="FS24" s="109"/>
      <c r="FT24" s="109"/>
      <c r="FU24" s="109"/>
      <c r="FV24" s="109"/>
      <c r="FW24" s="109"/>
      <c r="FX24" s="109"/>
      <c r="FY24" s="109"/>
      <c r="FZ24" s="109"/>
      <c r="GA24" s="109"/>
      <c r="GB24" s="109"/>
      <c r="GC24" s="109"/>
      <c r="GD24" s="109"/>
      <c r="GE24" s="109"/>
      <c r="GF24" s="109"/>
      <c r="GG24" s="109"/>
      <c r="GH24" s="109"/>
      <c r="GI24" s="109"/>
      <c r="GJ24" s="109"/>
      <c r="GK24" s="109"/>
      <c r="GL24" s="109"/>
      <c r="GM24" s="109"/>
      <c r="GN24" s="109"/>
      <c r="GO24" s="109"/>
      <c r="GP24" s="109"/>
      <c r="GQ24" s="109"/>
      <c r="GR24" s="109"/>
      <c r="GS24" s="109"/>
      <c r="GT24" s="109"/>
      <c r="GU24" s="109"/>
      <c r="GV24" s="109"/>
      <c r="GW24" s="109"/>
      <c r="GX24" s="109"/>
      <c r="GY24" s="109"/>
      <c r="GZ24" s="109"/>
      <c r="HA24" s="109"/>
      <c r="HB24" s="109"/>
      <c r="HC24" s="109"/>
      <c r="HD24" s="109"/>
      <c r="HE24" s="109"/>
      <c r="HF24" s="109"/>
      <c r="HG24" s="109"/>
      <c r="HH24" s="109"/>
      <c r="HI24" s="109"/>
      <c r="HJ24" s="109"/>
      <c r="HK24" s="109"/>
      <c r="HL24" s="109"/>
      <c r="HM24" s="109"/>
      <c r="HN24" s="109"/>
      <c r="HO24" s="109"/>
      <c r="HP24" s="109"/>
      <c r="HQ24" s="109"/>
      <c r="HR24" s="109"/>
      <c r="HS24" s="109"/>
      <c r="HT24" s="109"/>
      <c r="HU24" s="109"/>
      <c r="HV24" s="109"/>
      <c r="HW24" s="109"/>
      <c r="HX24" s="109"/>
      <c r="HY24" s="109"/>
      <c r="HZ24" s="109"/>
      <c r="IA24" s="109"/>
      <c r="IB24" s="109"/>
      <c r="IC24" s="109"/>
      <c r="ID24" s="109"/>
      <c r="IE24" s="109"/>
      <c r="IF24" s="109"/>
      <c r="IG24" s="109"/>
      <c r="IH24" s="109"/>
      <c r="II24" s="109"/>
      <c r="IJ24" s="109"/>
      <c r="IK24" s="109"/>
      <c r="IL24" s="109"/>
      <c r="IM24" s="109"/>
      <c r="IN24" s="109"/>
      <c r="IO24" s="109"/>
      <c r="IP24" s="109"/>
      <c r="IQ24" s="109"/>
      <c r="IR24" s="109"/>
      <c r="IS24" s="109"/>
    </row>
    <row r="25" spans="1:253" s="113" customFormat="1" ht="12.95" customHeight="1" thickBot="1" x14ac:dyDescent="0.25">
      <c r="A25" s="368">
        <v>31</v>
      </c>
      <c r="B25" s="371" t="s">
        <v>30</v>
      </c>
      <c r="C25" s="370" t="s">
        <v>21</v>
      </c>
      <c r="D25" s="359">
        <v>16</v>
      </c>
      <c r="E25" s="364"/>
      <c r="F25" s="371"/>
      <c r="G25" s="371"/>
      <c r="H25" s="371"/>
      <c r="I25" s="371"/>
      <c r="J25" s="371"/>
      <c r="K25" s="371"/>
      <c r="L25" s="372"/>
      <c r="M25" s="743"/>
      <c r="N25" s="744"/>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112"/>
      <c r="EB25" s="112"/>
      <c r="EC25" s="112"/>
      <c r="ED25" s="112"/>
      <c r="EE25" s="112"/>
      <c r="EF25" s="112"/>
      <c r="EG25" s="112"/>
      <c r="EH25" s="112"/>
      <c r="EI25" s="112"/>
      <c r="EJ25" s="112"/>
      <c r="EK25" s="112"/>
      <c r="EL25" s="112"/>
      <c r="EM25" s="112"/>
      <c r="EN25" s="112"/>
      <c r="EO25" s="112"/>
      <c r="EP25" s="112"/>
      <c r="EQ25" s="112"/>
      <c r="ER25" s="112"/>
      <c r="ES25" s="112"/>
      <c r="ET25" s="112"/>
      <c r="EU25" s="112"/>
      <c r="EV25" s="112"/>
      <c r="EW25" s="112"/>
      <c r="EX25" s="112"/>
      <c r="EY25" s="112"/>
      <c r="EZ25" s="112"/>
      <c r="FA25" s="112"/>
      <c r="FB25" s="112"/>
      <c r="FC25" s="112"/>
      <c r="FD25" s="112"/>
      <c r="FE25" s="112"/>
      <c r="FF25" s="112"/>
      <c r="FG25" s="112"/>
      <c r="FH25" s="112"/>
      <c r="FI25" s="112"/>
      <c r="FJ25" s="112"/>
      <c r="FK25" s="112"/>
      <c r="FL25" s="112"/>
      <c r="FM25" s="112"/>
      <c r="FN25" s="112"/>
      <c r="FO25" s="112"/>
      <c r="FP25" s="112"/>
      <c r="FQ25" s="112"/>
      <c r="FR25" s="112"/>
      <c r="FS25" s="112"/>
      <c r="FT25" s="112"/>
      <c r="FU25" s="112"/>
      <c r="FV25" s="112"/>
      <c r="FW25" s="112"/>
      <c r="FX25" s="112"/>
      <c r="FY25" s="112"/>
      <c r="FZ25" s="112"/>
      <c r="GA25" s="112"/>
      <c r="GB25" s="112"/>
      <c r="GC25" s="112"/>
      <c r="GD25" s="112"/>
      <c r="GE25" s="112"/>
      <c r="GF25" s="112"/>
      <c r="GG25" s="112"/>
      <c r="GH25" s="112"/>
      <c r="GI25" s="112"/>
      <c r="GJ25" s="112"/>
      <c r="GK25" s="112"/>
      <c r="GL25" s="112"/>
      <c r="GM25" s="112"/>
      <c r="GN25" s="112"/>
      <c r="GO25" s="112"/>
      <c r="GP25" s="112"/>
      <c r="GQ25" s="112"/>
      <c r="GR25" s="112"/>
      <c r="GS25" s="112"/>
      <c r="GT25" s="112"/>
      <c r="GU25" s="112"/>
      <c r="GV25" s="112"/>
      <c r="GW25" s="112"/>
      <c r="GX25" s="112"/>
      <c r="GY25" s="112"/>
      <c r="GZ25" s="112"/>
      <c r="HA25" s="112"/>
      <c r="HB25" s="112"/>
      <c r="HC25" s="112"/>
      <c r="HD25" s="112"/>
      <c r="HE25" s="112"/>
      <c r="HF25" s="112"/>
      <c r="HG25" s="112"/>
      <c r="HH25" s="112"/>
      <c r="HI25" s="112"/>
      <c r="HJ25" s="112"/>
      <c r="HK25" s="112"/>
      <c r="HL25" s="112"/>
      <c r="HM25" s="112"/>
      <c r="HN25" s="112"/>
      <c r="HO25" s="112"/>
      <c r="HP25" s="112"/>
      <c r="HQ25" s="112"/>
      <c r="HR25" s="112"/>
      <c r="HS25" s="112"/>
      <c r="HT25" s="112"/>
      <c r="HU25" s="112"/>
      <c r="HV25" s="112"/>
      <c r="HW25" s="112"/>
      <c r="HX25" s="112"/>
      <c r="HY25" s="112"/>
      <c r="HZ25" s="112"/>
      <c r="IA25" s="112"/>
      <c r="IB25" s="112"/>
      <c r="IC25" s="112"/>
      <c r="ID25" s="112"/>
      <c r="IE25" s="112"/>
      <c r="IF25" s="112"/>
      <c r="IG25" s="112"/>
      <c r="IH25" s="112"/>
      <c r="II25" s="112"/>
      <c r="IJ25" s="112"/>
      <c r="IK25" s="112"/>
      <c r="IL25" s="112"/>
      <c r="IM25" s="112"/>
      <c r="IN25" s="112"/>
      <c r="IO25" s="112"/>
      <c r="IP25" s="112"/>
      <c r="IQ25" s="112"/>
      <c r="IR25" s="112"/>
      <c r="IS25" s="112"/>
    </row>
    <row r="26" spans="1:253" s="122" customFormat="1" ht="12.95" customHeight="1" thickBot="1" x14ac:dyDescent="0.25">
      <c r="A26" s="368">
        <v>32</v>
      </c>
      <c r="B26" s="371" t="s">
        <v>133</v>
      </c>
      <c r="C26" s="370" t="s">
        <v>21</v>
      </c>
      <c r="D26" s="463">
        <v>1070</v>
      </c>
      <c r="E26" s="464"/>
      <c r="F26" s="465"/>
      <c r="G26" s="465"/>
      <c r="H26" s="465"/>
      <c r="I26" s="465"/>
      <c r="J26" s="465"/>
      <c r="K26" s="465"/>
      <c r="L26" s="466"/>
      <c r="M26" s="753"/>
      <c r="N26" s="754"/>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c r="DQ26" s="121"/>
      <c r="DR26" s="121"/>
      <c r="DS26" s="121"/>
      <c r="DT26" s="121"/>
      <c r="DU26" s="121"/>
      <c r="DV26" s="121"/>
      <c r="DW26" s="121"/>
      <c r="DX26" s="121"/>
      <c r="DY26" s="121"/>
      <c r="DZ26" s="121"/>
      <c r="EA26" s="121"/>
      <c r="EB26" s="121"/>
      <c r="EC26" s="121"/>
      <c r="ED26" s="121"/>
      <c r="EE26" s="121"/>
      <c r="EF26" s="121"/>
      <c r="EG26" s="121"/>
      <c r="EH26" s="121"/>
      <c r="EI26" s="121"/>
      <c r="EJ26" s="121"/>
      <c r="EK26" s="121"/>
      <c r="EL26" s="121"/>
      <c r="EM26" s="121"/>
      <c r="EN26" s="121"/>
      <c r="EO26" s="121"/>
      <c r="EP26" s="121"/>
      <c r="EQ26" s="121"/>
      <c r="ER26" s="121"/>
      <c r="ES26" s="121"/>
      <c r="ET26" s="121"/>
      <c r="EU26" s="121"/>
      <c r="EV26" s="121"/>
      <c r="EW26" s="121"/>
      <c r="EX26" s="121"/>
      <c r="EY26" s="121"/>
      <c r="EZ26" s="121"/>
      <c r="FA26" s="121"/>
      <c r="FB26" s="121"/>
      <c r="FC26" s="121"/>
      <c r="FD26" s="121"/>
      <c r="FE26" s="121"/>
      <c r="FF26" s="121"/>
      <c r="FG26" s="121"/>
      <c r="FH26" s="121"/>
      <c r="FI26" s="121"/>
      <c r="FJ26" s="121"/>
      <c r="FK26" s="121"/>
      <c r="FL26" s="121"/>
      <c r="FM26" s="121"/>
      <c r="FN26" s="121"/>
      <c r="FO26" s="121"/>
      <c r="FP26" s="121"/>
      <c r="FQ26" s="121"/>
      <c r="FR26" s="121"/>
      <c r="FS26" s="121"/>
      <c r="FT26" s="121"/>
      <c r="FU26" s="121"/>
      <c r="FV26" s="121"/>
      <c r="FW26" s="121"/>
      <c r="FX26" s="121"/>
      <c r="FY26" s="121"/>
      <c r="FZ26" s="121"/>
      <c r="GA26" s="121"/>
      <c r="GB26" s="121"/>
      <c r="GC26" s="121"/>
      <c r="GD26" s="121"/>
      <c r="GE26" s="121"/>
      <c r="GF26" s="121"/>
      <c r="GG26" s="121"/>
      <c r="GH26" s="121"/>
      <c r="GI26" s="121"/>
      <c r="GJ26" s="121"/>
      <c r="GK26" s="121"/>
      <c r="GL26" s="121"/>
      <c r="GM26" s="121"/>
      <c r="GN26" s="121"/>
      <c r="GO26" s="121"/>
      <c r="GP26" s="121"/>
      <c r="GQ26" s="121"/>
      <c r="GR26" s="121"/>
      <c r="GS26" s="121"/>
      <c r="GT26" s="121"/>
      <c r="GU26" s="121"/>
      <c r="GV26" s="121"/>
      <c r="GW26" s="121"/>
      <c r="GX26" s="121"/>
      <c r="GY26" s="121"/>
      <c r="GZ26" s="121"/>
      <c r="HA26" s="121"/>
      <c r="HB26" s="121"/>
      <c r="HC26" s="121"/>
      <c r="HD26" s="121"/>
      <c r="HE26" s="121"/>
      <c r="HF26" s="121"/>
      <c r="HG26" s="121"/>
      <c r="HH26" s="121"/>
      <c r="HI26" s="121"/>
      <c r="HJ26" s="121"/>
      <c r="HK26" s="121"/>
      <c r="HL26" s="121"/>
      <c r="HM26" s="121"/>
      <c r="HN26" s="121"/>
      <c r="HO26" s="121"/>
      <c r="HP26" s="121"/>
      <c r="HQ26" s="121"/>
      <c r="HR26" s="121"/>
      <c r="HS26" s="121"/>
      <c r="HT26" s="121"/>
      <c r="HU26" s="121"/>
      <c r="HV26" s="121"/>
      <c r="HW26" s="121"/>
      <c r="HX26" s="121"/>
      <c r="HY26" s="121"/>
      <c r="HZ26" s="121"/>
      <c r="IA26" s="121"/>
      <c r="IB26" s="121"/>
      <c r="IC26" s="121"/>
      <c r="ID26" s="121"/>
      <c r="IE26" s="121"/>
      <c r="IF26" s="121"/>
      <c r="IG26" s="121"/>
      <c r="IH26" s="121"/>
      <c r="II26" s="121"/>
      <c r="IJ26" s="121"/>
      <c r="IK26" s="121"/>
      <c r="IL26" s="121"/>
      <c r="IM26" s="121"/>
      <c r="IN26" s="121"/>
      <c r="IO26" s="121"/>
      <c r="IP26" s="121"/>
      <c r="IQ26" s="121"/>
      <c r="IR26" s="121"/>
      <c r="IS26" s="121"/>
    </row>
    <row r="27" spans="1:253" s="117" customFormat="1" ht="12.95" customHeight="1" thickBot="1" x14ac:dyDescent="0.25">
      <c r="A27" s="368">
        <v>33</v>
      </c>
      <c r="B27" s="371" t="s">
        <v>31</v>
      </c>
      <c r="C27" s="370" t="s">
        <v>21</v>
      </c>
      <c r="D27" s="359">
        <v>80</v>
      </c>
      <c r="E27" s="364"/>
      <c r="F27" s="371"/>
      <c r="G27" s="371"/>
      <c r="H27" s="371"/>
      <c r="I27" s="371"/>
      <c r="J27" s="371"/>
      <c r="K27" s="371"/>
      <c r="L27" s="372"/>
      <c r="M27" s="739"/>
      <c r="N27" s="740"/>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c r="CO27" s="116"/>
      <c r="CP27" s="116"/>
      <c r="CQ27" s="116"/>
      <c r="CR27" s="116"/>
      <c r="CS27" s="116"/>
      <c r="CT27" s="116"/>
      <c r="CU27" s="116"/>
      <c r="CV27" s="116"/>
      <c r="CW27" s="116"/>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c r="DY27" s="116"/>
      <c r="DZ27" s="116"/>
      <c r="EA27" s="116"/>
      <c r="EB27" s="116"/>
      <c r="EC27" s="116"/>
      <c r="ED27" s="116"/>
      <c r="EE27" s="116"/>
      <c r="EF27" s="116"/>
      <c r="EG27" s="116"/>
      <c r="EH27" s="116"/>
      <c r="EI27" s="116"/>
      <c r="EJ27" s="116"/>
      <c r="EK27" s="116"/>
      <c r="EL27" s="116"/>
      <c r="EM27" s="116"/>
      <c r="EN27" s="116"/>
      <c r="EO27" s="116"/>
      <c r="EP27" s="116"/>
      <c r="EQ27" s="116"/>
      <c r="ER27" s="116"/>
      <c r="ES27" s="116"/>
      <c r="ET27" s="116"/>
      <c r="EU27" s="116"/>
      <c r="EV27" s="116"/>
      <c r="EW27" s="116"/>
      <c r="EX27" s="116"/>
      <c r="EY27" s="116"/>
      <c r="EZ27" s="116"/>
      <c r="FA27" s="116"/>
      <c r="FB27" s="116"/>
      <c r="FC27" s="116"/>
      <c r="FD27" s="116"/>
      <c r="FE27" s="116"/>
      <c r="FF27" s="116"/>
      <c r="FG27" s="116"/>
      <c r="FH27" s="116"/>
      <c r="FI27" s="116"/>
      <c r="FJ27" s="116"/>
      <c r="FK27" s="116"/>
      <c r="FL27" s="116"/>
      <c r="FM27" s="116"/>
      <c r="FN27" s="116"/>
      <c r="FO27" s="116"/>
      <c r="FP27" s="116"/>
      <c r="FQ27" s="116"/>
      <c r="FR27" s="116"/>
      <c r="FS27" s="116"/>
      <c r="FT27" s="116"/>
      <c r="FU27" s="116"/>
      <c r="FV27" s="116"/>
      <c r="FW27" s="116"/>
      <c r="FX27" s="116"/>
      <c r="FY27" s="116"/>
      <c r="FZ27" s="116"/>
      <c r="GA27" s="116"/>
      <c r="GB27" s="116"/>
      <c r="GC27" s="116"/>
      <c r="GD27" s="116"/>
      <c r="GE27" s="116"/>
      <c r="GF27" s="116"/>
      <c r="GG27" s="116"/>
      <c r="GH27" s="116"/>
      <c r="GI27" s="116"/>
      <c r="GJ27" s="116"/>
      <c r="GK27" s="116"/>
      <c r="GL27" s="116"/>
      <c r="GM27" s="116"/>
      <c r="GN27" s="116"/>
      <c r="GO27" s="116"/>
      <c r="GP27" s="116"/>
      <c r="GQ27" s="116"/>
      <c r="GR27" s="116"/>
      <c r="GS27" s="116"/>
      <c r="GT27" s="116"/>
      <c r="GU27" s="116"/>
      <c r="GV27" s="116"/>
      <c r="GW27" s="116"/>
      <c r="GX27" s="116"/>
      <c r="GY27" s="116"/>
      <c r="GZ27" s="116"/>
      <c r="HA27" s="116"/>
      <c r="HB27" s="116"/>
      <c r="HC27" s="116"/>
      <c r="HD27" s="116"/>
      <c r="HE27" s="116"/>
      <c r="HF27" s="116"/>
      <c r="HG27" s="116"/>
      <c r="HH27" s="116"/>
      <c r="HI27" s="116"/>
      <c r="HJ27" s="116"/>
      <c r="HK27" s="116"/>
      <c r="HL27" s="116"/>
      <c r="HM27" s="116"/>
      <c r="HN27" s="116"/>
      <c r="HO27" s="116"/>
      <c r="HP27" s="116"/>
      <c r="HQ27" s="116"/>
      <c r="HR27" s="116"/>
      <c r="HS27" s="116"/>
      <c r="HT27" s="116"/>
      <c r="HU27" s="116"/>
      <c r="HV27" s="116"/>
      <c r="HW27" s="116"/>
      <c r="HX27" s="116"/>
      <c r="HY27" s="116"/>
      <c r="HZ27" s="116"/>
      <c r="IA27" s="116"/>
      <c r="IB27" s="116"/>
      <c r="IC27" s="116"/>
      <c r="ID27" s="116"/>
      <c r="IE27" s="116"/>
      <c r="IF27" s="116"/>
      <c r="IG27" s="116"/>
      <c r="IH27" s="116"/>
      <c r="II27" s="116"/>
      <c r="IJ27" s="116"/>
      <c r="IK27" s="116"/>
      <c r="IL27" s="116"/>
      <c r="IM27" s="116"/>
      <c r="IN27" s="116"/>
      <c r="IO27" s="116"/>
      <c r="IP27" s="116"/>
      <c r="IQ27" s="116"/>
      <c r="IR27" s="116"/>
      <c r="IS27" s="116"/>
    </row>
    <row r="28" spans="1:253" s="118" customFormat="1" ht="12.95" customHeight="1" thickBot="1" x14ac:dyDescent="0.25">
      <c r="A28" s="368">
        <v>34</v>
      </c>
      <c r="B28" s="371" t="s">
        <v>32</v>
      </c>
      <c r="C28" s="370" t="s">
        <v>21</v>
      </c>
      <c r="D28" s="359">
        <v>97</v>
      </c>
      <c r="E28" s="364"/>
      <c r="F28" s="371"/>
      <c r="G28" s="371"/>
      <c r="H28" s="371"/>
      <c r="I28" s="371"/>
      <c r="J28" s="371"/>
      <c r="K28" s="371"/>
      <c r="L28" s="372"/>
      <c r="M28" s="745"/>
      <c r="N28" s="746"/>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c r="DA28" s="109"/>
      <c r="DB28" s="109"/>
      <c r="DC28" s="109"/>
      <c r="DD28" s="109"/>
      <c r="DE28" s="109"/>
      <c r="DF28" s="109"/>
      <c r="DG28" s="109"/>
      <c r="DH28" s="109"/>
      <c r="DI28" s="109"/>
      <c r="DJ28" s="109"/>
      <c r="DK28" s="109"/>
      <c r="DL28" s="109"/>
      <c r="DM28" s="109"/>
      <c r="DN28" s="109"/>
      <c r="DO28" s="109"/>
      <c r="DP28" s="109"/>
      <c r="DQ28" s="109"/>
      <c r="DR28" s="109"/>
      <c r="DS28" s="109"/>
      <c r="DT28" s="109"/>
      <c r="DU28" s="109"/>
      <c r="DV28" s="109"/>
      <c r="DW28" s="109"/>
      <c r="DX28" s="109"/>
      <c r="DY28" s="109"/>
      <c r="DZ28" s="109"/>
      <c r="EA28" s="109"/>
      <c r="EB28" s="109"/>
      <c r="EC28" s="109"/>
      <c r="ED28" s="109"/>
      <c r="EE28" s="109"/>
      <c r="EF28" s="109"/>
      <c r="EG28" s="109"/>
      <c r="EH28" s="109"/>
      <c r="EI28" s="109"/>
      <c r="EJ28" s="109"/>
      <c r="EK28" s="109"/>
      <c r="EL28" s="109"/>
      <c r="EM28" s="109"/>
      <c r="EN28" s="109"/>
      <c r="EO28" s="109"/>
      <c r="EP28" s="109"/>
      <c r="EQ28" s="109"/>
      <c r="ER28" s="109"/>
      <c r="ES28" s="109"/>
      <c r="ET28" s="109"/>
      <c r="EU28" s="109"/>
      <c r="EV28" s="109"/>
      <c r="EW28" s="109"/>
      <c r="EX28" s="109"/>
      <c r="EY28" s="109"/>
      <c r="EZ28" s="109"/>
      <c r="FA28" s="109"/>
      <c r="FB28" s="109"/>
      <c r="FC28" s="109"/>
      <c r="FD28" s="109"/>
      <c r="FE28" s="109"/>
      <c r="FF28" s="109"/>
      <c r="FG28" s="109"/>
      <c r="FH28" s="109"/>
      <c r="FI28" s="109"/>
      <c r="FJ28" s="109"/>
      <c r="FK28" s="109"/>
      <c r="FL28" s="109"/>
      <c r="FM28" s="109"/>
      <c r="FN28" s="109"/>
      <c r="FO28" s="109"/>
      <c r="FP28" s="109"/>
      <c r="FQ28" s="109"/>
      <c r="FR28" s="109"/>
      <c r="FS28" s="109"/>
      <c r="FT28" s="109"/>
      <c r="FU28" s="109"/>
      <c r="FV28" s="109"/>
      <c r="FW28" s="109"/>
      <c r="FX28" s="109"/>
      <c r="FY28" s="109"/>
      <c r="FZ28" s="109"/>
      <c r="GA28" s="109"/>
      <c r="GB28" s="109"/>
      <c r="GC28" s="109"/>
      <c r="GD28" s="109"/>
      <c r="GE28" s="109"/>
      <c r="GF28" s="109"/>
      <c r="GG28" s="109"/>
      <c r="GH28" s="109"/>
      <c r="GI28" s="109"/>
      <c r="GJ28" s="109"/>
      <c r="GK28" s="109"/>
      <c r="GL28" s="109"/>
      <c r="GM28" s="109"/>
      <c r="GN28" s="109"/>
      <c r="GO28" s="109"/>
      <c r="GP28" s="109"/>
      <c r="GQ28" s="109"/>
      <c r="GR28" s="109"/>
      <c r="GS28" s="109"/>
      <c r="GT28" s="109"/>
      <c r="GU28" s="109"/>
      <c r="GV28" s="109"/>
      <c r="GW28" s="109"/>
      <c r="GX28" s="109"/>
      <c r="GY28" s="109"/>
      <c r="GZ28" s="109"/>
      <c r="HA28" s="109"/>
      <c r="HB28" s="109"/>
      <c r="HC28" s="109"/>
      <c r="HD28" s="109"/>
      <c r="HE28" s="109"/>
      <c r="HF28" s="109"/>
      <c r="HG28" s="109"/>
      <c r="HH28" s="109"/>
      <c r="HI28" s="109"/>
      <c r="HJ28" s="109"/>
      <c r="HK28" s="109"/>
      <c r="HL28" s="109"/>
      <c r="HM28" s="109"/>
      <c r="HN28" s="109"/>
      <c r="HO28" s="109"/>
      <c r="HP28" s="109"/>
      <c r="HQ28" s="109"/>
      <c r="HR28" s="109"/>
      <c r="HS28" s="109"/>
      <c r="HT28" s="109"/>
      <c r="HU28" s="109"/>
      <c r="HV28" s="109"/>
      <c r="HW28" s="109"/>
      <c r="HX28" s="109"/>
      <c r="HY28" s="109"/>
      <c r="HZ28" s="109"/>
      <c r="IA28" s="109"/>
      <c r="IB28" s="109"/>
      <c r="IC28" s="109"/>
      <c r="ID28" s="109"/>
      <c r="IE28" s="109"/>
      <c r="IF28" s="109"/>
      <c r="IG28" s="109"/>
      <c r="IH28" s="109"/>
      <c r="II28" s="109"/>
      <c r="IJ28" s="109"/>
      <c r="IK28" s="109"/>
      <c r="IL28" s="109"/>
      <c r="IM28" s="109"/>
      <c r="IN28" s="109"/>
      <c r="IO28" s="109"/>
      <c r="IP28" s="109"/>
      <c r="IQ28" s="109"/>
      <c r="IR28" s="109"/>
      <c r="IS28" s="109"/>
    </row>
    <row r="29" spans="1:253" s="124" customFormat="1" ht="12.95" customHeight="1" thickBot="1" x14ac:dyDescent="0.25">
      <c r="A29" s="366">
        <v>4</v>
      </c>
      <c r="B29" s="374" t="s">
        <v>134</v>
      </c>
      <c r="C29" s="370"/>
      <c r="D29" s="359">
        <v>-1007</v>
      </c>
      <c r="E29" s="364"/>
      <c r="F29" s="371"/>
      <c r="G29" s="371"/>
      <c r="H29" s="371"/>
      <c r="I29" s="371"/>
      <c r="J29" s="371"/>
      <c r="K29" s="371"/>
      <c r="L29" s="372"/>
      <c r="M29" s="147"/>
      <c r="N29" s="148"/>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row>
    <row r="30" spans="1:253" s="115" customFormat="1" ht="12.95" customHeight="1" thickBot="1" x14ac:dyDescent="0.25">
      <c r="A30" s="368">
        <v>41</v>
      </c>
      <c r="B30" s="371" t="s">
        <v>33</v>
      </c>
      <c r="C30" s="370" t="s">
        <v>21</v>
      </c>
      <c r="D30" s="359">
        <v>600</v>
      </c>
      <c r="E30" s="364"/>
      <c r="F30" s="371"/>
      <c r="G30" s="371"/>
      <c r="H30" s="371"/>
      <c r="I30" s="371"/>
      <c r="J30" s="371"/>
      <c r="K30" s="371"/>
      <c r="L30" s="372"/>
      <c r="M30" s="741"/>
      <c r="N30" s="742"/>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c r="CX30" s="114"/>
      <c r="CY30" s="114"/>
      <c r="CZ30" s="114"/>
      <c r="DA30" s="114"/>
      <c r="DB30" s="114"/>
      <c r="DC30" s="114"/>
      <c r="DD30" s="114"/>
      <c r="DE30" s="114"/>
      <c r="DF30" s="114"/>
      <c r="DG30" s="114"/>
      <c r="DH30" s="114"/>
      <c r="DI30" s="114"/>
      <c r="DJ30" s="114"/>
      <c r="DK30" s="114"/>
      <c r="DL30" s="114"/>
      <c r="DM30" s="114"/>
      <c r="DN30" s="114"/>
      <c r="DO30" s="114"/>
      <c r="DP30" s="114"/>
      <c r="DQ30" s="114"/>
      <c r="DR30" s="114"/>
      <c r="DS30" s="114"/>
      <c r="DT30" s="114"/>
      <c r="DU30" s="114"/>
      <c r="DV30" s="114"/>
      <c r="DW30" s="114"/>
      <c r="DX30" s="114"/>
      <c r="DY30" s="114"/>
      <c r="DZ30" s="114"/>
      <c r="EA30" s="114"/>
      <c r="EB30" s="114"/>
      <c r="EC30" s="114"/>
      <c r="ED30" s="114"/>
      <c r="EE30" s="114"/>
      <c r="EF30" s="114"/>
      <c r="EG30" s="114"/>
      <c r="EH30" s="114"/>
      <c r="EI30" s="114"/>
      <c r="EJ30" s="114"/>
      <c r="EK30" s="114"/>
      <c r="EL30" s="114"/>
      <c r="EM30" s="114"/>
      <c r="EN30" s="114"/>
      <c r="EO30" s="114"/>
      <c r="EP30" s="114"/>
      <c r="EQ30" s="114"/>
      <c r="ER30" s="114"/>
      <c r="ES30" s="114"/>
      <c r="ET30" s="114"/>
      <c r="EU30" s="114"/>
      <c r="EV30" s="114"/>
      <c r="EW30" s="114"/>
      <c r="EX30" s="114"/>
      <c r="EY30" s="114"/>
      <c r="EZ30" s="114"/>
      <c r="FA30" s="114"/>
      <c r="FB30" s="114"/>
      <c r="FC30" s="114"/>
      <c r="FD30" s="114"/>
      <c r="FE30" s="114"/>
      <c r="FF30" s="114"/>
      <c r="FG30" s="114"/>
      <c r="FH30" s="114"/>
      <c r="FI30" s="114"/>
      <c r="FJ30" s="114"/>
      <c r="FK30" s="114"/>
      <c r="FL30" s="114"/>
      <c r="FM30" s="114"/>
      <c r="FN30" s="114"/>
      <c r="FO30" s="114"/>
      <c r="FP30" s="114"/>
      <c r="FQ30" s="114"/>
      <c r="FR30" s="114"/>
      <c r="FS30" s="114"/>
      <c r="FT30" s="114"/>
      <c r="FU30" s="114"/>
      <c r="FV30" s="114"/>
      <c r="FW30" s="114"/>
      <c r="FX30" s="114"/>
      <c r="FY30" s="114"/>
      <c r="FZ30" s="114"/>
      <c r="GA30" s="114"/>
      <c r="GB30" s="114"/>
      <c r="GC30" s="114"/>
      <c r="GD30" s="114"/>
      <c r="GE30" s="114"/>
      <c r="GF30" s="114"/>
      <c r="GG30" s="114"/>
      <c r="GH30" s="114"/>
      <c r="GI30" s="114"/>
      <c r="GJ30" s="114"/>
      <c r="GK30" s="114"/>
      <c r="GL30" s="114"/>
      <c r="GM30" s="114"/>
      <c r="GN30" s="114"/>
      <c r="GO30" s="114"/>
      <c r="GP30" s="114"/>
      <c r="GQ30" s="114"/>
      <c r="GR30" s="114"/>
      <c r="GS30" s="114"/>
      <c r="GT30" s="114"/>
      <c r="GU30" s="114"/>
      <c r="GV30" s="114"/>
      <c r="GW30" s="114"/>
      <c r="GX30" s="114"/>
      <c r="GY30" s="114"/>
      <c r="GZ30" s="114"/>
      <c r="HA30" s="114"/>
      <c r="HB30" s="114"/>
      <c r="HC30" s="114"/>
      <c r="HD30" s="114"/>
      <c r="HE30" s="114"/>
      <c r="HF30" s="114"/>
      <c r="HG30" s="114"/>
      <c r="HH30" s="114"/>
      <c r="HI30" s="114"/>
      <c r="HJ30" s="114"/>
      <c r="HK30" s="114"/>
      <c r="HL30" s="114"/>
      <c r="HM30" s="114"/>
      <c r="HN30" s="114"/>
      <c r="HO30" s="114"/>
      <c r="HP30" s="114"/>
      <c r="HQ30" s="114"/>
      <c r="HR30" s="114"/>
      <c r="HS30" s="114"/>
      <c r="HT30" s="114"/>
      <c r="HU30" s="114"/>
      <c r="HV30" s="114"/>
      <c r="HW30" s="114"/>
      <c r="HX30" s="114"/>
      <c r="HY30" s="114"/>
      <c r="HZ30" s="114"/>
      <c r="IA30" s="114"/>
      <c r="IB30" s="114"/>
      <c r="IC30" s="114"/>
      <c r="ID30" s="114"/>
      <c r="IE30" s="114"/>
      <c r="IF30" s="114"/>
      <c r="IG30" s="114"/>
      <c r="IH30" s="114"/>
      <c r="II30" s="114"/>
      <c r="IJ30" s="114"/>
      <c r="IK30" s="114"/>
      <c r="IL30" s="114"/>
      <c r="IM30" s="114"/>
      <c r="IN30" s="114"/>
      <c r="IO30" s="114"/>
      <c r="IP30" s="114"/>
      <c r="IQ30" s="114"/>
      <c r="IR30" s="114"/>
      <c r="IS30" s="114"/>
    </row>
    <row r="31" spans="1:253" s="117" customFormat="1" ht="12.95" customHeight="1" thickBot="1" x14ac:dyDescent="0.25">
      <c r="A31" s="368">
        <v>42</v>
      </c>
      <c r="B31" s="371" t="s">
        <v>34</v>
      </c>
      <c r="C31" s="370" t="s">
        <v>21</v>
      </c>
      <c r="D31" s="359">
        <v>0</v>
      </c>
      <c r="E31" s="364"/>
      <c r="F31" s="371"/>
      <c r="G31" s="371"/>
      <c r="H31" s="371"/>
      <c r="I31" s="371"/>
      <c r="J31" s="371"/>
      <c r="K31" s="371"/>
      <c r="L31" s="372"/>
      <c r="M31" s="739"/>
      <c r="N31" s="740"/>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116"/>
      <c r="CI31" s="116"/>
      <c r="CJ31" s="116"/>
      <c r="CK31" s="116"/>
      <c r="CL31" s="116"/>
      <c r="CM31" s="116"/>
      <c r="CN31" s="116"/>
      <c r="CO31" s="116"/>
      <c r="CP31" s="116"/>
      <c r="CQ31" s="116"/>
      <c r="CR31" s="116"/>
      <c r="CS31" s="116"/>
      <c r="CT31" s="116"/>
      <c r="CU31" s="116"/>
      <c r="CV31" s="116"/>
      <c r="CW31" s="116"/>
      <c r="CX31" s="116"/>
      <c r="CY31" s="116"/>
      <c r="CZ31" s="116"/>
      <c r="DA31" s="116"/>
      <c r="DB31" s="116"/>
      <c r="DC31" s="116"/>
      <c r="DD31" s="116"/>
      <c r="DE31" s="11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c r="EL31" s="116"/>
      <c r="EM31" s="116"/>
      <c r="EN31" s="116"/>
      <c r="EO31" s="116"/>
      <c r="EP31" s="116"/>
      <c r="EQ31" s="116"/>
      <c r="ER31" s="116"/>
      <c r="ES31" s="116"/>
      <c r="ET31" s="116"/>
      <c r="EU31" s="116"/>
      <c r="EV31" s="116"/>
      <c r="EW31" s="116"/>
      <c r="EX31" s="116"/>
      <c r="EY31" s="116"/>
      <c r="EZ31" s="116"/>
      <c r="FA31" s="116"/>
      <c r="FB31" s="116"/>
      <c r="FC31" s="116"/>
      <c r="FD31" s="116"/>
      <c r="FE31" s="116"/>
      <c r="FF31" s="116"/>
      <c r="FG31" s="116"/>
      <c r="FH31" s="116"/>
      <c r="FI31" s="116"/>
      <c r="FJ31" s="116"/>
      <c r="FK31" s="116"/>
      <c r="FL31" s="116"/>
      <c r="FM31" s="116"/>
      <c r="FN31" s="116"/>
      <c r="FO31" s="116"/>
      <c r="FP31" s="116"/>
      <c r="FQ31" s="116"/>
      <c r="FR31" s="116"/>
      <c r="FS31" s="116"/>
      <c r="FT31" s="116"/>
      <c r="FU31" s="116"/>
      <c r="FV31" s="116"/>
      <c r="FW31" s="116"/>
      <c r="FX31" s="116"/>
      <c r="FY31" s="116"/>
      <c r="FZ31" s="116"/>
      <c r="GA31" s="116"/>
      <c r="GB31" s="116"/>
      <c r="GC31" s="116"/>
      <c r="GD31" s="116"/>
      <c r="GE31" s="116"/>
      <c r="GF31" s="116"/>
      <c r="GG31" s="116"/>
      <c r="GH31" s="116"/>
      <c r="GI31" s="116"/>
      <c r="GJ31" s="116"/>
      <c r="GK31" s="116"/>
      <c r="GL31" s="116"/>
      <c r="GM31" s="116"/>
      <c r="GN31" s="116"/>
      <c r="GO31" s="116"/>
      <c r="GP31" s="116"/>
      <c r="GQ31" s="116"/>
      <c r="GR31" s="116"/>
      <c r="GS31" s="116"/>
      <c r="GT31" s="116"/>
      <c r="GU31" s="116"/>
      <c r="GV31" s="116"/>
      <c r="GW31" s="116"/>
      <c r="GX31" s="116"/>
      <c r="GY31" s="116"/>
      <c r="GZ31" s="116"/>
      <c r="HA31" s="116"/>
      <c r="HB31" s="116"/>
      <c r="HC31" s="116"/>
      <c r="HD31" s="116"/>
      <c r="HE31" s="116"/>
      <c r="HF31" s="116"/>
      <c r="HG31" s="116"/>
      <c r="HH31" s="116"/>
      <c r="HI31" s="116"/>
      <c r="HJ31" s="116"/>
      <c r="HK31" s="116"/>
      <c r="HL31" s="116"/>
      <c r="HM31" s="116"/>
      <c r="HN31" s="116"/>
      <c r="HO31" s="116"/>
      <c r="HP31" s="116"/>
      <c r="HQ31" s="116"/>
      <c r="HR31" s="116"/>
      <c r="HS31" s="116"/>
      <c r="HT31" s="116"/>
      <c r="HU31" s="116"/>
      <c r="HV31" s="116"/>
      <c r="HW31" s="116"/>
      <c r="HX31" s="116"/>
      <c r="HY31" s="116"/>
      <c r="HZ31" s="116"/>
      <c r="IA31" s="116"/>
      <c r="IB31" s="116"/>
      <c r="IC31" s="116"/>
      <c r="ID31" s="116"/>
      <c r="IE31" s="116"/>
      <c r="IF31" s="116"/>
      <c r="IG31" s="116"/>
      <c r="IH31" s="116"/>
      <c r="II31" s="116"/>
      <c r="IJ31" s="116"/>
      <c r="IK31" s="116"/>
      <c r="IL31" s="116"/>
      <c r="IM31" s="116"/>
      <c r="IN31" s="116"/>
      <c r="IO31" s="116"/>
      <c r="IP31" s="116"/>
      <c r="IQ31" s="116"/>
      <c r="IR31" s="116"/>
      <c r="IS31" s="116"/>
    </row>
    <row r="32" spans="1:253" s="117" customFormat="1" ht="12.95" customHeight="1" thickBot="1" x14ac:dyDescent="0.25">
      <c r="A32" s="368">
        <v>43</v>
      </c>
      <c r="B32" s="371" t="s">
        <v>35</v>
      </c>
      <c r="C32" s="370" t="s">
        <v>21</v>
      </c>
      <c r="D32" s="369">
        <v>407</v>
      </c>
      <c r="E32" s="371"/>
      <c r="F32" s="364"/>
      <c r="G32" s="371"/>
      <c r="H32" s="371"/>
      <c r="I32" s="371"/>
      <c r="J32" s="371"/>
      <c r="K32" s="371"/>
      <c r="L32" s="372"/>
      <c r="M32" s="739"/>
      <c r="N32" s="740"/>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c r="CO32" s="116"/>
      <c r="CP32" s="116"/>
      <c r="CQ32" s="116"/>
      <c r="CR32" s="116"/>
      <c r="CS32" s="116"/>
      <c r="CT32" s="116"/>
      <c r="CU32" s="116"/>
      <c r="CV32" s="116"/>
      <c r="CW32" s="116"/>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116"/>
      <c r="EH32" s="116"/>
      <c r="EI32" s="116"/>
      <c r="EJ32" s="116"/>
      <c r="EK32" s="116"/>
      <c r="EL32" s="116"/>
      <c r="EM32" s="116"/>
      <c r="EN32" s="116"/>
      <c r="EO32" s="116"/>
      <c r="EP32" s="116"/>
      <c r="EQ32" s="116"/>
      <c r="ER32" s="116"/>
      <c r="ES32" s="116"/>
      <c r="ET32" s="116"/>
      <c r="EU32" s="116"/>
      <c r="EV32" s="116"/>
      <c r="EW32" s="116"/>
      <c r="EX32" s="116"/>
      <c r="EY32" s="116"/>
      <c r="EZ32" s="116"/>
      <c r="FA32" s="116"/>
      <c r="FB32" s="116"/>
      <c r="FC32" s="116"/>
      <c r="FD32" s="116"/>
      <c r="FE32" s="116"/>
      <c r="FF32" s="116"/>
      <c r="FG32" s="116"/>
      <c r="FH32" s="116"/>
      <c r="FI32" s="116"/>
      <c r="FJ32" s="116"/>
      <c r="FK32" s="116"/>
      <c r="FL32" s="116"/>
      <c r="FM32" s="116"/>
      <c r="FN32" s="116"/>
      <c r="FO32" s="116"/>
      <c r="FP32" s="116"/>
      <c r="FQ32" s="116"/>
      <c r="FR32" s="116"/>
      <c r="FS32" s="116"/>
      <c r="FT32" s="116"/>
      <c r="FU32" s="116"/>
      <c r="FV32" s="116"/>
      <c r="FW32" s="116"/>
      <c r="FX32" s="116"/>
      <c r="FY32" s="116"/>
      <c r="FZ32" s="116"/>
      <c r="GA32" s="116"/>
      <c r="GB32" s="116"/>
      <c r="GC32" s="116"/>
      <c r="GD32" s="116"/>
      <c r="GE32" s="116"/>
      <c r="GF32" s="116"/>
      <c r="GG32" s="116"/>
      <c r="GH32" s="116"/>
      <c r="GI32" s="116"/>
      <c r="GJ32" s="116"/>
      <c r="GK32" s="116"/>
      <c r="GL32" s="116"/>
      <c r="GM32" s="116"/>
      <c r="GN32" s="116"/>
      <c r="GO32" s="116"/>
      <c r="GP32" s="116"/>
      <c r="GQ32" s="116"/>
      <c r="GR32" s="116"/>
      <c r="GS32" s="116"/>
      <c r="GT32" s="116"/>
      <c r="GU32" s="116"/>
      <c r="GV32" s="116"/>
      <c r="GW32" s="116"/>
      <c r="GX32" s="116"/>
      <c r="GY32" s="116"/>
      <c r="GZ32" s="116"/>
      <c r="HA32" s="116"/>
      <c r="HB32" s="116"/>
      <c r="HC32" s="116"/>
      <c r="HD32" s="116"/>
      <c r="HE32" s="116"/>
      <c r="HF32" s="116"/>
      <c r="HG32" s="116"/>
      <c r="HH32" s="116"/>
      <c r="HI32" s="116"/>
      <c r="HJ32" s="116"/>
      <c r="HK32" s="116"/>
      <c r="HL32" s="116"/>
      <c r="HM32" s="116"/>
      <c r="HN32" s="116"/>
      <c r="HO32" s="116"/>
      <c r="HP32" s="116"/>
      <c r="HQ32" s="116"/>
      <c r="HR32" s="116"/>
      <c r="HS32" s="116"/>
      <c r="HT32" s="116"/>
      <c r="HU32" s="116"/>
      <c r="HV32" s="116"/>
      <c r="HW32" s="116"/>
      <c r="HX32" s="116"/>
      <c r="HY32" s="116"/>
      <c r="HZ32" s="116"/>
      <c r="IA32" s="116"/>
      <c r="IB32" s="116"/>
      <c r="IC32" s="116"/>
      <c r="ID32" s="116"/>
      <c r="IE32" s="116"/>
      <c r="IF32" s="116"/>
      <c r="IG32" s="116"/>
      <c r="IH32" s="116"/>
      <c r="II32" s="116"/>
      <c r="IJ32" s="116"/>
      <c r="IK32" s="116"/>
      <c r="IL32" s="116"/>
      <c r="IM32" s="116"/>
      <c r="IN32" s="116"/>
      <c r="IO32" s="116"/>
      <c r="IP32" s="116"/>
      <c r="IQ32" s="116"/>
      <c r="IR32" s="116"/>
      <c r="IS32" s="116"/>
    </row>
    <row r="33" spans="1:253" s="118" customFormat="1" ht="12.95" customHeight="1" thickBot="1" x14ac:dyDescent="0.25">
      <c r="A33" s="368">
        <v>44</v>
      </c>
      <c r="B33" s="371" t="s">
        <v>36</v>
      </c>
      <c r="C33" s="370" t="s">
        <v>21</v>
      </c>
      <c r="D33" s="359">
        <v>0</v>
      </c>
      <c r="E33" s="364"/>
      <c r="F33" s="371"/>
      <c r="G33" s="371"/>
      <c r="H33" s="371"/>
      <c r="I33" s="371"/>
      <c r="J33" s="371"/>
      <c r="K33" s="371"/>
      <c r="L33" s="372"/>
      <c r="M33" s="745"/>
      <c r="N33" s="746"/>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row>
    <row r="34" spans="1:253" s="118" customFormat="1" ht="12.95" customHeight="1" thickBot="1" x14ac:dyDescent="0.25">
      <c r="A34" s="366">
        <v>5</v>
      </c>
      <c r="B34" s="374" t="s">
        <v>94</v>
      </c>
      <c r="C34" s="370"/>
      <c r="D34" s="359"/>
      <c r="E34" s="364"/>
      <c r="F34" s="371"/>
      <c r="G34" s="371"/>
      <c r="H34" s="371"/>
      <c r="I34" s="371"/>
      <c r="J34" s="371"/>
      <c r="K34" s="371"/>
      <c r="L34" s="372"/>
      <c r="M34" s="140"/>
      <c r="N34" s="141"/>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c r="DA34" s="109"/>
      <c r="DB34" s="109"/>
      <c r="DC34" s="109"/>
      <c r="DD34" s="109"/>
      <c r="DE34" s="109"/>
      <c r="DF34" s="109"/>
      <c r="DG34" s="109"/>
      <c r="DH34" s="109"/>
      <c r="DI34" s="109"/>
      <c r="DJ34" s="109"/>
      <c r="DK34" s="109"/>
      <c r="DL34" s="109"/>
      <c r="DM34" s="109"/>
      <c r="DN34" s="109"/>
      <c r="DO34" s="109"/>
      <c r="DP34" s="109"/>
      <c r="DQ34" s="109"/>
      <c r="DR34" s="109"/>
      <c r="DS34" s="109"/>
      <c r="DT34" s="109"/>
      <c r="DU34" s="109"/>
      <c r="DV34" s="109"/>
      <c r="DW34" s="109"/>
      <c r="DX34" s="109"/>
      <c r="DY34" s="109"/>
      <c r="DZ34" s="109"/>
      <c r="EA34" s="109"/>
      <c r="EB34" s="109"/>
      <c r="EC34" s="109"/>
      <c r="ED34" s="109"/>
      <c r="EE34" s="109"/>
      <c r="EF34" s="109"/>
      <c r="EG34" s="109"/>
      <c r="EH34" s="109"/>
      <c r="EI34" s="109"/>
      <c r="EJ34" s="109"/>
      <c r="EK34" s="109"/>
      <c r="EL34" s="109"/>
      <c r="EM34" s="109"/>
      <c r="EN34" s="109"/>
      <c r="EO34" s="109"/>
      <c r="EP34" s="109"/>
      <c r="EQ34" s="109"/>
      <c r="ER34" s="109"/>
      <c r="ES34" s="109"/>
      <c r="ET34" s="109"/>
      <c r="EU34" s="109"/>
      <c r="EV34" s="109"/>
      <c r="EW34" s="109"/>
      <c r="EX34" s="109"/>
      <c r="EY34" s="109"/>
      <c r="EZ34" s="109"/>
      <c r="FA34" s="109"/>
      <c r="FB34" s="109"/>
      <c r="FC34" s="109"/>
      <c r="FD34" s="109"/>
      <c r="FE34" s="109"/>
      <c r="FF34" s="109"/>
      <c r="FG34" s="109"/>
      <c r="FH34" s="109"/>
      <c r="FI34" s="109"/>
      <c r="FJ34" s="109"/>
      <c r="FK34" s="109"/>
      <c r="FL34" s="109"/>
      <c r="FM34" s="109"/>
      <c r="FN34" s="109"/>
      <c r="FO34" s="109"/>
      <c r="FP34" s="109"/>
      <c r="FQ34" s="109"/>
      <c r="FR34" s="109"/>
      <c r="FS34" s="109"/>
      <c r="FT34" s="109"/>
      <c r="FU34" s="109"/>
      <c r="FV34" s="109"/>
      <c r="FW34" s="109"/>
      <c r="FX34" s="109"/>
      <c r="FY34" s="109"/>
      <c r="FZ34" s="109"/>
      <c r="GA34" s="109"/>
      <c r="GB34" s="109"/>
      <c r="GC34" s="109"/>
      <c r="GD34" s="109"/>
      <c r="GE34" s="109"/>
      <c r="GF34" s="109"/>
      <c r="GG34" s="109"/>
      <c r="GH34" s="109"/>
      <c r="GI34" s="109"/>
      <c r="GJ34" s="109"/>
      <c r="GK34" s="109"/>
      <c r="GL34" s="109"/>
      <c r="GM34" s="109"/>
      <c r="GN34" s="109"/>
      <c r="GO34" s="109"/>
      <c r="GP34" s="109"/>
      <c r="GQ34" s="109"/>
      <c r="GR34" s="109"/>
      <c r="GS34" s="109"/>
      <c r="GT34" s="109"/>
      <c r="GU34" s="109"/>
      <c r="GV34" s="109"/>
      <c r="GW34" s="109"/>
      <c r="GX34" s="109"/>
      <c r="GY34" s="109"/>
      <c r="GZ34" s="109"/>
      <c r="HA34" s="109"/>
      <c r="HB34" s="109"/>
      <c r="HC34" s="109"/>
      <c r="HD34" s="109"/>
      <c r="HE34" s="109"/>
      <c r="HF34" s="109"/>
      <c r="HG34" s="109"/>
      <c r="HH34" s="109"/>
      <c r="HI34" s="109"/>
      <c r="HJ34" s="109"/>
      <c r="HK34" s="109"/>
      <c r="HL34" s="109"/>
      <c r="HM34" s="109"/>
      <c r="HN34" s="109"/>
      <c r="HO34" s="109"/>
      <c r="HP34" s="109"/>
      <c r="HQ34" s="109"/>
      <c r="HR34" s="109"/>
      <c r="HS34" s="109"/>
      <c r="HT34" s="109"/>
      <c r="HU34" s="109"/>
      <c r="HV34" s="109"/>
      <c r="HW34" s="109"/>
      <c r="HX34" s="109"/>
      <c r="HY34" s="109"/>
      <c r="HZ34" s="109"/>
      <c r="IA34" s="109"/>
      <c r="IB34" s="109"/>
      <c r="IC34" s="109"/>
      <c r="ID34" s="109"/>
      <c r="IE34" s="109"/>
      <c r="IF34" s="109"/>
      <c r="IG34" s="109"/>
      <c r="IH34" s="109"/>
      <c r="II34" s="109"/>
      <c r="IJ34" s="109"/>
      <c r="IK34" s="109"/>
      <c r="IL34" s="109"/>
      <c r="IM34" s="109"/>
      <c r="IN34" s="109"/>
      <c r="IO34" s="109"/>
      <c r="IP34" s="109"/>
      <c r="IQ34" s="109"/>
      <c r="IR34" s="109"/>
      <c r="IS34" s="109"/>
    </row>
    <row r="35" spans="1:253" s="126" customFormat="1" ht="12.95" customHeight="1" thickBot="1" x14ac:dyDescent="0.25">
      <c r="A35" s="366">
        <v>51</v>
      </c>
      <c r="B35" s="374" t="s">
        <v>135</v>
      </c>
      <c r="C35" s="370" t="s">
        <v>37</v>
      </c>
      <c r="D35" s="370">
        <v>-530</v>
      </c>
      <c r="E35" s="373"/>
      <c r="F35" s="374"/>
      <c r="G35" s="374"/>
      <c r="H35" s="374"/>
      <c r="I35" s="374"/>
      <c r="J35" s="374"/>
      <c r="K35" s="374"/>
      <c r="L35" s="375"/>
      <c r="M35" s="760"/>
      <c r="N35" s="761"/>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c r="CZ35" s="125"/>
      <c r="DA35" s="125"/>
      <c r="DB35" s="125"/>
      <c r="DC35" s="125"/>
      <c r="DD35" s="125"/>
      <c r="DE35" s="125"/>
      <c r="DF35" s="125"/>
      <c r="DG35" s="125"/>
      <c r="DH35" s="125"/>
      <c r="DI35" s="125"/>
      <c r="DJ35" s="125"/>
      <c r="DK35" s="125"/>
      <c r="DL35" s="125"/>
      <c r="DM35" s="125"/>
      <c r="DN35" s="125"/>
      <c r="DO35" s="125"/>
      <c r="DP35" s="125"/>
      <c r="DQ35" s="125"/>
      <c r="DR35" s="125"/>
      <c r="DS35" s="125"/>
      <c r="DT35" s="125"/>
      <c r="DU35" s="125"/>
      <c r="DV35" s="125"/>
      <c r="DW35" s="125"/>
      <c r="DX35" s="125"/>
      <c r="DY35" s="125"/>
      <c r="DZ35" s="125"/>
      <c r="EA35" s="125"/>
      <c r="EB35" s="125"/>
      <c r="EC35" s="125"/>
      <c r="ED35" s="125"/>
      <c r="EE35" s="125"/>
      <c r="EF35" s="125"/>
      <c r="EG35" s="125"/>
      <c r="EH35" s="125"/>
      <c r="EI35" s="125"/>
      <c r="EJ35" s="125"/>
      <c r="EK35" s="125"/>
      <c r="EL35" s="125"/>
      <c r="EM35" s="125"/>
      <c r="EN35" s="125"/>
      <c r="EO35" s="125"/>
      <c r="EP35" s="125"/>
      <c r="EQ35" s="125"/>
      <c r="ER35" s="125"/>
      <c r="ES35" s="125"/>
      <c r="ET35" s="125"/>
      <c r="EU35" s="125"/>
      <c r="EV35" s="125"/>
      <c r="EW35" s="125"/>
      <c r="EX35" s="125"/>
      <c r="EY35" s="125"/>
      <c r="EZ35" s="125"/>
      <c r="FA35" s="125"/>
      <c r="FB35" s="125"/>
      <c r="FC35" s="125"/>
      <c r="FD35" s="125"/>
      <c r="FE35" s="125"/>
      <c r="FF35" s="125"/>
      <c r="FG35" s="125"/>
      <c r="FH35" s="125"/>
      <c r="FI35" s="125"/>
      <c r="FJ35" s="125"/>
      <c r="FK35" s="125"/>
      <c r="FL35" s="125"/>
      <c r="FM35" s="125"/>
      <c r="FN35" s="125"/>
      <c r="FO35" s="125"/>
      <c r="FP35" s="125"/>
      <c r="FQ35" s="125"/>
      <c r="FR35" s="125"/>
      <c r="FS35" s="125"/>
      <c r="FT35" s="125"/>
      <c r="FU35" s="125"/>
      <c r="FV35" s="125"/>
      <c r="FW35" s="125"/>
      <c r="FX35" s="125"/>
      <c r="FY35" s="125"/>
      <c r="FZ35" s="125"/>
      <c r="GA35" s="125"/>
      <c r="GB35" s="125"/>
      <c r="GC35" s="125"/>
      <c r="GD35" s="125"/>
      <c r="GE35" s="125"/>
      <c r="GF35" s="125"/>
      <c r="GG35" s="125"/>
      <c r="GH35" s="125"/>
      <c r="GI35" s="125"/>
      <c r="GJ35" s="125"/>
      <c r="GK35" s="125"/>
      <c r="GL35" s="125"/>
      <c r="GM35" s="125"/>
      <c r="GN35" s="125"/>
      <c r="GO35" s="125"/>
      <c r="GP35" s="125"/>
      <c r="GQ35" s="125"/>
      <c r="GR35" s="125"/>
      <c r="GS35" s="125"/>
      <c r="GT35" s="125"/>
      <c r="GU35" s="125"/>
      <c r="GV35" s="125"/>
      <c r="GW35" s="125"/>
      <c r="GX35" s="125"/>
      <c r="GY35" s="125"/>
      <c r="GZ35" s="125"/>
      <c r="HA35" s="125"/>
      <c r="HB35" s="125"/>
      <c r="HC35" s="125"/>
      <c r="HD35" s="125"/>
      <c r="HE35" s="125"/>
      <c r="HF35" s="125"/>
      <c r="HG35" s="125"/>
      <c r="HH35" s="125"/>
      <c r="HI35" s="125"/>
      <c r="HJ35" s="125"/>
      <c r="HK35" s="125"/>
      <c r="HL35" s="125"/>
      <c r="HM35" s="125"/>
      <c r="HN35" s="125"/>
      <c r="HO35" s="125"/>
      <c r="HP35" s="125"/>
      <c r="HQ35" s="125"/>
      <c r="HR35" s="125"/>
      <c r="HS35" s="125"/>
      <c r="HT35" s="125"/>
      <c r="HU35" s="125"/>
      <c r="HV35" s="125"/>
      <c r="HW35" s="125"/>
      <c r="HX35" s="125"/>
      <c r="HY35" s="125"/>
      <c r="HZ35" s="125"/>
      <c r="IA35" s="125"/>
      <c r="IB35" s="125"/>
      <c r="IC35" s="125"/>
      <c r="ID35" s="125"/>
      <c r="IE35" s="125"/>
      <c r="IF35" s="125"/>
      <c r="IG35" s="125"/>
      <c r="IH35" s="125"/>
      <c r="II35" s="125"/>
      <c r="IJ35" s="125"/>
      <c r="IK35" s="125"/>
      <c r="IL35" s="125"/>
      <c r="IM35" s="125"/>
      <c r="IN35" s="125"/>
      <c r="IO35" s="125"/>
      <c r="IP35" s="125"/>
      <c r="IQ35" s="125"/>
      <c r="IR35" s="125"/>
      <c r="IS35" s="125"/>
    </row>
    <row r="36" spans="1:253" s="128" customFormat="1" ht="12.95" customHeight="1" thickBot="1" x14ac:dyDescent="0.25">
      <c r="A36" s="368">
        <v>52</v>
      </c>
      <c r="B36" s="371" t="s">
        <v>136</v>
      </c>
      <c r="C36" s="370" t="s">
        <v>21</v>
      </c>
      <c r="D36" s="359">
        <v>0</v>
      </c>
      <c r="E36" s="364"/>
      <c r="F36" s="371"/>
      <c r="G36" s="371"/>
      <c r="H36" s="371"/>
      <c r="I36" s="371"/>
      <c r="J36" s="371"/>
      <c r="K36" s="371"/>
      <c r="L36" s="372"/>
      <c r="M36" s="758"/>
      <c r="N36" s="759"/>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7"/>
      <c r="EO36" s="127"/>
      <c r="EP36" s="127"/>
      <c r="EQ36" s="127"/>
      <c r="ER36" s="127"/>
      <c r="ES36" s="127"/>
      <c r="ET36" s="127"/>
      <c r="EU36" s="127"/>
      <c r="EV36" s="127"/>
      <c r="EW36" s="127"/>
      <c r="EX36" s="127"/>
      <c r="EY36" s="127"/>
      <c r="EZ36" s="127"/>
      <c r="FA36" s="127"/>
      <c r="FB36" s="127"/>
      <c r="FC36" s="127"/>
      <c r="FD36" s="127"/>
      <c r="FE36" s="127"/>
      <c r="FF36" s="127"/>
      <c r="FG36" s="127"/>
      <c r="FH36" s="127"/>
      <c r="FI36" s="127"/>
      <c r="FJ36" s="127"/>
      <c r="FK36" s="127"/>
      <c r="FL36" s="127"/>
      <c r="FM36" s="127"/>
      <c r="FN36" s="127"/>
      <c r="FO36" s="127"/>
      <c r="FP36" s="127"/>
      <c r="FQ36" s="127"/>
      <c r="FR36" s="127"/>
      <c r="FS36" s="127"/>
      <c r="FT36" s="127"/>
      <c r="FU36" s="127"/>
      <c r="FV36" s="127"/>
      <c r="FW36" s="127"/>
      <c r="FX36" s="127"/>
      <c r="FY36" s="127"/>
      <c r="FZ36" s="127"/>
      <c r="GA36" s="127"/>
      <c r="GB36" s="127"/>
      <c r="GC36" s="127"/>
      <c r="GD36" s="127"/>
      <c r="GE36" s="127"/>
      <c r="GF36" s="127"/>
      <c r="GG36" s="127"/>
      <c r="GH36" s="127"/>
      <c r="GI36" s="127"/>
      <c r="GJ36" s="127"/>
      <c r="GK36" s="127"/>
      <c r="GL36" s="127"/>
      <c r="GM36" s="127"/>
      <c r="GN36" s="127"/>
      <c r="GO36" s="127"/>
      <c r="GP36" s="127"/>
      <c r="GQ36" s="127"/>
      <c r="GR36" s="127"/>
      <c r="GS36" s="127"/>
      <c r="GT36" s="127"/>
      <c r="GU36" s="127"/>
      <c r="GV36" s="127"/>
      <c r="GW36" s="127"/>
      <c r="GX36" s="127"/>
      <c r="GY36" s="127"/>
      <c r="GZ36" s="127"/>
      <c r="HA36" s="127"/>
      <c r="HB36" s="127"/>
      <c r="HC36" s="127"/>
      <c r="HD36" s="127"/>
      <c r="HE36" s="127"/>
      <c r="HF36" s="127"/>
      <c r="HG36" s="127"/>
      <c r="HH36" s="127"/>
      <c r="HI36" s="127"/>
      <c r="HJ36" s="127"/>
      <c r="HK36" s="127"/>
      <c r="HL36" s="127"/>
      <c r="HM36" s="127"/>
      <c r="HN36" s="127"/>
      <c r="HO36" s="127"/>
      <c r="HP36" s="127"/>
      <c r="HQ36" s="127"/>
      <c r="HR36" s="127"/>
      <c r="HS36" s="127"/>
      <c r="HT36" s="127"/>
      <c r="HU36" s="127"/>
      <c r="HV36" s="127"/>
      <c r="HW36" s="127"/>
      <c r="HX36" s="127"/>
      <c r="HY36" s="127"/>
      <c r="HZ36" s="127"/>
      <c r="IA36" s="127"/>
      <c r="IB36" s="127"/>
      <c r="IC36" s="127"/>
      <c r="ID36" s="127"/>
      <c r="IE36" s="127"/>
      <c r="IF36" s="127"/>
      <c r="IG36" s="127"/>
      <c r="IH36" s="127"/>
      <c r="II36" s="127"/>
      <c r="IJ36" s="127"/>
      <c r="IK36" s="127"/>
      <c r="IL36" s="127"/>
      <c r="IM36" s="127"/>
      <c r="IN36" s="127"/>
      <c r="IO36" s="127"/>
      <c r="IP36" s="127"/>
      <c r="IQ36" s="127"/>
      <c r="IR36" s="127"/>
      <c r="IS36" s="127"/>
    </row>
    <row r="37" spans="1:253" s="117" customFormat="1" ht="12.95" customHeight="1" thickBot="1" x14ac:dyDescent="0.25">
      <c r="A37" s="368">
        <v>53</v>
      </c>
      <c r="B37" s="371" t="s">
        <v>38</v>
      </c>
      <c r="C37" s="370" t="s">
        <v>37</v>
      </c>
      <c r="D37" s="359">
        <v>-530</v>
      </c>
      <c r="E37" s="364"/>
      <c r="F37" s="371"/>
      <c r="G37" s="371"/>
      <c r="H37" s="371"/>
      <c r="I37" s="371"/>
      <c r="J37" s="371"/>
      <c r="K37" s="371"/>
      <c r="L37" s="372"/>
      <c r="M37" s="739"/>
      <c r="N37" s="740"/>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c r="CO37" s="116"/>
      <c r="CP37" s="116"/>
      <c r="CQ37" s="116"/>
      <c r="CR37" s="116"/>
      <c r="CS37" s="116"/>
      <c r="CT37" s="116"/>
      <c r="CU37" s="116"/>
      <c r="CV37" s="116"/>
      <c r="CW37" s="116"/>
      <c r="CX37" s="116"/>
      <c r="CY37" s="116"/>
      <c r="CZ37" s="116"/>
      <c r="DA37" s="116"/>
      <c r="DB37" s="116"/>
      <c r="DC37" s="116"/>
      <c r="DD37" s="116"/>
      <c r="DE37" s="116"/>
      <c r="DF37" s="116"/>
      <c r="DG37" s="116"/>
      <c r="DH37" s="116"/>
      <c r="DI37" s="116"/>
      <c r="DJ37" s="116"/>
      <c r="DK37" s="116"/>
      <c r="DL37" s="116"/>
      <c r="DM37" s="116"/>
      <c r="DN37" s="116"/>
      <c r="DO37" s="116"/>
      <c r="DP37" s="116"/>
      <c r="DQ37" s="116"/>
      <c r="DR37" s="116"/>
      <c r="DS37" s="116"/>
      <c r="DT37" s="116"/>
      <c r="DU37" s="116"/>
      <c r="DV37" s="116"/>
      <c r="DW37" s="116"/>
      <c r="DX37" s="116"/>
      <c r="DY37" s="116"/>
      <c r="DZ37" s="116"/>
      <c r="EA37" s="116"/>
      <c r="EB37" s="116"/>
      <c r="EC37" s="116"/>
      <c r="ED37" s="116"/>
      <c r="EE37" s="116"/>
      <c r="EF37" s="116"/>
      <c r="EG37" s="116"/>
      <c r="EH37" s="116"/>
      <c r="EI37" s="116"/>
      <c r="EJ37" s="116"/>
      <c r="EK37" s="116"/>
      <c r="EL37" s="116"/>
      <c r="EM37" s="116"/>
      <c r="EN37" s="116"/>
      <c r="EO37" s="116"/>
      <c r="EP37" s="116"/>
      <c r="EQ37" s="116"/>
      <c r="ER37" s="116"/>
      <c r="ES37" s="116"/>
      <c r="ET37" s="116"/>
      <c r="EU37" s="116"/>
      <c r="EV37" s="116"/>
      <c r="EW37" s="116"/>
      <c r="EX37" s="116"/>
      <c r="EY37" s="116"/>
      <c r="EZ37" s="116"/>
      <c r="FA37" s="116"/>
      <c r="FB37" s="116"/>
      <c r="FC37" s="116"/>
      <c r="FD37" s="116"/>
      <c r="FE37" s="116"/>
      <c r="FF37" s="116"/>
      <c r="FG37" s="116"/>
      <c r="FH37" s="116"/>
      <c r="FI37" s="116"/>
      <c r="FJ37" s="116"/>
      <c r="FK37" s="116"/>
      <c r="FL37" s="116"/>
      <c r="FM37" s="116"/>
      <c r="FN37" s="116"/>
      <c r="FO37" s="116"/>
      <c r="FP37" s="116"/>
      <c r="FQ37" s="116"/>
      <c r="FR37" s="116"/>
      <c r="FS37" s="116"/>
      <c r="FT37" s="116"/>
      <c r="FU37" s="116"/>
      <c r="FV37" s="116"/>
      <c r="FW37" s="116"/>
      <c r="FX37" s="116"/>
      <c r="FY37" s="116"/>
      <c r="FZ37" s="116"/>
      <c r="GA37" s="116"/>
      <c r="GB37" s="116"/>
      <c r="GC37" s="116"/>
      <c r="GD37" s="116"/>
      <c r="GE37" s="116"/>
      <c r="GF37" s="116"/>
      <c r="GG37" s="116"/>
      <c r="GH37" s="116"/>
      <c r="GI37" s="116"/>
      <c r="GJ37" s="116"/>
      <c r="GK37" s="116"/>
      <c r="GL37" s="116"/>
      <c r="GM37" s="116"/>
      <c r="GN37" s="116"/>
      <c r="GO37" s="116"/>
      <c r="GP37" s="116"/>
      <c r="GQ37" s="116"/>
      <c r="GR37" s="116"/>
      <c r="GS37" s="116"/>
      <c r="GT37" s="116"/>
      <c r="GU37" s="116"/>
      <c r="GV37" s="116"/>
      <c r="GW37" s="116"/>
      <c r="GX37" s="116"/>
      <c r="GY37" s="116"/>
      <c r="GZ37" s="116"/>
      <c r="HA37" s="116"/>
      <c r="HB37" s="116"/>
      <c r="HC37" s="116"/>
      <c r="HD37" s="116"/>
      <c r="HE37" s="116"/>
      <c r="HF37" s="116"/>
      <c r="HG37" s="116"/>
      <c r="HH37" s="116"/>
      <c r="HI37" s="116"/>
      <c r="HJ37" s="116"/>
      <c r="HK37" s="116"/>
      <c r="HL37" s="116"/>
      <c r="HM37" s="116"/>
      <c r="HN37" s="116"/>
      <c r="HO37" s="116"/>
      <c r="HP37" s="116"/>
      <c r="HQ37" s="116"/>
      <c r="HR37" s="116"/>
      <c r="HS37" s="116"/>
      <c r="HT37" s="116"/>
      <c r="HU37" s="116"/>
      <c r="HV37" s="116"/>
      <c r="HW37" s="116"/>
      <c r="HX37" s="116"/>
      <c r="HY37" s="116"/>
      <c r="HZ37" s="116"/>
      <c r="IA37" s="116"/>
      <c r="IB37" s="116"/>
      <c r="IC37" s="116"/>
      <c r="ID37" s="116"/>
      <c r="IE37" s="116"/>
      <c r="IF37" s="116"/>
      <c r="IG37" s="116"/>
      <c r="IH37" s="116"/>
      <c r="II37" s="116"/>
      <c r="IJ37" s="116"/>
      <c r="IK37" s="116"/>
      <c r="IL37" s="116"/>
      <c r="IM37" s="116"/>
      <c r="IN37" s="116"/>
      <c r="IO37" s="116"/>
      <c r="IP37" s="116"/>
      <c r="IQ37" s="116"/>
      <c r="IR37" s="116"/>
      <c r="IS37" s="116"/>
    </row>
    <row r="38" spans="1:253" s="117" customFormat="1" ht="12.95" customHeight="1" thickBot="1" x14ac:dyDescent="0.25">
      <c r="A38" s="368">
        <v>54</v>
      </c>
      <c r="B38" s="371" t="s">
        <v>39</v>
      </c>
      <c r="C38" s="370" t="s">
        <v>21</v>
      </c>
      <c r="D38" s="359">
        <v>0</v>
      </c>
      <c r="E38" s="364"/>
      <c r="F38" s="371"/>
      <c r="G38" s="371"/>
      <c r="H38" s="371"/>
      <c r="I38" s="371"/>
      <c r="J38" s="371"/>
      <c r="K38" s="371"/>
      <c r="L38" s="372"/>
      <c r="M38" s="739"/>
      <c r="N38" s="740"/>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c r="CO38" s="116"/>
      <c r="CP38" s="116"/>
      <c r="CQ38" s="116"/>
      <c r="CR38" s="116"/>
      <c r="CS38" s="116"/>
      <c r="CT38" s="116"/>
      <c r="CU38" s="116"/>
      <c r="CV38" s="116"/>
      <c r="CW38" s="116"/>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116"/>
      <c r="EH38" s="116"/>
      <c r="EI38" s="116"/>
      <c r="EJ38" s="116"/>
      <c r="EK38" s="116"/>
      <c r="EL38" s="116"/>
      <c r="EM38" s="116"/>
      <c r="EN38" s="116"/>
      <c r="EO38" s="116"/>
      <c r="EP38" s="116"/>
      <c r="EQ38" s="116"/>
      <c r="ER38" s="116"/>
      <c r="ES38" s="116"/>
      <c r="ET38" s="116"/>
      <c r="EU38" s="116"/>
      <c r="EV38" s="116"/>
      <c r="EW38" s="116"/>
      <c r="EX38" s="116"/>
      <c r="EY38" s="116"/>
      <c r="EZ38" s="116"/>
      <c r="FA38" s="116"/>
      <c r="FB38" s="116"/>
      <c r="FC38" s="116"/>
      <c r="FD38" s="116"/>
      <c r="FE38" s="116"/>
      <c r="FF38" s="116"/>
      <c r="FG38" s="116"/>
      <c r="FH38" s="116"/>
      <c r="FI38" s="116"/>
      <c r="FJ38" s="116"/>
      <c r="FK38" s="116"/>
      <c r="FL38" s="116"/>
      <c r="FM38" s="116"/>
      <c r="FN38" s="116"/>
      <c r="FO38" s="116"/>
      <c r="FP38" s="116"/>
      <c r="FQ38" s="116"/>
      <c r="FR38" s="116"/>
      <c r="FS38" s="116"/>
      <c r="FT38" s="116"/>
      <c r="FU38" s="116"/>
      <c r="FV38" s="116"/>
      <c r="FW38" s="116"/>
      <c r="FX38" s="116"/>
      <c r="FY38" s="116"/>
      <c r="FZ38" s="116"/>
      <c r="GA38" s="116"/>
      <c r="GB38" s="116"/>
      <c r="GC38" s="116"/>
      <c r="GD38" s="116"/>
      <c r="GE38" s="116"/>
      <c r="GF38" s="116"/>
      <c r="GG38" s="116"/>
      <c r="GH38" s="116"/>
      <c r="GI38" s="116"/>
      <c r="GJ38" s="116"/>
      <c r="GK38" s="116"/>
      <c r="GL38" s="116"/>
      <c r="GM38" s="116"/>
      <c r="GN38" s="116"/>
      <c r="GO38" s="116"/>
      <c r="GP38" s="116"/>
      <c r="GQ38" s="116"/>
      <c r="GR38" s="116"/>
      <c r="GS38" s="116"/>
      <c r="GT38" s="116"/>
      <c r="GU38" s="116"/>
      <c r="GV38" s="116"/>
      <c r="GW38" s="116"/>
      <c r="GX38" s="116"/>
      <c r="GY38" s="116"/>
      <c r="GZ38" s="116"/>
      <c r="HA38" s="116"/>
      <c r="HB38" s="116"/>
      <c r="HC38" s="116"/>
      <c r="HD38" s="116"/>
      <c r="HE38" s="116"/>
      <c r="HF38" s="116"/>
      <c r="HG38" s="116"/>
      <c r="HH38" s="116"/>
      <c r="HI38" s="116"/>
      <c r="HJ38" s="116"/>
      <c r="HK38" s="116"/>
      <c r="HL38" s="116"/>
      <c r="HM38" s="116"/>
      <c r="HN38" s="116"/>
      <c r="HO38" s="116"/>
      <c r="HP38" s="116"/>
      <c r="HQ38" s="116"/>
      <c r="HR38" s="116"/>
      <c r="HS38" s="116"/>
      <c r="HT38" s="116"/>
      <c r="HU38" s="116"/>
      <c r="HV38" s="116"/>
      <c r="HW38" s="116"/>
      <c r="HX38" s="116"/>
      <c r="HY38" s="116"/>
      <c r="HZ38" s="116"/>
      <c r="IA38" s="116"/>
      <c r="IB38" s="116"/>
      <c r="IC38" s="116"/>
      <c r="ID38" s="116"/>
      <c r="IE38" s="116"/>
      <c r="IF38" s="116"/>
      <c r="IG38" s="116"/>
      <c r="IH38" s="116"/>
      <c r="II38" s="116"/>
      <c r="IJ38" s="116"/>
      <c r="IK38" s="116"/>
      <c r="IL38" s="116"/>
      <c r="IM38" s="116"/>
      <c r="IN38" s="116"/>
      <c r="IO38" s="116"/>
      <c r="IP38" s="116"/>
      <c r="IQ38" s="116"/>
      <c r="IR38" s="116"/>
      <c r="IS38" s="116"/>
    </row>
    <row r="39" spans="1:253" s="118" customFormat="1" ht="12.95" customHeight="1" x14ac:dyDescent="0.2">
      <c r="A39" s="380">
        <v>55</v>
      </c>
      <c r="B39" s="381" t="s">
        <v>40</v>
      </c>
      <c r="C39" s="382" t="s">
        <v>37</v>
      </c>
      <c r="D39" s="383">
        <v>-530</v>
      </c>
      <c r="E39" s="384"/>
      <c r="F39" s="381"/>
      <c r="G39" s="381"/>
      <c r="H39" s="381"/>
      <c r="I39" s="381"/>
      <c r="J39" s="381"/>
      <c r="K39" s="381"/>
      <c r="L39" s="385"/>
      <c r="M39" s="745"/>
      <c r="N39" s="746"/>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H39" s="109"/>
      <c r="DI39" s="109"/>
      <c r="DJ39" s="109"/>
      <c r="DK39" s="109"/>
      <c r="DL39" s="109"/>
      <c r="DM39" s="109"/>
      <c r="DN39" s="109"/>
      <c r="DO39" s="109"/>
      <c r="DP39" s="109"/>
      <c r="DQ39" s="109"/>
      <c r="DR39" s="109"/>
      <c r="DS39" s="109"/>
      <c r="DT39" s="109"/>
      <c r="DU39" s="109"/>
      <c r="DV39" s="109"/>
      <c r="DW39" s="109"/>
      <c r="DX39" s="109"/>
      <c r="DY39" s="109"/>
      <c r="DZ39" s="109"/>
      <c r="EA39" s="109"/>
      <c r="EB39" s="109"/>
      <c r="EC39" s="109"/>
      <c r="ED39" s="109"/>
      <c r="EE39" s="109"/>
      <c r="EF39" s="109"/>
      <c r="EG39" s="109"/>
      <c r="EH39" s="109"/>
      <c r="EI39" s="109"/>
      <c r="EJ39" s="109"/>
      <c r="EK39" s="109"/>
      <c r="EL39" s="109"/>
      <c r="EM39" s="109"/>
      <c r="EN39" s="109"/>
      <c r="EO39" s="109"/>
      <c r="EP39" s="109"/>
      <c r="EQ39" s="109"/>
      <c r="ER39" s="109"/>
      <c r="ES39" s="109"/>
      <c r="ET39" s="109"/>
      <c r="EU39" s="109"/>
      <c r="EV39" s="109"/>
      <c r="EW39" s="109"/>
      <c r="EX39" s="109"/>
      <c r="EY39" s="109"/>
      <c r="EZ39" s="109"/>
      <c r="FA39" s="109"/>
      <c r="FB39" s="109"/>
      <c r="FC39" s="109"/>
      <c r="FD39" s="109"/>
      <c r="FE39" s="109"/>
      <c r="FF39" s="109"/>
      <c r="FG39" s="109"/>
      <c r="FH39" s="109"/>
      <c r="FI39" s="109"/>
      <c r="FJ39" s="109"/>
      <c r="FK39" s="109"/>
      <c r="FL39" s="109"/>
      <c r="FM39" s="109"/>
      <c r="FN39" s="109"/>
      <c r="FO39" s="109"/>
      <c r="FP39" s="109"/>
      <c r="FQ39" s="109"/>
      <c r="FR39" s="109"/>
      <c r="FS39" s="109"/>
      <c r="FT39" s="109"/>
      <c r="FU39" s="109"/>
      <c r="FV39" s="109"/>
      <c r="FW39" s="109"/>
      <c r="FX39" s="109"/>
      <c r="FY39" s="109"/>
      <c r="FZ39" s="109"/>
      <c r="GA39" s="109"/>
      <c r="GB39" s="109"/>
      <c r="GC39" s="109"/>
      <c r="GD39" s="109"/>
      <c r="GE39" s="109"/>
      <c r="GF39" s="109"/>
      <c r="GG39" s="109"/>
      <c r="GH39" s="109"/>
      <c r="GI39" s="109"/>
      <c r="GJ39" s="109"/>
      <c r="GK39" s="109"/>
      <c r="GL39" s="109"/>
      <c r="GM39" s="109"/>
      <c r="GN39" s="109"/>
      <c r="GO39" s="109"/>
      <c r="GP39" s="109"/>
      <c r="GQ39" s="109"/>
      <c r="GR39" s="109"/>
      <c r="GS39" s="109"/>
      <c r="GT39" s="109"/>
      <c r="GU39" s="109"/>
      <c r="GV39" s="109"/>
      <c r="GW39" s="109"/>
      <c r="GX39" s="109"/>
      <c r="GY39" s="109"/>
      <c r="GZ39" s="109"/>
      <c r="HA39" s="109"/>
      <c r="HB39" s="109"/>
      <c r="HC39" s="109"/>
      <c r="HD39" s="109"/>
      <c r="HE39" s="109"/>
      <c r="HF39" s="109"/>
      <c r="HG39" s="109"/>
      <c r="HH39" s="109"/>
      <c r="HI39" s="109"/>
      <c r="HJ39" s="109"/>
      <c r="HK39" s="109"/>
      <c r="HL39" s="109"/>
      <c r="HM39" s="109"/>
      <c r="HN39" s="109"/>
      <c r="HO39" s="109"/>
      <c r="HP39" s="109"/>
      <c r="HQ39" s="109"/>
      <c r="HR39" s="109"/>
      <c r="HS39" s="109"/>
      <c r="HT39" s="109"/>
      <c r="HU39" s="109"/>
      <c r="HV39" s="109"/>
      <c r="HW39" s="109"/>
      <c r="HX39" s="109"/>
      <c r="HY39" s="109"/>
      <c r="HZ39" s="109"/>
      <c r="IA39" s="109"/>
      <c r="IB39" s="109"/>
      <c r="IC39" s="109"/>
      <c r="ID39" s="109"/>
      <c r="IE39" s="109"/>
      <c r="IF39" s="109"/>
      <c r="IG39" s="109"/>
      <c r="IH39" s="109"/>
      <c r="II39" s="109"/>
      <c r="IJ39" s="109"/>
      <c r="IK39" s="109"/>
      <c r="IL39" s="109"/>
      <c r="IM39" s="109"/>
      <c r="IN39" s="109"/>
      <c r="IO39" s="109"/>
      <c r="IP39" s="109"/>
      <c r="IQ39" s="109"/>
      <c r="IR39" s="109"/>
      <c r="IS39" s="109"/>
    </row>
    <row r="40" spans="1:253" x14ac:dyDescent="0.2">
      <c r="A40" s="129"/>
      <c r="B40" s="129"/>
      <c r="C40" s="130"/>
      <c r="D40" s="131"/>
      <c r="E40" s="132"/>
      <c r="F40" s="130"/>
      <c r="G40" s="133"/>
      <c r="H40" s="134"/>
      <c r="I40" s="132"/>
      <c r="J40" s="130"/>
      <c r="K40" s="133"/>
      <c r="L40" s="134"/>
    </row>
    <row r="45" spans="1:253" x14ac:dyDescent="0.2">
      <c r="B45" s="105">
        <v>2</v>
      </c>
    </row>
  </sheetData>
  <mergeCells count="40">
    <mergeCell ref="M39:N39"/>
    <mergeCell ref="M38:N38"/>
    <mergeCell ref="M37:N37"/>
    <mergeCell ref="M25:N25"/>
    <mergeCell ref="E2:F2"/>
    <mergeCell ref="G2:H2"/>
    <mergeCell ref="I2:J2"/>
    <mergeCell ref="K2:L2"/>
    <mergeCell ref="M36:N36"/>
    <mergeCell ref="M35:N35"/>
    <mergeCell ref="M33:N33"/>
    <mergeCell ref="M32:N32"/>
    <mergeCell ref="M31:N31"/>
    <mergeCell ref="M30:N30"/>
    <mergeCell ref="M28:N28"/>
    <mergeCell ref="M27:N27"/>
    <mergeCell ref="A1:L1"/>
    <mergeCell ref="A3:C3"/>
    <mergeCell ref="M26:N26"/>
    <mergeCell ref="M23:N23"/>
    <mergeCell ref="M22:N22"/>
    <mergeCell ref="M21:N21"/>
    <mergeCell ref="M16:N16"/>
    <mergeCell ref="M15:N15"/>
    <mergeCell ref="M14:N14"/>
    <mergeCell ref="M13:N13"/>
    <mergeCell ref="M20:N20"/>
    <mergeCell ref="M19:N19"/>
    <mergeCell ref="M18:N18"/>
    <mergeCell ref="M17:N17"/>
    <mergeCell ref="M1:N1"/>
    <mergeCell ref="M7:N7"/>
    <mergeCell ref="A2:C2"/>
    <mergeCell ref="M6:N6"/>
    <mergeCell ref="M5:N5"/>
    <mergeCell ref="M3:N3"/>
    <mergeCell ref="M12:N12"/>
    <mergeCell ref="M10:N10"/>
    <mergeCell ref="M9:N9"/>
    <mergeCell ref="M8:N8"/>
  </mergeCells>
  <phoneticPr fontId="0" type="noConversion"/>
  <pageMargins left="0.78740157480314965" right="0.78740157480314965" top="0.98425196850393704" bottom="0.98425196850393704" header="0.51181102362204722" footer="0.51181102362204722"/>
  <pageSetup paperSize="9" scale="95" fitToWidth="0"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120" zoomScaleNormal="120" workbookViewId="0">
      <selection activeCell="D36" sqref="D36"/>
    </sheetView>
  </sheetViews>
  <sheetFormatPr baseColWidth="10" defaultColWidth="11.5" defaultRowHeight="13.35" customHeight="1" x14ac:dyDescent="0.2"/>
  <cols>
    <col min="1" max="1" width="14.33203125" style="103" customWidth="1"/>
    <col min="2" max="2" width="4.33203125" style="106" customWidth="1"/>
    <col min="3" max="3" width="42.1640625" style="103" customWidth="1"/>
    <col min="4" max="5" width="9.5" style="103" customWidth="1"/>
    <col min="6" max="6" width="9.5" style="107" customWidth="1"/>
    <col min="7" max="7" width="9.5" style="108" customWidth="1"/>
    <col min="8" max="9" width="9.5" style="103" customWidth="1"/>
    <col min="10" max="10" width="9.5" style="107" customWidth="1"/>
    <col min="11" max="11" width="9.5" style="108" customWidth="1"/>
    <col min="12" max="12" width="9.5" style="103" customWidth="1"/>
    <col min="13" max="16384" width="11.5" style="103"/>
  </cols>
  <sheetData>
    <row r="1" spans="1:13" ht="13.35" customHeight="1" x14ac:dyDescent="0.2">
      <c r="A1" s="771" t="s">
        <v>41</v>
      </c>
      <c r="B1" s="771"/>
      <c r="C1" s="771"/>
      <c r="D1" s="771"/>
      <c r="E1" s="771"/>
      <c r="F1" s="771"/>
      <c r="G1" s="771"/>
      <c r="H1" s="771"/>
      <c r="I1" s="771"/>
      <c r="J1" s="771"/>
      <c r="K1" s="771"/>
      <c r="L1" s="771"/>
      <c r="M1" s="104"/>
    </row>
    <row r="2" spans="1:13" ht="12.95" customHeight="1" x14ac:dyDescent="0.2">
      <c r="A2" s="762" t="s">
        <v>619</v>
      </c>
      <c r="B2" s="763"/>
      <c r="C2" s="764"/>
      <c r="D2" s="439">
        <v>0</v>
      </c>
      <c r="E2" s="772">
        <v>1</v>
      </c>
      <c r="F2" s="773"/>
      <c r="G2" s="772">
        <v>2</v>
      </c>
      <c r="H2" s="773"/>
      <c r="I2" s="772">
        <v>3</v>
      </c>
      <c r="J2" s="773"/>
      <c r="K2" s="772">
        <v>4</v>
      </c>
      <c r="L2" s="774"/>
      <c r="M2" s="104"/>
    </row>
    <row r="3" spans="1:13" s="164" customFormat="1" ht="12.95" customHeight="1" x14ac:dyDescent="0.2">
      <c r="A3" s="455"/>
      <c r="B3" s="456"/>
      <c r="C3" s="457" t="s">
        <v>378</v>
      </c>
      <c r="D3" s="440" t="s">
        <v>0</v>
      </c>
      <c r="E3" s="440" t="s">
        <v>1</v>
      </c>
      <c r="F3" s="440" t="s">
        <v>0</v>
      </c>
      <c r="G3" s="440" t="s">
        <v>1</v>
      </c>
      <c r="H3" s="440" t="s">
        <v>0</v>
      </c>
      <c r="I3" s="440" t="s">
        <v>1</v>
      </c>
      <c r="J3" s="440" t="s">
        <v>0</v>
      </c>
      <c r="K3" s="440" t="s">
        <v>1</v>
      </c>
      <c r="L3" s="441" t="s">
        <v>0</v>
      </c>
    </row>
    <row r="4" spans="1:13" s="163" customFormat="1" ht="12.95" customHeight="1" x14ac:dyDescent="0.2">
      <c r="A4" s="776" t="s">
        <v>77</v>
      </c>
      <c r="B4" s="442">
        <v>1</v>
      </c>
      <c r="C4" s="442" t="s">
        <v>106</v>
      </c>
      <c r="D4" s="440">
        <v>10623</v>
      </c>
      <c r="E4" s="440"/>
      <c r="F4" s="440"/>
      <c r="G4" s="440"/>
      <c r="H4" s="440"/>
      <c r="I4" s="440"/>
      <c r="J4" s="440"/>
      <c r="K4" s="440"/>
      <c r="L4" s="441"/>
    </row>
    <row r="5" spans="1:13" s="149" customFormat="1" ht="12.95" customHeight="1" x14ac:dyDescent="0.2">
      <c r="A5" s="776"/>
      <c r="B5" s="443">
        <v>11</v>
      </c>
      <c r="C5" s="444" t="s">
        <v>42</v>
      </c>
      <c r="D5" s="445">
        <v>8688</v>
      </c>
      <c r="E5" s="444"/>
      <c r="F5" s="444"/>
      <c r="G5" s="444"/>
      <c r="H5" s="444"/>
      <c r="I5" s="444"/>
      <c r="J5" s="444"/>
      <c r="K5" s="444"/>
      <c r="L5" s="446"/>
    </row>
    <row r="6" spans="1:13" s="165" customFormat="1" ht="12.95" customHeight="1" x14ac:dyDescent="0.2">
      <c r="A6" s="776"/>
      <c r="B6" s="443">
        <v>12</v>
      </c>
      <c r="C6" s="444" t="s">
        <v>99</v>
      </c>
      <c r="D6" s="445">
        <v>1930</v>
      </c>
      <c r="E6" s="444"/>
      <c r="F6" s="444"/>
      <c r="G6" s="444"/>
      <c r="H6" s="444"/>
      <c r="I6" s="444"/>
      <c r="J6" s="444"/>
      <c r="K6" s="444"/>
      <c r="L6" s="446"/>
    </row>
    <row r="7" spans="1:13" s="165" customFormat="1" ht="12.95" customHeight="1" x14ac:dyDescent="0.2">
      <c r="A7" s="776"/>
      <c r="B7" s="443">
        <v>13</v>
      </c>
      <c r="C7" s="444" t="s">
        <v>100</v>
      </c>
      <c r="D7" s="445">
        <v>5</v>
      </c>
      <c r="E7" s="444"/>
      <c r="F7" s="444"/>
      <c r="G7" s="444"/>
      <c r="H7" s="444"/>
      <c r="I7" s="444"/>
      <c r="J7" s="444"/>
      <c r="K7" s="444"/>
      <c r="L7" s="446"/>
    </row>
    <row r="8" spans="1:13" s="165" customFormat="1" ht="12.95" customHeight="1" x14ac:dyDescent="0.2">
      <c r="A8" s="776"/>
      <c r="B8" s="443">
        <v>14</v>
      </c>
      <c r="C8" s="444" t="s">
        <v>43</v>
      </c>
      <c r="D8" s="445">
        <v>0</v>
      </c>
      <c r="E8" s="444"/>
      <c r="F8" s="444"/>
      <c r="G8" s="444"/>
      <c r="H8" s="444"/>
      <c r="I8" s="444"/>
      <c r="J8" s="444"/>
      <c r="K8" s="444"/>
      <c r="L8" s="446"/>
    </row>
    <row r="9" spans="1:13" s="164" customFormat="1" ht="12.95" customHeight="1" x14ac:dyDescent="0.2">
      <c r="A9" s="776"/>
      <c r="B9" s="443">
        <v>15</v>
      </c>
      <c r="C9" s="444" t="s">
        <v>44</v>
      </c>
      <c r="D9" s="445">
        <v>0</v>
      </c>
      <c r="E9" s="444"/>
      <c r="F9" s="444"/>
      <c r="G9" s="444"/>
      <c r="H9" s="444"/>
      <c r="I9" s="444"/>
      <c r="J9" s="444"/>
      <c r="K9" s="444"/>
      <c r="L9" s="446"/>
    </row>
    <row r="10" spans="1:13" s="163" customFormat="1" ht="12.95" customHeight="1" x14ac:dyDescent="0.2">
      <c r="A10" s="776"/>
      <c r="B10" s="442">
        <v>2</v>
      </c>
      <c r="C10" s="447" t="s">
        <v>107</v>
      </c>
      <c r="D10" s="445">
        <v>10623</v>
      </c>
      <c r="E10" s="444"/>
      <c r="F10" s="444"/>
      <c r="G10" s="444"/>
      <c r="H10" s="444"/>
      <c r="I10" s="444"/>
      <c r="J10" s="444"/>
      <c r="K10" s="444"/>
      <c r="L10" s="446"/>
    </row>
    <row r="11" spans="1:13" s="164" customFormat="1" ht="12.95" customHeight="1" x14ac:dyDescent="0.2">
      <c r="A11" s="776"/>
      <c r="B11" s="443">
        <v>21</v>
      </c>
      <c r="C11" s="444" t="s">
        <v>108</v>
      </c>
      <c r="D11" s="445">
        <v>970</v>
      </c>
      <c r="E11" s="444"/>
      <c r="F11" s="444"/>
      <c r="G11" s="444"/>
      <c r="H11" s="444"/>
      <c r="I11" s="444"/>
      <c r="J11" s="444"/>
      <c r="K11" s="444"/>
      <c r="L11" s="446"/>
    </row>
    <row r="12" spans="1:13" s="165" customFormat="1" ht="12.95" customHeight="1" x14ac:dyDescent="0.2">
      <c r="A12" s="776"/>
      <c r="B12" s="443">
        <v>22</v>
      </c>
      <c r="C12" s="444" t="s">
        <v>45</v>
      </c>
      <c r="D12" s="445">
        <v>1807</v>
      </c>
      <c r="E12" s="444"/>
      <c r="F12" s="444"/>
      <c r="G12" s="444"/>
      <c r="H12" s="444"/>
      <c r="I12" s="444"/>
      <c r="J12" s="444"/>
      <c r="K12" s="444"/>
      <c r="L12" s="446"/>
    </row>
    <row r="13" spans="1:13" s="165" customFormat="1" ht="12.95" customHeight="1" x14ac:dyDescent="0.2">
      <c r="A13" s="776"/>
      <c r="B13" s="443">
        <v>23</v>
      </c>
      <c r="C13" s="444" t="s">
        <v>46</v>
      </c>
      <c r="D13" s="445">
        <v>7846</v>
      </c>
      <c r="E13" s="444"/>
      <c r="F13" s="444"/>
      <c r="G13" s="444"/>
      <c r="H13" s="444"/>
      <c r="I13" s="444"/>
      <c r="J13" s="444"/>
      <c r="K13" s="444"/>
      <c r="L13" s="446"/>
    </row>
    <row r="14" spans="1:13" s="164" customFormat="1" ht="12.95" customHeight="1" x14ac:dyDescent="0.2">
      <c r="A14" s="776"/>
      <c r="B14" s="458">
        <v>24</v>
      </c>
      <c r="C14" s="459" t="s">
        <v>91</v>
      </c>
      <c r="D14" s="460">
        <v>0</v>
      </c>
      <c r="E14" s="459"/>
      <c r="F14" s="459"/>
      <c r="G14" s="459"/>
      <c r="H14" s="459"/>
      <c r="I14" s="459"/>
      <c r="J14" s="459"/>
      <c r="K14" s="459"/>
      <c r="L14" s="461"/>
    </row>
    <row r="15" spans="1:13" s="462" customFormat="1" ht="12.95" customHeight="1" x14ac:dyDescent="0.2">
      <c r="A15" s="762" t="s">
        <v>620</v>
      </c>
      <c r="B15" s="763"/>
      <c r="C15" s="764"/>
      <c r="D15" s="439">
        <v>0</v>
      </c>
      <c r="E15" s="772">
        <v>1</v>
      </c>
      <c r="F15" s="772"/>
      <c r="G15" s="772">
        <v>2</v>
      </c>
      <c r="H15" s="772"/>
      <c r="I15" s="772">
        <v>3</v>
      </c>
      <c r="J15" s="772"/>
      <c r="K15" s="772">
        <v>4</v>
      </c>
      <c r="L15" s="775"/>
    </row>
    <row r="16" spans="1:13" s="164" customFormat="1" ht="12.95" customHeight="1" x14ac:dyDescent="0.2">
      <c r="A16" s="455"/>
      <c r="B16" s="456"/>
      <c r="C16" s="457" t="s">
        <v>378</v>
      </c>
      <c r="D16" s="440" t="s">
        <v>0</v>
      </c>
      <c r="E16" s="440" t="s">
        <v>1</v>
      </c>
      <c r="F16" s="440" t="s">
        <v>0</v>
      </c>
      <c r="G16" s="440" t="s">
        <v>1</v>
      </c>
      <c r="H16" s="440" t="s">
        <v>0</v>
      </c>
      <c r="I16" s="440" t="s">
        <v>1</v>
      </c>
      <c r="J16" s="440" t="s">
        <v>0</v>
      </c>
      <c r="K16" s="440" t="s">
        <v>1</v>
      </c>
      <c r="L16" s="441" t="s">
        <v>0</v>
      </c>
    </row>
    <row r="17" spans="1:12" s="164" customFormat="1" ht="12.95" customHeight="1" x14ac:dyDescent="0.2">
      <c r="A17" s="448">
        <v>1</v>
      </c>
      <c r="B17" s="443">
        <v>11</v>
      </c>
      <c r="C17" s="444" t="s">
        <v>109</v>
      </c>
      <c r="D17" s="445">
        <v>0</v>
      </c>
      <c r="E17" s="445"/>
      <c r="F17" s="449" t="s">
        <v>586</v>
      </c>
      <c r="G17" s="445"/>
      <c r="H17" s="449" t="s">
        <v>586</v>
      </c>
      <c r="I17" s="445"/>
      <c r="J17" s="449" t="s">
        <v>586</v>
      </c>
      <c r="K17" s="445"/>
      <c r="L17" s="450" t="s">
        <v>586</v>
      </c>
    </row>
    <row r="18" spans="1:12" s="165" customFormat="1" ht="12.95" customHeight="1" x14ac:dyDescent="0.2">
      <c r="A18" s="768" t="s">
        <v>67</v>
      </c>
      <c r="B18" s="443">
        <v>12</v>
      </c>
      <c r="C18" s="444" t="s">
        <v>110</v>
      </c>
      <c r="D18" s="445">
        <v>7044</v>
      </c>
      <c r="E18" s="445"/>
      <c r="F18" s="449" t="s">
        <v>586</v>
      </c>
      <c r="G18" s="445"/>
      <c r="H18" s="449" t="s">
        <v>586</v>
      </c>
      <c r="I18" s="445"/>
      <c r="J18" s="449" t="s">
        <v>586</v>
      </c>
      <c r="K18" s="445"/>
      <c r="L18" s="450" t="s">
        <v>586</v>
      </c>
    </row>
    <row r="19" spans="1:12" s="165" customFormat="1" ht="12.95" customHeight="1" x14ac:dyDescent="0.2">
      <c r="A19" s="769"/>
      <c r="B19" s="443">
        <v>13</v>
      </c>
      <c r="C19" s="444" t="s">
        <v>111</v>
      </c>
      <c r="D19" s="445">
        <v>0</v>
      </c>
      <c r="E19" s="445"/>
      <c r="F19" s="449" t="s">
        <v>586</v>
      </c>
      <c r="G19" s="445"/>
      <c r="H19" s="449" t="s">
        <v>586</v>
      </c>
      <c r="I19" s="445"/>
      <c r="J19" s="449" t="s">
        <v>586</v>
      </c>
      <c r="K19" s="445"/>
      <c r="L19" s="450" t="s">
        <v>586</v>
      </c>
    </row>
    <row r="20" spans="1:12" s="165" customFormat="1" ht="12.95" customHeight="1" x14ac:dyDescent="0.2">
      <c r="A20" s="769"/>
      <c r="B20" s="443">
        <v>14</v>
      </c>
      <c r="C20" s="444" t="s">
        <v>112</v>
      </c>
      <c r="D20" s="445">
        <v>0</v>
      </c>
      <c r="E20" s="445"/>
      <c r="F20" s="449" t="s">
        <v>586</v>
      </c>
      <c r="G20" s="445"/>
      <c r="H20" s="449" t="s">
        <v>586</v>
      </c>
      <c r="I20" s="445"/>
      <c r="J20" s="449" t="s">
        <v>586</v>
      </c>
      <c r="K20" s="445"/>
      <c r="L20" s="450" t="s">
        <v>586</v>
      </c>
    </row>
    <row r="21" spans="1:12" s="165" customFormat="1" ht="12.95" customHeight="1" x14ac:dyDescent="0.2">
      <c r="A21" s="769"/>
      <c r="B21" s="443">
        <v>15</v>
      </c>
      <c r="C21" s="444" t="s">
        <v>113</v>
      </c>
      <c r="D21" s="445">
        <v>2000</v>
      </c>
      <c r="E21" s="445"/>
      <c r="F21" s="449" t="s">
        <v>586</v>
      </c>
      <c r="G21" s="445"/>
      <c r="H21" s="449" t="s">
        <v>586</v>
      </c>
      <c r="I21" s="445"/>
      <c r="J21" s="449" t="s">
        <v>586</v>
      </c>
      <c r="K21" s="445"/>
      <c r="L21" s="450" t="s">
        <v>586</v>
      </c>
    </row>
    <row r="22" spans="1:12" s="164" customFormat="1" ht="12.95" customHeight="1" x14ac:dyDescent="0.2">
      <c r="A22" s="769"/>
      <c r="B22" s="443">
        <v>16</v>
      </c>
      <c r="C22" s="444" t="s">
        <v>114</v>
      </c>
      <c r="D22" s="445">
        <v>2000</v>
      </c>
      <c r="E22" s="445"/>
      <c r="F22" s="449" t="s">
        <v>586</v>
      </c>
      <c r="G22" s="445"/>
      <c r="H22" s="449" t="s">
        <v>586</v>
      </c>
      <c r="I22" s="445"/>
      <c r="J22" s="449" t="s">
        <v>586</v>
      </c>
      <c r="K22" s="445"/>
      <c r="L22" s="450" t="s">
        <v>586</v>
      </c>
    </row>
    <row r="23" spans="1:12" s="164" customFormat="1" ht="12.95" customHeight="1" x14ac:dyDescent="0.2">
      <c r="A23" s="451" t="s">
        <v>47</v>
      </c>
      <c r="B23" s="443">
        <v>21</v>
      </c>
      <c r="C23" s="443" t="s">
        <v>73</v>
      </c>
      <c r="D23" s="445">
        <v>1198</v>
      </c>
      <c r="E23" s="445"/>
      <c r="F23" s="445"/>
      <c r="G23" s="445"/>
      <c r="H23" s="445"/>
      <c r="I23" s="445"/>
      <c r="J23" s="445"/>
      <c r="K23" s="445"/>
      <c r="L23" s="452"/>
    </row>
    <row r="24" spans="1:12" s="166" customFormat="1" ht="12.95" customHeight="1" x14ac:dyDescent="0.2">
      <c r="A24" s="451" t="s">
        <v>48</v>
      </c>
      <c r="B24" s="443">
        <v>22</v>
      </c>
      <c r="C24" s="444" t="s">
        <v>115</v>
      </c>
      <c r="D24" s="445">
        <v>802</v>
      </c>
      <c r="E24" s="445"/>
      <c r="F24" s="445"/>
      <c r="G24" s="445"/>
      <c r="H24" s="445"/>
      <c r="I24" s="445"/>
      <c r="J24" s="445"/>
      <c r="K24" s="445"/>
      <c r="L24" s="452"/>
    </row>
    <row r="25" spans="1:12" s="164" customFormat="1" ht="12.95" customHeight="1" x14ac:dyDescent="0.2">
      <c r="A25" s="451">
        <v>3</v>
      </c>
      <c r="B25" s="444">
        <v>31</v>
      </c>
      <c r="C25" s="443" t="s">
        <v>116</v>
      </c>
      <c r="D25" s="445">
        <v>0</v>
      </c>
      <c r="E25" s="445"/>
      <c r="F25" s="445"/>
      <c r="G25" s="445"/>
      <c r="H25" s="445"/>
      <c r="I25" s="445"/>
      <c r="J25" s="445"/>
      <c r="K25" s="445"/>
      <c r="L25" s="452"/>
    </row>
    <row r="26" spans="1:12" s="165" customFormat="1" ht="12.95" customHeight="1" x14ac:dyDescent="0.2">
      <c r="A26" s="451" t="s">
        <v>49</v>
      </c>
      <c r="B26" s="444">
        <v>32</v>
      </c>
      <c r="C26" s="444" t="s">
        <v>117</v>
      </c>
      <c r="D26" s="445">
        <v>-7044</v>
      </c>
      <c r="E26" s="445"/>
      <c r="F26" s="445"/>
      <c r="G26" s="445"/>
      <c r="H26" s="445"/>
      <c r="I26" s="445"/>
      <c r="J26" s="445"/>
      <c r="K26" s="445"/>
      <c r="L26" s="452"/>
    </row>
    <row r="27" spans="1:12" s="166" customFormat="1" ht="12.95" customHeight="1" x14ac:dyDescent="0.2">
      <c r="A27" s="451" t="s">
        <v>50</v>
      </c>
      <c r="B27" s="444">
        <v>33</v>
      </c>
      <c r="C27" s="444" t="s">
        <v>118</v>
      </c>
      <c r="D27" s="445">
        <v>7846</v>
      </c>
      <c r="E27" s="445"/>
      <c r="F27" s="445"/>
      <c r="G27" s="445"/>
      <c r="H27" s="445"/>
      <c r="I27" s="445"/>
      <c r="J27" s="445"/>
      <c r="K27" s="445"/>
      <c r="L27" s="452"/>
    </row>
    <row r="28" spans="1:12" s="164" customFormat="1" ht="12.95" customHeight="1" x14ac:dyDescent="0.2">
      <c r="A28" s="451">
        <v>4</v>
      </c>
      <c r="B28" s="444">
        <v>41</v>
      </c>
      <c r="C28" s="444" t="s">
        <v>119</v>
      </c>
      <c r="D28" s="445">
        <v>5.19</v>
      </c>
      <c r="E28" s="445"/>
      <c r="F28" s="445"/>
      <c r="G28" s="445"/>
      <c r="H28" s="445"/>
      <c r="I28" s="445"/>
      <c r="J28" s="445"/>
      <c r="K28" s="445"/>
      <c r="L28" s="452"/>
    </row>
    <row r="29" spans="1:12" s="166" customFormat="1" ht="12.95" customHeight="1" x14ac:dyDescent="0.2">
      <c r="A29" s="451" t="s">
        <v>51</v>
      </c>
      <c r="B29" s="444">
        <v>42</v>
      </c>
      <c r="C29" s="444" t="s">
        <v>120</v>
      </c>
      <c r="D29" s="445">
        <v>172</v>
      </c>
      <c r="E29" s="445"/>
      <c r="F29" s="445"/>
      <c r="G29" s="445"/>
      <c r="H29" s="445"/>
      <c r="I29" s="445"/>
      <c r="J29" s="445"/>
      <c r="K29" s="445"/>
      <c r="L29" s="452"/>
    </row>
    <row r="30" spans="1:12" s="164" customFormat="1" ht="12.95" customHeight="1" x14ac:dyDescent="0.2">
      <c r="A30" s="451">
        <v>5</v>
      </c>
      <c r="B30" s="444">
        <v>51</v>
      </c>
      <c r="C30" s="444" t="s">
        <v>121</v>
      </c>
      <c r="D30" s="445">
        <v>-400</v>
      </c>
      <c r="E30" s="445"/>
      <c r="F30" s="445"/>
      <c r="G30" s="445"/>
      <c r="H30" s="445"/>
      <c r="I30" s="445"/>
      <c r="J30" s="445"/>
      <c r="K30" s="445"/>
      <c r="L30" s="452"/>
    </row>
    <row r="31" spans="1:12" s="165" customFormat="1" ht="12.95" customHeight="1" x14ac:dyDescent="0.2">
      <c r="A31" s="770" t="s">
        <v>68</v>
      </c>
      <c r="B31" s="444">
        <v>52</v>
      </c>
      <c r="C31" s="444" t="s">
        <v>122</v>
      </c>
      <c r="D31" s="445">
        <v>-1000</v>
      </c>
      <c r="E31" s="445"/>
      <c r="F31" s="445"/>
      <c r="G31" s="445"/>
      <c r="H31" s="445"/>
      <c r="I31" s="445"/>
      <c r="J31" s="445"/>
      <c r="K31" s="445"/>
      <c r="L31" s="452"/>
    </row>
    <row r="32" spans="1:12" s="165" customFormat="1" ht="12.95" customHeight="1" x14ac:dyDescent="0.2">
      <c r="A32" s="770"/>
      <c r="B32" s="444">
        <v>53</v>
      </c>
      <c r="C32" s="444" t="s">
        <v>123</v>
      </c>
      <c r="D32" s="445">
        <v>0</v>
      </c>
      <c r="E32" s="445"/>
      <c r="F32" s="445"/>
      <c r="G32" s="445"/>
      <c r="H32" s="445"/>
      <c r="I32" s="445"/>
      <c r="J32" s="445"/>
      <c r="K32" s="445"/>
      <c r="L32" s="452"/>
    </row>
    <row r="33" spans="1:12" s="165" customFormat="1" ht="12.95" customHeight="1" x14ac:dyDescent="0.2">
      <c r="A33" s="770"/>
      <c r="B33" s="444">
        <v>54</v>
      </c>
      <c r="C33" s="444" t="s">
        <v>124</v>
      </c>
      <c r="D33" s="445">
        <v>0</v>
      </c>
      <c r="E33" s="445"/>
      <c r="F33" s="445"/>
      <c r="G33" s="445"/>
      <c r="H33" s="445"/>
      <c r="I33" s="445"/>
      <c r="J33" s="445"/>
      <c r="K33" s="445"/>
      <c r="L33" s="452"/>
    </row>
    <row r="34" spans="1:12" s="165" customFormat="1" ht="12.95" customHeight="1" x14ac:dyDescent="0.2">
      <c r="A34" s="770"/>
      <c r="B34" s="444">
        <v>55</v>
      </c>
      <c r="C34" s="444" t="s">
        <v>125</v>
      </c>
      <c r="D34" s="445">
        <v>791</v>
      </c>
      <c r="E34" s="445"/>
      <c r="F34" s="445"/>
      <c r="G34" s="445"/>
      <c r="H34" s="445"/>
      <c r="I34" s="445"/>
      <c r="J34" s="445"/>
      <c r="K34" s="445"/>
      <c r="L34" s="452"/>
    </row>
    <row r="35" spans="1:12" s="165" customFormat="1" ht="12.95" customHeight="1" x14ac:dyDescent="0.2">
      <c r="A35" s="770"/>
      <c r="B35" s="444">
        <v>56</v>
      </c>
      <c r="C35" s="444" t="s">
        <v>126</v>
      </c>
      <c r="D35" s="445">
        <v>-609</v>
      </c>
      <c r="E35" s="453"/>
      <c r="F35" s="445"/>
      <c r="G35" s="453"/>
      <c r="H35" s="445"/>
      <c r="I35" s="453"/>
      <c r="J35" s="445"/>
      <c r="K35" s="453"/>
      <c r="L35" s="452"/>
    </row>
    <row r="36" spans="1:12" s="164" customFormat="1" ht="12.95" customHeight="1" x14ac:dyDescent="0.2">
      <c r="A36" s="770"/>
      <c r="B36" s="444">
        <v>57</v>
      </c>
      <c r="C36" s="444" t="s">
        <v>52</v>
      </c>
      <c r="D36" s="445"/>
      <c r="E36" s="454"/>
      <c r="F36" s="445"/>
      <c r="G36" s="454"/>
      <c r="H36" s="445"/>
      <c r="I36" s="454"/>
      <c r="J36" s="445"/>
      <c r="K36" s="454"/>
      <c r="L36" s="452"/>
    </row>
    <row r="37" spans="1:12" s="164" customFormat="1" ht="12.95" customHeight="1" x14ac:dyDescent="0.2">
      <c r="A37" s="765" t="s">
        <v>598</v>
      </c>
      <c r="B37" s="766"/>
      <c r="C37" s="766"/>
      <c r="D37" s="766"/>
      <c r="E37" s="766"/>
      <c r="F37" s="766"/>
      <c r="G37" s="766"/>
      <c r="H37" s="766"/>
      <c r="I37" s="766"/>
      <c r="J37" s="766"/>
      <c r="K37" s="766"/>
      <c r="L37" s="767"/>
    </row>
    <row r="39" spans="1:12" ht="13.35" customHeight="1" x14ac:dyDescent="0.2">
      <c r="A39" s="313"/>
    </row>
  </sheetData>
  <mergeCells count="15">
    <mergeCell ref="A15:C15"/>
    <mergeCell ref="A37:L37"/>
    <mergeCell ref="A18:A22"/>
    <mergeCell ref="A31:A36"/>
    <mergeCell ref="A1:L1"/>
    <mergeCell ref="E2:F2"/>
    <mergeCell ref="G2:H2"/>
    <mergeCell ref="I2:J2"/>
    <mergeCell ref="K2:L2"/>
    <mergeCell ref="E15:F15"/>
    <mergeCell ref="G15:H15"/>
    <mergeCell ref="I15:J15"/>
    <mergeCell ref="K15:L15"/>
    <mergeCell ref="A4:A14"/>
    <mergeCell ref="A2:C2"/>
  </mergeCells>
  <phoneticPr fontId="0" type="noConversion"/>
  <pageMargins left="0.78740157499999996" right="0.78740157499999996" top="0.984251969" bottom="0.984251969" header="0.4921259845" footer="0.4921259845"/>
  <pageSetup paperSize="9" orientation="landscape"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election activeCell="J27" sqref="J27"/>
    </sheetView>
  </sheetViews>
  <sheetFormatPr baseColWidth="10" defaultColWidth="12" defaultRowHeight="20.100000000000001" customHeight="1" x14ac:dyDescent="0.2"/>
  <cols>
    <col min="1" max="1" width="4.1640625" style="100" customWidth="1"/>
    <col min="2" max="2" width="12" style="530" customWidth="1"/>
    <col min="3" max="3" width="5" style="100" customWidth="1"/>
    <col min="4" max="4" width="15" style="100" customWidth="1"/>
    <col min="5" max="5" width="5.83203125" style="100" customWidth="1"/>
    <col min="6" max="6" width="10.5" style="100" customWidth="1"/>
    <col min="7" max="7" width="5.83203125" style="100" customWidth="1"/>
    <col min="8" max="12" width="5.83203125" style="101" customWidth="1"/>
    <col min="13" max="13" width="5.83203125" style="100" customWidth="1"/>
    <col min="14" max="16384" width="12" style="100"/>
  </cols>
  <sheetData>
    <row r="1" spans="1:13" s="94" customFormat="1" ht="20.100000000000001" customHeight="1" thickBot="1" x14ac:dyDescent="0.25">
      <c r="A1" s="525" t="s">
        <v>639</v>
      </c>
      <c r="B1" s="528"/>
      <c r="C1" s="582" t="s">
        <v>634</v>
      </c>
      <c r="D1" s="386"/>
      <c r="E1" s="386" t="s">
        <v>638</v>
      </c>
      <c r="F1" s="387"/>
      <c r="G1" s="386"/>
      <c r="H1" s="582" t="s">
        <v>686</v>
      </c>
      <c r="I1" s="386"/>
      <c r="J1" s="386" t="s">
        <v>84</v>
      </c>
      <c r="K1" s="386"/>
      <c r="L1" s="386"/>
      <c r="M1" s="583" t="s">
        <v>92</v>
      </c>
    </row>
    <row r="2" spans="1:13" s="95" customFormat="1" ht="20.100000000000001" customHeight="1" thickBot="1" x14ac:dyDescent="0.25">
      <c r="A2" s="777" t="s">
        <v>83</v>
      </c>
      <c r="B2" s="778"/>
      <c r="C2" s="778"/>
      <c r="D2" s="778"/>
      <c r="E2" s="778"/>
      <c r="F2" s="778"/>
      <c r="G2" s="778"/>
      <c r="H2" s="778"/>
      <c r="I2" s="778"/>
      <c r="J2" s="778"/>
      <c r="K2" s="778"/>
      <c r="L2" s="778"/>
      <c r="M2" s="779"/>
    </row>
    <row r="3" spans="1:13" s="96" customFormat="1" ht="20.100000000000001" customHeight="1" thickBot="1" x14ac:dyDescent="0.25">
      <c r="A3" s="526">
        <v>11</v>
      </c>
      <c r="B3" s="782" t="s">
        <v>599</v>
      </c>
      <c r="C3" s="783"/>
      <c r="D3" s="783"/>
      <c r="E3" s="783"/>
      <c r="F3" s="783"/>
      <c r="G3" s="784"/>
      <c r="H3" s="389"/>
      <c r="I3" s="390"/>
      <c r="J3" s="393" t="s">
        <v>637</v>
      </c>
      <c r="K3" s="391" t="s">
        <v>80</v>
      </c>
      <c r="L3" s="393" t="s">
        <v>637</v>
      </c>
      <c r="M3" s="394" t="s">
        <v>636</v>
      </c>
    </row>
    <row r="4" spans="1:13" s="96" customFormat="1" ht="20.100000000000001" customHeight="1" thickBot="1" x14ac:dyDescent="0.25">
      <c r="A4" s="526">
        <v>12</v>
      </c>
      <c r="B4" s="782" t="s">
        <v>600</v>
      </c>
      <c r="C4" s="783"/>
      <c r="D4" s="783"/>
      <c r="E4" s="783"/>
      <c r="F4" s="783"/>
      <c r="G4" s="784"/>
      <c r="H4" s="389"/>
      <c r="I4" s="390"/>
      <c r="J4" s="393"/>
      <c r="K4" s="393" t="s">
        <v>457</v>
      </c>
      <c r="L4" s="393" t="s">
        <v>92</v>
      </c>
      <c r="M4" s="394" t="s">
        <v>92</v>
      </c>
    </row>
    <row r="5" spans="1:13" s="96" customFormat="1" ht="20.100000000000001" customHeight="1" thickBot="1" x14ac:dyDescent="0.25">
      <c r="A5" s="526">
        <v>13</v>
      </c>
      <c r="B5" s="782" t="s">
        <v>104</v>
      </c>
      <c r="C5" s="783"/>
      <c r="D5" s="783"/>
      <c r="E5" s="783"/>
      <c r="F5" s="783"/>
      <c r="G5" s="784"/>
      <c r="H5" s="389"/>
      <c r="I5" s="389"/>
      <c r="J5" s="579"/>
      <c r="K5" s="579"/>
      <c r="L5" s="579"/>
      <c r="M5" s="394" t="s">
        <v>636</v>
      </c>
    </row>
    <row r="6" spans="1:13" s="97" customFormat="1" ht="20.100000000000001" customHeight="1" thickBot="1" x14ac:dyDescent="0.25">
      <c r="A6" s="526">
        <v>14</v>
      </c>
      <c r="B6" s="782" t="s">
        <v>641</v>
      </c>
      <c r="C6" s="783"/>
      <c r="D6" s="783"/>
      <c r="E6" s="783"/>
      <c r="F6" s="783"/>
      <c r="G6" s="784"/>
      <c r="H6" s="389"/>
      <c r="I6" s="390"/>
      <c r="J6" s="393"/>
      <c r="K6" s="393"/>
      <c r="L6" s="393"/>
      <c r="M6" s="394" t="s">
        <v>92</v>
      </c>
    </row>
    <row r="7" spans="1:13" s="98" customFormat="1" ht="20.100000000000001" customHeight="1" thickBot="1" x14ac:dyDescent="0.25">
      <c r="A7" s="777" t="s">
        <v>85</v>
      </c>
      <c r="B7" s="778"/>
      <c r="C7" s="778"/>
      <c r="D7" s="778"/>
      <c r="E7" s="778"/>
      <c r="F7" s="778"/>
      <c r="G7" s="778"/>
      <c r="H7" s="778"/>
      <c r="I7" s="778"/>
      <c r="J7" s="778"/>
      <c r="K7" s="778"/>
      <c r="L7" s="778"/>
      <c r="M7" s="779"/>
    </row>
    <row r="8" spans="1:13" s="96" customFormat="1" ht="20.100000000000001" customHeight="1" thickBot="1" x14ac:dyDescent="0.25">
      <c r="A8" s="526">
        <v>21</v>
      </c>
      <c r="B8" s="782" t="s">
        <v>105</v>
      </c>
      <c r="C8" s="783"/>
      <c r="D8" s="783"/>
      <c r="E8" s="783"/>
      <c r="F8" s="783"/>
      <c r="G8" s="784"/>
      <c r="H8" s="389"/>
      <c r="I8" s="579"/>
      <c r="J8" s="579"/>
      <c r="K8" s="579"/>
      <c r="L8" s="393"/>
      <c r="M8" s="394" t="s">
        <v>634</v>
      </c>
    </row>
    <row r="9" spans="1:13" s="96" customFormat="1" ht="20.100000000000001" customHeight="1" thickBot="1" x14ac:dyDescent="0.25">
      <c r="A9" s="526">
        <v>22</v>
      </c>
      <c r="B9" s="529" t="s">
        <v>601</v>
      </c>
      <c r="C9" s="388"/>
      <c r="D9" s="388"/>
      <c r="E9" s="388"/>
      <c r="F9" s="388"/>
      <c r="G9" s="388"/>
      <c r="H9" s="389"/>
      <c r="I9" s="393"/>
      <c r="J9" s="393"/>
      <c r="K9" s="393" t="s">
        <v>636</v>
      </c>
      <c r="L9" s="393" t="s">
        <v>92</v>
      </c>
      <c r="M9" s="394" t="s">
        <v>92</v>
      </c>
    </row>
    <row r="10" spans="1:13" s="96" customFormat="1" ht="20.100000000000001" customHeight="1" thickBot="1" x14ac:dyDescent="0.25">
      <c r="A10" s="526">
        <v>23</v>
      </c>
      <c r="B10" s="529" t="s">
        <v>602</v>
      </c>
      <c r="C10" s="388"/>
      <c r="D10" s="388"/>
      <c r="E10" s="388"/>
      <c r="F10" s="388"/>
      <c r="G10" s="388"/>
      <c r="H10" s="389"/>
      <c r="I10" s="393"/>
      <c r="J10" s="393" t="s">
        <v>92</v>
      </c>
      <c r="K10" s="391" t="s">
        <v>80</v>
      </c>
      <c r="L10" s="393" t="s">
        <v>92</v>
      </c>
      <c r="M10" s="394" t="s">
        <v>635</v>
      </c>
    </row>
    <row r="11" spans="1:13" s="96" customFormat="1" ht="27.6" customHeight="1" thickBot="1" x14ac:dyDescent="0.25">
      <c r="A11" s="526" t="s">
        <v>81</v>
      </c>
      <c r="B11" s="780" t="s">
        <v>603</v>
      </c>
      <c r="C11" s="781"/>
      <c r="D11" s="781"/>
      <c r="E11" s="781"/>
      <c r="F11" s="781"/>
      <c r="G11" s="781"/>
      <c r="H11" s="389"/>
      <c r="I11" s="393"/>
      <c r="J11" s="393" t="s">
        <v>92</v>
      </c>
      <c r="K11" s="391" t="s">
        <v>80</v>
      </c>
      <c r="L11" s="393" t="s">
        <v>92</v>
      </c>
      <c r="M11" s="394" t="s">
        <v>92</v>
      </c>
    </row>
    <row r="12" spans="1:13" s="96" customFormat="1" ht="20.100000000000001" customHeight="1" thickBot="1" x14ac:dyDescent="0.25">
      <c r="A12" s="526">
        <v>24</v>
      </c>
      <c r="B12" s="782" t="s">
        <v>604</v>
      </c>
      <c r="C12" s="783"/>
      <c r="D12" s="783"/>
      <c r="E12" s="783"/>
      <c r="F12" s="783"/>
      <c r="G12" s="784"/>
      <c r="H12" s="393"/>
      <c r="I12" s="393"/>
      <c r="J12" s="393" t="s">
        <v>92</v>
      </c>
      <c r="K12" s="391" t="s">
        <v>80</v>
      </c>
      <c r="L12" s="393" t="s">
        <v>92</v>
      </c>
      <c r="M12" s="394" t="s">
        <v>92</v>
      </c>
    </row>
    <row r="13" spans="1:13" s="96" customFormat="1" ht="20.100000000000001" customHeight="1" thickBot="1" x14ac:dyDescent="0.25">
      <c r="A13" s="526">
        <v>25</v>
      </c>
      <c r="B13" s="782" t="s">
        <v>605</v>
      </c>
      <c r="C13" s="783"/>
      <c r="D13" s="783"/>
      <c r="E13" s="783"/>
      <c r="F13" s="783"/>
      <c r="G13" s="784"/>
      <c r="H13" s="579"/>
      <c r="I13" s="393"/>
      <c r="J13" s="393"/>
      <c r="K13" s="393" t="s">
        <v>414</v>
      </c>
      <c r="L13" s="393" t="s">
        <v>92</v>
      </c>
      <c r="M13" s="394" t="s">
        <v>92</v>
      </c>
    </row>
    <row r="14" spans="1:13" s="96" customFormat="1" ht="20.100000000000001" customHeight="1" thickBot="1" x14ac:dyDescent="0.25">
      <c r="A14" s="526">
        <v>26</v>
      </c>
      <c r="B14" s="782" t="s">
        <v>606</v>
      </c>
      <c r="C14" s="783"/>
      <c r="D14" s="783"/>
      <c r="E14" s="783"/>
      <c r="F14" s="783"/>
      <c r="G14" s="784"/>
      <c r="H14" s="579"/>
      <c r="I14" s="393"/>
      <c r="J14" s="393" t="s">
        <v>634</v>
      </c>
      <c r="K14" s="393" t="s">
        <v>92</v>
      </c>
      <c r="L14" s="393" t="s">
        <v>92</v>
      </c>
      <c r="M14" s="394" t="s">
        <v>92</v>
      </c>
    </row>
    <row r="15" spans="1:13" s="95" customFormat="1" ht="20.100000000000001" customHeight="1" thickBot="1" x14ac:dyDescent="0.25">
      <c r="A15" s="526">
        <v>27</v>
      </c>
      <c r="B15" s="782" t="s">
        <v>607</v>
      </c>
      <c r="C15" s="783"/>
      <c r="D15" s="783"/>
      <c r="E15" s="783"/>
      <c r="F15" s="783"/>
      <c r="G15" s="784"/>
      <c r="H15" s="579"/>
      <c r="I15" s="393"/>
      <c r="J15" s="393"/>
      <c r="K15" s="393"/>
      <c r="L15" s="393"/>
      <c r="M15" s="394" t="s">
        <v>92</v>
      </c>
    </row>
    <row r="16" spans="1:13" s="99" customFormat="1" ht="20.100000000000001" customHeight="1" thickBot="1" x14ac:dyDescent="0.25">
      <c r="A16" s="777" t="s">
        <v>86</v>
      </c>
      <c r="B16" s="778"/>
      <c r="C16" s="778"/>
      <c r="D16" s="778"/>
      <c r="E16" s="778"/>
      <c r="F16" s="778"/>
      <c r="G16" s="778"/>
      <c r="H16" s="778"/>
      <c r="I16" s="778"/>
      <c r="J16" s="778"/>
      <c r="K16" s="778"/>
      <c r="L16" s="778"/>
      <c r="M16" s="779"/>
    </row>
    <row r="17" spans="1:13" s="96" customFormat="1" ht="20.100000000000001" customHeight="1" thickBot="1" x14ac:dyDescent="0.25">
      <c r="A17" s="526">
        <v>31</v>
      </c>
      <c r="B17" s="782" t="s">
        <v>608</v>
      </c>
      <c r="C17" s="783"/>
      <c r="D17" s="783"/>
      <c r="E17" s="783"/>
      <c r="F17" s="783"/>
      <c r="G17" s="784"/>
      <c r="H17" s="579"/>
      <c r="I17" s="393"/>
      <c r="J17" s="393"/>
      <c r="K17" s="393" t="s">
        <v>634</v>
      </c>
      <c r="L17" s="393" t="s">
        <v>92</v>
      </c>
      <c r="M17" s="394" t="s">
        <v>92</v>
      </c>
    </row>
    <row r="18" spans="1:13" s="96" customFormat="1" ht="20.100000000000001" customHeight="1" thickBot="1" x14ac:dyDescent="0.25">
      <c r="A18" s="526">
        <v>32</v>
      </c>
      <c r="B18" s="782" t="s">
        <v>609</v>
      </c>
      <c r="C18" s="783"/>
      <c r="D18" s="783"/>
      <c r="E18" s="783"/>
      <c r="F18" s="783"/>
      <c r="G18" s="784"/>
      <c r="H18" s="393"/>
      <c r="I18" s="393"/>
      <c r="J18" s="393"/>
      <c r="K18" s="393"/>
      <c r="L18" s="393"/>
      <c r="M18" s="394" t="s">
        <v>92</v>
      </c>
    </row>
    <row r="19" spans="1:13" s="96" customFormat="1" ht="20.100000000000001" customHeight="1" thickBot="1" x14ac:dyDescent="0.25">
      <c r="A19" s="526">
        <v>33</v>
      </c>
      <c r="B19" s="529" t="s">
        <v>610</v>
      </c>
      <c r="C19" s="388"/>
      <c r="D19" s="388"/>
      <c r="E19" s="388"/>
      <c r="F19" s="388"/>
      <c r="G19" s="388"/>
      <c r="H19" s="579"/>
      <c r="I19" s="579"/>
      <c r="J19" s="579"/>
      <c r="K19" s="579"/>
      <c r="L19" s="579"/>
      <c r="M19" s="394" t="s">
        <v>92</v>
      </c>
    </row>
    <row r="20" spans="1:13" s="96" customFormat="1" ht="20.100000000000001" customHeight="1" thickBot="1" x14ac:dyDescent="0.25">
      <c r="A20" s="526">
        <v>34</v>
      </c>
      <c r="B20" s="782" t="s">
        <v>611</v>
      </c>
      <c r="C20" s="783"/>
      <c r="D20" s="783"/>
      <c r="E20" s="783"/>
      <c r="F20" s="783"/>
      <c r="G20" s="784"/>
      <c r="H20" s="579"/>
      <c r="I20" s="393"/>
      <c r="J20" s="393"/>
      <c r="K20" s="393"/>
      <c r="L20" s="393"/>
      <c r="M20" s="394" t="s">
        <v>92</v>
      </c>
    </row>
    <row r="21" spans="1:13" s="95" customFormat="1" ht="20.100000000000001" customHeight="1" thickBot="1" x14ac:dyDescent="0.25">
      <c r="A21" s="526">
        <v>35</v>
      </c>
      <c r="B21" s="782" t="s">
        <v>612</v>
      </c>
      <c r="C21" s="783"/>
      <c r="D21" s="783"/>
      <c r="E21" s="783"/>
      <c r="F21" s="783"/>
      <c r="G21" s="784"/>
      <c r="H21" s="391"/>
      <c r="I21" s="391"/>
      <c r="J21" s="393"/>
      <c r="K21" s="393"/>
      <c r="L21" s="393"/>
      <c r="M21" s="394" t="s">
        <v>92</v>
      </c>
    </row>
    <row r="22" spans="1:13" s="99" customFormat="1" ht="20.100000000000001" customHeight="1" thickBot="1" x14ac:dyDescent="0.25">
      <c r="A22" s="777" t="s">
        <v>613</v>
      </c>
      <c r="B22" s="778"/>
      <c r="C22" s="778"/>
      <c r="D22" s="778"/>
      <c r="E22" s="778"/>
      <c r="F22" s="778"/>
      <c r="G22" s="778"/>
      <c r="H22" s="778"/>
      <c r="I22" s="778"/>
      <c r="J22" s="778"/>
      <c r="K22" s="778"/>
      <c r="L22" s="778"/>
      <c r="M22" s="779"/>
    </row>
    <row r="23" spans="1:13" s="96" customFormat="1" ht="20.100000000000001" customHeight="1" thickBot="1" x14ac:dyDescent="0.25">
      <c r="A23" s="526">
        <v>41</v>
      </c>
      <c r="B23" s="782" t="s">
        <v>614</v>
      </c>
      <c r="C23" s="783"/>
      <c r="D23" s="783"/>
      <c r="E23" s="783"/>
      <c r="F23" s="783"/>
      <c r="G23" s="784"/>
      <c r="H23" s="579"/>
      <c r="I23" s="393"/>
      <c r="J23" s="393"/>
      <c r="K23" s="393" t="s">
        <v>634</v>
      </c>
      <c r="L23" s="393" t="s">
        <v>414</v>
      </c>
      <c r="M23" s="394" t="s">
        <v>92</v>
      </c>
    </row>
    <row r="24" spans="1:13" s="96" customFormat="1" ht="20.100000000000001" customHeight="1" thickBot="1" x14ac:dyDescent="0.25">
      <c r="A24" s="526">
        <v>42</v>
      </c>
      <c r="B24" s="529" t="s">
        <v>615</v>
      </c>
      <c r="C24" s="388"/>
      <c r="D24" s="388"/>
      <c r="E24" s="392" t="s">
        <v>21</v>
      </c>
      <c r="F24" s="788" t="s">
        <v>82</v>
      </c>
      <c r="G24" s="789"/>
      <c r="H24" s="579"/>
      <c r="I24" s="579"/>
      <c r="J24" s="579"/>
      <c r="K24" s="579"/>
      <c r="L24" s="393"/>
      <c r="M24" s="394" t="s">
        <v>92</v>
      </c>
    </row>
    <row r="25" spans="1:13" s="96" customFormat="1" ht="20.100000000000001" customHeight="1" thickBot="1" x14ac:dyDescent="0.25">
      <c r="A25" s="526">
        <v>43</v>
      </c>
      <c r="B25" s="529" t="s">
        <v>616</v>
      </c>
      <c r="C25" s="388"/>
      <c r="D25" s="388"/>
      <c r="E25" s="392" t="s">
        <v>21</v>
      </c>
      <c r="F25" s="788" t="s">
        <v>87</v>
      </c>
      <c r="G25" s="789"/>
      <c r="H25" s="579"/>
      <c r="I25" s="393"/>
      <c r="J25" s="393"/>
      <c r="K25" s="393"/>
      <c r="L25" s="393"/>
      <c r="M25" s="394" t="s">
        <v>92</v>
      </c>
    </row>
    <row r="26" spans="1:13" s="96" customFormat="1" ht="20.100000000000001" customHeight="1" thickBot="1" x14ac:dyDescent="0.25">
      <c r="A26" s="526">
        <v>44</v>
      </c>
      <c r="B26" s="782" t="s">
        <v>617</v>
      </c>
      <c r="C26" s="783"/>
      <c r="D26" s="783"/>
      <c r="E26" s="783"/>
      <c r="F26" s="783"/>
      <c r="G26" s="784"/>
      <c r="H26" s="579"/>
      <c r="I26" s="579"/>
      <c r="J26" s="579"/>
      <c r="K26" s="393"/>
      <c r="L26" s="393"/>
      <c r="M26" s="394">
        <v>0</v>
      </c>
    </row>
    <row r="27" spans="1:13" s="95" customFormat="1" ht="20.100000000000001" customHeight="1" x14ac:dyDescent="0.2">
      <c r="A27" s="527">
        <v>45</v>
      </c>
      <c r="B27" s="785" t="s">
        <v>618</v>
      </c>
      <c r="C27" s="786"/>
      <c r="D27" s="786"/>
      <c r="E27" s="786"/>
      <c r="F27" s="786"/>
      <c r="G27" s="787"/>
      <c r="H27" s="580"/>
      <c r="I27" s="580"/>
      <c r="J27" s="580" t="s">
        <v>92</v>
      </c>
      <c r="K27" s="580" t="s">
        <v>80</v>
      </c>
      <c r="L27" s="580" t="s">
        <v>92</v>
      </c>
      <c r="M27" s="581" t="s">
        <v>92</v>
      </c>
    </row>
    <row r="30" spans="1:13" ht="20.100000000000001" customHeight="1" x14ac:dyDescent="0.2">
      <c r="A30" s="102"/>
    </row>
  </sheetData>
  <mergeCells count="23">
    <mergeCell ref="B26:G26"/>
    <mergeCell ref="B27:G27"/>
    <mergeCell ref="B18:G18"/>
    <mergeCell ref="B20:G20"/>
    <mergeCell ref="B21:G21"/>
    <mergeCell ref="B23:G23"/>
    <mergeCell ref="F25:G25"/>
    <mergeCell ref="F24:G24"/>
    <mergeCell ref="A2:M2"/>
    <mergeCell ref="A7:M7"/>
    <mergeCell ref="A16:M16"/>
    <mergeCell ref="A22:M22"/>
    <mergeCell ref="B11:G11"/>
    <mergeCell ref="B3:G3"/>
    <mergeCell ref="B4:G4"/>
    <mergeCell ref="B5:G5"/>
    <mergeCell ref="B6:G6"/>
    <mergeCell ref="B8:G8"/>
    <mergeCell ref="B12:G12"/>
    <mergeCell ref="B13:G13"/>
    <mergeCell ref="B14:G14"/>
    <mergeCell ref="B15:G15"/>
    <mergeCell ref="B17:G17"/>
  </mergeCells>
  <phoneticPr fontId="0" type="noConversion"/>
  <pageMargins left="0.78740157480314965" right="0.78740157480314965" top="0.98425196850393704" bottom="0.98425196850393704" header="0.51181102362204722" footer="0.51181102362204722"/>
  <pageSetup paperSize="9" scale="110" orientation="portrait" r:id="rId1"/>
  <headerFooter alignWithMargins="0"/>
  <ignoredErrors>
    <ignoredError sqref="K3 K5:M5 H14:M15 J10:J11 I8:M8 I10:I11 K11 J19:M19 L17:M17 K27:M27 C1 I9:J9 K10 J12:M12 H13:J13 L13:M13 M18 J20:K20 M20 M21"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baseColWidth="10" defaultRowHeight="11.25" x14ac:dyDescent="0.2"/>
  <cols>
    <col min="1" max="1" width="9.83203125" customWidth="1"/>
    <col min="2" max="2" width="15.5" customWidth="1"/>
    <col min="3" max="7" width="7.83203125" customWidth="1"/>
  </cols>
  <sheetData>
    <row r="1" spans="1:7" ht="15" x14ac:dyDescent="0.2">
      <c r="A1" s="790" t="s">
        <v>380</v>
      </c>
      <c r="B1" s="791"/>
      <c r="C1" s="791"/>
      <c r="D1" s="791"/>
      <c r="E1" s="791"/>
      <c r="F1" s="314"/>
      <c r="G1" s="315"/>
    </row>
    <row r="2" spans="1:7" s="2" customFormat="1" ht="30" customHeight="1" x14ac:dyDescent="0.2">
      <c r="A2" s="395"/>
      <c r="B2" s="396"/>
      <c r="C2" s="397" t="s">
        <v>580</v>
      </c>
      <c r="D2" s="397" t="s">
        <v>581</v>
      </c>
      <c r="E2" s="397" t="s">
        <v>381</v>
      </c>
      <c r="F2" s="398" t="s">
        <v>382</v>
      </c>
      <c r="G2" s="399" t="s">
        <v>582</v>
      </c>
    </row>
    <row r="3" spans="1:7" ht="20.100000000000001" customHeight="1" x14ac:dyDescent="0.2">
      <c r="A3" s="795" t="s">
        <v>585</v>
      </c>
      <c r="B3" s="400" t="s">
        <v>583</v>
      </c>
      <c r="C3" s="401" t="s">
        <v>563</v>
      </c>
      <c r="D3" s="401">
        <v>2</v>
      </c>
      <c r="E3" s="401">
        <v>2.5</v>
      </c>
      <c r="F3" s="402">
        <v>3</v>
      </c>
      <c r="G3" s="403">
        <v>4</v>
      </c>
    </row>
    <row r="4" spans="1:7" ht="20.100000000000001" customHeight="1" x14ac:dyDescent="0.2">
      <c r="A4" s="796"/>
      <c r="B4" s="400" t="s">
        <v>584</v>
      </c>
      <c r="C4" s="401" t="s">
        <v>563</v>
      </c>
      <c r="D4" s="401">
        <v>2</v>
      </c>
      <c r="E4" s="401">
        <v>2.5</v>
      </c>
      <c r="F4" s="402">
        <v>3</v>
      </c>
      <c r="G4" s="403">
        <v>4</v>
      </c>
    </row>
    <row r="5" spans="1:7" ht="20.100000000000001" customHeight="1" x14ac:dyDescent="0.2">
      <c r="A5" s="404" t="s">
        <v>562</v>
      </c>
      <c r="B5" s="400"/>
      <c r="C5" s="401" t="s">
        <v>563</v>
      </c>
      <c r="D5" s="401">
        <v>2</v>
      </c>
      <c r="E5" s="401">
        <v>2.5</v>
      </c>
      <c r="F5" s="402">
        <v>3</v>
      </c>
      <c r="G5" s="403">
        <v>4</v>
      </c>
    </row>
    <row r="6" spans="1:7" s="301" customFormat="1" ht="20.100000000000001" customHeight="1" x14ac:dyDescent="0.2">
      <c r="A6" s="797" t="s">
        <v>330</v>
      </c>
      <c r="B6" s="798"/>
      <c r="C6" s="402">
        <f>C3+C4+C5</f>
        <v>4.5</v>
      </c>
      <c r="D6" s="402">
        <f t="shared" ref="D6:G6" si="0">D3+D4+D5</f>
        <v>6</v>
      </c>
      <c r="E6" s="402">
        <f t="shared" si="0"/>
        <v>7.5</v>
      </c>
      <c r="F6" s="402">
        <f t="shared" si="0"/>
        <v>9</v>
      </c>
      <c r="G6" s="405">
        <f t="shared" si="0"/>
        <v>12</v>
      </c>
    </row>
    <row r="7" spans="1:7" s="103" customFormat="1" ht="22.5" customHeight="1" x14ac:dyDescent="0.2">
      <c r="A7" s="792" t="s">
        <v>631</v>
      </c>
      <c r="B7" s="793"/>
      <c r="C7" s="793"/>
      <c r="D7" s="793"/>
      <c r="E7" s="793"/>
      <c r="F7" s="793"/>
      <c r="G7" s="794"/>
    </row>
  </sheetData>
  <mergeCells count="4">
    <mergeCell ref="A1:E1"/>
    <mergeCell ref="A7:G7"/>
    <mergeCell ref="A3:A4"/>
    <mergeCell ref="A6:B6"/>
  </mergeCells>
  <phoneticPr fontId="26" type="noConversion"/>
  <pageMargins left="0.78740157499999996" right="0.78740157499999996" top="0.984251969" bottom="0.984251969" header="0.4921259845" footer="0.4921259845"/>
  <pageSetup paperSize="9" orientation="portrait" r:id="rId1"/>
  <headerFooter alignWithMargins="0"/>
  <ignoredErrors>
    <ignoredError sqref="C3:C5"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zoomScaleNormal="100" workbookViewId="0">
      <pane ySplit="4" topLeftCell="A5" activePane="bottomLeft" state="frozen"/>
      <selection pane="bottomLeft" activeCell="L13" sqref="L13"/>
    </sheetView>
  </sheetViews>
  <sheetFormatPr baseColWidth="10" defaultColWidth="11.5" defaultRowHeight="11.25" x14ac:dyDescent="0.2"/>
  <cols>
    <col min="1" max="1" width="29.83203125" style="281" customWidth="1"/>
    <col min="2" max="3" width="6.33203125" style="282" customWidth="1"/>
    <col min="4" max="4" width="6.33203125" style="283" customWidth="1"/>
    <col min="5" max="10" width="6.33203125" style="285" customWidth="1"/>
    <col min="11" max="11" width="6.33203125" style="286" customWidth="1"/>
    <col min="12" max="12" width="6.33203125" style="290" customWidth="1"/>
    <col min="13" max="13" width="6.33203125" style="291" customWidth="1"/>
    <col min="14" max="14" width="15.6640625" style="215" customWidth="1"/>
    <col min="15" max="15" width="5.1640625" style="216" customWidth="1"/>
    <col min="16" max="16" width="4" style="216" customWidth="1"/>
    <col min="17" max="17" width="5" style="217" customWidth="1"/>
    <col min="18" max="16384" width="11.5" style="218"/>
  </cols>
  <sheetData>
    <row r="1" spans="1:17" ht="18" customHeight="1" thickBot="1" x14ac:dyDescent="0.25">
      <c r="A1" s="799" t="s">
        <v>625</v>
      </c>
      <c r="B1" s="756"/>
      <c r="C1" s="756"/>
      <c r="D1" s="756"/>
      <c r="E1" s="756"/>
      <c r="F1" s="756"/>
      <c r="G1" s="756"/>
      <c r="H1" s="756"/>
      <c r="I1" s="756"/>
      <c r="J1" s="756"/>
      <c r="K1" s="756"/>
      <c r="L1" s="756"/>
      <c r="M1" s="757"/>
    </row>
    <row r="2" spans="1:17" s="222" customFormat="1" ht="13.7" customHeight="1" thickBot="1" x14ac:dyDescent="0.25">
      <c r="A2" s="807"/>
      <c r="B2" s="812" t="s">
        <v>308</v>
      </c>
      <c r="C2" s="814" t="s">
        <v>587</v>
      </c>
      <c r="D2" s="815" t="s">
        <v>588</v>
      </c>
      <c r="E2" s="406" t="s">
        <v>61</v>
      </c>
      <c r="F2" s="406" t="s">
        <v>62</v>
      </c>
      <c r="G2" s="406" t="s">
        <v>63</v>
      </c>
      <c r="H2" s="406" t="s">
        <v>64</v>
      </c>
      <c r="I2" s="406" t="s">
        <v>159</v>
      </c>
      <c r="J2" s="406" t="s">
        <v>168</v>
      </c>
      <c r="K2" s="406" t="s">
        <v>175</v>
      </c>
      <c r="L2" s="406" t="s">
        <v>309</v>
      </c>
      <c r="M2" s="407" t="s">
        <v>310</v>
      </c>
      <c r="N2" s="219"/>
      <c r="O2" s="220"/>
      <c r="P2" s="220"/>
      <c r="Q2" s="221"/>
    </row>
    <row r="3" spans="1:17" s="226" customFormat="1" ht="23.25" thickBot="1" x14ac:dyDescent="0.25">
      <c r="A3" s="808"/>
      <c r="B3" s="813"/>
      <c r="C3" s="813"/>
      <c r="D3" s="816"/>
      <c r="E3" s="317" t="s">
        <v>589</v>
      </c>
      <c r="F3" s="317" t="s">
        <v>590</v>
      </c>
      <c r="G3" s="316" t="s">
        <v>311</v>
      </c>
      <c r="H3" s="316" t="s">
        <v>312</v>
      </c>
      <c r="I3" s="317" t="s">
        <v>591</v>
      </c>
      <c r="J3" s="316" t="s">
        <v>313</v>
      </c>
      <c r="K3" s="316" t="s">
        <v>314</v>
      </c>
      <c r="L3" s="800" t="s">
        <v>315</v>
      </c>
      <c r="M3" s="801"/>
      <c r="N3" s="223"/>
      <c r="O3" s="224"/>
      <c r="P3" s="224"/>
      <c r="Q3" s="225"/>
    </row>
    <row r="4" spans="1:17" s="230" customFormat="1" ht="15" customHeight="1" thickBot="1" x14ac:dyDescent="0.25">
      <c r="A4" s="808"/>
      <c r="B4" s="813"/>
      <c r="C4" s="813"/>
      <c r="D4" s="816"/>
      <c r="E4" s="802" t="s">
        <v>316</v>
      </c>
      <c r="F4" s="802"/>
      <c r="G4" s="802"/>
      <c r="H4" s="802"/>
      <c r="I4" s="802"/>
      <c r="J4" s="802"/>
      <c r="K4" s="802"/>
      <c r="L4" s="802"/>
      <c r="M4" s="408" t="s">
        <v>317</v>
      </c>
      <c r="N4" s="227"/>
      <c r="O4" s="228"/>
      <c r="P4" s="228"/>
      <c r="Q4" s="229"/>
    </row>
    <row r="5" spans="1:17" s="233" customFormat="1" ht="14.45" customHeight="1" thickBot="1" x14ac:dyDescent="0.25">
      <c r="A5" s="409"/>
      <c r="B5" s="410"/>
      <c r="C5" s="410"/>
      <c r="D5" s="411"/>
      <c r="E5" s="373"/>
      <c r="F5" s="373"/>
      <c r="G5" s="373"/>
      <c r="H5" s="373"/>
      <c r="I5" s="373"/>
      <c r="J5" s="373"/>
      <c r="K5" s="373"/>
      <c r="L5" s="412"/>
      <c r="M5" s="408"/>
      <c r="N5" s="23"/>
      <c r="O5" s="231"/>
      <c r="P5" s="231"/>
      <c r="Q5" s="232"/>
    </row>
    <row r="6" spans="1:17" s="237" customFormat="1" ht="14.45" customHeight="1" thickBot="1" x14ac:dyDescent="0.25">
      <c r="A6" s="809" t="s">
        <v>511</v>
      </c>
      <c r="B6" s="810"/>
      <c r="C6" s="810"/>
      <c r="D6" s="810"/>
      <c r="E6" s="810"/>
      <c r="F6" s="810"/>
      <c r="G6" s="810"/>
      <c r="H6" s="810"/>
      <c r="I6" s="810"/>
      <c r="J6" s="810"/>
      <c r="K6" s="810"/>
      <c r="L6" s="810"/>
      <c r="M6" s="811"/>
      <c r="N6" s="234"/>
      <c r="O6" s="235"/>
      <c r="P6" s="235"/>
      <c r="Q6" s="236"/>
    </row>
    <row r="7" spans="1:17" s="237" customFormat="1" ht="14.45" customHeight="1" thickBot="1" x14ac:dyDescent="0.25">
      <c r="A7" s="413" t="s">
        <v>318</v>
      </c>
      <c r="B7" s="414"/>
      <c r="C7" s="414"/>
      <c r="D7" s="415"/>
      <c r="E7" s="416">
        <v>7.5</v>
      </c>
      <c r="F7" s="416">
        <v>0</v>
      </c>
      <c r="G7" s="416">
        <v>6.5166666666666666</v>
      </c>
      <c r="H7" s="416">
        <v>4.1660000000000004</v>
      </c>
      <c r="I7" s="416">
        <v>6.5</v>
      </c>
      <c r="J7" s="416">
        <v>2.33</v>
      </c>
      <c r="K7" s="416"/>
      <c r="L7" s="417">
        <f>SUM(E7:K7)</f>
        <v>27.012666666666668</v>
      </c>
      <c r="M7" s="418">
        <v>2.2999999999999998</v>
      </c>
      <c r="N7" s="234"/>
      <c r="O7" s="235"/>
      <c r="P7" s="235"/>
      <c r="Q7" s="236"/>
    </row>
    <row r="8" spans="1:17" s="237" customFormat="1" ht="14.45" customHeight="1" thickBot="1" x14ac:dyDescent="0.25">
      <c r="A8" s="413" t="s">
        <v>319</v>
      </c>
      <c r="B8" s="414"/>
      <c r="C8" s="414"/>
      <c r="D8" s="415"/>
      <c r="E8" s="416">
        <v>6.25</v>
      </c>
      <c r="F8" s="416">
        <v>0</v>
      </c>
      <c r="G8" s="416">
        <v>6.5166666666666666</v>
      </c>
      <c r="H8" s="416">
        <v>3</v>
      </c>
      <c r="I8" s="416">
        <v>6</v>
      </c>
      <c r="J8" s="416">
        <v>1.58</v>
      </c>
      <c r="K8" s="416"/>
      <c r="L8" s="417">
        <f t="shared" ref="L8:L9" si="0">SUM(E8:K8)</f>
        <v>23.346666666666664</v>
      </c>
      <c r="M8" s="418">
        <v>3</v>
      </c>
      <c r="N8" s="234"/>
      <c r="O8" s="235"/>
      <c r="P8" s="235"/>
      <c r="Q8" s="236"/>
    </row>
    <row r="9" spans="1:17" s="237" customFormat="1" ht="14.45" customHeight="1" thickBot="1" x14ac:dyDescent="0.25">
      <c r="A9" s="413" t="s">
        <v>320</v>
      </c>
      <c r="B9" s="414"/>
      <c r="C9" s="414"/>
      <c r="D9" s="415"/>
      <c r="E9" s="416">
        <v>7</v>
      </c>
      <c r="F9" s="416">
        <v>0</v>
      </c>
      <c r="G9" s="416">
        <v>6.5166666666666666</v>
      </c>
      <c r="H9" s="416">
        <v>1</v>
      </c>
      <c r="I9" s="416">
        <v>6</v>
      </c>
      <c r="J9" s="416">
        <v>0.83</v>
      </c>
      <c r="K9" s="416"/>
      <c r="L9" s="417">
        <f t="shared" si="0"/>
        <v>21.346666666666664</v>
      </c>
      <c r="M9" s="418">
        <v>3.3</v>
      </c>
      <c r="N9" s="234"/>
      <c r="O9" s="235"/>
      <c r="P9" s="235"/>
      <c r="Q9" s="236"/>
    </row>
    <row r="10" spans="1:17" s="237" customFormat="1" ht="14.45" customHeight="1" thickBot="1" x14ac:dyDescent="0.25">
      <c r="A10" s="809" t="s">
        <v>512</v>
      </c>
      <c r="B10" s="810"/>
      <c r="C10" s="810"/>
      <c r="D10" s="810"/>
      <c r="E10" s="810"/>
      <c r="F10" s="810"/>
      <c r="G10" s="810"/>
      <c r="H10" s="810"/>
      <c r="I10" s="810"/>
      <c r="J10" s="810"/>
      <c r="K10" s="810"/>
      <c r="L10" s="810"/>
      <c r="M10" s="811"/>
      <c r="N10" s="234"/>
      <c r="O10" s="235"/>
      <c r="P10" s="235"/>
      <c r="Q10" s="236"/>
    </row>
    <row r="11" spans="1:17" s="237" customFormat="1" ht="14.45" customHeight="1" thickBot="1" x14ac:dyDescent="0.25">
      <c r="A11" s="413" t="s">
        <v>318</v>
      </c>
      <c r="B11" s="414"/>
      <c r="C11" s="414"/>
      <c r="D11" s="415"/>
      <c r="E11" s="416">
        <v>7.5</v>
      </c>
      <c r="F11" s="416">
        <v>-0.5</v>
      </c>
      <c r="G11" s="416">
        <v>8</v>
      </c>
      <c r="H11" s="416">
        <v>3.0089999999999995</v>
      </c>
      <c r="I11" s="416">
        <v>6.75</v>
      </c>
      <c r="J11" s="416">
        <v>1</v>
      </c>
      <c r="K11" s="416"/>
      <c r="L11" s="417">
        <f>SUM(E11:K11)</f>
        <v>25.759</v>
      </c>
      <c r="M11" s="418">
        <v>2.7</v>
      </c>
      <c r="N11" s="234"/>
      <c r="O11" s="235"/>
      <c r="P11" s="235"/>
      <c r="Q11" s="236"/>
    </row>
    <row r="12" spans="1:17" s="237" customFormat="1" ht="14.45" customHeight="1" thickBot="1" x14ac:dyDescent="0.25">
      <c r="A12" s="413" t="s">
        <v>319</v>
      </c>
      <c r="B12" s="414"/>
      <c r="C12" s="414"/>
      <c r="D12" s="415"/>
      <c r="E12" s="416">
        <v>8.25</v>
      </c>
      <c r="F12" s="416">
        <v>-0.5</v>
      </c>
      <c r="G12" s="416">
        <v>8</v>
      </c>
      <c r="H12" s="416">
        <v>6.64</v>
      </c>
      <c r="I12" s="416">
        <v>6</v>
      </c>
      <c r="J12" s="416">
        <v>1</v>
      </c>
      <c r="K12" s="416"/>
      <c r="L12" s="417">
        <f>SUM(E12:K12)</f>
        <v>29.39</v>
      </c>
      <c r="M12" s="418">
        <v>1.7</v>
      </c>
      <c r="N12" s="234"/>
      <c r="O12" s="235"/>
      <c r="P12" s="235"/>
      <c r="Q12" s="236"/>
    </row>
    <row r="13" spans="1:17" s="237" customFormat="1" ht="14.45" customHeight="1" thickBot="1" x14ac:dyDescent="0.25">
      <c r="A13" s="413" t="s">
        <v>320</v>
      </c>
      <c r="B13" s="414"/>
      <c r="C13" s="414"/>
      <c r="D13" s="415"/>
      <c r="E13" s="416">
        <v>8.75</v>
      </c>
      <c r="F13" s="416">
        <v>-0.5</v>
      </c>
      <c r="G13" s="416">
        <v>8</v>
      </c>
      <c r="H13" s="416">
        <v>4.8</v>
      </c>
      <c r="I13" s="416">
        <v>6</v>
      </c>
      <c r="J13" s="416">
        <v>0.5</v>
      </c>
      <c r="K13" s="416"/>
      <c r="L13" s="417">
        <f t="shared" ref="L13" si="1">SUM(E13:K13)</f>
        <v>27.55</v>
      </c>
      <c r="M13" s="418">
        <v>2</v>
      </c>
      <c r="N13" s="234"/>
      <c r="O13" s="235"/>
      <c r="P13" s="235"/>
      <c r="Q13" s="236"/>
    </row>
    <row r="14" spans="1:17" s="238" customFormat="1" ht="14.45" customHeight="1" thickBot="1" x14ac:dyDescent="0.25">
      <c r="A14" s="419" t="s">
        <v>321</v>
      </c>
      <c r="B14" s="414"/>
      <c r="C14" s="414"/>
      <c r="D14" s="411"/>
      <c r="E14" s="420"/>
      <c r="F14" s="420"/>
      <c r="G14" s="421"/>
      <c r="H14" s="420"/>
      <c r="I14" s="420"/>
      <c r="J14" s="420"/>
      <c r="K14" s="420"/>
      <c r="L14" s="422"/>
      <c r="M14" s="423"/>
    </row>
    <row r="15" spans="1:17" s="239" customFormat="1" ht="12" thickBot="1" x14ac:dyDescent="0.25">
      <c r="A15" s="424"/>
      <c r="B15" s="414"/>
      <c r="C15" s="414"/>
      <c r="D15" s="411"/>
      <c r="E15" s="410"/>
      <c r="F15" s="410"/>
      <c r="G15" s="410"/>
      <c r="H15" s="410"/>
      <c r="I15" s="410"/>
      <c r="J15" s="410"/>
      <c r="K15" s="410"/>
      <c r="L15" s="411"/>
      <c r="M15" s="423"/>
      <c r="O15" s="240"/>
      <c r="P15" s="240"/>
      <c r="Q15" s="241"/>
    </row>
    <row r="16" spans="1:17" s="246" customFormat="1" ht="18.75" customHeight="1" thickBot="1" x14ac:dyDescent="0.25">
      <c r="A16" s="803" t="s">
        <v>574</v>
      </c>
      <c r="B16" s="804"/>
      <c r="C16" s="804"/>
      <c r="D16" s="804"/>
      <c r="E16" s="804"/>
      <c r="F16" s="804"/>
      <c r="G16" s="804"/>
      <c r="H16" s="804"/>
      <c r="I16" s="804"/>
      <c r="J16" s="804"/>
      <c r="K16" s="804"/>
      <c r="L16" s="804"/>
      <c r="M16" s="805"/>
      <c r="N16" s="242"/>
      <c r="O16" s="243"/>
      <c r="P16" s="244"/>
      <c r="Q16" s="245"/>
    </row>
    <row r="17" spans="1:17" ht="33" customHeight="1" thickBot="1" x14ac:dyDescent="0.25">
      <c r="A17" s="806" t="s">
        <v>622</v>
      </c>
      <c r="B17" s="804"/>
      <c r="C17" s="804"/>
      <c r="D17" s="804"/>
      <c r="E17" s="804"/>
      <c r="F17" s="804"/>
      <c r="G17" s="804"/>
      <c r="H17" s="804"/>
      <c r="I17" s="804"/>
      <c r="J17" s="804"/>
      <c r="K17" s="804"/>
      <c r="L17" s="804"/>
      <c r="M17" s="805"/>
      <c r="N17" s="239"/>
      <c r="O17" s="247"/>
    </row>
    <row r="18" spans="1:17" ht="42" customHeight="1" thickBot="1" x14ac:dyDescent="0.25">
      <c r="A18" s="817" t="s">
        <v>559</v>
      </c>
      <c r="B18" s="804"/>
      <c r="C18" s="804"/>
      <c r="D18" s="804"/>
      <c r="E18" s="804"/>
      <c r="F18" s="804"/>
      <c r="G18" s="804"/>
      <c r="H18" s="804"/>
      <c r="I18" s="804"/>
      <c r="J18" s="804"/>
      <c r="K18" s="804"/>
      <c r="L18" s="804"/>
      <c r="M18" s="805"/>
      <c r="N18" s="239"/>
      <c r="O18" s="247"/>
    </row>
    <row r="19" spans="1:17" ht="33.6" customHeight="1" thickBot="1" x14ac:dyDescent="0.25">
      <c r="A19" s="806" t="s">
        <v>621</v>
      </c>
      <c r="B19" s="804"/>
      <c r="C19" s="804"/>
      <c r="D19" s="804"/>
      <c r="E19" s="804"/>
      <c r="F19" s="804"/>
      <c r="G19" s="804"/>
      <c r="H19" s="804"/>
      <c r="I19" s="804"/>
      <c r="J19" s="804"/>
      <c r="K19" s="804"/>
      <c r="L19" s="804"/>
      <c r="M19" s="805"/>
      <c r="N19" s="239"/>
      <c r="O19" s="247"/>
    </row>
    <row r="20" spans="1:17" ht="13.5" customHeight="1" thickBot="1" x14ac:dyDescent="0.25">
      <c r="A20" s="806" t="s">
        <v>383</v>
      </c>
      <c r="B20" s="804"/>
      <c r="C20" s="804"/>
      <c r="D20" s="804"/>
      <c r="E20" s="804"/>
      <c r="F20" s="804"/>
      <c r="G20" s="804"/>
      <c r="H20" s="804"/>
      <c r="I20" s="804"/>
      <c r="J20" s="804"/>
      <c r="K20" s="804"/>
      <c r="L20" s="804"/>
      <c r="M20" s="805"/>
      <c r="N20" s="239"/>
      <c r="O20" s="247"/>
    </row>
    <row r="21" spans="1:17" ht="21.95" customHeight="1" thickBot="1" x14ac:dyDescent="0.25">
      <c r="A21" s="817" t="s">
        <v>322</v>
      </c>
      <c r="B21" s="804"/>
      <c r="C21" s="804"/>
      <c r="D21" s="804"/>
      <c r="E21" s="804"/>
      <c r="F21" s="804"/>
      <c r="G21" s="804"/>
      <c r="H21" s="804"/>
      <c r="I21" s="804"/>
      <c r="J21" s="804"/>
      <c r="K21" s="804"/>
      <c r="L21" s="804"/>
      <c r="M21" s="805"/>
      <c r="N21" s="239"/>
      <c r="O21" s="247"/>
    </row>
    <row r="22" spans="1:17" ht="33" customHeight="1" thickBot="1" x14ac:dyDescent="0.25">
      <c r="A22" s="817" t="s">
        <v>513</v>
      </c>
      <c r="B22" s="804"/>
      <c r="C22" s="804"/>
      <c r="D22" s="804"/>
      <c r="E22" s="804"/>
      <c r="F22" s="804"/>
      <c r="G22" s="804"/>
      <c r="H22" s="804"/>
      <c r="I22" s="804"/>
      <c r="J22" s="804"/>
      <c r="K22" s="804"/>
      <c r="L22" s="804"/>
      <c r="M22" s="805"/>
      <c r="N22" s="239"/>
      <c r="O22" s="247"/>
    </row>
    <row r="23" spans="1:17" ht="41.45" customHeight="1" thickBot="1" x14ac:dyDescent="0.25">
      <c r="A23" s="806" t="s">
        <v>624</v>
      </c>
      <c r="B23" s="804"/>
      <c r="C23" s="804"/>
      <c r="D23" s="804"/>
      <c r="E23" s="804"/>
      <c r="F23" s="804"/>
      <c r="G23" s="804"/>
      <c r="H23" s="804"/>
      <c r="I23" s="804"/>
      <c r="J23" s="804"/>
      <c r="K23" s="804"/>
      <c r="L23" s="804"/>
      <c r="M23" s="805"/>
      <c r="N23" s="239"/>
      <c r="O23" s="247"/>
    </row>
    <row r="24" spans="1:17" ht="33" customHeight="1" thickBot="1" x14ac:dyDescent="0.25">
      <c r="A24" s="817" t="s">
        <v>564</v>
      </c>
      <c r="B24" s="804"/>
      <c r="C24" s="804"/>
      <c r="D24" s="804"/>
      <c r="E24" s="804"/>
      <c r="F24" s="804"/>
      <c r="G24" s="804"/>
      <c r="H24" s="804"/>
      <c r="I24" s="804"/>
      <c r="J24" s="804"/>
      <c r="K24" s="804"/>
      <c r="L24" s="804"/>
      <c r="M24" s="805"/>
      <c r="N24" s="239"/>
      <c r="O24" s="247"/>
    </row>
    <row r="25" spans="1:17" ht="13.5" customHeight="1" thickBot="1" x14ac:dyDescent="0.25">
      <c r="A25" s="817" t="s">
        <v>323</v>
      </c>
      <c r="B25" s="804"/>
      <c r="C25" s="804"/>
      <c r="D25" s="804"/>
      <c r="E25" s="804"/>
      <c r="F25" s="804"/>
      <c r="G25" s="804"/>
      <c r="H25" s="804"/>
      <c r="I25" s="804"/>
      <c r="J25" s="804"/>
      <c r="K25" s="804"/>
      <c r="L25" s="804"/>
      <c r="M25" s="805"/>
      <c r="N25" s="239"/>
      <c r="O25" s="247"/>
    </row>
    <row r="26" spans="1:17" ht="21.95" customHeight="1" thickBot="1" x14ac:dyDescent="0.25">
      <c r="A26" s="817" t="s">
        <v>560</v>
      </c>
      <c r="B26" s="804"/>
      <c r="C26" s="804"/>
      <c r="D26" s="804"/>
      <c r="E26" s="804"/>
      <c r="F26" s="804"/>
      <c r="G26" s="804"/>
      <c r="H26" s="804"/>
      <c r="I26" s="804"/>
      <c r="J26" s="804"/>
      <c r="K26" s="804"/>
      <c r="L26" s="804"/>
      <c r="M26" s="805"/>
      <c r="N26" s="239"/>
      <c r="O26" s="247"/>
    </row>
    <row r="27" spans="1:17" s="248" customFormat="1" ht="26.45" customHeight="1" thickBot="1" x14ac:dyDescent="0.25">
      <c r="A27" s="803" t="s">
        <v>623</v>
      </c>
      <c r="B27" s="804"/>
      <c r="C27" s="804"/>
      <c r="D27" s="804"/>
      <c r="E27" s="804"/>
      <c r="F27" s="804"/>
      <c r="G27" s="804"/>
      <c r="H27" s="804"/>
      <c r="I27" s="804"/>
      <c r="J27" s="804"/>
      <c r="K27" s="804"/>
      <c r="L27" s="804"/>
      <c r="M27" s="805"/>
      <c r="O27" s="249"/>
      <c r="P27" s="249"/>
      <c r="Q27" s="250"/>
    </row>
    <row r="28" spans="1:17" s="253" customFormat="1" ht="13.35" customHeight="1" thickBot="1" x14ac:dyDescent="0.25">
      <c r="A28" s="366" t="s">
        <v>324</v>
      </c>
      <c r="B28" s="425" t="s">
        <v>325</v>
      </c>
      <c r="C28" s="425" t="s">
        <v>326</v>
      </c>
      <c r="D28" s="425" t="s">
        <v>325</v>
      </c>
      <c r="E28" s="425" t="s">
        <v>326</v>
      </c>
      <c r="F28" s="425"/>
      <c r="G28" s="425"/>
      <c r="H28" s="425"/>
      <c r="I28" s="426"/>
      <c r="J28" s="426"/>
      <c r="K28" s="426"/>
      <c r="L28" s="426"/>
      <c r="M28" s="427"/>
      <c r="N28" s="251"/>
      <c r="O28" s="252"/>
    </row>
    <row r="29" spans="1:17" s="253" customFormat="1" ht="13.35" customHeight="1" thickBot="1" x14ac:dyDescent="0.25">
      <c r="A29" s="419" t="s">
        <v>565</v>
      </c>
      <c r="B29" s="428" t="s">
        <v>575</v>
      </c>
      <c r="C29" s="429">
        <v>1</v>
      </c>
      <c r="D29" s="430" t="s">
        <v>571</v>
      </c>
      <c r="E29" s="429">
        <v>2.7</v>
      </c>
      <c r="F29" s="425"/>
      <c r="G29" s="425"/>
      <c r="H29" s="425"/>
      <c r="I29" s="426"/>
      <c r="J29" s="426"/>
      <c r="K29" s="426"/>
      <c r="L29" s="426"/>
      <c r="M29" s="427"/>
      <c r="N29" s="251"/>
      <c r="O29" s="252"/>
    </row>
    <row r="30" spans="1:17" s="253" customFormat="1" ht="13.35" customHeight="1" thickBot="1" x14ac:dyDescent="0.25">
      <c r="A30" s="431"/>
      <c r="B30" s="428" t="s">
        <v>573</v>
      </c>
      <c r="C30" s="429">
        <v>1.3</v>
      </c>
      <c r="D30" s="430" t="s">
        <v>570</v>
      </c>
      <c r="E30" s="429">
        <v>3</v>
      </c>
      <c r="F30" s="425"/>
      <c r="G30" s="425"/>
      <c r="H30" s="425"/>
      <c r="I30" s="426"/>
      <c r="J30" s="426"/>
      <c r="K30" s="426"/>
      <c r="L30" s="426"/>
      <c r="M30" s="427"/>
      <c r="N30" s="251"/>
      <c r="O30" s="252"/>
    </row>
    <row r="31" spans="1:17" s="253" customFormat="1" ht="13.35" customHeight="1" thickBot="1" x14ac:dyDescent="0.25">
      <c r="A31" s="431"/>
      <c r="B31" s="428" t="s">
        <v>572</v>
      </c>
      <c r="C31" s="429">
        <v>1.7</v>
      </c>
      <c r="D31" s="430" t="s">
        <v>569</v>
      </c>
      <c r="E31" s="429">
        <v>3.3</v>
      </c>
      <c r="F31" s="425"/>
      <c r="G31" s="425"/>
      <c r="H31" s="425"/>
      <c r="I31" s="426"/>
      <c r="J31" s="426"/>
      <c r="K31" s="426"/>
      <c r="L31" s="426"/>
      <c r="M31" s="427"/>
      <c r="N31" s="251"/>
      <c r="O31" s="252"/>
    </row>
    <row r="32" spans="1:17" s="253" customFormat="1" ht="13.35" customHeight="1" thickBot="1" x14ac:dyDescent="0.25">
      <c r="A32" s="431"/>
      <c r="B32" s="428" t="s">
        <v>576</v>
      </c>
      <c r="C32" s="429">
        <v>2</v>
      </c>
      <c r="D32" s="430" t="s">
        <v>566</v>
      </c>
      <c r="E32" s="429">
        <v>3.7</v>
      </c>
      <c r="F32" s="425"/>
      <c r="G32" s="425"/>
      <c r="H32" s="425"/>
      <c r="I32" s="426"/>
      <c r="J32" s="426"/>
      <c r="K32" s="426"/>
      <c r="L32" s="426"/>
      <c r="M32" s="427"/>
      <c r="N32" s="251"/>
      <c r="O32" s="252"/>
    </row>
    <row r="33" spans="1:17" s="253" customFormat="1" ht="13.35" customHeight="1" thickBot="1" x14ac:dyDescent="0.25">
      <c r="A33" s="431"/>
      <c r="B33" s="432" t="s">
        <v>577</v>
      </c>
      <c r="C33" s="433">
        <v>2.2999999999999998</v>
      </c>
      <c r="D33" s="434" t="s">
        <v>567</v>
      </c>
      <c r="E33" s="433">
        <v>4</v>
      </c>
      <c r="F33" s="425"/>
      <c r="G33" s="425"/>
      <c r="H33" s="425"/>
      <c r="I33" s="426"/>
      <c r="J33" s="426"/>
      <c r="K33" s="426"/>
      <c r="L33" s="426"/>
      <c r="M33" s="427"/>
      <c r="N33" s="251"/>
      <c r="O33" s="252"/>
    </row>
    <row r="34" spans="1:17" s="253" customFormat="1" ht="13.35" customHeight="1" x14ac:dyDescent="0.2">
      <c r="A34" s="435"/>
      <c r="B34" s="436"/>
      <c r="C34" s="436"/>
      <c r="D34" s="436" t="s">
        <v>568</v>
      </c>
      <c r="E34" s="436" t="s">
        <v>327</v>
      </c>
      <c r="F34" s="436" t="s">
        <v>328</v>
      </c>
      <c r="G34" s="436"/>
      <c r="H34" s="436"/>
      <c r="I34" s="437"/>
      <c r="J34" s="437"/>
      <c r="K34" s="437"/>
      <c r="L34" s="437"/>
      <c r="M34" s="438"/>
      <c r="N34" s="251"/>
      <c r="O34" s="252"/>
    </row>
    <row r="35" spans="1:17" s="253" customFormat="1" ht="13.35" customHeight="1" x14ac:dyDescent="0.2">
      <c r="A35" s="254"/>
      <c r="B35" s="254"/>
      <c r="C35" s="254"/>
      <c r="D35" s="254"/>
      <c r="E35" s="254"/>
      <c r="F35" s="254"/>
      <c r="G35" s="254"/>
      <c r="H35" s="255"/>
      <c r="I35" s="255"/>
      <c r="J35" s="255"/>
      <c r="K35" s="255"/>
      <c r="L35" s="255"/>
      <c r="M35" s="255"/>
      <c r="N35" s="251"/>
      <c r="O35" s="252"/>
    </row>
    <row r="36" spans="1:17" ht="13.35" customHeight="1" x14ac:dyDescent="0.2">
      <c r="A36" s="256"/>
      <c r="B36" s="257"/>
      <c r="C36" s="257"/>
      <c r="D36" s="258"/>
      <c r="E36" s="259"/>
      <c r="F36" s="259"/>
      <c r="G36" s="259"/>
      <c r="H36" s="259"/>
      <c r="I36" s="259"/>
      <c r="J36" s="259"/>
      <c r="K36" s="260"/>
      <c r="L36" s="261"/>
      <c r="M36" s="262"/>
      <c r="N36" s="239"/>
      <c r="O36" s="247"/>
    </row>
    <row r="37" spans="1:17" x14ac:dyDescent="0.2">
      <c r="A37" s="263" t="s">
        <v>329</v>
      </c>
      <c r="B37" s="264"/>
      <c r="C37" s="264"/>
      <c r="D37" s="265"/>
      <c r="E37" s="266"/>
      <c r="F37" s="266"/>
      <c r="G37" s="266"/>
      <c r="H37" s="266"/>
      <c r="I37" s="266"/>
      <c r="J37" s="266"/>
      <c r="K37" s="267"/>
      <c r="L37" s="268"/>
      <c r="M37" s="269"/>
      <c r="N37" s="226"/>
    </row>
    <row r="38" spans="1:17" s="277" customFormat="1" x14ac:dyDescent="0.2">
      <c r="A38" s="270"/>
      <c r="B38" s="271"/>
      <c r="C38" s="271"/>
      <c r="D38" s="272" t="s">
        <v>330</v>
      </c>
      <c r="E38" s="273">
        <f>SUM(E6:E13)</f>
        <v>45.25</v>
      </c>
      <c r="F38" s="273">
        <f>SUM(F6:F13)</f>
        <v>-1.5</v>
      </c>
      <c r="G38" s="273">
        <f>SUM(G6:G13)</f>
        <v>43.55</v>
      </c>
      <c r="H38" s="273">
        <f>SUM(H6:H13)</f>
        <v>22.615000000000002</v>
      </c>
      <c r="I38" s="273">
        <f>SUM(I6:I13)</f>
        <v>37.25</v>
      </c>
      <c r="J38" s="273"/>
      <c r="K38" s="274">
        <f>SUM(K6:K10)</f>
        <v>0</v>
      </c>
      <c r="L38" s="275"/>
      <c r="M38" s="276"/>
    </row>
    <row r="39" spans="1:17" s="277" customFormat="1" x14ac:dyDescent="0.2">
      <c r="A39" s="270"/>
      <c r="B39" s="271"/>
      <c r="C39" s="271"/>
      <c r="D39" s="272" t="s">
        <v>331</v>
      </c>
      <c r="E39" s="273">
        <v>6</v>
      </c>
      <c r="F39" s="273">
        <v>7</v>
      </c>
      <c r="G39" s="273">
        <v>7</v>
      </c>
      <c r="H39" s="273">
        <v>6</v>
      </c>
      <c r="I39" s="278" t="s">
        <v>21</v>
      </c>
      <c r="J39" s="278"/>
      <c r="K39" s="279" t="s">
        <v>21</v>
      </c>
      <c r="L39" s="280"/>
      <c r="M39" s="276"/>
    </row>
    <row r="40" spans="1:17" x14ac:dyDescent="0.2">
      <c r="D40" s="283" t="s">
        <v>332</v>
      </c>
      <c r="E40" s="273">
        <f>E38/E39</f>
        <v>7.541666666666667</v>
      </c>
      <c r="F40" s="273">
        <f>F38/F39</f>
        <v>-0.21428571428571427</v>
      </c>
      <c r="G40" s="273">
        <f>G38/G39</f>
        <v>6.2214285714285706</v>
      </c>
      <c r="H40" s="273">
        <f>H38/H39</f>
        <v>3.769166666666667</v>
      </c>
      <c r="I40" s="273"/>
      <c r="J40" s="273"/>
      <c r="K40" s="274"/>
      <c r="L40" s="280"/>
      <c r="M40" s="284"/>
      <c r="N40" s="218"/>
      <c r="O40" s="218"/>
      <c r="P40" s="218"/>
      <c r="Q40" s="218"/>
    </row>
    <row r="41" spans="1:17" x14ac:dyDescent="0.2">
      <c r="L41" s="287"/>
      <c r="M41" s="284"/>
      <c r="N41" s="218"/>
      <c r="O41" s="218"/>
      <c r="P41" s="218"/>
      <c r="Q41" s="218"/>
    </row>
    <row r="42" spans="1:17" x14ac:dyDescent="0.2">
      <c r="A42" s="281" t="s">
        <v>333</v>
      </c>
      <c r="B42" s="273" t="e">
        <f>H7+H11+#REF!+#REF!+#REF!+#REF!+#REF!+#REF!+#REF!+#REF!+#REF!+#REF!+#REF!+#REF!+#REF!</f>
        <v>#REF!</v>
      </c>
      <c r="C42" s="273">
        <v>15</v>
      </c>
      <c r="D42" s="288" t="e">
        <f>B42/C42</f>
        <v>#REF!</v>
      </c>
      <c r="L42" s="287"/>
      <c r="M42" s="284"/>
      <c r="N42" s="218"/>
    </row>
    <row r="43" spans="1:17" x14ac:dyDescent="0.2">
      <c r="A43" s="270" t="s">
        <v>334</v>
      </c>
      <c r="B43" s="273" t="e">
        <f>H8+#REF!+#REF!+#REF!+#REF!+#REF!+#REF!+#REF!+#REF!+#REF!+#REF!+#REF!+#REF!+#REF!</f>
        <v>#REF!</v>
      </c>
      <c r="C43" s="273">
        <v>14</v>
      </c>
      <c r="D43" s="288" t="e">
        <f>B43/C43</f>
        <v>#REF!</v>
      </c>
      <c r="E43" s="289"/>
      <c r="L43" s="287"/>
      <c r="M43" s="284"/>
      <c r="N43" s="218"/>
    </row>
    <row r="44" spans="1:17" x14ac:dyDescent="0.2">
      <c r="A44" s="270" t="s">
        <v>335</v>
      </c>
      <c r="B44" s="273" t="e">
        <f>H13+#REF!+#REF!+#REF!+#REF!+#REF!+#REF!+#REF!+#REF!+#REF!+#REF!+#REF!</f>
        <v>#REF!</v>
      </c>
      <c r="C44" s="273">
        <v>12</v>
      </c>
      <c r="D44" s="288" t="e">
        <f>B44/C44</f>
        <v>#REF!</v>
      </c>
      <c r="E44" s="289"/>
      <c r="L44" s="287"/>
      <c r="M44" s="284"/>
      <c r="N44" s="218"/>
    </row>
    <row r="45" spans="1:17" x14ac:dyDescent="0.2">
      <c r="B45" s="273"/>
      <c r="C45" s="273"/>
      <c r="D45" s="288"/>
      <c r="L45" s="287"/>
      <c r="M45" s="284"/>
      <c r="N45" s="218"/>
    </row>
    <row r="46" spans="1:17" x14ac:dyDescent="0.2">
      <c r="A46" s="281" t="s">
        <v>336</v>
      </c>
      <c r="B46" s="273"/>
      <c r="C46" s="273"/>
      <c r="D46" s="288"/>
      <c r="L46" s="287"/>
      <c r="M46" s="284"/>
      <c r="N46" s="218"/>
    </row>
    <row r="47" spans="1:17" x14ac:dyDescent="0.2">
      <c r="A47" s="281" t="s">
        <v>337</v>
      </c>
      <c r="B47" s="273"/>
      <c r="C47" s="273"/>
      <c r="D47" s="288"/>
      <c r="L47" s="287"/>
      <c r="M47" s="284"/>
      <c r="N47" s="218"/>
    </row>
    <row r="48" spans="1:17" x14ac:dyDescent="0.2">
      <c r="A48" s="281" t="s">
        <v>338</v>
      </c>
      <c r="L48" s="287"/>
      <c r="M48" s="284"/>
      <c r="N48" s="218"/>
    </row>
    <row r="49" spans="12:14" x14ac:dyDescent="0.2">
      <c r="L49" s="287"/>
      <c r="M49" s="284"/>
      <c r="N49" s="218"/>
    </row>
    <row r="50" spans="12:14" x14ac:dyDescent="0.2">
      <c r="L50" s="287"/>
      <c r="M50" s="284"/>
      <c r="N50" s="218"/>
    </row>
    <row r="51" spans="12:14" x14ac:dyDescent="0.2">
      <c r="L51" s="287"/>
      <c r="M51" s="284"/>
      <c r="N51" s="218"/>
    </row>
  </sheetData>
  <mergeCells count="21">
    <mergeCell ref="A20:M20"/>
    <mergeCell ref="A6:M6"/>
    <mergeCell ref="A26:M26"/>
    <mergeCell ref="A27:M27"/>
    <mergeCell ref="A25:M25"/>
    <mergeCell ref="A19:M19"/>
    <mergeCell ref="A21:M21"/>
    <mergeCell ref="A18:M18"/>
    <mergeCell ref="A22:M22"/>
    <mergeCell ref="A24:M24"/>
    <mergeCell ref="A23:M23"/>
    <mergeCell ref="A1:M1"/>
    <mergeCell ref="L3:M3"/>
    <mergeCell ref="E4:L4"/>
    <mergeCell ref="A16:M16"/>
    <mergeCell ref="A17:M17"/>
    <mergeCell ref="A2:A4"/>
    <mergeCell ref="A10:M10"/>
    <mergeCell ref="B2:B4"/>
    <mergeCell ref="C2:C4"/>
    <mergeCell ref="D2:D4"/>
  </mergeCells>
  <phoneticPr fontId="0" type="noConversion"/>
  <pageMargins left="0.39370078740157483" right="0.39370078740157483" top="0.59055118110236227" bottom="0.59055118110236227" header="0.31496062992125984" footer="0.31496062992125984"/>
  <pageSetup paperSize="9" orientation="portrait" horizontalDpi="300" verticalDpi="300" r:id="rId1"/>
  <headerFooter alignWithMargins="0">
    <oddFooter>&amp;L&amp;D, &amp;T&amp;C&amp;Z&amp;F, &amp;A&amp;RSeite &amp;P</oddFooter>
  </headerFooter>
  <ignoredErrors>
    <ignoredError sqref="E2:I2 E3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zoomScale="150" workbookViewId="0">
      <selection sqref="A1:K24"/>
    </sheetView>
  </sheetViews>
  <sheetFormatPr baseColWidth="10" defaultColWidth="28" defaultRowHeight="12.75" x14ac:dyDescent="0.2"/>
  <cols>
    <col min="1" max="1" width="11.33203125" style="87" customWidth="1"/>
    <col min="2" max="9" width="8.5" style="87" customWidth="1"/>
    <col min="10" max="10" width="17.1640625" style="87" customWidth="1"/>
    <col min="11" max="11" width="8.5" style="86" customWidth="1"/>
    <col min="12" max="12" width="5" style="87" customWidth="1"/>
    <col min="13" max="79" width="10.1640625" style="87" customWidth="1"/>
    <col min="80" max="16384" width="28" style="87"/>
  </cols>
  <sheetData>
    <row r="1" spans="1:13" s="85" customFormat="1" ht="18" customHeight="1" x14ac:dyDescent="0.2">
      <c r="A1" s="84"/>
      <c r="B1" s="648" t="s">
        <v>561</v>
      </c>
      <c r="C1" s="648"/>
      <c r="D1" s="648"/>
      <c r="E1" s="648"/>
      <c r="F1" s="648"/>
      <c r="G1" s="648"/>
      <c r="H1" s="648"/>
      <c r="I1" s="648"/>
      <c r="J1" s="648"/>
      <c r="K1" s="648"/>
      <c r="L1" s="84"/>
    </row>
    <row r="2" spans="1:13" s="302" customFormat="1" ht="15" customHeight="1" x14ac:dyDescent="0.2">
      <c r="B2" s="303">
        <v>0</v>
      </c>
      <c r="C2" s="303">
        <v>0.02</v>
      </c>
      <c r="D2" s="303">
        <v>0.04</v>
      </c>
      <c r="E2" s="303">
        <v>0.06</v>
      </c>
      <c r="F2" s="303">
        <v>0.08</v>
      </c>
      <c r="G2" s="303">
        <v>0.1</v>
      </c>
      <c r="H2" s="303">
        <v>0.12</v>
      </c>
      <c r="I2" s="303">
        <v>0.14000000000000001</v>
      </c>
      <c r="J2" s="303">
        <v>0.17</v>
      </c>
      <c r="K2" s="303">
        <v>0.2</v>
      </c>
    </row>
    <row r="3" spans="1:13" s="85" customFormat="1" ht="15" customHeight="1" x14ac:dyDescent="0.2">
      <c r="A3" s="84"/>
      <c r="B3" s="649" t="s">
        <v>379</v>
      </c>
      <c r="C3" s="650"/>
      <c r="D3" s="650"/>
      <c r="E3" s="650"/>
      <c r="F3" s="650"/>
      <c r="G3" s="650"/>
      <c r="H3" s="650"/>
      <c r="I3" s="650"/>
      <c r="J3" s="650"/>
      <c r="K3" s="650"/>
      <c r="L3" s="84"/>
    </row>
    <row r="4" spans="1:13" s="302" customFormat="1" ht="15" customHeight="1" x14ac:dyDescent="0.2">
      <c r="B4" s="304">
        <v>-0.2</v>
      </c>
      <c r="C4" s="304">
        <v>-0.1</v>
      </c>
      <c r="D4" s="304">
        <v>0</v>
      </c>
      <c r="E4" s="304">
        <v>0.04</v>
      </c>
      <c r="F4" s="304">
        <v>7.0000000000000007E-2</v>
      </c>
      <c r="G4" s="304">
        <v>0.09</v>
      </c>
      <c r="H4" s="304">
        <v>0.11</v>
      </c>
      <c r="I4" s="304">
        <v>0.13</v>
      </c>
      <c r="J4" s="304">
        <v>0.15</v>
      </c>
      <c r="K4" s="304">
        <v>0.17</v>
      </c>
    </row>
    <row r="5" spans="1:13" s="85" customFormat="1" ht="10.7" customHeight="1" x14ac:dyDescent="0.2">
      <c r="A5" s="87"/>
      <c r="B5" s="86"/>
      <c r="C5" s="86"/>
      <c r="D5" s="86"/>
      <c r="E5" s="86"/>
      <c r="F5" s="86"/>
      <c r="G5" s="86"/>
      <c r="H5" s="86"/>
      <c r="I5" s="86"/>
      <c r="J5" s="86"/>
      <c r="K5" s="86"/>
      <c r="L5" s="86"/>
      <c r="M5" s="84"/>
    </row>
    <row r="6" spans="1:13" x14ac:dyDescent="0.2">
      <c r="B6" s="86"/>
      <c r="C6" s="86"/>
      <c r="D6" s="86"/>
      <c r="E6" s="86"/>
      <c r="F6" s="86"/>
      <c r="G6" s="86"/>
      <c r="H6" s="86"/>
      <c r="I6" s="86"/>
      <c r="J6" s="86"/>
      <c r="L6" s="86"/>
      <c r="M6" s="86"/>
    </row>
    <row r="7" spans="1:13" x14ac:dyDescent="0.2">
      <c r="B7" s="86"/>
      <c r="C7" s="86"/>
      <c r="D7" s="86"/>
      <c r="E7" s="86"/>
      <c r="F7" s="86"/>
      <c r="G7" s="86"/>
      <c r="H7" s="86"/>
      <c r="I7" s="86"/>
      <c r="J7" s="86"/>
      <c r="L7" s="86"/>
      <c r="M7" s="88"/>
    </row>
    <row r="8" spans="1:13" x14ac:dyDescent="0.2">
      <c r="B8" s="86"/>
      <c r="C8" s="86"/>
      <c r="D8" s="86"/>
      <c r="E8" s="86"/>
      <c r="F8" s="86"/>
      <c r="G8" s="86"/>
      <c r="H8" s="86"/>
      <c r="I8" s="86"/>
      <c r="J8" s="86"/>
      <c r="L8" s="86"/>
      <c r="M8" s="86"/>
    </row>
    <row r="9" spans="1:13" x14ac:dyDescent="0.2">
      <c r="B9" s="86"/>
      <c r="C9" s="86"/>
      <c r="D9" s="86"/>
      <c r="E9" s="86"/>
      <c r="F9" s="86"/>
      <c r="G9" s="86"/>
      <c r="H9" s="86"/>
      <c r="I9" s="86"/>
      <c r="J9" s="86"/>
      <c r="L9" s="86"/>
      <c r="M9" s="86"/>
    </row>
    <row r="10" spans="1:13" x14ac:dyDescent="0.2">
      <c r="B10" s="86"/>
      <c r="C10" s="86"/>
      <c r="D10" s="86"/>
      <c r="E10" s="86"/>
      <c r="F10" s="86"/>
      <c r="G10" s="86"/>
      <c r="H10" s="86"/>
      <c r="I10" s="86"/>
      <c r="J10" s="86"/>
      <c r="L10" s="86"/>
      <c r="M10" s="86"/>
    </row>
    <row r="11" spans="1:13" x14ac:dyDescent="0.2">
      <c r="B11" s="86"/>
      <c r="C11" s="86"/>
      <c r="D11" s="86"/>
      <c r="E11" s="86"/>
      <c r="F11" s="86"/>
      <c r="G11" s="86"/>
      <c r="H11" s="86"/>
      <c r="I11" s="86"/>
      <c r="J11" s="86"/>
      <c r="L11" s="86"/>
      <c r="M11" s="86"/>
    </row>
    <row r="12" spans="1:13" x14ac:dyDescent="0.2">
      <c r="B12" s="86"/>
      <c r="C12" s="86"/>
      <c r="D12" s="86"/>
      <c r="E12" s="86"/>
      <c r="F12" s="86"/>
      <c r="G12" s="86"/>
      <c r="H12" s="86"/>
      <c r="I12" s="86"/>
      <c r="J12" s="86"/>
      <c r="L12" s="86"/>
      <c r="M12" s="86"/>
    </row>
    <row r="13" spans="1:13" x14ac:dyDescent="0.2">
      <c r="B13" s="86"/>
      <c r="C13" s="86"/>
      <c r="D13" s="86"/>
      <c r="E13" s="86"/>
      <c r="F13" s="86"/>
      <c r="G13" s="86"/>
      <c r="H13" s="86"/>
      <c r="I13" s="86"/>
      <c r="J13" s="86"/>
      <c r="L13" s="86"/>
      <c r="M13" s="86"/>
    </row>
    <row r="14" spans="1:13" x14ac:dyDescent="0.2">
      <c r="B14" s="86"/>
      <c r="C14" s="86"/>
      <c r="D14" s="86"/>
      <c r="E14" s="86"/>
      <c r="F14" s="86"/>
      <c r="G14" s="86"/>
      <c r="H14" s="86"/>
      <c r="I14" s="86"/>
      <c r="J14" s="86"/>
      <c r="L14" s="86"/>
      <c r="M14" s="86"/>
    </row>
    <row r="15" spans="1:13" x14ac:dyDescent="0.2">
      <c r="B15" s="86"/>
      <c r="C15" s="86"/>
      <c r="D15" s="86"/>
      <c r="E15" s="86"/>
      <c r="F15" s="86"/>
      <c r="G15" s="86"/>
      <c r="H15" s="86"/>
      <c r="I15" s="86"/>
      <c r="J15" s="86"/>
      <c r="L15" s="86"/>
      <c r="M15" s="86"/>
    </row>
    <row r="16" spans="1:13" x14ac:dyDescent="0.2">
      <c r="B16" s="86"/>
      <c r="C16" s="86"/>
      <c r="D16" s="86"/>
      <c r="E16" s="86"/>
      <c r="F16" s="86"/>
      <c r="G16" s="86"/>
      <c r="H16" s="86"/>
      <c r="I16" s="86"/>
      <c r="J16" s="86"/>
      <c r="L16" s="86"/>
      <c r="M16" s="86"/>
    </row>
    <row r="17" spans="1:13" x14ac:dyDescent="0.2">
      <c r="B17" s="86"/>
      <c r="C17" s="86"/>
      <c r="D17" s="86"/>
      <c r="E17" s="86"/>
      <c r="F17" s="86"/>
      <c r="G17" s="86"/>
      <c r="H17" s="86"/>
      <c r="I17" s="86"/>
      <c r="J17" s="86"/>
      <c r="L17" s="86"/>
      <c r="M17" s="86"/>
    </row>
    <row r="18" spans="1:13" x14ac:dyDescent="0.2">
      <c r="B18" s="86"/>
      <c r="C18" s="86"/>
      <c r="D18" s="86"/>
      <c r="E18" s="86"/>
      <c r="F18" s="86"/>
      <c r="G18" s="86"/>
      <c r="H18" s="86"/>
      <c r="I18" s="86"/>
      <c r="J18" s="86"/>
      <c r="L18" s="86"/>
      <c r="M18" s="86"/>
    </row>
    <row r="19" spans="1:13" x14ac:dyDescent="0.2">
      <c r="B19" s="86"/>
      <c r="C19" s="86"/>
      <c r="D19" s="86"/>
      <c r="E19" s="86"/>
      <c r="F19" s="86"/>
      <c r="G19" s="86"/>
      <c r="H19" s="86"/>
      <c r="I19" s="86"/>
      <c r="J19" s="86"/>
      <c r="L19" s="86"/>
      <c r="M19" s="86"/>
    </row>
    <row r="20" spans="1:13" x14ac:dyDescent="0.2">
      <c r="A20" s="86"/>
      <c r="B20" s="86"/>
      <c r="C20" s="86"/>
      <c r="D20" s="86"/>
      <c r="E20" s="86"/>
      <c r="F20" s="86"/>
      <c r="G20" s="86"/>
      <c r="H20" s="86"/>
      <c r="I20" s="86"/>
      <c r="J20" s="86"/>
      <c r="L20" s="86"/>
    </row>
    <row r="21" spans="1:13" s="86" customFormat="1" x14ac:dyDescent="0.2"/>
    <row r="22" spans="1:13" x14ac:dyDescent="0.2">
      <c r="A22" s="86"/>
      <c r="B22" s="86"/>
      <c r="C22" s="86"/>
      <c r="D22" s="86"/>
      <c r="E22" s="86"/>
      <c r="F22" s="86"/>
      <c r="G22" s="86"/>
      <c r="H22" s="86"/>
      <c r="I22" s="86"/>
      <c r="J22" s="86"/>
      <c r="L22" s="86"/>
    </row>
    <row r="23" spans="1:13" x14ac:dyDescent="0.2">
      <c r="A23" s="86"/>
      <c r="B23" s="86"/>
      <c r="C23" s="86"/>
      <c r="D23" s="86"/>
      <c r="E23" s="86"/>
      <c r="F23" s="86"/>
      <c r="G23" s="86"/>
      <c r="H23" s="86"/>
      <c r="I23" s="86"/>
      <c r="J23" s="86"/>
      <c r="L23" s="86"/>
    </row>
  </sheetData>
  <mergeCells count="2">
    <mergeCell ref="B1:K1"/>
    <mergeCell ref="B3:K3"/>
  </mergeCells>
  <phoneticPr fontId="10" type="noConversion"/>
  <pageMargins left="0.78740157499999996" right="0.78740157499999996" top="0.984251969" bottom="0.984251969" header="0.51181102300000003" footer="0.51181102300000003"/>
  <pageSetup paperSize="9" orientation="landscape" horizontalDpi="300" verticalDpi="300" r:id="rId1"/>
  <headerFooter alignWithMargins="0">
    <oddHeader>&amp;N</oddHeader>
    <oddFooter>Seite &amp;P</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3"/>
  <sheetViews>
    <sheetView topLeftCell="A5" workbookViewId="0">
      <selection activeCell="D7" sqref="D7"/>
    </sheetView>
  </sheetViews>
  <sheetFormatPr baseColWidth="10" defaultColWidth="14.83203125" defaultRowHeight="11.25" x14ac:dyDescent="0.2"/>
  <cols>
    <col min="1" max="1" width="12.1640625" style="214" customWidth="1"/>
    <col min="2" max="2" width="13.6640625" style="207" customWidth="1"/>
    <col min="3" max="3" width="12.33203125" style="207" customWidth="1"/>
    <col min="4" max="4" width="54.1640625" style="207" customWidth="1"/>
    <col min="5" max="5" width="23.1640625" style="207" customWidth="1"/>
    <col min="6" max="6" width="53.5" style="207" customWidth="1"/>
    <col min="7" max="16384" width="14.83203125" style="207"/>
  </cols>
  <sheetData>
    <row r="1" spans="1:6" x14ac:dyDescent="0.2">
      <c r="A1" s="818" t="s">
        <v>206</v>
      </c>
      <c r="B1" s="818"/>
      <c r="C1" s="818"/>
      <c r="D1" s="818"/>
      <c r="E1" s="818"/>
      <c r="F1" s="818"/>
    </row>
    <row r="2" spans="1:6" x14ac:dyDescent="0.2">
      <c r="A2" s="819" t="s">
        <v>207</v>
      </c>
      <c r="B2" s="819"/>
      <c r="C2" s="191" t="s">
        <v>208</v>
      </c>
      <c r="D2" s="191" t="s">
        <v>209</v>
      </c>
      <c r="E2" s="191" t="s">
        <v>210</v>
      </c>
      <c r="F2" s="191" t="s">
        <v>211</v>
      </c>
    </row>
    <row r="3" spans="1:6" x14ac:dyDescent="0.2">
      <c r="A3" s="212" t="s">
        <v>212</v>
      </c>
      <c r="B3" s="200"/>
      <c r="C3" s="192"/>
      <c r="D3" s="193"/>
      <c r="E3" s="193"/>
      <c r="F3" s="194"/>
    </row>
    <row r="4" spans="1:6" ht="33.75" x14ac:dyDescent="0.2">
      <c r="A4" s="212"/>
      <c r="B4" s="200"/>
      <c r="C4" s="195" t="s">
        <v>213</v>
      </c>
      <c r="D4" s="196" t="s">
        <v>214</v>
      </c>
      <c r="E4" s="197" t="s">
        <v>215</v>
      </c>
      <c r="F4" s="198"/>
    </row>
    <row r="5" spans="1:6" x14ac:dyDescent="0.2">
      <c r="A5" s="212"/>
      <c r="B5" s="200"/>
      <c r="C5" s="195"/>
      <c r="D5" s="196"/>
      <c r="E5" s="197"/>
      <c r="F5" s="198"/>
    </row>
    <row r="6" spans="1:6" ht="33.75" x14ac:dyDescent="0.2">
      <c r="A6" s="212"/>
      <c r="B6" s="200" t="s">
        <v>216</v>
      </c>
      <c r="C6" s="195" t="s">
        <v>217</v>
      </c>
      <c r="D6" s="196" t="s">
        <v>516</v>
      </c>
      <c r="E6" s="196"/>
      <c r="F6" s="198"/>
    </row>
    <row r="7" spans="1:6" ht="33.75" x14ac:dyDescent="0.2">
      <c r="A7" s="212"/>
      <c r="B7" s="200"/>
      <c r="C7" s="195" t="s">
        <v>218</v>
      </c>
      <c r="D7" s="196" t="s">
        <v>219</v>
      </c>
      <c r="E7" s="196" t="s">
        <v>514</v>
      </c>
      <c r="F7" s="198"/>
    </row>
    <row r="8" spans="1:6" ht="22.5" x14ac:dyDescent="0.2">
      <c r="A8" s="212"/>
      <c r="B8" s="200"/>
      <c r="C8" s="195" t="s">
        <v>220</v>
      </c>
      <c r="D8" s="196" t="s">
        <v>221</v>
      </c>
      <c r="E8" s="196" t="s">
        <v>515</v>
      </c>
      <c r="F8" s="198"/>
    </row>
    <row r="9" spans="1:6" x14ac:dyDescent="0.2">
      <c r="A9" s="212"/>
      <c r="B9" s="200"/>
      <c r="C9" s="199"/>
      <c r="D9" s="208"/>
      <c r="E9" s="208"/>
      <c r="F9" s="209"/>
    </row>
    <row r="10" spans="1:6" ht="33.75" x14ac:dyDescent="0.2">
      <c r="A10" s="212"/>
      <c r="B10" s="200" t="s">
        <v>222</v>
      </c>
      <c r="C10" s="195" t="s">
        <v>222</v>
      </c>
      <c r="D10" s="196" t="s">
        <v>223</v>
      </c>
      <c r="E10" s="196" t="s">
        <v>224</v>
      </c>
      <c r="F10" s="198" t="s">
        <v>225</v>
      </c>
    </row>
    <row r="11" spans="1:6" x14ac:dyDescent="0.2">
      <c r="A11" s="212"/>
      <c r="B11" s="200"/>
      <c r="C11" s="195"/>
      <c r="D11" s="196"/>
      <c r="E11" s="196"/>
      <c r="F11" s="198"/>
    </row>
    <row r="12" spans="1:6" ht="22.5" x14ac:dyDescent="0.2">
      <c r="A12" s="212"/>
      <c r="B12" s="200" t="s">
        <v>226</v>
      </c>
      <c r="C12" s="195" t="s">
        <v>227</v>
      </c>
      <c r="D12" s="196" t="s">
        <v>290</v>
      </c>
      <c r="E12" s="196" t="s">
        <v>228</v>
      </c>
      <c r="F12" s="198"/>
    </row>
    <row r="13" spans="1:6" ht="67.5" x14ac:dyDescent="0.2">
      <c r="A13" s="212"/>
      <c r="B13" s="200"/>
      <c r="C13" s="195" t="s">
        <v>229</v>
      </c>
      <c r="D13" s="196" t="s">
        <v>230</v>
      </c>
      <c r="E13" s="196"/>
      <c r="F13" s="198" t="s">
        <v>287</v>
      </c>
    </row>
    <row r="14" spans="1:6" x14ac:dyDescent="0.2">
      <c r="A14" s="212"/>
      <c r="B14" s="200"/>
      <c r="C14" s="195"/>
      <c r="D14" s="196"/>
      <c r="E14" s="196"/>
      <c r="F14" s="198"/>
    </row>
    <row r="15" spans="1:6" x14ac:dyDescent="0.2">
      <c r="A15" s="212" t="s">
        <v>231</v>
      </c>
      <c r="B15" s="210"/>
      <c r="C15" s="199"/>
      <c r="D15" s="208"/>
      <c r="E15" s="208"/>
      <c r="F15" s="209"/>
    </row>
    <row r="16" spans="1:6" ht="45" x14ac:dyDescent="0.2">
      <c r="A16" s="212"/>
      <c r="B16" s="200"/>
      <c r="C16" s="195"/>
      <c r="D16" s="196" t="s">
        <v>232</v>
      </c>
      <c r="E16" s="196" t="s">
        <v>233</v>
      </c>
      <c r="F16" s="198"/>
    </row>
    <row r="17" spans="1:6" ht="67.5" x14ac:dyDescent="0.2">
      <c r="A17" s="212"/>
      <c r="B17" s="200" t="s">
        <v>296</v>
      </c>
      <c r="C17" s="195"/>
      <c r="D17" s="196" t="s">
        <v>291</v>
      </c>
      <c r="E17" s="196" t="s">
        <v>234</v>
      </c>
      <c r="F17" s="198" t="s">
        <v>292</v>
      </c>
    </row>
    <row r="18" spans="1:6" ht="67.5" x14ac:dyDescent="0.2">
      <c r="A18" s="212"/>
      <c r="B18" s="200" t="s">
        <v>235</v>
      </c>
      <c r="C18" s="195"/>
      <c r="D18" s="196" t="s">
        <v>236</v>
      </c>
      <c r="E18" s="196" t="s">
        <v>237</v>
      </c>
      <c r="F18" s="198" t="s">
        <v>238</v>
      </c>
    </row>
    <row r="19" spans="1:6" ht="90" x14ac:dyDescent="0.2">
      <c r="A19" s="212"/>
      <c r="B19" s="200" t="s">
        <v>239</v>
      </c>
      <c r="C19" s="195"/>
      <c r="D19" s="196" t="s">
        <v>240</v>
      </c>
      <c r="E19" s="196"/>
      <c r="F19" s="198" t="s">
        <v>293</v>
      </c>
    </row>
    <row r="20" spans="1:6" ht="45" x14ac:dyDescent="0.2">
      <c r="A20" s="212" t="s">
        <v>241</v>
      </c>
      <c r="B20" s="200"/>
      <c r="C20" s="195"/>
      <c r="D20" s="196"/>
      <c r="E20" s="196"/>
      <c r="F20" s="198"/>
    </row>
    <row r="21" spans="1:6" ht="39.6" customHeight="1" x14ac:dyDescent="0.2">
      <c r="A21" s="212"/>
      <c r="B21" s="200" t="s">
        <v>242</v>
      </c>
      <c r="C21" s="195"/>
      <c r="D21" s="196" t="s">
        <v>243</v>
      </c>
      <c r="E21" s="196"/>
      <c r="F21" s="198"/>
    </row>
    <row r="22" spans="1:6" ht="67.5" x14ac:dyDescent="0.2">
      <c r="A22" s="212"/>
      <c r="B22" s="200"/>
      <c r="C22" s="195" t="s">
        <v>244</v>
      </c>
      <c r="D22" s="196" t="s">
        <v>294</v>
      </c>
      <c r="E22" s="196" t="s">
        <v>245</v>
      </c>
      <c r="F22" s="198"/>
    </row>
    <row r="23" spans="1:6" ht="22.5" x14ac:dyDescent="0.2">
      <c r="A23" s="212"/>
      <c r="B23" s="200"/>
      <c r="C23" s="195" t="s">
        <v>246</v>
      </c>
      <c r="D23" s="196" t="s">
        <v>247</v>
      </c>
      <c r="E23" s="196" t="s">
        <v>248</v>
      </c>
      <c r="F23" s="198" t="s">
        <v>249</v>
      </c>
    </row>
    <row r="24" spans="1:6" ht="45" x14ac:dyDescent="0.2">
      <c r="A24" s="212"/>
      <c r="B24" s="200"/>
      <c r="C24" s="195" t="s">
        <v>250</v>
      </c>
      <c r="D24" s="196" t="s">
        <v>251</v>
      </c>
      <c r="E24" s="196" t="s">
        <v>252</v>
      </c>
      <c r="F24" s="198"/>
    </row>
    <row r="25" spans="1:6" ht="56.25" x14ac:dyDescent="0.2">
      <c r="A25" s="212"/>
      <c r="B25" s="200"/>
      <c r="C25" s="195" t="s">
        <v>253</v>
      </c>
      <c r="D25" s="196" t="s">
        <v>288</v>
      </c>
      <c r="E25" s="196" t="s">
        <v>254</v>
      </c>
      <c r="F25" s="198"/>
    </row>
    <row r="26" spans="1:6" ht="22.5" x14ac:dyDescent="0.2">
      <c r="A26" s="212"/>
      <c r="B26" s="200"/>
      <c r="C26" s="195" t="s">
        <v>33</v>
      </c>
      <c r="D26" s="196" t="s">
        <v>255</v>
      </c>
      <c r="E26" s="196"/>
      <c r="F26" s="198"/>
    </row>
    <row r="27" spans="1:6" x14ac:dyDescent="0.2">
      <c r="A27" s="212"/>
      <c r="B27" s="200"/>
      <c r="C27" s="195"/>
      <c r="D27" s="196"/>
      <c r="E27" s="196"/>
      <c r="F27" s="198"/>
    </row>
    <row r="28" spans="1:6" ht="78.75" x14ac:dyDescent="0.2">
      <c r="A28" s="212" t="s">
        <v>256</v>
      </c>
      <c r="B28" s="200"/>
      <c r="C28" s="195"/>
      <c r="D28" s="196" t="s">
        <v>289</v>
      </c>
      <c r="E28" s="196" t="s">
        <v>257</v>
      </c>
      <c r="F28" s="198" t="s">
        <v>258</v>
      </c>
    </row>
    <row r="29" spans="1:6" x14ac:dyDescent="0.2">
      <c r="A29" s="212"/>
      <c r="B29" s="200"/>
      <c r="C29" s="195"/>
      <c r="D29" s="196"/>
      <c r="E29" s="196"/>
      <c r="F29" s="198"/>
    </row>
    <row r="30" spans="1:6" ht="45" x14ac:dyDescent="0.2">
      <c r="A30" s="212" t="s">
        <v>259</v>
      </c>
      <c r="B30" s="200"/>
      <c r="C30" s="195"/>
      <c r="D30" s="196"/>
      <c r="E30" s="196"/>
      <c r="F30" s="198"/>
    </row>
    <row r="31" spans="1:6" ht="45" x14ac:dyDescent="0.2">
      <c r="A31" s="212"/>
      <c r="B31" s="200" t="s">
        <v>260</v>
      </c>
      <c r="C31" s="195" t="s">
        <v>167</v>
      </c>
      <c r="D31" s="196" t="s">
        <v>261</v>
      </c>
      <c r="E31" s="196"/>
      <c r="F31" s="198"/>
    </row>
    <row r="32" spans="1:6" ht="45" x14ac:dyDescent="0.2">
      <c r="A32" s="212"/>
      <c r="B32" s="200"/>
      <c r="C32" s="195" t="s">
        <v>160</v>
      </c>
      <c r="D32" s="196" t="s">
        <v>262</v>
      </c>
      <c r="E32" s="196"/>
      <c r="F32" s="198"/>
    </row>
    <row r="33" spans="1:6" ht="22.5" x14ac:dyDescent="0.2">
      <c r="A33" s="212"/>
      <c r="B33" s="200"/>
      <c r="C33" s="195" t="s">
        <v>260</v>
      </c>
      <c r="D33" s="196" t="s">
        <v>263</v>
      </c>
      <c r="E33" s="196"/>
      <c r="F33" s="198" t="s">
        <v>264</v>
      </c>
    </row>
    <row r="34" spans="1:6" ht="22.5" x14ac:dyDescent="0.2">
      <c r="A34" s="212"/>
      <c r="B34" s="200" t="s">
        <v>178</v>
      </c>
      <c r="C34" s="195"/>
      <c r="D34" s="196" t="s">
        <v>265</v>
      </c>
      <c r="E34" s="196"/>
      <c r="F34" s="198"/>
    </row>
    <row r="35" spans="1:6" ht="45" x14ac:dyDescent="0.2">
      <c r="A35" s="212"/>
      <c r="B35" s="200" t="s">
        <v>266</v>
      </c>
      <c r="C35" s="195"/>
      <c r="D35" s="196" t="s">
        <v>267</v>
      </c>
      <c r="E35" s="196"/>
      <c r="F35" s="198" t="s">
        <v>268</v>
      </c>
    </row>
    <row r="36" spans="1:6" x14ac:dyDescent="0.2">
      <c r="A36" s="212"/>
      <c r="B36" s="200"/>
      <c r="C36" s="195"/>
      <c r="D36" s="196"/>
      <c r="E36" s="196"/>
      <c r="F36" s="198"/>
    </row>
    <row r="37" spans="1:6" ht="67.5" x14ac:dyDescent="0.2">
      <c r="A37" s="212" t="s">
        <v>269</v>
      </c>
      <c r="B37" s="200"/>
      <c r="C37" s="195"/>
      <c r="D37" s="196"/>
      <c r="E37" s="196"/>
      <c r="F37" s="198"/>
    </row>
    <row r="38" spans="1:6" ht="90" x14ac:dyDescent="0.2">
      <c r="A38" s="212"/>
      <c r="B38" s="200" t="s">
        <v>270</v>
      </c>
      <c r="C38" s="195"/>
      <c r="D38" s="196" t="s">
        <v>271</v>
      </c>
      <c r="E38" s="196"/>
      <c r="F38" s="198" t="s">
        <v>295</v>
      </c>
    </row>
    <row r="39" spans="1:6" ht="33.75" x14ac:dyDescent="0.2">
      <c r="A39" s="212"/>
      <c r="B39" s="200"/>
      <c r="C39" s="195" t="s">
        <v>272</v>
      </c>
      <c r="D39" s="196" t="s">
        <v>273</v>
      </c>
      <c r="E39" s="196"/>
      <c r="F39" s="198"/>
    </row>
    <row r="40" spans="1:6" ht="33.75" x14ac:dyDescent="0.2">
      <c r="A40" s="212"/>
      <c r="B40" s="200"/>
      <c r="C40" s="195" t="s">
        <v>274</v>
      </c>
      <c r="D40" s="196" t="s">
        <v>275</v>
      </c>
      <c r="E40" s="196"/>
      <c r="F40" s="198"/>
    </row>
    <row r="41" spans="1:6" ht="33.75" x14ac:dyDescent="0.2">
      <c r="A41" s="212"/>
      <c r="B41" s="200" t="s">
        <v>276</v>
      </c>
      <c r="C41" s="195"/>
      <c r="D41" s="196" t="s">
        <v>277</v>
      </c>
      <c r="E41" s="196"/>
      <c r="F41" s="198" t="s">
        <v>278</v>
      </c>
    </row>
    <row r="42" spans="1:6" ht="45" x14ac:dyDescent="0.2">
      <c r="A42" s="212"/>
      <c r="B42" s="200"/>
      <c r="C42" s="195" t="s">
        <v>279</v>
      </c>
      <c r="D42" s="196"/>
      <c r="E42" s="196"/>
      <c r="F42" s="198" t="s">
        <v>280</v>
      </c>
    </row>
    <row r="43" spans="1:6" ht="45" x14ac:dyDescent="0.2">
      <c r="A43" s="212"/>
      <c r="B43" s="200"/>
      <c r="C43" s="195" t="s">
        <v>281</v>
      </c>
      <c r="D43" s="196"/>
      <c r="E43" s="196"/>
      <c r="F43" s="198" t="s">
        <v>282</v>
      </c>
    </row>
    <row r="44" spans="1:6" ht="45" x14ac:dyDescent="0.2">
      <c r="A44" s="212"/>
      <c r="B44" s="200"/>
      <c r="C44" s="195" t="s">
        <v>283</v>
      </c>
      <c r="D44" s="196"/>
      <c r="E44" s="196"/>
      <c r="F44" s="198" t="s">
        <v>284</v>
      </c>
    </row>
    <row r="45" spans="1:6" ht="41.45" customHeight="1" x14ac:dyDescent="0.2">
      <c r="A45" s="212"/>
      <c r="B45" s="200"/>
      <c r="C45" s="201" t="s">
        <v>285</v>
      </c>
      <c r="D45" s="202"/>
      <c r="E45" s="202"/>
      <c r="F45" s="203" t="s">
        <v>286</v>
      </c>
    </row>
    <row r="46" spans="1:6" x14ac:dyDescent="0.2">
      <c r="A46" s="213"/>
      <c r="B46" s="204"/>
      <c r="C46" s="205"/>
      <c r="D46" s="206"/>
      <c r="E46" s="206"/>
      <c r="F46" s="206"/>
    </row>
    <row r="47" spans="1:6" x14ac:dyDescent="0.2">
      <c r="A47" s="213"/>
      <c r="B47" s="204"/>
      <c r="C47" s="205"/>
      <c r="D47" s="206"/>
      <c r="E47" s="206"/>
      <c r="F47" s="206"/>
    </row>
    <row r="48" spans="1:6" x14ac:dyDescent="0.2">
      <c r="A48" s="213"/>
      <c r="B48" s="204"/>
      <c r="C48" s="205"/>
      <c r="D48" s="206"/>
      <c r="E48" s="206"/>
      <c r="F48" s="206"/>
    </row>
    <row r="49" spans="1:6" x14ac:dyDescent="0.2">
      <c r="A49" s="213"/>
      <c r="B49" s="204"/>
      <c r="C49" s="205"/>
      <c r="D49" s="206"/>
      <c r="E49" s="206"/>
      <c r="F49" s="206"/>
    </row>
    <row r="50" spans="1:6" x14ac:dyDescent="0.2">
      <c r="A50" s="213"/>
      <c r="B50" s="204"/>
      <c r="C50" s="205"/>
      <c r="D50" s="206"/>
      <c r="E50" s="206"/>
      <c r="F50" s="206"/>
    </row>
    <row r="51" spans="1:6" x14ac:dyDescent="0.2">
      <c r="A51" s="213"/>
      <c r="B51" s="204"/>
      <c r="C51" s="205"/>
      <c r="D51" s="206"/>
      <c r="E51" s="206"/>
      <c r="F51" s="206"/>
    </row>
    <row r="52" spans="1:6" x14ac:dyDescent="0.2">
      <c r="A52" s="213"/>
      <c r="B52" s="204"/>
      <c r="C52" s="205"/>
      <c r="D52" s="206"/>
      <c r="E52" s="206"/>
      <c r="F52" s="206"/>
    </row>
    <row r="53" spans="1:6" x14ac:dyDescent="0.2">
      <c r="A53" s="204"/>
      <c r="B53" s="204"/>
      <c r="C53" s="205"/>
      <c r="D53" s="206"/>
      <c r="E53" s="206"/>
      <c r="F53" s="206"/>
    </row>
    <row r="54" spans="1:6" x14ac:dyDescent="0.2">
      <c r="A54" s="204"/>
      <c r="B54" s="204"/>
      <c r="C54" s="205"/>
      <c r="D54" s="206"/>
      <c r="E54" s="206"/>
      <c r="F54" s="206"/>
    </row>
    <row r="55" spans="1:6" x14ac:dyDescent="0.2">
      <c r="A55" s="204"/>
      <c r="B55" s="204"/>
      <c r="C55" s="205"/>
      <c r="D55" s="206"/>
      <c r="E55" s="206"/>
      <c r="F55" s="206"/>
    </row>
    <row r="56" spans="1:6" x14ac:dyDescent="0.2">
      <c r="A56" s="204"/>
      <c r="B56" s="204"/>
      <c r="C56" s="205"/>
      <c r="D56" s="206"/>
      <c r="E56" s="206"/>
      <c r="F56" s="206"/>
    </row>
    <row r="57" spans="1:6" x14ac:dyDescent="0.2">
      <c r="A57" s="204"/>
      <c r="B57" s="204"/>
      <c r="C57" s="205"/>
      <c r="D57" s="206"/>
      <c r="E57" s="206"/>
      <c r="F57" s="206"/>
    </row>
    <row r="58" spans="1:6" x14ac:dyDescent="0.2">
      <c r="A58" s="204"/>
      <c r="B58" s="204"/>
      <c r="C58" s="205"/>
      <c r="D58" s="206"/>
      <c r="E58" s="206"/>
      <c r="F58" s="206"/>
    </row>
    <row r="59" spans="1:6" x14ac:dyDescent="0.2">
      <c r="A59" s="204"/>
      <c r="B59" s="204"/>
      <c r="C59" s="205"/>
      <c r="D59" s="206"/>
      <c r="E59" s="206"/>
      <c r="F59" s="206"/>
    </row>
    <row r="60" spans="1:6" x14ac:dyDescent="0.2">
      <c r="A60" s="204"/>
      <c r="B60" s="204"/>
      <c r="C60" s="205"/>
      <c r="D60" s="206"/>
      <c r="E60" s="206"/>
      <c r="F60" s="206"/>
    </row>
    <row r="61" spans="1:6" x14ac:dyDescent="0.2">
      <c r="A61" s="204"/>
      <c r="B61" s="204"/>
      <c r="C61" s="205"/>
      <c r="D61" s="206"/>
      <c r="E61" s="206"/>
      <c r="F61" s="206"/>
    </row>
    <row r="62" spans="1:6" x14ac:dyDescent="0.2">
      <c r="A62" s="204"/>
      <c r="B62" s="204"/>
      <c r="C62" s="205"/>
      <c r="D62" s="206"/>
      <c r="E62" s="206"/>
      <c r="F62" s="206"/>
    </row>
    <row r="63" spans="1:6" x14ac:dyDescent="0.2">
      <c r="A63" s="204"/>
      <c r="B63" s="204"/>
      <c r="C63" s="205"/>
      <c r="D63" s="206"/>
      <c r="E63" s="206"/>
      <c r="F63" s="206"/>
    </row>
    <row r="64" spans="1:6" x14ac:dyDescent="0.2">
      <c r="A64" s="204"/>
      <c r="B64" s="204"/>
      <c r="C64" s="205"/>
      <c r="D64" s="206"/>
      <c r="E64" s="206"/>
      <c r="F64" s="206"/>
    </row>
    <row r="65" spans="1:6" x14ac:dyDescent="0.2">
      <c r="A65" s="204"/>
      <c r="B65" s="204"/>
      <c r="C65" s="205"/>
      <c r="D65" s="206"/>
      <c r="E65" s="206"/>
      <c r="F65" s="206"/>
    </row>
    <row r="66" spans="1:6" x14ac:dyDescent="0.2">
      <c r="A66" s="204"/>
      <c r="B66" s="204"/>
      <c r="C66" s="205"/>
      <c r="D66" s="206"/>
      <c r="E66" s="206"/>
      <c r="F66" s="206"/>
    </row>
    <row r="67" spans="1:6" x14ac:dyDescent="0.2">
      <c r="A67" s="204"/>
      <c r="B67" s="211"/>
      <c r="C67" s="205"/>
      <c r="D67" s="206"/>
      <c r="E67" s="206"/>
      <c r="F67" s="206"/>
    </row>
    <row r="68" spans="1:6" x14ac:dyDescent="0.2">
      <c r="A68" s="204"/>
      <c r="B68" s="211"/>
      <c r="C68" s="205"/>
      <c r="D68" s="206"/>
      <c r="E68" s="206"/>
      <c r="F68" s="206"/>
    </row>
    <row r="69" spans="1:6" x14ac:dyDescent="0.2">
      <c r="A69" s="204"/>
      <c r="B69" s="211"/>
      <c r="C69" s="205"/>
      <c r="D69" s="206"/>
      <c r="E69" s="206"/>
      <c r="F69" s="206"/>
    </row>
    <row r="70" spans="1:6" x14ac:dyDescent="0.2">
      <c r="A70" s="204"/>
      <c r="B70" s="211"/>
      <c r="C70" s="205"/>
      <c r="D70" s="206"/>
      <c r="E70" s="206"/>
      <c r="F70" s="206"/>
    </row>
    <row r="71" spans="1:6" x14ac:dyDescent="0.2">
      <c r="A71" s="204"/>
      <c r="B71" s="211"/>
      <c r="C71" s="205"/>
      <c r="D71" s="206"/>
      <c r="E71" s="206"/>
      <c r="F71" s="206"/>
    </row>
    <row r="72" spans="1:6" x14ac:dyDescent="0.2">
      <c r="A72" s="204"/>
      <c r="B72" s="211"/>
      <c r="C72" s="205"/>
      <c r="D72" s="206"/>
      <c r="E72" s="206"/>
      <c r="F72" s="206"/>
    </row>
    <row r="73" spans="1:6" x14ac:dyDescent="0.2">
      <c r="A73" s="204"/>
      <c r="B73" s="211"/>
      <c r="C73" s="205"/>
      <c r="D73" s="206"/>
      <c r="E73" s="206"/>
      <c r="F73" s="206"/>
    </row>
    <row r="74" spans="1:6" x14ac:dyDescent="0.2">
      <c r="A74" s="204"/>
      <c r="B74" s="211"/>
      <c r="C74" s="205"/>
      <c r="D74" s="206"/>
      <c r="E74" s="206"/>
      <c r="F74" s="206"/>
    </row>
    <row r="75" spans="1:6" x14ac:dyDescent="0.2">
      <c r="A75" s="204"/>
      <c r="B75" s="211"/>
      <c r="C75" s="205"/>
      <c r="D75" s="206"/>
      <c r="E75" s="206"/>
      <c r="F75" s="206"/>
    </row>
    <row r="76" spans="1:6" x14ac:dyDescent="0.2">
      <c r="A76" s="204"/>
      <c r="B76" s="211"/>
      <c r="C76" s="205"/>
      <c r="D76" s="206"/>
      <c r="E76" s="206"/>
      <c r="F76" s="206"/>
    </row>
    <row r="77" spans="1:6" x14ac:dyDescent="0.2">
      <c r="A77" s="204"/>
      <c r="B77" s="211"/>
      <c r="C77" s="205"/>
      <c r="D77" s="206"/>
      <c r="E77" s="206"/>
      <c r="F77" s="206"/>
    </row>
    <row r="78" spans="1:6" x14ac:dyDescent="0.2">
      <c r="A78" s="204"/>
      <c r="B78" s="211"/>
      <c r="C78" s="205"/>
      <c r="D78" s="206"/>
      <c r="E78" s="206"/>
      <c r="F78" s="206"/>
    </row>
    <row r="79" spans="1:6" x14ac:dyDescent="0.2">
      <c r="A79" s="204"/>
      <c r="B79" s="211"/>
      <c r="C79" s="205"/>
      <c r="D79" s="206"/>
      <c r="E79" s="206"/>
      <c r="F79" s="206"/>
    </row>
    <row r="80" spans="1:6" x14ac:dyDescent="0.2">
      <c r="A80" s="204"/>
      <c r="B80" s="211"/>
      <c r="C80" s="205"/>
      <c r="D80" s="206"/>
      <c r="E80" s="206"/>
      <c r="F80" s="206"/>
    </row>
    <row r="81" spans="1:6" x14ac:dyDescent="0.2">
      <c r="A81" s="204"/>
      <c r="B81" s="211"/>
      <c r="C81" s="205"/>
      <c r="D81" s="206"/>
      <c r="E81" s="206"/>
      <c r="F81" s="206"/>
    </row>
    <row r="82" spans="1:6" x14ac:dyDescent="0.2">
      <c r="A82" s="204"/>
      <c r="B82" s="211"/>
      <c r="C82" s="205"/>
      <c r="D82" s="206"/>
      <c r="E82" s="206"/>
      <c r="F82" s="206"/>
    </row>
    <row r="83" spans="1:6" x14ac:dyDescent="0.2">
      <c r="A83" s="204"/>
      <c r="B83" s="211"/>
      <c r="C83" s="205"/>
      <c r="D83" s="206"/>
      <c r="E83" s="206"/>
      <c r="F83" s="206"/>
    </row>
    <row r="84" spans="1:6" x14ac:dyDescent="0.2">
      <c r="A84" s="204"/>
      <c r="B84" s="211"/>
      <c r="C84" s="205"/>
      <c r="D84" s="206"/>
      <c r="E84" s="206"/>
      <c r="F84" s="206"/>
    </row>
    <row r="85" spans="1:6" x14ac:dyDescent="0.2">
      <c r="A85" s="204"/>
      <c r="B85" s="211"/>
      <c r="C85" s="205"/>
      <c r="D85" s="206"/>
      <c r="E85" s="206"/>
      <c r="F85" s="206"/>
    </row>
    <row r="86" spans="1:6" x14ac:dyDescent="0.2">
      <c r="A86" s="205"/>
      <c r="B86" s="206"/>
      <c r="C86" s="205"/>
      <c r="D86" s="206"/>
      <c r="E86" s="206"/>
      <c r="F86" s="206"/>
    </row>
    <row r="87" spans="1:6" x14ac:dyDescent="0.2">
      <c r="A87" s="205"/>
      <c r="B87" s="206"/>
      <c r="C87" s="205"/>
      <c r="D87" s="206"/>
      <c r="E87" s="206"/>
      <c r="F87" s="206"/>
    </row>
    <row r="88" spans="1:6" x14ac:dyDescent="0.2">
      <c r="A88" s="205"/>
      <c r="B88" s="206"/>
      <c r="C88" s="205"/>
      <c r="D88" s="206"/>
      <c r="E88" s="206"/>
      <c r="F88" s="206"/>
    </row>
    <row r="89" spans="1:6" x14ac:dyDescent="0.2">
      <c r="A89" s="205"/>
      <c r="B89" s="206"/>
      <c r="C89" s="205"/>
      <c r="D89" s="206"/>
      <c r="E89" s="206"/>
      <c r="F89" s="206"/>
    </row>
    <row r="90" spans="1:6" x14ac:dyDescent="0.2">
      <c r="A90" s="205"/>
      <c r="B90" s="206"/>
      <c r="C90" s="205"/>
      <c r="D90" s="206"/>
      <c r="E90" s="206"/>
      <c r="F90" s="206"/>
    </row>
    <row r="91" spans="1:6" x14ac:dyDescent="0.2">
      <c r="A91" s="205"/>
      <c r="B91" s="206"/>
      <c r="C91" s="205"/>
      <c r="D91" s="206"/>
      <c r="E91" s="206"/>
      <c r="F91" s="206"/>
    </row>
    <row r="92" spans="1:6" x14ac:dyDescent="0.2">
      <c r="A92" s="205"/>
      <c r="B92" s="206"/>
      <c r="C92" s="205"/>
      <c r="D92" s="206"/>
      <c r="E92" s="206"/>
      <c r="F92" s="206"/>
    </row>
    <row r="93" spans="1:6" x14ac:dyDescent="0.2">
      <c r="A93" s="205"/>
      <c r="B93" s="206"/>
      <c r="C93" s="205"/>
      <c r="D93" s="206"/>
      <c r="E93" s="206"/>
      <c r="F93" s="206"/>
    </row>
    <row r="94" spans="1:6" x14ac:dyDescent="0.2">
      <c r="A94" s="205"/>
      <c r="B94" s="206"/>
      <c r="C94" s="205"/>
      <c r="D94" s="206"/>
      <c r="E94" s="206"/>
      <c r="F94" s="206"/>
    </row>
    <row r="95" spans="1:6" x14ac:dyDescent="0.2">
      <c r="A95" s="205"/>
      <c r="B95" s="206"/>
      <c r="C95" s="205"/>
      <c r="D95" s="206"/>
      <c r="E95" s="206"/>
      <c r="F95" s="206"/>
    </row>
    <row r="96" spans="1:6" x14ac:dyDescent="0.2">
      <c r="A96" s="205"/>
      <c r="B96" s="206"/>
      <c r="C96" s="205"/>
      <c r="D96" s="206"/>
      <c r="E96" s="206"/>
      <c r="F96" s="206"/>
    </row>
    <row r="97" spans="1:6" x14ac:dyDescent="0.2">
      <c r="A97" s="205"/>
      <c r="B97" s="206"/>
      <c r="C97" s="205"/>
      <c r="D97" s="206"/>
      <c r="E97" s="206"/>
      <c r="F97" s="206"/>
    </row>
    <row r="98" spans="1:6" x14ac:dyDescent="0.2">
      <c r="A98" s="205"/>
      <c r="B98" s="206"/>
      <c r="C98" s="205"/>
      <c r="D98" s="206"/>
      <c r="E98" s="206"/>
      <c r="F98" s="206"/>
    </row>
    <row r="99" spans="1:6" x14ac:dyDescent="0.2">
      <c r="A99" s="205"/>
      <c r="B99" s="206"/>
      <c r="C99" s="205"/>
      <c r="D99" s="206"/>
      <c r="E99" s="206"/>
      <c r="F99" s="206"/>
    </row>
    <row r="100" spans="1:6" x14ac:dyDescent="0.2">
      <c r="A100" s="205"/>
      <c r="B100" s="206"/>
      <c r="C100" s="205"/>
      <c r="D100" s="206"/>
      <c r="E100" s="206"/>
      <c r="F100" s="206"/>
    </row>
    <row r="101" spans="1:6" x14ac:dyDescent="0.2">
      <c r="A101" s="205"/>
      <c r="B101" s="206"/>
      <c r="C101" s="205"/>
      <c r="D101" s="206"/>
      <c r="E101" s="206"/>
      <c r="F101" s="206"/>
    </row>
    <row r="102" spans="1:6" x14ac:dyDescent="0.2">
      <c r="A102" s="205"/>
      <c r="B102" s="206"/>
      <c r="C102" s="205"/>
      <c r="D102" s="206"/>
      <c r="E102" s="206"/>
      <c r="F102" s="206"/>
    </row>
    <row r="103" spans="1:6" x14ac:dyDescent="0.2">
      <c r="A103" s="205"/>
      <c r="B103" s="206"/>
      <c r="C103" s="205"/>
      <c r="D103" s="206"/>
      <c r="E103" s="206"/>
      <c r="F103" s="206"/>
    </row>
    <row r="104" spans="1:6" x14ac:dyDescent="0.2">
      <c r="A104" s="205"/>
      <c r="B104" s="206"/>
      <c r="C104" s="205"/>
      <c r="D104" s="206"/>
      <c r="E104" s="206"/>
      <c r="F104" s="206"/>
    </row>
    <row r="105" spans="1:6" x14ac:dyDescent="0.2">
      <c r="A105" s="205"/>
      <c r="B105" s="206"/>
      <c r="C105" s="205"/>
      <c r="D105" s="206"/>
      <c r="E105" s="206"/>
      <c r="F105" s="206"/>
    </row>
    <row r="106" spans="1:6" x14ac:dyDescent="0.2">
      <c r="A106" s="205"/>
      <c r="B106" s="206"/>
      <c r="C106" s="205"/>
      <c r="D106" s="206"/>
      <c r="E106" s="206"/>
      <c r="F106" s="206"/>
    </row>
    <row r="107" spans="1:6" x14ac:dyDescent="0.2">
      <c r="A107" s="205"/>
      <c r="B107" s="206"/>
      <c r="C107" s="205"/>
      <c r="D107" s="206"/>
      <c r="E107" s="206"/>
      <c r="F107" s="206"/>
    </row>
    <row r="108" spans="1:6" x14ac:dyDescent="0.2">
      <c r="A108" s="205"/>
      <c r="B108" s="206"/>
      <c r="C108" s="205"/>
      <c r="D108" s="206"/>
      <c r="E108" s="206"/>
      <c r="F108" s="206"/>
    </row>
    <row r="109" spans="1:6" x14ac:dyDescent="0.2">
      <c r="A109" s="205"/>
      <c r="B109" s="206"/>
      <c r="C109" s="205"/>
      <c r="D109" s="206"/>
      <c r="E109" s="206"/>
      <c r="F109" s="206"/>
    </row>
    <row r="110" spans="1:6" x14ac:dyDescent="0.2">
      <c r="A110" s="205"/>
      <c r="B110" s="206"/>
      <c r="C110" s="205"/>
      <c r="D110" s="206"/>
      <c r="E110" s="206"/>
      <c r="F110" s="206"/>
    </row>
    <row r="111" spans="1:6" x14ac:dyDescent="0.2">
      <c r="A111" s="205"/>
      <c r="B111" s="206"/>
      <c r="C111" s="205"/>
      <c r="D111" s="206"/>
      <c r="E111" s="206"/>
      <c r="F111" s="206"/>
    </row>
    <row r="112" spans="1:6" x14ac:dyDescent="0.2">
      <c r="A112" s="205"/>
      <c r="B112" s="206"/>
      <c r="C112" s="205"/>
      <c r="D112" s="206"/>
      <c r="E112" s="206"/>
      <c r="F112" s="206"/>
    </row>
    <row r="113" spans="1:6" x14ac:dyDescent="0.2">
      <c r="A113" s="205"/>
      <c r="B113" s="206"/>
      <c r="C113" s="205"/>
      <c r="D113" s="206"/>
      <c r="E113" s="206"/>
      <c r="F113" s="206"/>
    </row>
    <row r="114" spans="1:6" x14ac:dyDescent="0.2">
      <c r="A114" s="205"/>
      <c r="B114" s="206"/>
      <c r="C114" s="205"/>
      <c r="D114" s="206"/>
      <c r="E114" s="206"/>
      <c r="F114" s="206"/>
    </row>
    <row r="115" spans="1:6" x14ac:dyDescent="0.2">
      <c r="A115" s="205"/>
      <c r="B115" s="206"/>
      <c r="C115" s="205"/>
      <c r="D115" s="206"/>
      <c r="E115" s="206"/>
      <c r="F115" s="206"/>
    </row>
    <row r="116" spans="1:6" x14ac:dyDescent="0.2">
      <c r="A116" s="205"/>
      <c r="B116" s="206"/>
      <c r="C116" s="205"/>
      <c r="D116" s="206"/>
      <c r="E116" s="206"/>
      <c r="F116" s="206"/>
    </row>
    <row r="117" spans="1:6" x14ac:dyDescent="0.2">
      <c r="A117" s="205"/>
      <c r="B117" s="206"/>
      <c r="C117" s="205"/>
      <c r="D117" s="206"/>
      <c r="E117" s="206"/>
      <c r="F117" s="206"/>
    </row>
    <row r="118" spans="1:6" x14ac:dyDescent="0.2">
      <c r="A118" s="205"/>
      <c r="B118" s="206"/>
      <c r="C118" s="205"/>
      <c r="D118" s="206"/>
      <c r="E118" s="206"/>
      <c r="F118" s="206"/>
    </row>
    <row r="119" spans="1:6" x14ac:dyDescent="0.2">
      <c r="A119" s="205"/>
      <c r="B119" s="206"/>
      <c r="C119" s="205"/>
      <c r="D119" s="206"/>
      <c r="E119" s="206"/>
      <c r="F119" s="206"/>
    </row>
    <row r="120" spans="1:6" x14ac:dyDescent="0.2">
      <c r="A120" s="205"/>
      <c r="B120" s="206"/>
      <c r="C120" s="205"/>
      <c r="D120" s="206"/>
      <c r="E120" s="206"/>
      <c r="F120" s="206"/>
    </row>
    <row r="121" spans="1:6" x14ac:dyDescent="0.2">
      <c r="A121" s="205"/>
      <c r="B121" s="206"/>
      <c r="C121" s="205"/>
      <c r="D121" s="206"/>
      <c r="E121" s="206"/>
      <c r="F121" s="206"/>
    </row>
    <row r="122" spans="1:6" x14ac:dyDescent="0.2">
      <c r="A122" s="205"/>
      <c r="B122" s="206"/>
      <c r="C122" s="205"/>
      <c r="D122" s="206"/>
      <c r="E122" s="206"/>
      <c r="F122" s="206"/>
    </row>
    <row r="123" spans="1:6" x14ac:dyDescent="0.2">
      <c r="A123" s="205"/>
      <c r="B123" s="206"/>
      <c r="C123" s="205"/>
      <c r="D123" s="206"/>
      <c r="E123" s="206"/>
      <c r="F123" s="206"/>
    </row>
    <row r="124" spans="1:6" x14ac:dyDescent="0.2">
      <c r="A124" s="205"/>
      <c r="B124" s="206"/>
      <c r="C124" s="205"/>
      <c r="D124" s="206"/>
      <c r="E124" s="206"/>
      <c r="F124" s="206"/>
    </row>
    <row r="125" spans="1:6" x14ac:dyDescent="0.2">
      <c r="A125" s="205"/>
      <c r="B125" s="206"/>
      <c r="C125" s="205"/>
      <c r="D125" s="206"/>
      <c r="E125" s="206"/>
      <c r="F125" s="206"/>
    </row>
    <row r="126" spans="1:6" x14ac:dyDescent="0.2">
      <c r="A126" s="205"/>
      <c r="B126" s="206"/>
      <c r="C126" s="205"/>
      <c r="D126" s="206"/>
      <c r="E126" s="206"/>
      <c r="F126" s="206"/>
    </row>
    <row r="127" spans="1:6" x14ac:dyDescent="0.2">
      <c r="A127" s="205"/>
      <c r="B127" s="206"/>
      <c r="C127" s="205"/>
      <c r="D127" s="206"/>
      <c r="E127" s="206"/>
      <c r="F127" s="206"/>
    </row>
    <row r="128" spans="1:6" x14ac:dyDescent="0.2">
      <c r="A128" s="205"/>
      <c r="B128" s="206"/>
      <c r="C128" s="205"/>
      <c r="D128" s="206"/>
      <c r="E128" s="206"/>
      <c r="F128" s="206"/>
    </row>
    <row r="129" spans="1:6" x14ac:dyDescent="0.2">
      <c r="A129" s="205"/>
      <c r="B129" s="206"/>
      <c r="C129" s="205"/>
      <c r="D129" s="206"/>
      <c r="E129" s="206"/>
      <c r="F129" s="206"/>
    </row>
    <row r="130" spans="1:6" x14ac:dyDescent="0.2">
      <c r="A130" s="205"/>
      <c r="B130" s="206"/>
      <c r="C130" s="205"/>
      <c r="D130" s="206"/>
      <c r="E130" s="206"/>
      <c r="F130" s="206"/>
    </row>
    <row r="131" spans="1:6" x14ac:dyDescent="0.2">
      <c r="A131" s="205"/>
      <c r="B131" s="206"/>
      <c r="C131" s="205"/>
      <c r="D131" s="206"/>
      <c r="E131" s="206"/>
      <c r="F131" s="206"/>
    </row>
    <row r="132" spans="1:6" x14ac:dyDescent="0.2">
      <c r="A132" s="205"/>
      <c r="B132" s="206"/>
      <c r="C132" s="205"/>
      <c r="D132" s="206"/>
      <c r="E132" s="206"/>
      <c r="F132" s="206"/>
    </row>
    <row r="133" spans="1:6" x14ac:dyDescent="0.2">
      <c r="A133" s="205"/>
      <c r="B133" s="206"/>
      <c r="C133" s="205"/>
      <c r="D133" s="206"/>
      <c r="E133" s="206"/>
      <c r="F133" s="206"/>
    </row>
    <row r="134" spans="1:6" x14ac:dyDescent="0.2">
      <c r="A134" s="205"/>
      <c r="B134" s="206"/>
      <c r="C134" s="205"/>
      <c r="D134" s="206"/>
      <c r="E134" s="206"/>
      <c r="F134" s="206"/>
    </row>
    <row r="135" spans="1:6" x14ac:dyDescent="0.2">
      <c r="A135" s="205"/>
      <c r="B135" s="206"/>
      <c r="C135" s="205"/>
      <c r="D135" s="206"/>
      <c r="E135" s="206"/>
      <c r="F135" s="206"/>
    </row>
    <row r="136" spans="1:6" x14ac:dyDescent="0.2">
      <c r="A136" s="205"/>
      <c r="B136" s="206"/>
      <c r="C136" s="205"/>
      <c r="D136" s="206"/>
      <c r="E136" s="206"/>
      <c r="F136" s="206"/>
    </row>
    <row r="137" spans="1:6" x14ac:dyDescent="0.2">
      <c r="A137" s="205"/>
      <c r="B137" s="206"/>
      <c r="C137" s="205"/>
      <c r="D137" s="206"/>
      <c r="E137" s="206"/>
      <c r="F137" s="206"/>
    </row>
    <row r="138" spans="1:6" x14ac:dyDescent="0.2">
      <c r="A138" s="205"/>
      <c r="B138" s="206"/>
      <c r="C138" s="205"/>
      <c r="D138" s="206"/>
      <c r="E138" s="206"/>
      <c r="F138" s="206"/>
    </row>
    <row r="139" spans="1:6" x14ac:dyDescent="0.2">
      <c r="A139" s="205"/>
      <c r="B139" s="206"/>
      <c r="C139" s="205"/>
      <c r="D139" s="206"/>
      <c r="E139" s="206"/>
      <c r="F139" s="206"/>
    </row>
    <row r="140" spans="1:6" x14ac:dyDescent="0.2">
      <c r="A140" s="205"/>
      <c r="B140" s="206"/>
      <c r="C140" s="205"/>
      <c r="D140" s="206"/>
      <c r="E140" s="206"/>
      <c r="F140" s="206"/>
    </row>
    <row r="141" spans="1:6" x14ac:dyDescent="0.2">
      <c r="A141" s="205"/>
      <c r="B141" s="206"/>
      <c r="C141" s="205"/>
      <c r="D141" s="206"/>
      <c r="E141" s="206"/>
      <c r="F141" s="206"/>
    </row>
    <row r="142" spans="1:6" x14ac:dyDescent="0.2">
      <c r="A142" s="205"/>
      <c r="B142" s="206"/>
      <c r="C142" s="205"/>
      <c r="D142" s="206"/>
      <c r="E142" s="206"/>
      <c r="F142" s="206"/>
    </row>
    <row r="143" spans="1:6" x14ac:dyDescent="0.2">
      <c r="A143" s="205"/>
      <c r="B143" s="206"/>
      <c r="C143" s="205"/>
      <c r="D143" s="206"/>
      <c r="E143" s="206"/>
      <c r="F143" s="206"/>
    </row>
    <row r="144" spans="1:6" x14ac:dyDescent="0.2">
      <c r="A144" s="205"/>
      <c r="B144" s="206"/>
      <c r="C144" s="205"/>
      <c r="D144" s="206"/>
      <c r="E144" s="206"/>
      <c r="F144" s="206"/>
    </row>
    <row r="145" spans="1:6" x14ac:dyDescent="0.2">
      <c r="A145" s="205"/>
      <c r="B145" s="206"/>
      <c r="C145" s="205"/>
      <c r="D145" s="206"/>
      <c r="E145" s="206"/>
      <c r="F145" s="206"/>
    </row>
    <row r="146" spans="1:6" x14ac:dyDescent="0.2">
      <c r="A146" s="205"/>
      <c r="B146" s="206"/>
      <c r="C146" s="205"/>
      <c r="D146" s="206"/>
      <c r="E146" s="206"/>
      <c r="F146" s="206"/>
    </row>
    <row r="147" spans="1:6" x14ac:dyDescent="0.2">
      <c r="A147" s="205"/>
      <c r="B147" s="206"/>
      <c r="C147" s="206"/>
      <c r="D147" s="206"/>
      <c r="E147" s="206"/>
      <c r="F147" s="206"/>
    </row>
    <row r="148" spans="1:6" x14ac:dyDescent="0.2">
      <c r="A148" s="205"/>
      <c r="B148" s="206"/>
      <c r="C148" s="206"/>
      <c r="D148" s="206"/>
      <c r="E148" s="206"/>
      <c r="F148" s="206"/>
    </row>
    <row r="149" spans="1:6" x14ac:dyDescent="0.2">
      <c r="A149" s="205"/>
      <c r="B149" s="206"/>
      <c r="C149" s="206"/>
      <c r="D149" s="206"/>
      <c r="E149" s="206"/>
      <c r="F149" s="206"/>
    </row>
    <row r="150" spans="1:6" x14ac:dyDescent="0.2">
      <c r="A150" s="205"/>
      <c r="B150" s="206"/>
      <c r="C150" s="206"/>
      <c r="D150" s="206"/>
      <c r="E150" s="206"/>
      <c r="F150" s="206"/>
    </row>
    <row r="151" spans="1:6" x14ac:dyDescent="0.2">
      <c r="A151" s="205"/>
      <c r="B151" s="206"/>
      <c r="C151" s="206"/>
      <c r="D151" s="206"/>
      <c r="E151" s="206"/>
      <c r="F151" s="206"/>
    </row>
    <row r="152" spans="1:6" x14ac:dyDescent="0.2">
      <c r="A152" s="205"/>
      <c r="B152" s="206"/>
      <c r="C152" s="206"/>
      <c r="D152" s="206"/>
      <c r="E152" s="206"/>
      <c r="F152" s="206"/>
    </row>
    <row r="153" spans="1:6" x14ac:dyDescent="0.2">
      <c r="A153" s="205"/>
      <c r="B153" s="206"/>
      <c r="C153" s="206"/>
      <c r="D153" s="206"/>
      <c r="E153" s="206"/>
      <c r="F153" s="206"/>
    </row>
    <row r="154" spans="1:6" x14ac:dyDescent="0.2">
      <c r="A154" s="205"/>
      <c r="B154" s="206"/>
      <c r="C154" s="206"/>
      <c r="D154" s="206"/>
      <c r="E154" s="206"/>
      <c r="F154" s="206"/>
    </row>
    <row r="155" spans="1:6" x14ac:dyDescent="0.2">
      <c r="A155" s="205"/>
      <c r="B155" s="206"/>
      <c r="C155" s="206"/>
      <c r="D155" s="206"/>
      <c r="E155" s="206"/>
      <c r="F155" s="206"/>
    </row>
    <row r="156" spans="1:6" x14ac:dyDescent="0.2">
      <c r="A156" s="205"/>
      <c r="B156" s="206"/>
      <c r="C156" s="206"/>
      <c r="D156" s="206"/>
      <c r="E156" s="206"/>
      <c r="F156" s="206"/>
    </row>
    <row r="157" spans="1:6" x14ac:dyDescent="0.2">
      <c r="A157" s="205"/>
      <c r="B157" s="206"/>
      <c r="C157" s="206"/>
      <c r="D157" s="206"/>
      <c r="E157" s="206"/>
      <c r="F157" s="206"/>
    </row>
    <row r="158" spans="1:6" x14ac:dyDescent="0.2">
      <c r="A158" s="205"/>
      <c r="B158" s="206"/>
      <c r="C158" s="206"/>
      <c r="D158" s="206"/>
      <c r="E158" s="206"/>
      <c r="F158" s="206"/>
    </row>
    <row r="159" spans="1:6" x14ac:dyDescent="0.2">
      <c r="A159" s="205"/>
      <c r="B159" s="206"/>
      <c r="C159" s="206"/>
      <c r="D159" s="206"/>
      <c r="E159" s="206"/>
      <c r="F159" s="206"/>
    </row>
    <row r="160" spans="1:6" x14ac:dyDescent="0.2">
      <c r="A160" s="205"/>
      <c r="B160" s="206"/>
      <c r="C160" s="206"/>
      <c r="D160" s="206"/>
      <c r="E160" s="206"/>
      <c r="F160" s="206"/>
    </row>
    <row r="161" spans="1:6" x14ac:dyDescent="0.2">
      <c r="A161" s="205"/>
      <c r="B161" s="206"/>
      <c r="C161" s="206"/>
      <c r="D161" s="206"/>
      <c r="E161" s="206"/>
      <c r="F161" s="206"/>
    </row>
    <row r="162" spans="1:6" x14ac:dyDescent="0.2">
      <c r="A162" s="205"/>
      <c r="B162" s="206"/>
      <c r="C162" s="206"/>
      <c r="D162" s="206"/>
      <c r="E162" s="206"/>
      <c r="F162" s="206"/>
    </row>
    <row r="163" spans="1:6" x14ac:dyDescent="0.2">
      <c r="A163" s="205"/>
      <c r="B163" s="206"/>
      <c r="C163" s="206"/>
      <c r="D163" s="206"/>
      <c r="E163" s="206"/>
      <c r="F163" s="206"/>
    </row>
    <row r="164" spans="1:6" x14ac:dyDescent="0.2">
      <c r="A164" s="205"/>
      <c r="B164" s="206"/>
      <c r="C164" s="206"/>
      <c r="D164" s="206"/>
      <c r="E164" s="206"/>
      <c r="F164" s="206"/>
    </row>
    <row r="165" spans="1:6" x14ac:dyDescent="0.2">
      <c r="A165" s="205"/>
      <c r="B165" s="206"/>
      <c r="C165" s="206"/>
      <c r="D165" s="206"/>
      <c r="E165" s="206"/>
      <c r="F165" s="206"/>
    </row>
    <row r="166" spans="1:6" x14ac:dyDescent="0.2">
      <c r="A166" s="205"/>
      <c r="B166" s="206"/>
      <c r="C166" s="206"/>
      <c r="D166" s="206"/>
      <c r="E166" s="206"/>
      <c r="F166" s="206"/>
    </row>
    <row r="167" spans="1:6" x14ac:dyDescent="0.2">
      <c r="A167" s="205"/>
      <c r="B167" s="206"/>
      <c r="C167" s="206"/>
      <c r="D167" s="206"/>
      <c r="E167" s="206"/>
      <c r="F167" s="206"/>
    </row>
    <row r="168" spans="1:6" x14ac:dyDescent="0.2">
      <c r="A168" s="205"/>
      <c r="B168" s="206"/>
      <c r="C168" s="206"/>
      <c r="D168" s="206"/>
      <c r="E168" s="206"/>
      <c r="F168" s="206"/>
    </row>
    <row r="169" spans="1:6" x14ac:dyDescent="0.2">
      <c r="A169" s="205"/>
      <c r="B169" s="206"/>
      <c r="C169" s="206"/>
      <c r="D169" s="206"/>
      <c r="E169" s="206"/>
      <c r="F169" s="206"/>
    </row>
    <row r="170" spans="1:6" x14ac:dyDescent="0.2">
      <c r="A170" s="205"/>
      <c r="B170" s="206"/>
      <c r="C170" s="206"/>
      <c r="D170" s="206"/>
      <c r="E170" s="206"/>
      <c r="F170" s="206"/>
    </row>
    <row r="171" spans="1:6" x14ac:dyDescent="0.2">
      <c r="A171" s="205"/>
      <c r="B171" s="206"/>
      <c r="C171" s="206"/>
      <c r="D171" s="206"/>
      <c r="E171" s="206"/>
      <c r="F171" s="206"/>
    </row>
    <row r="172" spans="1:6" x14ac:dyDescent="0.2">
      <c r="A172" s="205"/>
      <c r="B172" s="206"/>
      <c r="C172" s="206"/>
      <c r="D172" s="206"/>
      <c r="E172" s="206"/>
      <c r="F172" s="206"/>
    </row>
    <row r="173" spans="1:6" x14ac:dyDescent="0.2">
      <c r="A173" s="205"/>
      <c r="B173" s="206"/>
      <c r="C173" s="206"/>
      <c r="D173" s="206"/>
      <c r="E173" s="206"/>
      <c r="F173" s="206"/>
    </row>
  </sheetData>
  <mergeCells count="2">
    <mergeCell ref="A1:F1"/>
    <mergeCell ref="A2:B2"/>
  </mergeCells>
  <phoneticPr fontId="18" type="noConversion"/>
  <pageMargins left="0.74791666666666667" right="0.74791666666666667" top="0.98402777777777772" bottom="0.98402777777777772" header="0.51180555555555551" footer="0.51180555555555551"/>
  <pageSetup paperSize="9" scale="50" firstPageNumber="0"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topLeftCell="A2" workbookViewId="0">
      <selection activeCell="A2" sqref="A2:K24"/>
    </sheetView>
  </sheetViews>
  <sheetFormatPr baseColWidth="10" defaultColWidth="28" defaultRowHeight="12.75" x14ac:dyDescent="0.2"/>
  <cols>
    <col min="1" max="1" width="11.5" style="30" customWidth="1"/>
    <col min="2" max="10" width="7.1640625" style="29" customWidth="1"/>
    <col min="11" max="11" width="7.1640625" style="28" customWidth="1"/>
    <col min="12" max="12" width="5.6640625" style="29" customWidth="1"/>
    <col min="13" max="79" width="10.1640625" style="29" customWidth="1"/>
    <col min="80" max="16384" width="28" style="29"/>
  </cols>
  <sheetData>
    <row r="1" spans="1:12" x14ac:dyDescent="0.2">
      <c r="A1" s="63"/>
      <c r="B1" s="64"/>
      <c r="C1" s="64"/>
      <c r="D1" s="64"/>
      <c r="E1" s="64"/>
      <c r="F1" s="64"/>
      <c r="G1" s="64"/>
      <c r="H1" s="64"/>
      <c r="I1" s="64"/>
      <c r="J1" s="64"/>
      <c r="K1" s="65"/>
    </row>
    <row r="2" spans="1:12" s="27" customFormat="1" ht="15" customHeight="1" x14ac:dyDescent="0.2">
      <c r="A2" s="516"/>
      <c r="B2" s="651" t="s">
        <v>101</v>
      </c>
      <c r="C2" s="651"/>
      <c r="D2" s="651"/>
      <c r="E2" s="651"/>
      <c r="F2" s="651"/>
      <c r="G2" s="651"/>
      <c r="H2" s="651"/>
      <c r="I2" s="651"/>
      <c r="J2" s="651"/>
      <c r="K2" s="651"/>
      <c r="L2" s="86"/>
    </row>
    <row r="3" spans="1:12" s="27" customFormat="1" ht="15" customHeight="1" x14ac:dyDescent="0.2">
      <c r="A3" s="516"/>
      <c r="B3" s="523">
        <v>950</v>
      </c>
      <c r="C3" s="523">
        <v>800</v>
      </c>
      <c r="D3" s="523">
        <v>600</v>
      </c>
      <c r="E3" s="523">
        <v>470</v>
      </c>
      <c r="F3" s="523">
        <v>450</v>
      </c>
      <c r="G3" s="523">
        <v>430</v>
      </c>
      <c r="H3" s="523">
        <v>330</v>
      </c>
      <c r="I3" s="523">
        <v>250</v>
      </c>
      <c r="J3" s="523">
        <v>150</v>
      </c>
      <c r="K3" s="523">
        <v>0</v>
      </c>
      <c r="L3" s="86"/>
    </row>
    <row r="4" spans="1:12" s="26" customFormat="1" ht="15" customHeight="1" x14ac:dyDescent="0.2">
      <c r="A4" s="516"/>
      <c r="B4" s="651" t="s">
        <v>627</v>
      </c>
      <c r="C4" s="651"/>
      <c r="D4" s="651"/>
      <c r="E4" s="651"/>
      <c r="F4" s="651"/>
      <c r="G4" s="651"/>
      <c r="H4" s="651"/>
      <c r="I4" s="651"/>
      <c r="J4" s="651"/>
      <c r="K4" s="651"/>
      <c r="L4" s="86"/>
    </row>
    <row r="5" spans="1:12" s="27" customFormat="1" ht="15" customHeight="1" x14ac:dyDescent="0.2">
      <c r="A5" s="516"/>
      <c r="B5" s="524" t="s">
        <v>89</v>
      </c>
      <c r="C5" s="524">
        <v>5</v>
      </c>
      <c r="D5" s="524">
        <v>5.5</v>
      </c>
      <c r="E5" s="524">
        <v>6</v>
      </c>
      <c r="F5" s="524">
        <v>6.5</v>
      </c>
      <c r="G5" s="524">
        <v>7</v>
      </c>
      <c r="H5" s="524">
        <v>7.5</v>
      </c>
      <c r="I5" s="524">
        <v>8</v>
      </c>
      <c r="J5" s="524">
        <v>8.5</v>
      </c>
      <c r="K5" s="524" t="s">
        <v>558</v>
      </c>
      <c r="L5" s="86"/>
    </row>
    <row r="6" spans="1:12" x14ac:dyDescent="0.2">
      <c r="A6" s="516"/>
      <c r="B6" s="516"/>
      <c r="C6" s="516"/>
      <c r="D6" s="516"/>
      <c r="E6" s="516"/>
      <c r="F6" s="516"/>
      <c r="G6" s="516"/>
      <c r="H6" s="516"/>
      <c r="I6" s="516"/>
      <c r="J6" s="516"/>
      <c r="K6" s="516"/>
      <c r="L6" s="86"/>
    </row>
    <row r="7" spans="1:12" x14ac:dyDescent="0.2">
      <c r="A7" s="516"/>
      <c r="B7" s="516"/>
      <c r="C7" s="516"/>
      <c r="D7" s="516"/>
      <c r="E7" s="516"/>
      <c r="F7" s="516"/>
      <c r="G7" s="516"/>
      <c r="H7" s="516"/>
      <c r="I7" s="516"/>
      <c r="J7" s="516"/>
      <c r="K7" s="516"/>
      <c r="L7" s="86"/>
    </row>
    <row r="8" spans="1:12" x14ac:dyDescent="0.2">
      <c r="A8" s="516"/>
      <c r="B8" s="516"/>
      <c r="C8" s="516"/>
      <c r="D8" s="516"/>
      <c r="E8" s="516"/>
      <c r="F8" s="516"/>
      <c r="G8" s="516"/>
      <c r="H8" s="516"/>
      <c r="I8" s="516"/>
      <c r="J8" s="516"/>
      <c r="K8" s="516"/>
      <c r="L8" s="86"/>
    </row>
    <row r="9" spans="1:12" x14ac:dyDescent="0.2">
      <c r="A9" s="516"/>
      <c r="B9" s="516"/>
      <c r="C9" s="516"/>
      <c r="D9" s="516"/>
      <c r="E9" s="516"/>
      <c r="F9" s="516"/>
      <c r="G9" s="516"/>
      <c r="H9" s="516"/>
      <c r="I9" s="516"/>
      <c r="J9" s="516"/>
      <c r="K9" s="516"/>
      <c r="L9" s="86"/>
    </row>
    <row r="10" spans="1:12" x14ac:dyDescent="0.2">
      <c r="A10" s="516"/>
      <c r="B10" s="516"/>
      <c r="C10" s="516"/>
      <c r="D10" s="516"/>
      <c r="E10" s="516"/>
      <c r="F10" s="516"/>
      <c r="G10" s="516"/>
      <c r="H10" s="516"/>
      <c r="I10" s="516"/>
      <c r="J10" s="516"/>
      <c r="K10" s="516"/>
      <c r="L10" s="86"/>
    </row>
    <row r="11" spans="1:12" x14ac:dyDescent="0.2">
      <c r="A11" s="516"/>
      <c r="B11" s="516"/>
      <c r="C11" s="516"/>
      <c r="D11" s="516"/>
      <c r="E11" s="516"/>
      <c r="F11" s="516"/>
      <c r="G11" s="516"/>
      <c r="H11" s="516"/>
      <c r="I11" s="516"/>
      <c r="J11" s="516"/>
      <c r="K11" s="516"/>
      <c r="L11" s="86"/>
    </row>
    <row r="12" spans="1:12" x14ac:dyDescent="0.2">
      <c r="A12" s="516"/>
      <c r="B12" s="516"/>
      <c r="C12" s="516"/>
      <c r="D12" s="516"/>
      <c r="E12" s="516"/>
      <c r="F12" s="516"/>
      <c r="G12" s="516"/>
      <c r="H12" s="516"/>
      <c r="I12" s="516"/>
      <c r="J12" s="516"/>
      <c r="K12" s="516"/>
      <c r="L12" s="86"/>
    </row>
    <row r="13" spans="1:12" x14ac:dyDescent="0.2">
      <c r="A13" s="516"/>
      <c r="B13" s="516"/>
      <c r="C13" s="516"/>
      <c r="D13" s="516"/>
      <c r="E13" s="516"/>
      <c r="F13" s="516"/>
      <c r="G13" s="516"/>
      <c r="H13" s="516"/>
      <c r="I13" s="516"/>
      <c r="J13" s="516"/>
      <c r="K13" s="516"/>
      <c r="L13" s="86"/>
    </row>
    <row r="14" spans="1:12" x14ac:dyDescent="0.2">
      <c r="A14" s="516"/>
      <c r="B14" s="516"/>
      <c r="C14" s="516"/>
      <c r="D14" s="516"/>
      <c r="E14" s="516"/>
      <c r="F14" s="516"/>
      <c r="G14" s="516"/>
      <c r="H14" s="516"/>
      <c r="I14" s="516"/>
      <c r="J14" s="516"/>
      <c r="K14" s="516"/>
      <c r="L14" s="86"/>
    </row>
    <row r="15" spans="1:12" x14ac:dyDescent="0.2">
      <c r="A15" s="516"/>
      <c r="B15" s="516"/>
      <c r="C15" s="516"/>
      <c r="D15" s="516"/>
      <c r="E15" s="516"/>
      <c r="F15" s="516"/>
      <c r="G15" s="516"/>
      <c r="H15" s="516"/>
      <c r="I15" s="516"/>
      <c r="J15" s="516"/>
      <c r="K15" s="516"/>
      <c r="L15" s="86"/>
    </row>
    <row r="16" spans="1:12" x14ac:dyDescent="0.2">
      <c r="A16" s="516"/>
      <c r="B16" s="516"/>
      <c r="C16" s="516"/>
      <c r="D16" s="516"/>
      <c r="E16" s="516"/>
      <c r="F16" s="516"/>
      <c r="G16" s="516"/>
      <c r="H16" s="516"/>
      <c r="I16" s="516"/>
      <c r="J16" s="516"/>
      <c r="K16" s="516"/>
      <c r="L16" s="86"/>
    </row>
    <row r="17" spans="1:12" x14ac:dyDescent="0.2">
      <c r="A17" s="516"/>
      <c r="B17" s="516"/>
      <c r="C17" s="516"/>
      <c r="D17" s="516"/>
      <c r="E17" s="516"/>
      <c r="F17" s="516"/>
      <c r="G17" s="516"/>
      <c r="H17" s="516"/>
      <c r="I17" s="516"/>
      <c r="J17" s="516"/>
      <c r="K17" s="516"/>
      <c r="L17" s="86"/>
    </row>
    <row r="18" spans="1:12" x14ac:dyDescent="0.2">
      <c r="A18" s="516"/>
      <c r="B18" s="516"/>
      <c r="C18" s="516"/>
      <c r="D18" s="516"/>
      <c r="E18" s="516"/>
      <c r="F18" s="516"/>
      <c r="G18" s="516"/>
      <c r="H18" s="516"/>
      <c r="I18" s="516"/>
      <c r="J18" s="516"/>
      <c r="K18" s="516"/>
      <c r="L18" s="86"/>
    </row>
    <row r="19" spans="1:12" x14ac:dyDescent="0.2">
      <c r="A19" s="516"/>
      <c r="B19" s="516"/>
      <c r="C19" s="516"/>
      <c r="D19" s="516"/>
      <c r="E19" s="516"/>
      <c r="F19" s="516"/>
      <c r="G19" s="516"/>
      <c r="H19" s="516"/>
      <c r="I19" s="516"/>
      <c r="J19" s="516"/>
      <c r="K19" s="516"/>
      <c r="L19" s="86"/>
    </row>
    <row r="20" spans="1:12" x14ac:dyDescent="0.2">
      <c r="A20" s="516"/>
      <c r="B20" s="516"/>
      <c r="C20" s="516"/>
      <c r="D20" s="516"/>
      <c r="E20" s="516"/>
      <c r="F20" s="516"/>
      <c r="G20" s="516"/>
      <c r="H20" s="516"/>
      <c r="I20" s="516"/>
      <c r="J20" s="516"/>
      <c r="K20" s="516"/>
      <c r="L20" s="86"/>
    </row>
    <row r="21" spans="1:12" x14ac:dyDescent="0.2">
      <c r="A21" s="516"/>
      <c r="B21" s="516"/>
      <c r="C21" s="516"/>
      <c r="D21" s="516"/>
      <c r="E21" s="516"/>
      <c r="F21" s="516"/>
      <c r="G21" s="516"/>
      <c r="H21" s="516"/>
      <c r="I21" s="516"/>
      <c r="J21" s="516"/>
      <c r="K21" s="516"/>
      <c r="L21" s="86"/>
    </row>
    <row r="22" spans="1:12" x14ac:dyDescent="0.2">
      <c r="A22" s="516"/>
      <c r="B22" s="516"/>
      <c r="C22" s="516"/>
      <c r="D22" s="516"/>
      <c r="E22" s="516"/>
      <c r="F22" s="516"/>
      <c r="G22" s="516"/>
      <c r="H22" s="516"/>
      <c r="I22" s="516"/>
      <c r="J22" s="516"/>
      <c r="K22" s="516"/>
      <c r="L22" s="86"/>
    </row>
    <row r="23" spans="1:12" ht="18.75" customHeight="1" x14ac:dyDescent="0.2">
      <c r="A23" s="516"/>
      <c r="B23" s="516"/>
      <c r="C23" s="516"/>
      <c r="D23" s="516"/>
      <c r="E23" s="516"/>
      <c r="F23" s="516"/>
      <c r="G23" s="516"/>
      <c r="H23" s="516"/>
      <c r="I23" s="516"/>
      <c r="J23" s="516"/>
      <c r="K23" s="516"/>
      <c r="L23" s="86"/>
    </row>
    <row r="24" spans="1:12" ht="7.35" customHeight="1" x14ac:dyDescent="0.2">
      <c r="A24" s="516"/>
      <c r="B24" s="516"/>
      <c r="C24" s="516"/>
      <c r="D24" s="516"/>
      <c r="E24" s="516"/>
      <c r="F24" s="516"/>
      <c r="G24" s="516"/>
      <c r="H24" s="516"/>
      <c r="I24" s="516"/>
      <c r="J24" s="516"/>
      <c r="K24" s="516"/>
      <c r="L24" s="86"/>
    </row>
    <row r="25" spans="1:12" x14ac:dyDescent="0.2">
      <c r="K25" s="89"/>
    </row>
    <row r="26" spans="1:12" x14ac:dyDescent="0.2">
      <c r="K26" s="89"/>
    </row>
    <row r="27" spans="1:12" x14ac:dyDescent="0.2">
      <c r="K27" s="89"/>
    </row>
    <row r="28" spans="1:12" x14ac:dyDescent="0.2">
      <c r="K28" s="89"/>
    </row>
    <row r="29" spans="1:12" x14ac:dyDescent="0.2">
      <c r="K29" s="89"/>
    </row>
    <row r="30" spans="1:12" x14ac:dyDescent="0.2">
      <c r="K30" s="89"/>
    </row>
    <row r="31" spans="1:12" x14ac:dyDescent="0.2">
      <c r="K31" s="89"/>
    </row>
    <row r="32" spans="1:12" x14ac:dyDescent="0.2">
      <c r="K32" s="89"/>
    </row>
    <row r="33" spans="11:11" x14ac:dyDescent="0.2">
      <c r="K33" s="89"/>
    </row>
    <row r="34" spans="11:11" x14ac:dyDescent="0.2">
      <c r="K34" s="89"/>
    </row>
  </sheetData>
  <mergeCells count="2">
    <mergeCell ref="B4:K4"/>
    <mergeCell ref="B2:K2"/>
  </mergeCells>
  <phoneticPr fontId="10" type="noConversion"/>
  <pageMargins left="0.78740157499999996" right="0.78740157499999996" top="0.984251969" bottom="0.984251969" header="0.51181102300000003" footer="0.51181102300000003"/>
  <pageSetup paperSize="9" orientation="landscape" horizontalDpi="300" verticalDpi="300" r:id="rId1"/>
  <headerFooter alignWithMargins="0">
    <oddHeader>&amp;N</oddHeader>
    <oddFooter>Seite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tabSelected="1" zoomScaleNormal="100" workbookViewId="0">
      <selection activeCell="A2" sqref="A2:K26"/>
    </sheetView>
  </sheetViews>
  <sheetFormatPr baseColWidth="10" defaultColWidth="28" defaultRowHeight="12.75" x14ac:dyDescent="0.2"/>
  <cols>
    <col min="1" max="1" width="6.83203125" style="87" customWidth="1"/>
    <col min="2" max="11" width="9.1640625" style="87" customWidth="1"/>
    <col min="12" max="79" width="10.1640625" style="87" customWidth="1"/>
    <col min="80" max="16384" width="28" style="87"/>
  </cols>
  <sheetData>
    <row r="2" spans="1:13" ht="28.7" customHeight="1" x14ac:dyDescent="0.2">
      <c r="A2" s="516"/>
      <c r="B2" s="652" t="s">
        <v>626</v>
      </c>
      <c r="C2" s="653"/>
      <c r="D2" s="653"/>
      <c r="E2" s="653"/>
      <c r="F2" s="653"/>
      <c r="G2" s="653"/>
      <c r="H2" s="653"/>
      <c r="I2" s="653"/>
      <c r="J2" s="653"/>
      <c r="K2" s="653"/>
    </row>
    <row r="3" spans="1:13" s="86" customFormat="1" ht="15" customHeight="1" x14ac:dyDescent="0.2">
      <c r="A3" s="517" t="s">
        <v>90</v>
      </c>
      <c r="B3" s="518">
        <v>0</v>
      </c>
      <c r="C3" s="518">
        <v>0.05</v>
      </c>
      <c r="D3" s="518">
        <v>0.1</v>
      </c>
      <c r="E3" s="518">
        <v>0.15</v>
      </c>
      <c r="F3" s="518">
        <v>0.2</v>
      </c>
      <c r="G3" s="518">
        <v>0.25</v>
      </c>
      <c r="H3" s="518">
        <v>0.3</v>
      </c>
      <c r="I3" s="518">
        <v>0.35</v>
      </c>
      <c r="J3" s="518">
        <v>0.4</v>
      </c>
      <c r="K3" s="518">
        <v>0.45</v>
      </c>
    </row>
    <row r="4" spans="1:13" s="86" customFormat="1" ht="15" customHeight="1" x14ac:dyDescent="0.2">
      <c r="A4" s="519"/>
      <c r="B4" s="654" t="s">
        <v>146</v>
      </c>
      <c r="C4" s="652"/>
      <c r="D4" s="652"/>
      <c r="E4" s="652"/>
      <c r="F4" s="652"/>
      <c r="G4" s="652"/>
      <c r="H4" s="652"/>
      <c r="I4" s="652"/>
      <c r="J4" s="652"/>
      <c r="K4" s="652"/>
    </row>
    <row r="5" spans="1:13" s="169" customFormat="1" ht="15" customHeight="1" x14ac:dyDescent="0.2">
      <c r="A5" s="520"/>
      <c r="B5" s="521">
        <v>0.3</v>
      </c>
      <c r="C5" s="521">
        <v>0.2</v>
      </c>
      <c r="D5" s="521">
        <v>0.12</v>
      </c>
      <c r="E5" s="521">
        <v>0.08</v>
      </c>
      <c r="F5" s="521">
        <v>0.05</v>
      </c>
      <c r="G5" s="521">
        <v>4.4999999999999998E-2</v>
      </c>
      <c r="H5" s="521">
        <v>0.04</v>
      </c>
      <c r="I5" s="521">
        <v>3.5000000000000003E-2</v>
      </c>
      <c r="J5" s="521">
        <v>0.03</v>
      </c>
      <c r="K5" s="521">
        <v>0.03</v>
      </c>
      <c r="L5" s="168"/>
    </row>
    <row r="6" spans="1:13" s="169" customFormat="1" ht="15" customHeight="1" x14ac:dyDescent="0.2">
      <c r="A6" s="520"/>
      <c r="B6" s="655" t="s">
        <v>151</v>
      </c>
      <c r="C6" s="652"/>
      <c r="D6" s="652"/>
      <c r="E6" s="652"/>
      <c r="F6" s="652"/>
      <c r="G6" s="652"/>
      <c r="H6" s="652"/>
      <c r="I6" s="652"/>
      <c r="J6" s="652"/>
      <c r="K6" s="652"/>
      <c r="L6" s="168"/>
    </row>
    <row r="7" spans="1:13" s="169" customFormat="1" ht="15" customHeight="1" x14ac:dyDescent="0.2">
      <c r="A7" s="520"/>
      <c r="B7" s="521">
        <f t="shared" ref="B7:K7" si="0">B5*$M$7</f>
        <v>7.4999999999999997E-2</v>
      </c>
      <c r="C7" s="521">
        <f t="shared" si="0"/>
        <v>0.05</v>
      </c>
      <c r="D7" s="521">
        <f t="shared" si="0"/>
        <v>0.03</v>
      </c>
      <c r="E7" s="521">
        <f t="shared" si="0"/>
        <v>0.02</v>
      </c>
      <c r="F7" s="521">
        <f t="shared" si="0"/>
        <v>1.2500000000000001E-2</v>
      </c>
      <c r="G7" s="521">
        <f t="shared" si="0"/>
        <v>1.125E-2</v>
      </c>
      <c r="H7" s="521">
        <f t="shared" si="0"/>
        <v>0.01</v>
      </c>
      <c r="I7" s="521">
        <f t="shared" si="0"/>
        <v>8.7500000000000008E-3</v>
      </c>
      <c r="J7" s="521">
        <f t="shared" si="0"/>
        <v>7.4999999999999997E-3</v>
      </c>
      <c r="K7" s="521">
        <f t="shared" si="0"/>
        <v>7.4999999999999997E-3</v>
      </c>
      <c r="L7" s="168"/>
      <c r="M7" s="169">
        <v>0.25</v>
      </c>
    </row>
    <row r="8" spans="1:13" x14ac:dyDescent="0.2">
      <c r="A8" s="516"/>
      <c r="B8" s="516"/>
      <c r="C8" s="516"/>
      <c r="D8" s="516"/>
      <c r="E8" s="516"/>
      <c r="F8" s="516"/>
      <c r="G8" s="516"/>
      <c r="H8" s="516"/>
      <c r="I8" s="516"/>
      <c r="J8" s="516"/>
      <c r="K8" s="516"/>
    </row>
    <row r="9" spans="1:13" x14ac:dyDescent="0.2">
      <c r="A9" s="516"/>
      <c r="B9" s="516"/>
      <c r="C9" s="516"/>
      <c r="D9" s="516"/>
      <c r="E9" s="516"/>
      <c r="F9" s="516"/>
      <c r="G9" s="516"/>
      <c r="H9" s="516"/>
      <c r="I9" s="516"/>
      <c r="J9" s="516"/>
      <c r="K9" s="516"/>
    </row>
    <row r="10" spans="1:13" x14ac:dyDescent="0.2">
      <c r="A10" s="522"/>
      <c r="B10" s="516"/>
      <c r="C10" s="516"/>
      <c r="D10" s="516"/>
      <c r="E10" s="516"/>
      <c r="F10" s="516"/>
      <c r="G10" s="516"/>
      <c r="H10" s="516"/>
      <c r="I10" s="516"/>
      <c r="J10" s="516"/>
      <c r="K10" s="516"/>
    </row>
    <row r="11" spans="1:13" x14ac:dyDescent="0.2">
      <c r="A11" s="516"/>
      <c r="B11" s="516"/>
      <c r="C11" s="516"/>
      <c r="D11" s="516"/>
      <c r="E11" s="516"/>
      <c r="F11" s="516"/>
      <c r="G11" s="516"/>
      <c r="H11" s="516"/>
      <c r="I11" s="516"/>
      <c r="J11" s="516"/>
      <c r="K11" s="516"/>
    </row>
    <row r="12" spans="1:13" x14ac:dyDescent="0.2">
      <c r="A12" s="516"/>
      <c r="B12" s="516"/>
      <c r="C12" s="516"/>
      <c r="D12" s="516"/>
      <c r="E12" s="516"/>
      <c r="F12" s="516"/>
      <c r="G12" s="516"/>
      <c r="H12" s="516"/>
      <c r="I12" s="516"/>
      <c r="J12" s="516"/>
      <c r="K12" s="516"/>
    </row>
    <row r="13" spans="1:13" x14ac:dyDescent="0.2">
      <c r="A13" s="516"/>
      <c r="B13" s="516"/>
      <c r="C13" s="516"/>
      <c r="D13" s="516"/>
      <c r="E13" s="516"/>
      <c r="F13" s="516"/>
      <c r="G13" s="516"/>
      <c r="H13" s="516"/>
      <c r="I13" s="516"/>
      <c r="J13" s="516"/>
      <c r="K13" s="516"/>
    </row>
    <row r="14" spans="1:13" x14ac:dyDescent="0.2">
      <c r="A14" s="516"/>
      <c r="B14" s="516"/>
      <c r="C14" s="516"/>
      <c r="D14" s="516"/>
      <c r="E14" s="516"/>
      <c r="F14" s="516"/>
      <c r="G14" s="516"/>
      <c r="H14" s="516"/>
      <c r="I14" s="516"/>
      <c r="J14" s="516"/>
      <c r="K14" s="516"/>
    </row>
    <row r="15" spans="1:13" x14ac:dyDescent="0.2">
      <c r="A15" s="516"/>
      <c r="B15" s="516"/>
      <c r="C15" s="516"/>
      <c r="D15" s="516"/>
      <c r="E15" s="516"/>
      <c r="F15" s="516"/>
      <c r="G15" s="516"/>
      <c r="H15" s="516"/>
      <c r="I15" s="516"/>
      <c r="J15" s="516"/>
      <c r="K15" s="516"/>
    </row>
    <row r="16" spans="1:13" x14ac:dyDescent="0.2">
      <c r="A16" s="516"/>
      <c r="B16" s="516"/>
      <c r="C16" s="516"/>
      <c r="D16" s="516"/>
      <c r="E16" s="516"/>
      <c r="F16" s="516"/>
      <c r="G16" s="516"/>
      <c r="H16" s="516"/>
      <c r="I16" s="516"/>
      <c r="J16" s="516"/>
      <c r="K16" s="516"/>
    </row>
    <row r="17" spans="1:11" x14ac:dyDescent="0.2">
      <c r="A17" s="516"/>
      <c r="B17" s="516"/>
      <c r="C17" s="516"/>
      <c r="D17" s="516"/>
      <c r="E17" s="516"/>
      <c r="F17" s="516"/>
      <c r="G17" s="516"/>
      <c r="H17" s="516"/>
      <c r="I17" s="516"/>
      <c r="J17" s="516"/>
      <c r="K17" s="516"/>
    </row>
    <row r="18" spans="1:11" x14ac:dyDescent="0.2">
      <c r="A18" s="516"/>
      <c r="B18" s="516"/>
      <c r="C18" s="516"/>
      <c r="D18" s="516"/>
      <c r="E18" s="516"/>
      <c r="F18" s="516"/>
      <c r="G18" s="516"/>
      <c r="H18" s="516"/>
      <c r="I18" s="516"/>
      <c r="J18" s="516"/>
      <c r="K18" s="516"/>
    </row>
    <row r="19" spans="1:11" x14ac:dyDescent="0.2">
      <c r="A19" s="516"/>
      <c r="B19" s="516"/>
      <c r="C19" s="516"/>
      <c r="D19" s="516"/>
      <c r="E19" s="516"/>
      <c r="F19" s="516"/>
      <c r="G19" s="516"/>
      <c r="H19" s="516"/>
      <c r="I19" s="516"/>
      <c r="J19" s="516"/>
      <c r="K19" s="516"/>
    </row>
    <row r="20" spans="1:11" x14ac:dyDescent="0.2">
      <c r="A20" s="516"/>
      <c r="B20" s="516"/>
      <c r="C20" s="516"/>
      <c r="D20" s="516"/>
      <c r="E20" s="516"/>
      <c r="F20" s="516"/>
      <c r="G20" s="516"/>
      <c r="H20" s="516"/>
      <c r="I20" s="516"/>
      <c r="J20" s="516"/>
      <c r="K20" s="516"/>
    </row>
    <row r="21" spans="1:11" x14ac:dyDescent="0.2">
      <c r="A21" s="516"/>
      <c r="B21" s="516"/>
      <c r="C21" s="516"/>
      <c r="D21" s="516"/>
      <c r="E21" s="516"/>
      <c r="F21" s="516"/>
      <c r="G21" s="516"/>
      <c r="H21" s="516"/>
      <c r="I21" s="516"/>
      <c r="J21" s="516"/>
      <c r="K21" s="516"/>
    </row>
    <row r="22" spans="1:11" x14ac:dyDescent="0.2">
      <c r="A22" s="516"/>
      <c r="B22" s="516"/>
      <c r="C22" s="516"/>
      <c r="D22" s="516"/>
      <c r="E22" s="516"/>
      <c r="F22" s="516"/>
      <c r="G22" s="516"/>
      <c r="H22" s="516"/>
      <c r="I22" s="516"/>
      <c r="J22" s="516"/>
      <c r="K22" s="516"/>
    </row>
    <row r="23" spans="1:11" x14ac:dyDescent="0.2">
      <c r="A23" s="516"/>
      <c r="B23" s="516"/>
      <c r="C23" s="516"/>
      <c r="D23" s="516"/>
      <c r="E23" s="516"/>
      <c r="F23" s="516"/>
      <c r="G23" s="516"/>
      <c r="H23" s="516"/>
      <c r="I23" s="516"/>
      <c r="J23" s="516"/>
      <c r="K23" s="516"/>
    </row>
    <row r="24" spans="1:11" x14ac:dyDescent="0.2">
      <c r="A24" s="516"/>
      <c r="B24" s="516"/>
      <c r="C24" s="516"/>
      <c r="D24" s="516"/>
      <c r="E24" s="516"/>
      <c r="F24" s="516"/>
      <c r="G24" s="516"/>
      <c r="H24" s="516"/>
      <c r="I24" s="516"/>
      <c r="J24" s="516"/>
      <c r="K24" s="516"/>
    </row>
    <row r="25" spans="1:11" x14ac:dyDescent="0.2">
      <c r="A25" s="516"/>
      <c r="B25" s="516"/>
      <c r="C25" s="516"/>
      <c r="D25" s="516"/>
      <c r="E25" s="516"/>
      <c r="F25" s="516"/>
      <c r="G25" s="516"/>
      <c r="H25" s="516"/>
      <c r="I25" s="516"/>
      <c r="J25" s="516"/>
      <c r="K25" s="516"/>
    </row>
    <row r="26" spans="1:11" ht="13.35" customHeight="1" x14ac:dyDescent="0.2">
      <c r="A26" s="516"/>
      <c r="B26" s="516"/>
      <c r="C26" s="516"/>
      <c r="D26" s="516"/>
      <c r="E26" s="516"/>
      <c r="F26" s="516"/>
      <c r="G26" s="516"/>
      <c r="H26" s="516"/>
      <c r="I26" s="516"/>
      <c r="J26" s="516"/>
      <c r="K26" s="516"/>
    </row>
    <row r="27" spans="1:11" ht="4.7" customHeight="1" x14ac:dyDescent="0.2">
      <c r="A27" s="86"/>
      <c r="B27" s="86"/>
      <c r="C27" s="86"/>
      <c r="D27" s="86"/>
      <c r="E27" s="86"/>
      <c r="F27" s="86"/>
      <c r="G27" s="86"/>
      <c r="H27" s="86"/>
      <c r="I27" s="86"/>
      <c r="J27" s="86"/>
      <c r="K27" s="86"/>
    </row>
  </sheetData>
  <mergeCells count="3">
    <mergeCell ref="B2:K2"/>
    <mergeCell ref="B4:K4"/>
    <mergeCell ref="B6:K6"/>
  </mergeCells>
  <phoneticPr fontId="10" type="noConversion"/>
  <pageMargins left="0.78740157499999996" right="0.78740157499999996" top="0.984251969" bottom="0.984251969" header="0.51181102300000003" footer="0.51181102300000003"/>
  <pageSetup paperSize="9" orientation="landscape" horizontalDpi="300" verticalDpi="300" r:id="rId1"/>
  <headerFooter alignWithMargins="0">
    <oddHeader>&amp;N</oddHeader>
    <oddFooter>Seite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3"/>
  <sheetViews>
    <sheetView showGridLines="0" zoomScaleNormal="100" workbookViewId="0">
      <selection activeCell="D41" sqref="D41"/>
    </sheetView>
  </sheetViews>
  <sheetFormatPr baseColWidth="10" defaultColWidth="11.5" defaultRowHeight="11.25" x14ac:dyDescent="0.2"/>
  <cols>
    <col min="1" max="1" width="4.5" style="173" customWidth="1"/>
    <col min="2" max="2" width="27.5" style="307" customWidth="1"/>
    <col min="3" max="3" width="7.6640625" style="176" customWidth="1"/>
    <col min="4" max="4" width="7.1640625" style="171" customWidth="1"/>
    <col min="5" max="5" width="5.1640625" style="171" customWidth="1"/>
    <col min="6" max="7" width="7.1640625" style="171" customWidth="1"/>
    <col min="8" max="10" width="6.6640625" style="171" customWidth="1"/>
    <col min="11" max="11" width="5" style="171" customWidth="1"/>
    <col min="12" max="12" width="6.6640625" style="171" customWidth="1"/>
    <col min="13" max="13" width="12.1640625" style="190" customWidth="1"/>
    <col min="14" max="16384" width="11.5" style="171"/>
  </cols>
  <sheetData>
    <row r="3" spans="1:14" s="170" customFormat="1" x14ac:dyDescent="0.2">
      <c r="A3" s="186"/>
      <c r="B3" s="305"/>
      <c r="C3" s="308"/>
      <c r="D3" s="187"/>
      <c r="E3" s="187"/>
      <c r="F3" s="187"/>
      <c r="G3" s="187"/>
      <c r="H3" s="187"/>
      <c r="I3" s="187"/>
      <c r="J3" s="187"/>
      <c r="K3" s="187"/>
      <c r="L3" s="187"/>
      <c r="M3" s="188"/>
      <c r="N3" s="182">
        <v>49800</v>
      </c>
    </row>
    <row r="4" spans="1:14" s="185" customFormat="1" ht="21" customHeight="1" x14ac:dyDescent="0.2">
      <c r="A4" s="668"/>
      <c r="B4" s="669"/>
      <c r="C4" s="670"/>
      <c r="D4" s="467" t="s">
        <v>61</v>
      </c>
      <c r="E4" s="467" t="s">
        <v>62</v>
      </c>
      <c r="F4" s="467" t="s">
        <v>63</v>
      </c>
      <c r="G4" s="467" t="s">
        <v>64</v>
      </c>
      <c r="H4" s="467" t="s">
        <v>159</v>
      </c>
      <c r="I4" s="467" t="s">
        <v>98</v>
      </c>
      <c r="J4" s="467" t="s">
        <v>170</v>
      </c>
      <c r="K4" s="467" t="s">
        <v>173</v>
      </c>
      <c r="L4" s="467" t="s">
        <v>189</v>
      </c>
      <c r="M4" s="468" t="s">
        <v>190</v>
      </c>
      <c r="N4" s="181" t="s">
        <v>205</v>
      </c>
    </row>
    <row r="5" spans="1:14" s="170" customFormat="1" ht="31.35" customHeight="1" x14ac:dyDescent="0.2">
      <c r="A5" s="495" t="s">
        <v>148</v>
      </c>
      <c r="B5" s="658" t="s">
        <v>201</v>
      </c>
      <c r="C5" s="659"/>
      <c r="D5" s="469">
        <v>0</v>
      </c>
      <c r="E5" s="470" t="s">
        <v>152</v>
      </c>
      <c r="F5" s="469">
        <v>0.18</v>
      </c>
      <c r="G5" s="469">
        <v>0.19</v>
      </c>
      <c r="H5" s="469">
        <v>0.2</v>
      </c>
      <c r="I5" s="469">
        <v>0.21</v>
      </c>
      <c r="J5" s="469">
        <v>0.22</v>
      </c>
      <c r="K5" s="471" t="s">
        <v>152</v>
      </c>
      <c r="L5" s="469">
        <v>0.45</v>
      </c>
      <c r="M5" s="472" t="s">
        <v>204</v>
      </c>
      <c r="N5" s="174"/>
    </row>
    <row r="6" spans="1:14" s="170" customFormat="1" ht="15" customHeight="1" x14ac:dyDescent="0.2">
      <c r="A6" s="495" t="s">
        <v>147</v>
      </c>
      <c r="B6" s="660" t="s">
        <v>307</v>
      </c>
      <c r="C6" s="657"/>
      <c r="D6" s="473">
        <v>1.0129999999999999</v>
      </c>
      <c r="E6" s="471" t="s">
        <v>152</v>
      </c>
      <c r="F6" s="473">
        <f>$D$6</f>
        <v>1.0129999999999999</v>
      </c>
      <c r="G6" s="473">
        <f t="shared" ref="G6:L6" si="0">$D$6</f>
        <v>1.0129999999999999</v>
      </c>
      <c r="H6" s="473">
        <f t="shared" si="0"/>
        <v>1.0129999999999999</v>
      </c>
      <c r="I6" s="473">
        <f t="shared" si="0"/>
        <v>1.0129999999999999</v>
      </c>
      <c r="J6" s="473">
        <f t="shared" si="0"/>
        <v>1.0129999999999999</v>
      </c>
      <c r="K6" s="474" t="s">
        <v>152</v>
      </c>
      <c r="L6" s="473">
        <f t="shared" si="0"/>
        <v>1.0129999999999999</v>
      </c>
      <c r="M6" s="472"/>
      <c r="N6" s="174"/>
    </row>
    <row r="7" spans="1:14" ht="27" customHeight="1" x14ac:dyDescent="0.2">
      <c r="A7" s="495" t="s">
        <v>61</v>
      </c>
      <c r="B7" s="660" t="s">
        <v>200</v>
      </c>
      <c r="C7" s="661"/>
      <c r="D7" s="501">
        <f>D5/D6</f>
        <v>0</v>
      </c>
      <c r="E7" s="482" t="s">
        <v>152</v>
      </c>
      <c r="F7" s="501">
        <f>F5/F6</f>
        <v>0.17769002961500494</v>
      </c>
      <c r="G7" s="501">
        <f t="shared" ref="G7:L7" si="1">G5/G6</f>
        <v>0.18756169792694968</v>
      </c>
      <c r="H7" s="501">
        <f t="shared" si="1"/>
        <v>0.1974333662388944</v>
      </c>
      <c r="I7" s="501">
        <f t="shared" si="1"/>
        <v>0.2073050345508391</v>
      </c>
      <c r="J7" s="501">
        <f t="shared" si="1"/>
        <v>0.21717670286278384</v>
      </c>
      <c r="K7" s="475" t="s">
        <v>152</v>
      </c>
      <c r="L7" s="501">
        <f t="shared" si="1"/>
        <v>0.44422507403751238</v>
      </c>
      <c r="M7" s="472" t="s">
        <v>203</v>
      </c>
      <c r="N7" s="175"/>
    </row>
    <row r="8" spans="1:14" ht="17.45" customHeight="1" x14ac:dyDescent="0.2">
      <c r="A8" s="496" t="s">
        <v>149</v>
      </c>
      <c r="B8" s="671" t="s">
        <v>146</v>
      </c>
      <c r="C8" s="672"/>
      <c r="D8" s="502">
        <f>'Bild 3.1'!B5</f>
        <v>0.3</v>
      </c>
      <c r="E8" s="503" t="s">
        <v>152</v>
      </c>
      <c r="F8" s="502">
        <f>5%+(0.2-F7)/(0.2-0.15)*3%</f>
        <v>6.3385982230997048E-2</v>
      </c>
      <c r="G8" s="502">
        <f>5%+(0.2-G7)/(0.2-0.15)*3%</f>
        <v>5.7462981243830195E-2</v>
      </c>
      <c r="H8" s="502">
        <f>5%+(0.2-H7)/(0.2-0.15)*3%</f>
        <v>5.153998025666337E-2</v>
      </c>
      <c r="I8" s="502">
        <f>4.5%+(0.25-I7)/(0.25-0.2)*0.5%</f>
        <v>4.9269496544916087E-2</v>
      </c>
      <c r="J8" s="502">
        <f>4.5%+(0.25-J7)/(0.25-0.2)*0.5%</f>
        <v>4.8282329713721615E-2</v>
      </c>
      <c r="K8" s="504" t="s">
        <v>152</v>
      </c>
      <c r="L8" s="502">
        <f>'Bild 3.1'!K5</f>
        <v>0.03</v>
      </c>
      <c r="M8" s="472" t="s">
        <v>202</v>
      </c>
      <c r="N8" s="176"/>
    </row>
    <row r="9" spans="1:14" ht="17.45" customHeight="1" x14ac:dyDescent="0.2">
      <c r="A9" s="496" t="s">
        <v>150</v>
      </c>
      <c r="B9" s="499" t="s">
        <v>151</v>
      </c>
      <c r="C9" s="476">
        <v>0.25</v>
      </c>
      <c r="D9" s="477">
        <f>D8*$C$9</f>
        <v>7.4999999999999997E-2</v>
      </c>
      <c r="E9" s="475" t="s">
        <v>152</v>
      </c>
      <c r="F9" s="477">
        <f t="shared" ref="F9:L9" si="2">F8*$C$9</f>
        <v>1.5846495557749262E-2</v>
      </c>
      <c r="G9" s="477">
        <f t="shared" si="2"/>
        <v>1.4365745310957549E-2</v>
      </c>
      <c r="H9" s="477">
        <f t="shared" si="2"/>
        <v>1.2884995064165843E-2</v>
      </c>
      <c r="I9" s="477">
        <f t="shared" si="2"/>
        <v>1.2317374136229022E-2</v>
      </c>
      <c r="J9" s="477">
        <f>J8*$C$9</f>
        <v>1.2070582428430404E-2</v>
      </c>
      <c r="K9" s="475" t="s">
        <v>152</v>
      </c>
      <c r="L9" s="477">
        <f t="shared" si="2"/>
        <v>7.4999999999999997E-3</v>
      </c>
      <c r="M9" s="472" t="s">
        <v>177</v>
      </c>
      <c r="N9" s="176"/>
    </row>
    <row r="10" spans="1:14" ht="24" customHeight="1" x14ac:dyDescent="0.2">
      <c r="A10" s="496" t="s">
        <v>62</v>
      </c>
      <c r="B10" s="658" t="s">
        <v>191</v>
      </c>
      <c r="C10" s="657"/>
      <c r="D10" s="478">
        <v>400</v>
      </c>
      <c r="E10" s="475" t="s">
        <v>152</v>
      </c>
      <c r="F10" s="478">
        <v>400</v>
      </c>
      <c r="G10" s="478">
        <v>400</v>
      </c>
      <c r="H10" s="478">
        <v>400</v>
      </c>
      <c r="I10" s="478">
        <v>400</v>
      </c>
      <c r="J10" s="478">
        <v>400</v>
      </c>
      <c r="K10" s="475" t="s">
        <v>152</v>
      </c>
      <c r="L10" s="478">
        <v>400</v>
      </c>
      <c r="M10" s="472"/>
      <c r="N10" s="176"/>
    </row>
    <row r="11" spans="1:14" ht="24" customHeight="1" x14ac:dyDescent="0.2">
      <c r="A11" s="496" t="s">
        <v>153</v>
      </c>
      <c r="B11" s="500" t="s">
        <v>192</v>
      </c>
      <c r="C11" s="479"/>
      <c r="D11" s="480">
        <f>D10/(1-D9)</f>
        <v>432.43243243243239</v>
      </c>
      <c r="E11" s="475" t="s">
        <v>152</v>
      </c>
      <c r="F11" s="480">
        <f t="shared" ref="F11:L11" si="3">F10/(1-F9)</f>
        <v>406.44066011500104</v>
      </c>
      <c r="G11" s="480">
        <f t="shared" si="3"/>
        <v>405.83005115441722</v>
      </c>
      <c r="H11" s="480">
        <f t="shared" si="3"/>
        <v>405.22127411689115</v>
      </c>
      <c r="I11" s="480">
        <f t="shared" si="3"/>
        <v>404.98839356436264</v>
      </c>
      <c r="J11" s="480">
        <f>J10/(1-J9)</f>
        <v>404.88722461898186</v>
      </c>
      <c r="K11" s="475" t="s">
        <v>152</v>
      </c>
      <c r="L11" s="480">
        <f t="shared" si="3"/>
        <v>403.02267002518892</v>
      </c>
      <c r="M11" s="472" t="s">
        <v>193</v>
      </c>
      <c r="N11" s="176"/>
    </row>
    <row r="12" spans="1:14" ht="24" customHeight="1" x14ac:dyDescent="0.2">
      <c r="A12" s="496" t="s">
        <v>179</v>
      </c>
      <c r="B12" s="663" t="s">
        <v>196</v>
      </c>
      <c r="C12" s="664"/>
      <c r="D12" s="481">
        <f>D11*1000*D16/60*(1+D8*3/4*1.3)/$N$3</f>
        <v>1.3093816708274537</v>
      </c>
      <c r="E12" s="482" t="s">
        <v>152</v>
      </c>
      <c r="F12" s="481">
        <f>F11*1000*F16/60*(1+F8*3/4*1.3)/$N$3</f>
        <v>1.0110156097538607</v>
      </c>
      <c r="G12" s="481">
        <f>G11*1000*G16/60*(1+G8*3/4*1.3)/$N$3</f>
        <v>1.0040062766387254</v>
      </c>
      <c r="H12" s="481">
        <f>H11*1000*H16/60*(1+H8*3/4*1.3)/$N$3</f>
        <v>0.99701797262696312</v>
      </c>
      <c r="I12" s="481">
        <f>I11*1000*I16/60*(1+I8*3/4*1.3)/$N$3</f>
        <v>0.99434467846641172</v>
      </c>
      <c r="J12" s="481">
        <f>J11*1000*J16/60*(1+J8*3/4*1.3)/$N$3</f>
        <v>0.99318333481629095</v>
      </c>
      <c r="K12" s="482" t="s">
        <v>152</v>
      </c>
      <c r="L12" s="481">
        <f>L11*1000*L16/60*(1+L8*3/4*1.3)/$N$3</f>
        <v>0.97177964587147936</v>
      </c>
      <c r="M12" s="472"/>
      <c r="N12" s="176"/>
    </row>
    <row r="13" spans="1:14" ht="27" customHeight="1" x14ac:dyDescent="0.2">
      <c r="A13" s="496" t="s">
        <v>63</v>
      </c>
      <c r="B13" s="499" t="s">
        <v>154</v>
      </c>
      <c r="C13" s="479"/>
      <c r="D13" s="483">
        <v>1.03</v>
      </c>
      <c r="E13" s="475" t="s">
        <v>152</v>
      </c>
      <c r="F13" s="483">
        <v>1.03</v>
      </c>
      <c r="G13" s="483">
        <v>1.03</v>
      </c>
      <c r="H13" s="483">
        <v>1.03</v>
      </c>
      <c r="I13" s="483">
        <v>1.03</v>
      </c>
      <c r="J13" s="483">
        <v>1.03</v>
      </c>
      <c r="K13" s="475" t="s">
        <v>152</v>
      </c>
      <c r="L13" s="483">
        <v>1.03</v>
      </c>
      <c r="M13" s="472" t="s">
        <v>188</v>
      </c>
      <c r="N13" s="176"/>
    </row>
    <row r="14" spans="1:14" ht="24" customHeight="1" x14ac:dyDescent="0.2">
      <c r="A14" s="496" t="s">
        <v>155</v>
      </c>
      <c r="B14" s="662" t="s">
        <v>187</v>
      </c>
      <c r="C14" s="657"/>
      <c r="D14" s="484">
        <f>'Tab. 4.2'!D4</f>
        <v>2</v>
      </c>
      <c r="E14" s="475" t="s">
        <v>152</v>
      </c>
      <c r="F14" s="484">
        <f>$D$14</f>
        <v>2</v>
      </c>
      <c r="G14" s="484">
        <f>$D$14</f>
        <v>2</v>
      </c>
      <c r="H14" s="484">
        <f>$D$14</f>
        <v>2</v>
      </c>
      <c r="I14" s="484">
        <f>$D$14</f>
        <v>2</v>
      </c>
      <c r="J14" s="484">
        <f>$D$14</f>
        <v>2</v>
      </c>
      <c r="K14" s="475" t="s">
        <v>152</v>
      </c>
      <c r="L14" s="484">
        <f>$D$14</f>
        <v>2</v>
      </c>
      <c r="M14" s="472" t="s">
        <v>186</v>
      </c>
      <c r="N14" s="176"/>
    </row>
    <row r="15" spans="1:14" ht="24" customHeight="1" x14ac:dyDescent="0.2">
      <c r="A15" s="496" t="s">
        <v>156</v>
      </c>
      <c r="B15" s="662" t="s">
        <v>180</v>
      </c>
      <c r="C15" s="657"/>
      <c r="D15" s="483">
        <f>D13*D14</f>
        <v>2.06</v>
      </c>
      <c r="E15" s="471" t="s">
        <v>152</v>
      </c>
      <c r="F15" s="483">
        <f t="shared" ref="F15:L15" si="4">F13*F14</f>
        <v>2.06</v>
      </c>
      <c r="G15" s="483">
        <f t="shared" si="4"/>
        <v>2.06</v>
      </c>
      <c r="H15" s="483">
        <f t="shared" si="4"/>
        <v>2.06</v>
      </c>
      <c r="I15" s="483">
        <f t="shared" si="4"/>
        <v>2.06</v>
      </c>
      <c r="J15" s="483">
        <f>J13*J14</f>
        <v>2.06</v>
      </c>
      <c r="K15" s="474" t="s">
        <v>152</v>
      </c>
      <c r="L15" s="483">
        <f t="shared" si="4"/>
        <v>2.06</v>
      </c>
      <c r="M15" s="472" t="s">
        <v>162</v>
      </c>
      <c r="N15" s="176"/>
    </row>
    <row r="16" spans="1:14" ht="24" customHeight="1" x14ac:dyDescent="0.2">
      <c r="A16" s="496" t="s">
        <v>64</v>
      </c>
      <c r="B16" s="662" t="s">
        <v>185</v>
      </c>
      <c r="C16" s="657"/>
      <c r="D16" s="484">
        <f>'Tab. 4.2'!C4</f>
        <v>7</v>
      </c>
      <c r="E16" s="471" t="s">
        <v>152</v>
      </c>
      <c r="F16" s="484">
        <f>$D$16</f>
        <v>7</v>
      </c>
      <c r="G16" s="484">
        <f>$D$16</f>
        <v>7</v>
      </c>
      <c r="H16" s="484">
        <f>$D$16</f>
        <v>7</v>
      </c>
      <c r="I16" s="484">
        <f>$D$16</f>
        <v>7</v>
      </c>
      <c r="J16" s="484">
        <f>$D$16</f>
        <v>7</v>
      </c>
      <c r="K16" s="474" t="s">
        <v>152</v>
      </c>
      <c r="L16" s="484">
        <f>$D$16</f>
        <v>7</v>
      </c>
      <c r="M16" s="472" t="s">
        <v>186</v>
      </c>
      <c r="N16" s="176"/>
    </row>
    <row r="17" spans="1:14" ht="24" customHeight="1" x14ac:dyDescent="0.2">
      <c r="A17" s="496" t="s">
        <v>157</v>
      </c>
      <c r="B17" s="662" t="s">
        <v>181</v>
      </c>
      <c r="C17" s="657"/>
      <c r="D17" s="484">
        <f>D16/60*10</f>
        <v>1.1666666666666667</v>
      </c>
      <c r="E17" s="471" t="s">
        <v>152</v>
      </c>
      <c r="F17" s="484">
        <f t="shared" ref="F17:L17" si="5">F16/60*10</f>
        <v>1.1666666666666667</v>
      </c>
      <c r="G17" s="484">
        <f t="shared" si="5"/>
        <v>1.1666666666666667</v>
      </c>
      <c r="H17" s="484">
        <f t="shared" si="5"/>
        <v>1.1666666666666667</v>
      </c>
      <c r="I17" s="484">
        <f t="shared" si="5"/>
        <v>1.1666666666666667</v>
      </c>
      <c r="J17" s="484">
        <f>J16/60*10</f>
        <v>1.1666666666666667</v>
      </c>
      <c r="K17" s="474" t="s">
        <v>152</v>
      </c>
      <c r="L17" s="484">
        <f t="shared" si="5"/>
        <v>1.1666666666666667</v>
      </c>
      <c r="M17" s="472" t="s">
        <v>163</v>
      </c>
      <c r="N17" s="176"/>
    </row>
    <row r="18" spans="1:14" s="177" customFormat="1" ht="13.35" customHeight="1" x14ac:dyDescent="0.2">
      <c r="A18" s="497"/>
      <c r="B18" s="505"/>
      <c r="C18" s="506"/>
      <c r="D18" s="673" t="s">
        <v>184</v>
      </c>
      <c r="E18" s="674"/>
      <c r="F18" s="674"/>
      <c r="G18" s="675"/>
      <c r="H18" s="656" t="s">
        <v>172</v>
      </c>
      <c r="I18" s="657"/>
      <c r="J18" s="657"/>
      <c r="K18" s="657"/>
      <c r="L18" s="657"/>
      <c r="M18" s="472" t="s">
        <v>183</v>
      </c>
      <c r="N18" s="184"/>
    </row>
    <row r="19" spans="1:14" s="178" customFormat="1" ht="24" customHeight="1" x14ac:dyDescent="0.2">
      <c r="A19" s="496" t="s">
        <v>158</v>
      </c>
      <c r="B19" s="662" t="s">
        <v>182</v>
      </c>
      <c r="C19" s="657"/>
      <c r="D19" s="484">
        <f>D17*1.5</f>
        <v>1.75</v>
      </c>
      <c r="E19" s="471" t="s">
        <v>152</v>
      </c>
      <c r="F19" s="484">
        <f t="shared" ref="F19:L19" si="6">F17*1.5</f>
        <v>1.75</v>
      </c>
      <c r="G19" s="484">
        <f t="shared" si="6"/>
        <v>1.75</v>
      </c>
      <c r="H19" s="484">
        <f t="shared" si="6"/>
        <v>1.75</v>
      </c>
      <c r="I19" s="484">
        <f t="shared" si="6"/>
        <v>1.75</v>
      </c>
      <c r="J19" s="484">
        <f>J17*1.5</f>
        <v>1.75</v>
      </c>
      <c r="K19" s="474" t="s">
        <v>152</v>
      </c>
      <c r="L19" s="484">
        <f t="shared" si="6"/>
        <v>1.75</v>
      </c>
      <c r="M19" s="472" t="s">
        <v>164</v>
      </c>
      <c r="N19" s="183"/>
    </row>
    <row r="20" spans="1:14" ht="24" customHeight="1" x14ac:dyDescent="0.2">
      <c r="A20" s="496" t="s">
        <v>159</v>
      </c>
      <c r="B20" s="658" t="s">
        <v>299</v>
      </c>
      <c r="C20" s="667"/>
      <c r="D20" s="485">
        <f>D22</f>
        <v>123.56756756756755</v>
      </c>
      <c r="E20" s="471" t="s">
        <v>152</v>
      </c>
      <c r="F20" s="485">
        <f>F22</f>
        <v>24.53891503815397</v>
      </c>
      <c r="G20" s="485">
        <f>G22</f>
        <v>22.212494898329652</v>
      </c>
      <c r="H20" s="485">
        <f>H21</f>
        <v>16.847311150502065</v>
      </c>
      <c r="I20" s="485">
        <f>I21</f>
        <v>16.095883234343386</v>
      </c>
      <c r="J20" s="485">
        <f>J21</f>
        <v>15.769444770581391</v>
      </c>
      <c r="K20" s="474" t="s">
        <v>152</v>
      </c>
      <c r="L20" s="486">
        <f>L9*L11*(L15+L17)</f>
        <v>9.7531486146095716</v>
      </c>
      <c r="M20" s="472" t="s">
        <v>341</v>
      </c>
      <c r="N20" s="176"/>
    </row>
    <row r="21" spans="1:14" ht="24" customHeight="1" x14ac:dyDescent="0.2">
      <c r="A21" s="496" t="s">
        <v>161</v>
      </c>
      <c r="B21" s="662" t="s">
        <v>297</v>
      </c>
      <c r="C21" s="657"/>
      <c r="D21" s="487" t="s">
        <v>169</v>
      </c>
      <c r="E21" s="488" t="s">
        <v>152</v>
      </c>
      <c r="F21" s="489" t="s">
        <v>169</v>
      </c>
      <c r="G21" s="489" t="s">
        <v>169</v>
      </c>
      <c r="H21" s="486">
        <f>H9*H11*(H15+H17)</f>
        <v>16.847311150502065</v>
      </c>
      <c r="I21" s="486">
        <f>I9*I11*(I15+I17)</f>
        <v>16.095883234343386</v>
      </c>
      <c r="J21" s="486">
        <f>J9*J11*(J15+J17)</f>
        <v>15.769444770581391</v>
      </c>
      <c r="K21" s="474" t="s">
        <v>152</v>
      </c>
      <c r="L21" s="486">
        <f>L9*L11*(L15+L17)</f>
        <v>9.7531486146095716</v>
      </c>
      <c r="M21" s="472" t="s">
        <v>165</v>
      </c>
      <c r="N21" s="176"/>
    </row>
    <row r="22" spans="1:14" ht="24" customHeight="1" x14ac:dyDescent="0.2">
      <c r="A22" s="496" t="s">
        <v>174</v>
      </c>
      <c r="B22" s="662" t="s">
        <v>298</v>
      </c>
      <c r="C22" s="657"/>
      <c r="D22" s="486">
        <f>D9*D11*(D15+D19)</f>
        <v>123.56756756756755</v>
      </c>
      <c r="E22" s="488" t="s">
        <v>152</v>
      </c>
      <c r="F22" s="486">
        <f>F9*F11*(F15+F19)</f>
        <v>24.53891503815397</v>
      </c>
      <c r="G22" s="486">
        <f>G9*G11*(G15+G19)</f>
        <v>22.212494898329652</v>
      </c>
      <c r="H22" s="487" t="s">
        <v>169</v>
      </c>
      <c r="I22" s="487" t="s">
        <v>169</v>
      </c>
      <c r="J22" s="489" t="s">
        <v>169</v>
      </c>
      <c r="K22" s="474" t="s">
        <v>152</v>
      </c>
      <c r="L22" s="489" t="s">
        <v>169</v>
      </c>
      <c r="M22" s="472" t="s">
        <v>166</v>
      </c>
      <c r="N22" s="176"/>
    </row>
    <row r="23" spans="1:14" ht="24" customHeight="1" x14ac:dyDescent="0.2">
      <c r="A23" s="496" t="s">
        <v>98</v>
      </c>
      <c r="B23" s="658" t="s">
        <v>300</v>
      </c>
      <c r="C23" s="667"/>
      <c r="D23" s="486">
        <f>D25</f>
        <v>221.3513513513513</v>
      </c>
      <c r="E23" s="488" t="s">
        <v>152</v>
      </c>
      <c r="F23" s="486">
        <f>F25</f>
        <v>43.95750528488211</v>
      </c>
      <c r="G23" s="486">
        <f>G25</f>
        <v>39.790099128897609</v>
      </c>
      <c r="H23" s="485">
        <f>H24</f>
        <v>23.756797231854673</v>
      </c>
      <c r="I23" s="485">
        <f>I24</f>
        <v>22.697190717849928</v>
      </c>
      <c r="J23" s="485">
        <f>J24</f>
        <v>22.236872016367357</v>
      </c>
      <c r="K23" s="485" t="str">
        <f>K24</f>
        <v>…</v>
      </c>
      <c r="L23" s="485">
        <f>L24</f>
        <v>13.753148614609573</v>
      </c>
      <c r="M23" s="472" t="s">
        <v>342</v>
      </c>
      <c r="N23" s="176"/>
    </row>
    <row r="24" spans="1:14" ht="24" customHeight="1" x14ac:dyDescent="0.2">
      <c r="A24" s="496" t="s">
        <v>168</v>
      </c>
      <c r="B24" s="662" t="s">
        <v>301</v>
      </c>
      <c r="C24" s="657"/>
      <c r="D24" s="487" t="s">
        <v>169</v>
      </c>
      <c r="E24" s="488" t="s">
        <v>152</v>
      </c>
      <c r="F24" s="489" t="s">
        <v>169</v>
      </c>
      <c r="G24" s="489" t="s">
        <v>169</v>
      </c>
      <c r="H24" s="486">
        <f>H8*3/4*H11*H17*130%</f>
        <v>23.756797231854673</v>
      </c>
      <c r="I24" s="486">
        <f>I8*3/4*I11*I17*130%</f>
        <v>22.697190717849928</v>
      </c>
      <c r="J24" s="486">
        <f>J8*3/4*J11*J17*130%</f>
        <v>22.236872016367357</v>
      </c>
      <c r="K24" s="474" t="s">
        <v>152</v>
      </c>
      <c r="L24" s="486">
        <f>L8*3/4*L11*L17*130%</f>
        <v>13.753148614609573</v>
      </c>
      <c r="M24" s="472" t="s">
        <v>194</v>
      </c>
      <c r="N24" s="176"/>
    </row>
    <row r="25" spans="1:14" ht="24" customHeight="1" x14ac:dyDescent="0.2">
      <c r="A25" s="496" t="s">
        <v>175</v>
      </c>
      <c r="B25" s="662" t="s">
        <v>302</v>
      </c>
      <c r="C25" s="657"/>
      <c r="D25" s="486">
        <f>D8*3/4*D11*D19*130%</f>
        <v>221.3513513513513</v>
      </c>
      <c r="E25" s="488" t="s">
        <v>152</v>
      </c>
      <c r="F25" s="486">
        <f>F8*3/4*F11*F19*130%</f>
        <v>43.95750528488211</v>
      </c>
      <c r="G25" s="486">
        <f>G8*3/4*G11*G19*130%</f>
        <v>39.790099128897609</v>
      </c>
      <c r="H25" s="490" t="s">
        <v>169</v>
      </c>
      <c r="I25" s="490" t="s">
        <v>169</v>
      </c>
      <c r="J25" s="489" t="s">
        <v>169</v>
      </c>
      <c r="K25" s="474" t="s">
        <v>152</v>
      </c>
      <c r="L25" s="489" t="s">
        <v>169</v>
      </c>
      <c r="M25" s="472" t="s">
        <v>195</v>
      </c>
      <c r="N25" s="176"/>
    </row>
    <row r="26" spans="1:14" ht="24" customHeight="1" x14ac:dyDescent="0.2">
      <c r="A26" s="496" t="s">
        <v>170</v>
      </c>
      <c r="B26" s="658" t="s">
        <v>303</v>
      </c>
      <c r="C26" s="657"/>
      <c r="D26" s="486">
        <f>D5*D11</f>
        <v>0</v>
      </c>
      <c r="E26" s="488" t="s">
        <v>152</v>
      </c>
      <c r="F26" s="486">
        <f>F5*F11</f>
        <v>73.159318820700179</v>
      </c>
      <c r="G26" s="486">
        <f>G5*G11</f>
        <v>77.107709719339269</v>
      </c>
      <c r="H26" s="486">
        <f>H5*H11</f>
        <v>81.044254823378239</v>
      </c>
      <c r="I26" s="486">
        <f>I5*I11</f>
        <v>85.047562648516148</v>
      </c>
      <c r="J26" s="486">
        <f>J5*J11</f>
        <v>89.075189416176016</v>
      </c>
      <c r="K26" s="474" t="s">
        <v>152</v>
      </c>
      <c r="L26" s="486">
        <f>L5*L11</f>
        <v>181.36020151133502</v>
      </c>
      <c r="M26" s="472" t="s">
        <v>171</v>
      </c>
      <c r="N26" s="176"/>
    </row>
    <row r="27" spans="1:14" ht="24" customHeight="1" x14ac:dyDescent="0.2">
      <c r="A27" s="498" t="s">
        <v>173</v>
      </c>
      <c r="B27" s="665" t="s">
        <v>304</v>
      </c>
      <c r="C27" s="666"/>
      <c r="D27" s="491">
        <f>D20+D23+D26</f>
        <v>344.91891891891885</v>
      </c>
      <c r="E27" s="492" t="s">
        <v>152</v>
      </c>
      <c r="F27" s="491">
        <f>F20+F23+F26</f>
        <v>141.65573914373624</v>
      </c>
      <c r="G27" s="491">
        <f>G20+G23+G26</f>
        <v>139.11030374656653</v>
      </c>
      <c r="H27" s="491">
        <f>H20+H23+H26</f>
        <v>121.64836320573498</v>
      </c>
      <c r="I27" s="491">
        <f>I20+I23+I26</f>
        <v>123.84063660070946</v>
      </c>
      <c r="J27" s="491">
        <f>J20+J23+J26</f>
        <v>127.08150620312476</v>
      </c>
      <c r="K27" s="493" t="s">
        <v>152</v>
      </c>
      <c r="L27" s="491">
        <f>L20+L23+L26</f>
        <v>204.86649874055416</v>
      </c>
      <c r="M27" s="494" t="s">
        <v>176</v>
      </c>
      <c r="N27" s="176"/>
    </row>
    <row r="28" spans="1:14" x14ac:dyDescent="0.2">
      <c r="A28" s="180"/>
      <c r="B28" s="306"/>
      <c r="C28" s="183"/>
      <c r="D28" s="178"/>
      <c r="E28" s="179"/>
      <c r="F28" s="178"/>
      <c r="G28" s="178"/>
      <c r="H28" s="178"/>
      <c r="I28" s="178"/>
      <c r="J28" s="178"/>
      <c r="K28" s="178"/>
      <c r="L28" s="178"/>
      <c r="M28" s="189"/>
    </row>
    <row r="29" spans="1:14" x14ac:dyDescent="0.2">
      <c r="E29" s="172"/>
    </row>
    <row r="30" spans="1:14" x14ac:dyDescent="0.2">
      <c r="E30" s="172"/>
    </row>
    <row r="31" spans="1:14" x14ac:dyDescent="0.2">
      <c r="E31" s="172" t="s">
        <v>152</v>
      </c>
    </row>
    <row r="32" spans="1:14" x14ac:dyDescent="0.2">
      <c r="E32" s="172" t="s">
        <v>152</v>
      </c>
    </row>
    <row r="33" spans="5:5" x14ac:dyDescent="0.2">
      <c r="E33" s="172" t="s">
        <v>152</v>
      </c>
    </row>
  </sheetData>
  <mergeCells count="22">
    <mergeCell ref="A4:C4"/>
    <mergeCell ref="B8:C8"/>
    <mergeCell ref="D18:G18"/>
    <mergeCell ref="B19:C19"/>
    <mergeCell ref="B20:C20"/>
    <mergeCell ref="B26:C26"/>
    <mergeCell ref="B27:C27"/>
    <mergeCell ref="B25:C25"/>
    <mergeCell ref="B21:C21"/>
    <mergeCell ref="B23:C23"/>
    <mergeCell ref="B22:C22"/>
    <mergeCell ref="B24:C24"/>
    <mergeCell ref="H18:L18"/>
    <mergeCell ref="B5:C5"/>
    <mergeCell ref="B7:C7"/>
    <mergeCell ref="B15:C15"/>
    <mergeCell ref="B14:C14"/>
    <mergeCell ref="B6:C6"/>
    <mergeCell ref="B10:C10"/>
    <mergeCell ref="B12:C12"/>
    <mergeCell ref="B16:C16"/>
    <mergeCell ref="B17:C17"/>
  </mergeCells>
  <phoneticPr fontId="0" type="noConversion"/>
  <pageMargins left="0.78740157499999996" right="0.78740157499999996" top="0.984251969" bottom="0.984251969" header="0.4921259845" footer="0.4921259845"/>
  <pageSetup paperSize="9" orientation="portrait" r:id="rId1"/>
  <headerFooter alignWithMargins="0"/>
  <ignoredErrors>
    <ignoredError sqref="A16 A7 D4:L4 G10:I10 L10:IV10 A10 C10:D10 A5 A13 A20 A23 A26:A2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sqref="A1:L12"/>
    </sheetView>
  </sheetViews>
  <sheetFormatPr baseColWidth="10" defaultColWidth="11.5" defaultRowHeight="12.75" x14ac:dyDescent="0.2"/>
  <cols>
    <col min="1" max="1" width="20.1640625" style="90" customWidth="1"/>
    <col min="2" max="2" width="8.5" style="90" customWidth="1"/>
    <col min="3" max="12" width="7.83203125" style="92" customWidth="1"/>
    <col min="13" max="16384" width="11.5" style="90"/>
  </cols>
  <sheetData>
    <row r="1" spans="1:12" s="91" customFormat="1" ht="29.1" customHeight="1" thickBot="1" x14ac:dyDescent="0.25">
      <c r="A1" s="680" t="s">
        <v>630</v>
      </c>
      <c r="B1" s="681"/>
      <c r="C1" s="678" t="s">
        <v>103</v>
      </c>
      <c r="D1" s="678"/>
      <c r="E1" s="678"/>
      <c r="F1" s="678"/>
      <c r="G1" s="678"/>
      <c r="H1" s="678"/>
      <c r="I1" s="678"/>
      <c r="J1" s="678"/>
      <c r="K1" s="678"/>
      <c r="L1" s="679"/>
    </row>
    <row r="2" spans="1:12" s="91" customFormat="1" ht="20.100000000000001" customHeight="1" thickBot="1" x14ac:dyDescent="0.25">
      <c r="A2" s="676"/>
      <c r="B2" s="682"/>
      <c r="C2" s="538">
        <v>1</v>
      </c>
      <c r="D2" s="538">
        <v>2</v>
      </c>
      <c r="E2" s="538">
        <v>3</v>
      </c>
      <c r="F2" s="538">
        <v>4</v>
      </c>
      <c r="G2" s="538">
        <v>5</v>
      </c>
      <c r="H2" s="538">
        <v>6</v>
      </c>
      <c r="I2" s="538">
        <v>7</v>
      </c>
      <c r="J2" s="538">
        <v>8</v>
      </c>
      <c r="K2" s="538">
        <v>9</v>
      </c>
      <c r="L2" s="539">
        <v>10</v>
      </c>
    </row>
    <row r="3" spans="1:12" s="91" customFormat="1" ht="20.100000000000001" customHeight="1" thickBot="1" x14ac:dyDescent="0.25">
      <c r="A3" s="676" t="s">
        <v>102</v>
      </c>
      <c r="B3" s="538">
        <v>1</v>
      </c>
      <c r="C3" s="540" t="s">
        <v>53</v>
      </c>
      <c r="D3" s="540">
        <v>180</v>
      </c>
      <c r="E3" s="540">
        <v>200</v>
      </c>
      <c r="F3" s="540">
        <v>350</v>
      </c>
      <c r="G3" s="540">
        <v>650</v>
      </c>
      <c r="H3" s="540">
        <v>900</v>
      </c>
      <c r="I3" s="541">
        <v>1100</v>
      </c>
      <c r="J3" s="541">
        <v>1200</v>
      </c>
      <c r="K3" s="541">
        <v>1400</v>
      </c>
      <c r="L3" s="542"/>
    </row>
    <row r="4" spans="1:12" s="91" customFormat="1" ht="20.100000000000001" customHeight="1" thickBot="1" x14ac:dyDescent="0.25">
      <c r="A4" s="676"/>
      <c r="B4" s="538">
        <v>2</v>
      </c>
      <c r="C4" s="540" t="s">
        <v>54</v>
      </c>
      <c r="D4" s="540">
        <v>150</v>
      </c>
      <c r="E4" s="540">
        <v>180</v>
      </c>
      <c r="F4" s="540">
        <v>200</v>
      </c>
      <c r="G4" s="540">
        <v>350</v>
      </c>
      <c r="H4" s="540">
        <v>650</v>
      </c>
      <c r="I4" s="540">
        <v>900</v>
      </c>
      <c r="J4" s="541">
        <v>1100</v>
      </c>
      <c r="K4" s="541">
        <v>1200</v>
      </c>
      <c r="L4" s="543">
        <v>1400</v>
      </c>
    </row>
    <row r="5" spans="1:12" s="91" customFormat="1" ht="20.100000000000001" customHeight="1" thickBot="1" x14ac:dyDescent="0.25">
      <c r="A5" s="676"/>
      <c r="B5" s="538">
        <v>3</v>
      </c>
      <c r="C5" s="544"/>
      <c r="D5" s="540" t="s">
        <v>54</v>
      </c>
      <c r="E5" s="540">
        <v>150</v>
      </c>
      <c r="F5" s="540">
        <v>180</v>
      </c>
      <c r="G5" s="540">
        <v>200</v>
      </c>
      <c r="H5" s="540">
        <v>350</v>
      </c>
      <c r="I5" s="540">
        <v>650</v>
      </c>
      <c r="J5" s="540">
        <v>900</v>
      </c>
      <c r="K5" s="541">
        <v>1100</v>
      </c>
      <c r="L5" s="543">
        <v>1200</v>
      </c>
    </row>
    <row r="6" spans="1:12" s="91" customFormat="1" ht="20.100000000000001" customHeight="1" thickBot="1" x14ac:dyDescent="0.25">
      <c r="A6" s="676"/>
      <c r="B6" s="538">
        <v>4</v>
      </c>
      <c r="C6" s="544"/>
      <c r="D6" s="544"/>
      <c r="E6" s="540" t="s">
        <v>54</v>
      </c>
      <c r="F6" s="540">
        <v>150</v>
      </c>
      <c r="G6" s="540">
        <v>180</v>
      </c>
      <c r="H6" s="540">
        <v>200</v>
      </c>
      <c r="I6" s="540">
        <v>350</v>
      </c>
      <c r="J6" s="540">
        <v>650</v>
      </c>
      <c r="K6" s="540">
        <v>900</v>
      </c>
      <c r="L6" s="543">
        <v>1100</v>
      </c>
    </row>
    <row r="7" spans="1:12" s="91" customFormat="1" ht="20.100000000000001" customHeight="1" thickBot="1" x14ac:dyDescent="0.25">
      <c r="A7" s="676"/>
      <c r="B7" s="538">
        <v>5</v>
      </c>
      <c r="C7" s="544"/>
      <c r="D7" s="544"/>
      <c r="E7" s="544"/>
      <c r="F7" s="540" t="s">
        <v>54</v>
      </c>
      <c r="G7" s="540">
        <v>150</v>
      </c>
      <c r="H7" s="540">
        <v>180</v>
      </c>
      <c r="I7" s="540">
        <v>200</v>
      </c>
      <c r="J7" s="540">
        <v>350</v>
      </c>
      <c r="K7" s="540">
        <v>650</v>
      </c>
      <c r="L7" s="545">
        <v>900</v>
      </c>
    </row>
    <row r="8" spans="1:12" s="91" customFormat="1" ht="20.100000000000001" customHeight="1" thickBot="1" x14ac:dyDescent="0.25">
      <c r="A8" s="676"/>
      <c r="B8" s="538">
        <v>6</v>
      </c>
      <c r="C8" s="544"/>
      <c r="D8" s="544"/>
      <c r="E8" s="544"/>
      <c r="F8" s="544"/>
      <c r="G8" s="540" t="s">
        <v>54</v>
      </c>
      <c r="H8" s="540">
        <v>150</v>
      </c>
      <c r="I8" s="540">
        <v>180</v>
      </c>
      <c r="J8" s="540">
        <v>200</v>
      </c>
      <c r="K8" s="540">
        <v>350</v>
      </c>
      <c r="L8" s="545">
        <v>650</v>
      </c>
    </row>
    <row r="9" spans="1:12" s="91" customFormat="1" ht="20.100000000000001" customHeight="1" thickBot="1" x14ac:dyDescent="0.25">
      <c r="A9" s="676"/>
      <c r="B9" s="538">
        <v>7</v>
      </c>
      <c r="C9" s="544"/>
      <c r="D9" s="544"/>
      <c r="E9" s="544"/>
      <c r="F9" s="544"/>
      <c r="G9" s="544"/>
      <c r="H9" s="540" t="s">
        <v>54</v>
      </c>
      <c r="I9" s="540">
        <v>150</v>
      </c>
      <c r="J9" s="540">
        <v>180</v>
      </c>
      <c r="K9" s="540">
        <v>200</v>
      </c>
      <c r="L9" s="545">
        <v>350</v>
      </c>
    </row>
    <row r="10" spans="1:12" s="91" customFormat="1" ht="20.100000000000001" customHeight="1" thickBot="1" x14ac:dyDescent="0.25">
      <c r="A10" s="676"/>
      <c r="B10" s="538">
        <v>8</v>
      </c>
      <c r="C10" s="544"/>
      <c r="D10" s="544"/>
      <c r="E10" s="544"/>
      <c r="F10" s="544"/>
      <c r="G10" s="544"/>
      <c r="H10" s="544"/>
      <c r="I10" s="540" t="s">
        <v>54</v>
      </c>
      <c r="J10" s="540">
        <v>150</v>
      </c>
      <c r="K10" s="540">
        <v>180</v>
      </c>
      <c r="L10" s="545">
        <v>200</v>
      </c>
    </row>
    <row r="11" spans="1:12" s="91" customFormat="1" ht="20.100000000000001" customHeight="1" thickBot="1" x14ac:dyDescent="0.25">
      <c r="A11" s="676"/>
      <c r="B11" s="538">
        <v>9</v>
      </c>
      <c r="C11" s="544"/>
      <c r="D11" s="544"/>
      <c r="E11" s="544"/>
      <c r="F11" s="544"/>
      <c r="G11" s="544"/>
      <c r="H11" s="544"/>
      <c r="I11" s="544"/>
      <c r="J11" s="540" t="s">
        <v>54</v>
      </c>
      <c r="K11" s="540">
        <v>150</v>
      </c>
      <c r="L11" s="545">
        <v>180</v>
      </c>
    </row>
    <row r="12" spans="1:12" s="91" customFormat="1" ht="20.100000000000001" customHeight="1" thickBot="1" x14ac:dyDescent="0.25">
      <c r="A12" s="677"/>
      <c r="B12" s="546">
        <v>10</v>
      </c>
      <c r="C12" s="547"/>
      <c r="D12" s="547"/>
      <c r="E12" s="547"/>
      <c r="F12" s="547"/>
      <c r="G12" s="547"/>
      <c r="H12" s="547"/>
      <c r="I12" s="547"/>
      <c r="J12" s="547"/>
      <c r="K12" s="548" t="s">
        <v>54</v>
      </c>
      <c r="L12" s="549">
        <v>150</v>
      </c>
    </row>
    <row r="13" spans="1:12" ht="76.5" x14ac:dyDescent="0.2">
      <c r="A13" s="309" t="s">
        <v>578</v>
      </c>
    </row>
  </sheetData>
  <mergeCells count="3">
    <mergeCell ref="A3:A12"/>
    <mergeCell ref="C1:L1"/>
    <mergeCell ref="A1:B2"/>
  </mergeCells>
  <phoneticPr fontId="5" type="noConversion"/>
  <pageMargins left="0.78740157499999996" right="0.78740157499999996" top="0.984251969" bottom="0.984251969" header="0.4921259845" footer="0.4921259845"/>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election activeCell="A4" sqref="A4:B13"/>
    </sheetView>
  </sheetViews>
  <sheetFormatPr baseColWidth="10" defaultRowHeight="11.25" x14ac:dyDescent="0.2"/>
  <cols>
    <col min="1" max="2" width="10.1640625" customWidth="1"/>
    <col min="3" max="4" width="17.83203125" customWidth="1"/>
  </cols>
  <sheetData>
    <row r="1" spans="1:4" s="310" customFormat="1" ht="18" customHeight="1" x14ac:dyDescent="0.2">
      <c r="A1" s="531" t="s">
        <v>61</v>
      </c>
      <c r="B1" s="532" t="s">
        <v>62</v>
      </c>
      <c r="C1" s="532" t="s">
        <v>63</v>
      </c>
      <c r="D1" s="533" t="s">
        <v>64</v>
      </c>
    </row>
    <row r="2" spans="1:4" s="167" customFormat="1" ht="54" customHeight="1" x14ac:dyDescent="0.2">
      <c r="A2" s="534" t="s">
        <v>628</v>
      </c>
      <c r="B2" s="535" t="s">
        <v>629</v>
      </c>
      <c r="C2" s="535" t="s">
        <v>142</v>
      </c>
      <c r="D2" s="536" t="s">
        <v>141</v>
      </c>
    </row>
    <row r="3" spans="1:4" s="167" customFormat="1" ht="41.45" customHeight="1" x14ac:dyDescent="0.2">
      <c r="A3" s="537"/>
      <c r="B3" s="535"/>
      <c r="C3" s="535" t="s">
        <v>143</v>
      </c>
      <c r="D3" s="536" t="s">
        <v>145</v>
      </c>
    </row>
    <row r="4" spans="1:4" s="2" customFormat="1" ht="18.600000000000001" customHeight="1" x14ac:dyDescent="0.2">
      <c r="A4" s="588">
        <v>1</v>
      </c>
      <c r="B4" s="589">
        <v>0</v>
      </c>
      <c r="C4" s="584">
        <v>7</v>
      </c>
      <c r="D4" s="585">
        <v>2</v>
      </c>
    </row>
    <row r="5" spans="1:4" s="2" customFormat="1" ht="18.600000000000001" customHeight="1" x14ac:dyDescent="0.2">
      <c r="A5" s="588">
        <v>2</v>
      </c>
      <c r="B5" s="589">
        <v>0.03</v>
      </c>
      <c r="C5" s="584">
        <v>7.5</v>
      </c>
      <c r="D5" s="585">
        <v>1.8</v>
      </c>
    </row>
    <row r="6" spans="1:4" s="2" customFormat="1" ht="18.600000000000001" customHeight="1" x14ac:dyDescent="0.2">
      <c r="A6" s="588">
        <v>3</v>
      </c>
      <c r="B6" s="589">
        <v>0.05</v>
      </c>
      <c r="C6" s="584">
        <v>8</v>
      </c>
      <c r="D6" s="585">
        <v>1.6</v>
      </c>
    </row>
    <row r="7" spans="1:4" s="2" customFormat="1" ht="18.600000000000001" customHeight="1" x14ac:dyDescent="0.2">
      <c r="A7" s="588">
        <v>4</v>
      </c>
      <c r="B7" s="589">
        <v>7.0000000000000007E-2</v>
      </c>
      <c r="C7" s="584">
        <v>8.5</v>
      </c>
      <c r="D7" s="585">
        <v>1.4</v>
      </c>
    </row>
    <row r="8" spans="1:4" s="2" customFormat="1" ht="18.600000000000001" customHeight="1" x14ac:dyDescent="0.2">
      <c r="A8" s="588">
        <v>5</v>
      </c>
      <c r="B8" s="589">
        <v>0.09</v>
      </c>
      <c r="C8" s="584">
        <v>9</v>
      </c>
      <c r="D8" s="585">
        <v>1.2</v>
      </c>
    </row>
    <row r="9" spans="1:4" s="2" customFormat="1" ht="18.600000000000001" customHeight="1" x14ac:dyDescent="0.2">
      <c r="A9" s="588">
        <v>6</v>
      </c>
      <c r="B9" s="590">
        <v>0.05</v>
      </c>
      <c r="C9" s="584">
        <v>9.5</v>
      </c>
      <c r="D9" s="585">
        <v>1.1000000000000001</v>
      </c>
    </row>
    <row r="10" spans="1:4" s="2" customFormat="1" ht="18.600000000000001" customHeight="1" x14ac:dyDescent="0.2">
      <c r="A10" s="588">
        <v>7</v>
      </c>
      <c r="B10" s="589">
        <v>0.1</v>
      </c>
      <c r="C10" s="584">
        <v>10</v>
      </c>
      <c r="D10" s="585">
        <v>1</v>
      </c>
    </row>
    <row r="11" spans="1:4" s="2" customFormat="1" ht="18.600000000000001" customHeight="1" x14ac:dyDescent="0.2">
      <c r="A11" s="588">
        <v>8</v>
      </c>
      <c r="B11" s="590">
        <v>0.08</v>
      </c>
      <c r="C11" s="584">
        <v>10.5</v>
      </c>
      <c r="D11" s="585">
        <v>1.1000000000000001</v>
      </c>
    </row>
    <row r="12" spans="1:4" s="2" customFormat="1" ht="18.600000000000001" customHeight="1" x14ac:dyDescent="0.2">
      <c r="A12" s="588">
        <v>9</v>
      </c>
      <c r="B12" s="589">
        <v>0.12</v>
      </c>
      <c r="C12" s="584">
        <v>11</v>
      </c>
      <c r="D12" s="585">
        <v>1.2</v>
      </c>
    </row>
    <row r="13" spans="1:4" s="2" customFormat="1" ht="18.600000000000001" customHeight="1" x14ac:dyDescent="0.2">
      <c r="A13" s="591">
        <v>10</v>
      </c>
      <c r="B13" s="592">
        <v>0.14000000000000001</v>
      </c>
      <c r="C13" s="586">
        <v>11.5</v>
      </c>
      <c r="D13" s="587">
        <v>1.3</v>
      </c>
    </row>
  </sheetData>
  <phoneticPr fontId="0" type="noConversion"/>
  <pageMargins left="0.78740157499999996" right="0.78740157499999996" top="0.984251969" bottom="0.984251969" header="0.4921259845" footer="0.4921259845"/>
  <pageSetup paperSize="9" orientation="portrait" r:id="rId1"/>
  <headerFooter alignWithMargins="0"/>
  <ignoredErrors>
    <ignoredError sqref="A1:D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election sqref="A1:G10"/>
    </sheetView>
  </sheetViews>
  <sheetFormatPr baseColWidth="10" defaultColWidth="13.5" defaultRowHeight="12.75" x14ac:dyDescent="0.2"/>
  <cols>
    <col min="1" max="1" width="12.5" style="312" customWidth="1"/>
    <col min="2" max="2" width="10" style="45" customWidth="1"/>
    <col min="3" max="3" width="10" style="46" customWidth="1"/>
    <col min="4" max="5" width="10" style="48" customWidth="1"/>
    <col min="6" max="6" width="10" style="44" customWidth="1"/>
    <col min="7" max="7" width="23.5" style="45" customWidth="1"/>
    <col min="8" max="16384" width="13.5" style="45"/>
  </cols>
  <sheetData>
    <row r="1" spans="1:9" s="32" customFormat="1" ht="29.1" customHeight="1" x14ac:dyDescent="0.2">
      <c r="A1" s="507"/>
      <c r="B1" s="508"/>
      <c r="C1" s="683" t="s">
        <v>305</v>
      </c>
      <c r="D1" s="683"/>
      <c r="E1" s="683"/>
      <c r="F1" s="683"/>
      <c r="G1" s="508"/>
      <c r="H1" s="93"/>
      <c r="I1" s="31"/>
    </row>
    <row r="2" spans="1:9" s="32" customFormat="1" ht="20.100000000000001" customHeight="1" x14ac:dyDescent="0.2">
      <c r="A2" s="507"/>
      <c r="B2" s="508"/>
      <c r="C2" s="509">
        <v>0</v>
      </c>
      <c r="D2" s="509">
        <v>0.2</v>
      </c>
      <c r="E2" s="509">
        <v>0.4</v>
      </c>
      <c r="F2" s="509">
        <v>0.6</v>
      </c>
      <c r="G2" s="508"/>
      <c r="H2" s="93"/>
      <c r="I2" s="31"/>
    </row>
    <row r="3" spans="1:9" s="34" customFormat="1" ht="20.100000000000001" customHeight="1" x14ac:dyDescent="0.2">
      <c r="A3" s="683" t="s">
        <v>579</v>
      </c>
      <c r="B3" s="510">
        <v>0</v>
      </c>
      <c r="C3" s="511">
        <f t="shared" ref="C3:F10" si="0">(EXP(-C$2/0.2)+1-EXP(-$B3/6))*6/2/100</f>
        <v>0.03</v>
      </c>
      <c r="D3" s="511">
        <f t="shared" si="0"/>
        <v>1.103638323514327E-2</v>
      </c>
      <c r="E3" s="511">
        <f t="shared" si="0"/>
        <v>4.0600584970983842E-3</v>
      </c>
      <c r="F3" s="511">
        <f t="shared" si="0"/>
        <v>1.4936120510359219E-3</v>
      </c>
      <c r="G3" s="683" t="s">
        <v>198</v>
      </c>
      <c r="H3" s="93"/>
      <c r="I3" s="33"/>
    </row>
    <row r="4" spans="1:9" s="36" customFormat="1" ht="20.100000000000001" customHeight="1" x14ac:dyDescent="0.2">
      <c r="A4" s="684"/>
      <c r="B4" s="510">
        <v>0.5</v>
      </c>
      <c r="C4" s="511">
        <f t="shared" si="0"/>
        <v>3.2398667561120302E-2</v>
      </c>
      <c r="D4" s="511">
        <f t="shared" si="0"/>
        <v>1.3435050796263569E-2</v>
      </c>
      <c r="E4" s="511">
        <f t="shared" si="0"/>
        <v>6.4587260582186857E-3</v>
      </c>
      <c r="F4" s="511">
        <f t="shared" si="0"/>
        <v>3.8922796121562231E-3</v>
      </c>
      <c r="G4" s="683"/>
      <c r="H4" s="93"/>
      <c r="I4" s="35"/>
    </row>
    <row r="5" spans="1:9" s="36" customFormat="1" ht="20.100000000000001" customHeight="1" x14ac:dyDescent="0.2">
      <c r="A5" s="684"/>
      <c r="B5" s="510">
        <v>1</v>
      </c>
      <c r="C5" s="511">
        <f t="shared" si="0"/>
        <v>3.4605548253281576E-2</v>
      </c>
      <c r="D5" s="511">
        <f t="shared" si="0"/>
        <v>1.5641931488424844E-2</v>
      </c>
      <c r="E5" s="511">
        <f t="shared" si="0"/>
        <v>8.6656067503799606E-3</v>
      </c>
      <c r="F5" s="511">
        <f t="shared" si="0"/>
        <v>6.0991603043174976E-3</v>
      </c>
      <c r="G5" s="683"/>
      <c r="H5" s="93"/>
      <c r="I5" s="35"/>
    </row>
    <row r="6" spans="1:9" s="36" customFormat="1" ht="20.100000000000001" customHeight="1" x14ac:dyDescent="0.2">
      <c r="A6" s="684"/>
      <c r="B6" s="510">
        <v>2</v>
      </c>
      <c r="C6" s="511">
        <f t="shared" si="0"/>
        <v>3.8504060682786327E-2</v>
      </c>
      <c r="D6" s="511">
        <f t="shared" si="0"/>
        <v>1.9540443917929591E-2</v>
      </c>
      <c r="E6" s="511">
        <f t="shared" si="0"/>
        <v>1.2564119179884705E-2</v>
      </c>
      <c r="F6" s="511">
        <f t="shared" si="0"/>
        <v>9.9976727338222434E-3</v>
      </c>
      <c r="G6" s="683"/>
      <c r="H6" s="93"/>
      <c r="I6" s="35"/>
    </row>
    <row r="7" spans="1:9" s="36" customFormat="1" ht="20.100000000000001" customHeight="1" x14ac:dyDescent="0.2">
      <c r="A7" s="684"/>
      <c r="B7" s="510">
        <v>3</v>
      </c>
      <c r="C7" s="511">
        <f t="shared" si="0"/>
        <v>4.1804080208620996E-2</v>
      </c>
      <c r="D7" s="511">
        <f t="shared" si="0"/>
        <v>2.284046344376427E-2</v>
      </c>
      <c r="E7" s="511">
        <f t="shared" si="0"/>
        <v>1.5864138705719382E-2</v>
      </c>
      <c r="F7" s="511">
        <f t="shared" si="0"/>
        <v>1.3297692259656919E-2</v>
      </c>
      <c r="G7" s="683"/>
      <c r="H7" s="93"/>
      <c r="I7" s="35"/>
    </row>
    <row r="8" spans="1:9" s="36" customFormat="1" ht="20.100000000000001" customHeight="1" x14ac:dyDescent="0.2">
      <c r="A8" s="684"/>
      <c r="B8" s="510">
        <v>4</v>
      </c>
      <c r="C8" s="511">
        <f t="shared" si="0"/>
        <v>4.459748642902224E-2</v>
      </c>
      <c r="D8" s="511">
        <f t="shared" si="0"/>
        <v>2.5633869664165507E-2</v>
      </c>
      <c r="E8" s="511">
        <f t="shared" si="0"/>
        <v>1.8657544926120623E-2</v>
      </c>
      <c r="F8" s="511">
        <f t="shared" si="0"/>
        <v>1.6091098480058161E-2</v>
      </c>
      <c r="G8" s="683"/>
      <c r="H8" s="93"/>
      <c r="I8" s="35"/>
    </row>
    <row r="9" spans="1:9" s="36" customFormat="1" ht="20.100000000000001" customHeight="1" x14ac:dyDescent="0.2">
      <c r="A9" s="684"/>
      <c r="B9" s="510">
        <v>5</v>
      </c>
      <c r="C9" s="511">
        <f t="shared" si="0"/>
        <v>4.6962053744787652E-2</v>
      </c>
      <c r="D9" s="511">
        <f t="shared" si="0"/>
        <v>2.7998436979930923E-2</v>
      </c>
      <c r="E9" s="511">
        <f t="shared" si="0"/>
        <v>2.1022112241886038E-2</v>
      </c>
      <c r="F9" s="511">
        <f t="shared" si="0"/>
        <v>1.8455665795823573E-2</v>
      </c>
      <c r="G9" s="683"/>
      <c r="H9" s="93"/>
      <c r="I9" s="35"/>
    </row>
    <row r="10" spans="1:9" s="38" customFormat="1" ht="20.100000000000001" customHeight="1" x14ac:dyDescent="0.2">
      <c r="A10" s="684"/>
      <c r="B10" s="510">
        <v>6</v>
      </c>
      <c r="C10" s="511">
        <f t="shared" si="0"/>
        <v>4.8963616764856735E-2</v>
      </c>
      <c r="D10" s="511">
        <f t="shared" si="0"/>
        <v>0.03</v>
      </c>
      <c r="E10" s="511">
        <f t="shared" si="0"/>
        <v>2.3023675261955114E-2</v>
      </c>
      <c r="F10" s="511">
        <f t="shared" si="0"/>
        <v>2.0457228815892653E-2</v>
      </c>
      <c r="G10" s="683"/>
      <c r="H10" s="93"/>
      <c r="I10" s="37"/>
    </row>
    <row r="11" spans="1:9" x14ac:dyDescent="0.2">
      <c r="A11" s="311"/>
      <c r="B11" s="39"/>
      <c r="C11" s="40"/>
      <c r="D11" s="41"/>
      <c r="E11" s="41"/>
      <c r="F11" s="42"/>
      <c r="G11" s="43"/>
      <c r="H11" s="43"/>
      <c r="I11" s="44"/>
    </row>
    <row r="12" spans="1:9" x14ac:dyDescent="0.2">
      <c r="B12" s="45">
        <v>1.0009999999999999</v>
      </c>
      <c r="D12" s="47">
        <f>(EXP(-D$2/0.2)+1-EXP(-$B12/6))*6/2</f>
        <v>1.5646163544368172</v>
      </c>
      <c r="F12" s="49">
        <f>B12*D12*10</f>
        <v>15.661809707912539</v>
      </c>
      <c r="G12" s="43"/>
      <c r="H12" s="43"/>
      <c r="I12" s="44"/>
    </row>
    <row r="13" spans="1:9" x14ac:dyDescent="0.2">
      <c r="G13" s="40"/>
      <c r="H13" s="43"/>
      <c r="I13" s="44"/>
    </row>
    <row r="14" spans="1:9" x14ac:dyDescent="0.2">
      <c r="H14" s="39"/>
    </row>
  </sheetData>
  <mergeCells count="3">
    <mergeCell ref="C1:F1"/>
    <mergeCell ref="A3:A10"/>
    <mergeCell ref="G3:G10"/>
  </mergeCells>
  <phoneticPr fontId="14" type="noConversion"/>
  <pageMargins left="0.78740157499999996" right="0.78740157499999996" top="0.984251969" bottom="0.984251969" header="0.51181102300000003" footer="0.51181102300000003"/>
  <pageSetup paperSize="9" orientation="portrait" horizontalDpi="4294967292" verticalDpi="4294967292" r:id="rId1"/>
  <headerFooter alignWithMargins="0">
    <oddHeader>&amp;F</oddHeader>
    <oddFooter>Seite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election activeCell="A2" sqref="A2:XFD11"/>
    </sheetView>
  </sheetViews>
  <sheetFormatPr baseColWidth="10" defaultColWidth="13.5" defaultRowHeight="12" x14ac:dyDescent="0.2"/>
  <cols>
    <col min="1" max="1" width="12.83203125" style="58" customWidth="1"/>
    <col min="2" max="2" width="10" style="59" customWidth="1"/>
    <col min="3" max="3" width="10" style="60" customWidth="1"/>
    <col min="4" max="5" width="10" style="61" customWidth="1"/>
    <col min="6" max="6" width="10" style="62" customWidth="1"/>
    <col min="7" max="7" width="16.1640625" style="58" customWidth="1"/>
    <col min="8" max="16384" width="13.5" style="58"/>
  </cols>
  <sheetData>
    <row r="1" spans="1:7" s="50" customFormat="1" ht="33" customHeight="1" x14ac:dyDescent="0.2">
      <c r="B1" s="512"/>
      <c r="C1" s="685" t="s">
        <v>306</v>
      </c>
      <c r="D1" s="685"/>
      <c r="E1" s="685"/>
      <c r="F1" s="685"/>
    </row>
    <row r="2" spans="1:7" s="50" customFormat="1" ht="20.100000000000001" customHeight="1" x14ac:dyDescent="0.2">
      <c r="B2" s="512"/>
      <c r="C2" s="515">
        <v>0</v>
      </c>
      <c r="D2" s="515">
        <v>0.2</v>
      </c>
      <c r="E2" s="515">
        <v>0.4</v>
      </c>
      <c r="F2" s="515">
        <v>0.6</v>
      </c>
    </row>
    <row r="3" spans="1:7" s="50" customFormat="1" ht="20.100000000000001" customHeight="1" x14ac:dyDescent="0.2">
      <c r="A3" s="685" t="s">
        <v>579</v>
      </c>
      <c r="B3" s="513">
        <v>0</v>
      </c>
      <c r="C3" s="514">
        <f>( (EXP(-C$2/0.2) + 1 - EXP(-($B3+0.001)/6)) * 3 * ($B3+0.001) - (EXP(-C$2/0.2) + 1 - EXP(-$B3/6)) * 3 * $B3 ) / 0.001/100</f>
        <v>3.0004999583356479E-2</v>
      </c>
      <c r="D3" s="514">
        <f t="shared" ref="D3:F11" si="0">( (EXP(-D$2/0.2) + 1 - EXP(-($B3+0.001)/6)) * 3 * ($B3+0.001) - (EXP(-D$2/0.2) + 1 - EXP(-$B3/6)) * 3 * $B3 ) / 0.001/100</f>
        <v>1.104138281849975E-2</v>
      </c>
      <c r="E3" s="514">
        <f t="shared" si="0"/>
        <v>4.065058080454864E-3</v>
      </c>
      <c r="F3" s="514">
        <f t="shared" si="0"/>
        <v>1.4986116343924016E-3</v>
      </c>
      <c r="G3" s="685" t="s">
        <v>199</v>
      </c>
    </row>
    <row r="4" spans="1:7" s="50" customFormat="1" ht="20.100000000000001" customHeight="1" x14ac:dyDescent="0.2">
      <c r="A4" s="685"/>
      <c r="B4" s="513">
        <v>0.5</v>
      </c>
      <c r="C4" s="514">
        <f t="shared" ref="C4:C11" si="1">( (EXP(-C$2/0.2) + 1 - EXP(-($B4+0.001)/6)) * 3 * ($B4+0.001) - (EXP(-C$2/0.2) + 1 - EXP(-$B4/6)) * 3 * $B4 ) / 0.001/100</f>
        <v>3.4703186771163352E-2</v>
      </c>
      <c r="D4" s="514">
        <f t="shared" si="0"/>
        <v>1.57395700063101E-2</v>
      </c>
      <c r="E4" s="514">
        <f t="shared" si="0"/>
        <v>8.7632452682645523E-3</v>
      </c>
      <c r="F4" s="514">
        <f t="shared" si="0"/>
        <v>6.1967988222019765E-3</v>
      </c>
      <c r="G4" s="685"/>
    </row>
    <row r="5" spans="1:7" s="50" customFormat="1" ht="20.100000000000001" customHeight="1" x14ac:dyDescent="0.2">
      <c r="A5" s="685"/>
      <c r="B5" s="513">
        <v>1</v>
      </c>
      <c r="C5" s="514">
        <f t="shared" si="1"/>
        <v>3.8841836252547779E-2</v>
      </c>
      <c r="D5" s="514">
        <f t="shared" si="0"/>
        <v>1.9878219487694526E-2</v>
      </c>
      <c r="E5" s="514">
        <f t="shared" si="0"/>
        <v>1.2901894749649534E-2</v>
      </c>
      <c r="F5" s="514">
        <f t="shared" si="0"/>
        <v>1.0335448303587791E-2</v>
      </c>
      <c r="G5" s="685"/>
    </row>
    <row r="6" spans="1:7" s="50" customFormat="1" ht="20.100000000000001" customHeight="1" x14ac:dyDescent="0.2">
      <c r="A6" s="685"/>
      <c r="B6" s="513">
        <v>1.5</v>
      </c>
      <c r="C6" s="514">
        <f t="shared" si="1"/>
        <v>4.2480389336878588E-2</v>
      </c>
      <c r="D6" s="514">
        <f t="shared" si="0"/>
        <v>2.3516772572018674E-2</v>
      </c>
      <c r="E6" s="514">
        <f t="shared" si="0"/>
        <v>1.6540447833974792E-2</v>
      </c>
      <c r="F6" s="514">
        <f t="shared" si="0"/>
        <v>1.3974001387915269E-2</v>
      </c>
      <c r="G6" s="685"/>
    </row>
    <row r="7" spans="1:7" s="50" customFormat="1" ht="20.100000000000001" customHeight="1" x14ac:dyDescent="0.2">
      <c r="A7" s="685"/>
      <c r="B7" s="513">
        <v>2</v>
      </c>
      <c r="C7" s="514">
        <f t="shared" si="1"/>
        <v>4.5672359070270119E-2</v>
      </c>
      <c r="D7" s="514">
        <f t="shared" si="0"/>
        <v>2.6708742305427968E-2</v>
      </c>
      <c r="E7" s="514">
        <f t="shared" si="0"/>
        <v>1.9732417567381866E-2</v>
      </c>
      <c r="F7" s="514">
        <f t="shared" si="0"/>
        <v>1.7165971121315682E-2</v>
      </c>
      <c r="G7" s="685"/>
    </row>
    <row r="8" spans="1:7" s="50" customFormat="1" ht="20.100000000000001" customHeight="1" x14ac:dyDescent="0.2">
      <c r="A8" s="685"/>
      <c r="B8" s="513">
        <v>3</v>
      </c>
      <c r="C8" s="514">
        <f t="shared" si="1"/>
        <v>5.0904314383686255E-2</v>
      </c>
      <c r="D8" s="514">
        <f t="shared" si="0"/>
        <v>3.1940697618830782E-2</v>
      </c>
      <c r="E8" s="514">
        <f t="shared" si="0"/>
        <v>2.4964372880793562E-2</v>
      </c>
      <c r="F8" s="514">
        <f t="shared" si="0"/>
        <v>2.2397926434729598E-2</v>
      </c>
      <c r="G8" s="685"/>
    </row>
    <row r="9" spans="1:7" s="50" customFormat="1" ht="20.100000000000001" customHeight="1" x14ac:dyDescent="0.2">
      <c r="A9" s="685"/>
      <c r="B9" s="513">
        <v>4</v>
      </c>
      <c r="C9" s="514">
        <f t="shared" si="1"/>
        <v>5.4867540033676221E-2</v>
      </c>
      <c r="D9" s="514">
        <f t="shared" si="0"/>
        <v>3.5903923268865157E-2</v>
      </c>
      <c r="E9" s="514">
        <f t="shared" si="0"/>
        <v>2.8927598530801291E-2</v>
      </c>
      <c r="F9" s="514">
        <f t="shared" si="0"/>
        <v>2.6361152084737327E-2</v>
      </c>
      <c r="G9" s="685"/>
    </row>
    <row r="10" spans="1:7" s="50" customFormat="1" ht="20.100000000000001" customHeight="1" x14ac:dyDescent="0.2">
      <c r="A10" s="685"/>
      <c r="B10" s="513">
        <v>5</v>
      </c>
      <c r="C10" s="514">
        <f t="shared" si="1"/>
        <v>5.7828276404805479E-2</v>
      </c>
      <c r="D10" s="514">
        <f t="shared" si="0"/>
        <v>3.8864659639976651E-2</v>
      </c>
      <c r="E10" s="514">
        <f t="shared" si="0"/>
        <v>3.1888334901921667E-2</v>
      </c>
      <c r="F10" s="514">
        <f t="shared" si="0"/>
        <v>2.9321888455857703E-2</v>
      </c>
      <c r="G10" s="685"/>
    </row>
    <row r="11" spans="1:7" s="50" customFormat="1" ht="20.100000000000001" customHeight="1" x14ac:dyDescent="0.2">
      <c r="A11" s="685"/>
      <c r="B11" s="513">
        <v>6</v>
      </c>
      <c r="C11" s="514">
        <f t="shared" si="1"/>
        <v>6.000091959638354E-2</v>
      </c>
      <c r="D11" s="514">
        <f t="shared" si="0"/>
        <v>4.1037302831590239E-2</v>
      </c>
      <c r="E11" s="514">
        <f t="shared" si="0"/>
        <v>3.4060978093517491E-2</v>
      </c>
      <c r="F11" s="514">
        <f t="shared" si="0"/>
        <v>3.1494531647471291E-2</v>
      </c>
      <c r="G11" s="685"/>
    </row>
    <row r="12" spans="1:7" s="51" customFormat="1" x14ac:dyDescent="0.2">
      <c r="B12" s="52"/>
    </row>
    <row r="13" spans="1:7" s="53" customFormat="1" x14ac:dyDescent="0.2">
      <c r="B13" s="54"/>
      <c r="C13" s="55"/>
      <c r="D13" s="56"/>
      <c r="E13" s="56"/>
      <c r="F13" s="57"/>
    </row>
  </sheetData>
  <mergeCells count="3">
    <mergeCell ref="C1:F1"/>
    <mergeCell ref="A3:A11"/>
    <mergeCell ref="G3:G11"/>
  </mergeCells>
  <phoneticPr fontId="10" type="noConversion"/>
  <pageMargins left="0.78740157499999996" right="0.78740157499999996" top="0.984251969" bottom="0.984251969" header="0.51181102300000003" footer="0.51181102300000003"/>
  <pageSetup paperSize="9" orientation="portrait" horizontalDpi="4294967292" verticalDpi="4294967292" r:id="rId1"/>
  <headerFooter alignWithMargins="0">
    <oddHeader>&amp;F</oddHeader>
    <oddFooter>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Arbeitsblätter</vt:lpstr>
      </vt:variant>
      <vt:variant>
        <vt:i4>20</vt:i4>
      </vt:variant>
      <vt:variant>
        <vt:lpstr>Diagramme</vt:lpstr>
      </vt:variant>
      <vt:variant>
        <vt:i4>2</vt:i4>
      </vt:variant>
      <vt:variant>
        <vt:lpstr>Benannte Bereiche</vt:lpstr>
      </vt:variant>
      <vt:variant>
        <vt:i4>10</vt:i4>
      </vt:variant>
    </vt:vector>
  </HeadingPairs>
  <TitlesOfParts>
    <vt:vector size="32" baseType="lpstr">
      <vt:lpstr>Abkürzungsverz</vt:lpstr>
      <vt:lpstr>Bild 2.1</vt:lpstr>
      <vt:lpstr>Bild 2.2</vt:lpstr>
      <vt:lpstr>Bild 3.1</vt:lpstr>
      <vt:lpstr>Tab. 3.2</vt:lpstr>
      <vt:lpstr>Tab. 4.1</vt:lpstr>
      <vt:lpstr>Tab. 4.2</vt:lpstr>
      <vt:lpstr>Bild 5.1a</vt:lpstr>
      <vt:lpstr>Bild 5.2a</vt:lpstr>
      <vt:lpstr>Tab. 5.1</vt:lpstr>
      <vt:lpstr>Tab. 5.3</vt:lpstr>
      <vt:lpstr>Tab. 7.1</vt:lpstr>
      <vt:lpstr>Tab. 7.2</vt:lpstr>
      <vt:lpstr>Tab. 20</vt:lpstr>
      <vt:lpstr>Tab. 21</vt:lpstr>
      <vt:lpstr>Tab. 22,23</vt:lpstr>
      <vt:lpstr>Tab. 24</vt:lpstr>
      <vt:lpstr>Tab. 8.2</vt:lpstr>
      <vt:lpstr>Tab. 9.2</vt:lpstr>
      <vt:lpstr>III, Tab 3.1</vt:lpstr>
      <vt:lpstr>Bild5.1b</vt:lpstr>
      <vt:lpstr>Bild 5.2b</vt:lpstr>
      <vt:lpstr>'Bild 3.1'!_edn1</vt:lpstr>
      <vt:lpstr>'Tab. 24'!_edn1</vt:lpstr>
      <vt:lpstr>'Bild 2.1'!_ednref1</vt:lpstr>
      <vt:lpstr>'Bild 3.1'!_ednref1</vt:lpstr>
      <vt:lpstr>'Tab. 20'!_Toc525994569</vt:lpstr>
      <vt:lpstr>'Tab. 22,23'!_Toc525994571</vt:lpstr>
      <vt:lpstr>Abkürzungsverz!Druckbereich</vt:lpstr>
      <vt:lpstr>'Tab. 9.2'!Druckbereich</vt:lpstr>
      <vt:lpstr>Abkürzungsverz!Drucktitel</vt:lpstr>
      <vt:lpstr>'Tab. 9.2'!Drucktitel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dc:creator>
  <cp:lastModifiedBy>Ben</cp:lastModifiedBy>
  <cp:lastPrinted>2016-04-21T08:48:01Z</cp:lastPrinted>
  <dcterms:created xsi:type="dcterms:W3CDTF">2001-11-20T18:04:24Z</dcterms:created>
  <dcterms:modified xsi:type="dcterms:W3CDTF">2016-04-21T08:48:59Z</dcterms:modified>
</cp:coreProperties>
</file>