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 (Exemplo)" sheetId="1" state="visible" r:id="rId2"/>
    <sheet name="Dados TEC" sheetId="2" state="visible" r:id="rId3"/>
    <sheet name="Dados TS" sheetId="3" state="visible" r:id="rId4"/>
    <sheet name="Compatibility Repor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<sst xmlns="http://schemas.openxmlformats.org/spreadsheetml/2006/main" count="55" uniqueCount="30">
  <si>
    <t xml:space="preserve">n =</t>
  </si>
  <si>
    <t xml:space="preserve">Dados Exemplo</t>
  </si>
  <si>
    <t xml:space="preserve">máximo =</t>
  </si>
  <si>
    <t xml:space="preserve">mínimo =</t>
  </si>
  <si>
    <t xml:space="preserve">diferença =</t>
  </si>
  <si>
    <t xml:space="preserve">nº de classes (raiz de n) =</t>
  </si>
  <si>
    <t xml:space="preserve">intervalo de classes = 14,77/10 =</t>
  </si>
  <si>
    <t xml:space="preserve">~ 1,50</t>
  </si>
  <si>
    <t xml:space="preserve">Limite superior das classes</t>
  </si>
  <si>
    <t xml:space="preserve">Aplicar Menu Principal/Ferramentas/Análise de Dados/Histograma</t>
  </si>
  <si>
    <t xml:space="preserve">Bloco</t>
  </si>
  <si>
    <t xml:space="preserve">Freqüência</t>
  </si>
  <si>
    <t xml:space="preserve">% cumulativo</t>
  </si>
  <si>
    <t xml:space="preserve">Mais</t>
  </si>
  <si>
    <t xml:space="preserve">Tempos decorridos entre chegadas de entidades no sistema</t>
  </si>
  <si>
    <t xml:space="preserve">intervalo de classes = 14,16/10 =</t>
  </si>
  <si>
    <t xml:space="preserve">~1.45</t>
  </si>
  <si>
    <t xml:space="preserve">Vinicius Schwinden Berkenbrock</t>
  </si>
  <si>
    <t xml:space="preserve">Tempos dos serviços realizados</t>
  </si>
  <si>
    <t xml:space="preserve">~1.9</t>
  </si>
  <si>
    <t xml:space="preserve">Compatibility Report for Copy of Exercicio 2 cap 2 - Dados e exemplo dist freq.xls</t>
  </si>
  <si>
    <t xml:space="preserve">Run on 13/03/2017 10:08</t>
  </si>
  <si>
    <t xml:space="preserve">If the workbook is saved in an earlier file format or opened in an earlier version of Microsoft Excel, the listed features will not be available.</t>
  </si>
  <si>
    <t xml:space="preserve">Significant loss of functionality</t>
  </si>
  <si>
    <t xml:space="preserve"># of occurrences</t>
  </si>
  <si>
    <t xml:space="preserve">Version</t>
  </si>
  <si>
    <t xml:space="preserve">One or more functions in this workbook are not available in versions prior to Excel 2007. When recalculated in earlier versions, these functions will return a #NAME? error instead of their current results.</t>
  </si>
  <si>
    <t xml:space="preserve">Dados TEC'!C16:C25</t>
  </si>
  <si>
    <t xml:space="preserve">Excel 97-2003</t>
  </si>
  <si>
    <t xml:space="preserve">Dados TEC'!F16:F25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</si>
</sst>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%"/>
    <numFmt numFmtId="167" formatCode="0%"/>
    <numFmt numFmtId="168" formatCode="0"/>
  </numFmts>
  <fonts count="3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0"/>
      <charset val="1"/>
    </font>
    <font>
      <b val="true"/>
      <sz val="2.25"/>
      <color rgb="FF000000"/>
      <name val="Arial"/>
      <family val="2"/>
    </font>
    <font>
      <sz val="1.75"/>
      <color rgb="FF000000"/>
      <name val="Arial"/>
      <family val="2"/>
    </font>
    <font>
      <b val="true"/>
      <sz val="1.75"/>
      <color rgb="FF000000"/>
      <name val="Arial"/>
      <family val="2"/>
    </font>
    <font>
      <sz val="1.6"/>
      <color rgb="FF00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sz val="14.25"/>
      <color rgb="FF000000"/>
      <name val="Arial"/>
      <family val="2"/>
    </font>
    <font>
      <b val="true"/>
      <sz val="10"/>
      <name val="Arial"/>
      <family val="0"/>
      <charset val="1"/>
    </font>
    <font>
      <b val="true"/>
      <sz val="12"/>
      <name val="Times New Roman"/>
      <family val="1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u val="single"/>
      <sz val="10"/>
      <color rgb="FF0563C1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B8B8B"/>
      </patternFill>
    </fill>
    <fill>
      <patternFill patternType="solid">
        <fgColor rgb="FFDDDDDD"/>
        <bgColor rgb="FFD9D9D9"/>
      </patternFill>
    </fill>
    <fill>
      <patternFill patternType="solid">
        <fgColor rgb="FFFFCC99"/>
        <bgColor rgb="FFFFCCCC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8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DDDDD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1" sz="2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Histograma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Freqüência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48688447"/>
        <c:axId val="18408920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% cumulativo</c:v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775753"/>
        <c:axId val="62666138"/>
      </c:lineChart>
      <c:catAx>
        <c:axId val="486884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7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7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Bloco</a:t>
                </a:r>
              </a:p>
            </c:rich>
          </c:tx>
          <c:overlay val="0"/>
        </c:title>
        <c:numFmt formatCode="DD/MM/YYYY" sourceLinked="1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7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8408920"/>
        <c:crosses val="autoZero"/>
        <c:auto val="1"/>
        <c:lblAlgn val="ctr"/>
        <c:lblOffset val="100"/>
      </c:catAx>
      <c:valAx>
        <c:axId val="184089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7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7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Freqüência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7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48688447"/>
        <c:crosses val="autoZero"/>
      </c:valAx>
      <c:catAx>
        <c:axId val="62775753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7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2666138"/>
        <c:crosses val="autoZero"/>
        <c:auto val="1"/>
        <c:lblAlgn val="ctr"/>
        <c:lblOffset val="100"/>
      </c:catAx>
      <c:valAx>
        <c:axId val="62666138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7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2775753"/>
        <c:crosses val="max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Histograma</a:t>
            </a:r>
          </a:p>
        </c:rich>
      </c:tx>
      <c:layout>
        <c:manualLayout>
          <c:xMode val="edge"/>
          <c:yMode val="edge"/>
          <c:x val="0.41504871139363"/>
          <c:y val="0.03364830606130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189248946314"/>
          <c:y val="0.16466927863563"/>
          <c:w val="0.701996821667933"/>
          <c:h val="0.582277022355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"Freqüência"</c:f>
              <c:strCache>
                <c:ptCount val="1"/>
                <c:pt idx="0">
                  <c:v>Freqüência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(Exemplo)'!$F$21:$F$31</c:f>
              <c:strCache>
                <c:ptCount val="11"/>
                <c:pt idx="0">
                  <c:v>1,50</c:v>
                </c:pt>
                <c:pt idx="1">
                  <c:v>3,00</c:v>
                </c:pt>
                <c:pt idx="2">
                  <c:v>6,00</c:v>
                </c:pt>
                <c:pt idx="3">
                  <c:v>4,50</c:v>
                </c:pt>
                <c:pt idx="4">
                  <c:v>7,50</c:v>
                </c:pt>
                <c:pt idx="5">
                  <c:v>10,50</c:v>
                </c:pt>
                <c:pt idx="6">
                  <c:v>9,00</c:v>
                </c:pt>
                <c:pt idx="7">
                  <c:v>13,50</c:v>
                </c:pt>
                <c:pt idx="8">
                  <c:v>15,00</c:v>
                </c:pt>
                <c:pt idx="9">
                  <c:v>12,00</c:v>
                </c:pt>
                <c:pt idx="10">
                  <c:v>Mais</c:v>
                </c:pt>
              </c:strCache>
            </c:strRef>
          </c:cat>
          <c:val>
            <c:numRef>
              <c:f>'Dados (Exemplo)'!$G$21:$G$31</c:f>
              <c:numCache>
                <c:formatCode>General</c:formatCode>
                <c:ptCount val="11"/>
                <c:pt idx="0">
                  <c:v>29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gapWidth val="0"/>
        <c:overlap val="0"/>
        <c:axId val="98403473"/>
        <c:axId val="1874852"/>
      </c:barChart>
      <c:lineChart>
        <c:grouping val="standard"/>
        <c:varyColors val="0"/>
        <c:ser>
          <c:idx val="1"/>
          <c:order val="1"/>
          <c:tx>
            <c:strRef>
              <c:f>"% cumulativo"</c:f>
              <c:strCache>
                <c:ptCount val="1"/>
                <c:pt idx="0">
                  <c:v>% cumulativo</c:v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(Exemplo)'!$F$21:$F$31</c:f>
              <c:strCache>
                <c:ptCount val="11"/>
                <c:pt idx="0">
                  <c:v>1,50</c:v>
                </c:pt>
                <c:pt idx="1">
                  <c:v>3,00</c:v>
                </c:pt>
                <c:pt idx="2">
                  <c:v>6,00</c:v>
                </c:pt>
                <c:pt idx="3">
                  <c:v>4,50</c:v>
                </c:pt>
                <c:pt idx="4">
                  <c:v>7,50</c:v>
                </c:pt>
                <c:pt idx="5">
                  <c:v>10,50</c:v>
                </c:pt>
                <c:pt idx="6">
                  <c:v>9,00</c:v>
                </c:pt>
                <c:pt idx="7">
                  <c:v>13,50</c:v>
                </c:pt>
                <c:pt idx="8">
                  <c:v>15,00</c:v>
                </c:pt>
                <c:pt idx="9">
                  <c:v>12,00</c:v>
                </c:pt>
                <c:pt idx="10">
                  <c:v>Mais</c:v>
                </c:pt>
              </c:strCache>
            </c:strRef>
          </c:cat>
          <c:val>
            <c:numRef>
              <c:f>'Dados (Exemplo)'!$H$21:$H$31</c:f>
              <c:numCache>
                <c:formatCode>General</c:formatCode>
                <c:ptCount val="11"/>
                <c:pt idx="0">
                  <c:v>0.29</c:v>
                </c:pt>
                <c:pt idx="1">
                  <c:v>0.48</c:v>
                </c:pt>
                <c:pt idx="2">
                  <c:v>0.63</c:v>
                </c:pt>
                <c:pt idx="3">
                  <c:v>0.77</c:v>
                </c:pt>
                <c:pt idx="4">
                  <c:v>0.86</c:v>
                </c:pt>
                <c:pt idx="5">
                  <c:v>0.92</c:v>
                </c:pt>
                <c:pt idx="6">
                  <c:v>0.95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936509"/>
        <c:axId val="72670888"/>
      </c:lineChart>
      <c:catAx>
        <c:axId val="984034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Classes (Bloco)</a:t>
                </a:r>
              </a:p>
            </c:rich>
          </c:tx>
          <c:layout>
            <c:manualLayout>
              <c:xMode val="edge"/>
              <c:yMode val="edge"/>
              <c:x val="0.393076763628826"/>
              <c:y val="0.899400783590689"/>
            </c:manualLayout>
          </c:layout>
          <c:overlay val="0"/>
        </c:title>
        <c:numFmt formatCode="0.00" sourceLinked="1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874852"/>
        <c:crosses val="autoZero"/>
        <c:auto val="1"/>
        <c:lblAlgn val="ctr"/>
        <c:lblOffset val="100"/>
      </c:catAx>
      <c:valAx>
        <c:axId val="18748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Freqüência</a:t>
                </a:r>
              </a:p>
            </c:rich>
          </c:tx>
          <c:layout>
            <c:manualLayout>
              <c:xMode val="edge"/>
              <c:yMode val="edge"/>
              <c:x val="0.0421474469702204"/>
              <c:y val="0.314012445263886"/>
            </c:manualLayout>
          </c:layout>
          <c:overlay val="0"/>
        </c:title>
        <c:numFmt formatCode="General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8403473"/>
        <c:crosses val="autoZero"/>
      </c:valAx>
      <c:catAx>
        <c:axId val="87936509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4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2670888"/>
        <c:crosses val="autoZero"/>
        <c:auto val="1"/>
        <c:lblAlgn val="ctr"/>
        <c:lblOffset val="100"/>
      </c:catAx>
      <c:valAx>
        <c:axId val="72670888"/>
        <c:scaling>
          <c:orientation val="minMax"/>
        </c:scaling>
        <c:delete val="0"/>
        <c:axPos val="r"/>
        <c:numFmt formatCode="0%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7936509"/>
        <c:crosses val="max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Histograma de 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TEC'!$E$16:$E$25</c:f>
              <c:strCache>
                <c:ptCount val="10"/>
                <c:pt idx="0">
                  <c:v>1,90</c:v>
                </c:pt>
                <c:pt idx="1">
                  <c:v>3,80</c:v>
                </c:pt>
                <c:pt idx="2">
                  <c:v>5,70</c:v>
                </c:pt>
                <c:pt idx="3">
                  <c:v>7,60</c:v>
                </c:pt>
                <c:pt idx="4">
                  <c:v>9,50</c:v>
                </c:pt>
                <c:pt idx="5">
                  <c:v>11,40</c:v>
                </c:pt>
                <c:pt idx="6">
                  <c:v>13,30</c:v>
                </c:pt>
                <c:pt idx="7">
                  <c:v>15,20</c:v>
                </c:pt>
                <c:pt idx="8">
                  <c:v>17,10</c:v>
                </c:pt>
                <c:pt idx="9">
                  <c:v>19,00</c:v>
                </c:pt>
              </c:strCache>
            </c:strRef>
          </c:cat>
          <c:val>
            <c:numRef>
              <c:f>'Dados TEC'!$F$16:$F$25</c:f>
              <c:numCache>
                <c:formatCode>General</c:formatCode>
                <c:ptCount val="10"/>
                <c:pt idx="0">
                  <c:v>54</c:v>
                </c:pt>
                <c:pt idx="1">
                  <c:v>24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gapWidth val="219"/>
        <c:overlap val="-27"/>
        <c:axId val="27071053"/>
        <c:axId val="50873269"/>
      </c:bar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TEC'!$E$16:$E$25</c:f>
              <c:strCache>
                <c:ptCount val="10"/>
                <c:pt idx="0">
                  <c:v>1,90</c:v>
                </c:pt>
                <c:pt idx="1">
                  <c:v>3,80</c:v>
                </c:pt>
                <c:pt idx="2">
                  <c:v>5,70</c:v>
                </c:pt>
                <c:pt idx="3">
                  <c:v>7,60</c:v>
                </c:pt>
                <c:pt idx="4">
                  <c:v>9,50</c:v>
                </c:pt>
                <c:pt idx="5">
                  <c:v>11,40</c:v>
                </c:pt>
                <c:pt idx="6">
                  <c:v>13,30</c:v>
                </c:pt>
                <c:pt idx="7">
                  <c:v>15,20</c:v>
                </c:pt>
                <c:pt idx="8">
                  <c:v>17,10</c:v>
                </c:pt>
                <c:pt idx="9">
                  <c:v>19,00</c:v>
                </c:pt>
              </c:strCache>
            </c:strRef>
          </c:cat>
          <c:val>
            <c:numRef>
              <c:f>'Dados TEC'!$G$16:$G$25</c:f>
              <c:numCache>
                <c:formatCode>General</c:formatCode>
                <c:ptCount val="10"/>
                <c:pt idx="0">
                  <c:v>0.54</c:v>
                </c:pt>
                <c:pt idx="1">
                  <c:v>0.78</c:v>
                </c:pt>
                <c:pt idx="2">
                  <c:v>0.88</c:v>
                </c:pt>
                <c:pt idx="3">
                  <c:v>0.93</c:v>
                </c:pt>
                <c:pt idx="4">
                  <c:v>0.97</c:v>
                </c:pt>
                <c:pt idx="5">
                  <c:v>0.97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630382"/>
        <c:axId val="41293737"/>
      </c:lineChart>
      <c:catAx>
        <c:axId val="2707105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873269"/>
        <c:crosses val="autoZero"/>
        <c:auto val="1"/>
        <c:lblAlgn val="ctr"/>
        <c:lblOffset val="100"/>
      </c:catAx>
      <c:valAx>
        <c:axId val="50873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071053"/>
        <c:crosses val="autoZero"/>
      </c:valAx>
      <c:catAx>
        <c:axId val="52630382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293737"/>
        <c:crosses val="autoZero"/>
        <c:auto val="1"/>
        <c:lblAlgn val="ctr"/>
        <c:lblOffset val="100"/>
      </c:catAx>
      <c:valAx>
        <c:axId val="41293737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630382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Histograma de TEC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TEC'!$B$16:$B$25</c:f>
              <c:strCache>
                <c:ptCount val="10"/>
                <c:pt idx="0">
                  <c:v>1,45</c:v>
                </c:pt>
                <c:pt idx="1">
                  <c:v>2,90</c:v>
                </c:pt>
                <c:pt idx="2">
                  <c:v>4,35</c:v>
                </c:pt>
                <c:pt idx="3">
                  <c:v>5,80</c:v>
                </c:pt>
                <c:pt idx="4">
                  <c:v>7,25</c:v>
                </c:pt>
                <c:pt idx="5">
                  <c:v>8,70</c:v>
                </c:pt>
                <c:pt idx="6">
                  <c:v>10,15</c:v>
                </c:pt>
                <c:pt idx="7">
                  <c:v>11,60</c:v>
                </c:pt>
                <c:pt idx="8">
                  <c:v>13,05</c:v>
                </c:pt>
                <c:pt idx="9">
                  <c:v>14,50</c:v>
                </c:pt>
              </c:strCache>
            </c:strRef>
          </c:cat>
          <c:val>
            <c:numRef>
              <c:f>'Dados TEC'!$C$16:$C$25</c:f>
              <c:numCache>
                <c:formatCode>General</c:formatCode>
                <c:ptCount val="10"/>
                <c:pt idx="0">
                  <c:v>29</c:v>
                </c:pt>
                <c:pt idx="1">
                  <c:v>23</c:v>
                </c:pt>
                <c:pt idx="2">
                  <c:v>15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gapWidth val="219"/>
        <c:overlap val="-27"/>
        <c:axId val="93488421"/>
        <c:axId val="19041279"/>
      </c:bar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TEC'!$B$16:$B$25</c:f>
              <c:strCache>
                <c:ptCount val="10"/>
                <c:pt idx="0">
                  <c:v>1,45</c:v>
                </c:pt>
                <c:pt idx="1">
                  <c:v>2,90</c:v>
                </c:pt>
                <c:pt idx="2">
                  <c:v>4,35</c:v>
                </c:pt>
                <c:pt idx="3">
                  <c:v>5,80</c:v>
                </c:pt>
                <c:pt idx="4">
                  <c:v>7,25</c:v>
                </c:pt>
                <c:pt idx="5">
                  <c:v>8,70</c:v>
                </c:pt>
                <c:pt idx="6">
                  <c:v>10,15</c:v>
                </c:pt>
                <c:pt idx="7">
                  <c:v>11,60</c:v>
                </c:pt>
                <c:pt idx="8">
                  <c:v>13,05</c:v>
                </c:pt>
                <c:pt idx="9">
                  <c:v>14,50</c:v>
                </c:pt>
              </c:strCache>
            </c:strRef>
          </c:cat>
          <c:val>
            <c:numRef>
              <c:f>'Dados TEC'!$D$16:$D$25</c:f>
              <c:numCache>
                <c:formatCode>General</c:formatCode>
                <c:ptCount val="10"/>
                <c:pt idx="0">
                  <c:v>0.29</c:v>
                </c:pt>
                <c:pt idx="1">
                  <c:v>0.52</c:v>
                </c:pt>
                <c:pt idx="2">
                  <c:v>0.67</c:v>
                </c:pt>
                <c:pt idx="3">
                  <c:v>0.81</c:v>
                </c:pt>
                <c:pt idx="4">
                  <c:v>0.86</c:v>
                </c:pt>
                <c:pt idx="5">
                  <c:v>0.89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73529"/>
        <c:axId val="51954279"/>
      </c:lineChart>
      <c:catAx>
        <c:axId val="9348842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041279"/>
        <c:crosses val="autoZero"/>
        <c:auto val="1"/>
        <c:lblAlgn val="ctr"/>
        <c:lblOffset val="100"/>
      </c:catAx>
      <c:valAx>
        <c:axId val="19041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488421"/>
        <c:crosses val="autoZero"/>
      </c:valAx>
      <c:catAx>
        <c:axId val="6573529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954279"/>
        <c:crosses val="autoZero"/>
        <c:auto val="1"/>
        <c:lblAlgn val="ctr"/>
        <c:lblOffset val="100"/>
      </c:catAx>
      <c:valAx>
        <c:axId val="51954279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73529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9</xdr:row>
      <xdr:rowOff>0</xdr:rowOff>
    </xdr:from>
    <xdr:to>
      <xdr:col>10</xdr:col>
      <xdr:colOff>9000</xdr:colOff>
      <xdr:row>9</xdr:row>
      <xdr:rowOff>-13291200</xdr:rowOff>
    </xdr:to>
    <xdr:graphicFrame>
      <xdr:nvGraphicFramePr>
        <xdr:cNvPr id="0" name="Chart 1"/>
        <xdr:cNvGraphicFramePr/>
      </xdr:nvGraphicFramePr>
      <xdr:xfrm>
        <a:off x="7532280" y="1495080"/>
        <a:ext cx="9000" cy="3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352440</xdr:colOff>
      <xdr:row>14</xdr:row>
      <xdr:rowOff>95400</xdr:rowOff>
    </xdr:from>
    <xdr:to>
      <xdr:col>5</xdr:col>
      <xdr:colOff>542520</xdr:colOff>
      <xdr:row>18</xdr:row>
      <xdr:rowOff>142560</xdr:rowOff>
    </xdr:to>
    <xdr:sp>
      <xdr:nvSpPr>
        <xdr:cNvPr id="1" name="CustomShape 1"/>
        <xdr:cNvSpPr/>
      </xdr:nvSpPr>
      <xdr:spPr>
        <a:xfrm>
          <a:off x="4227120" y="2400120"/>
          <a:ext cx="799560" cy="695160"/>
        </a:xfrm>
        <a:prstGeom prst="downArrow">
          <a:avLst>
            <a:gd name="adj1" fmla="val 50000"/>
            <a:gd name="adj2" fmla="val 25000"/>
          </a:avLst>
        </a:prstGeom>
        <a:solidFill>
          <a:srgbClr val="ffff00"/>
        </a:solidFill>
        <a:ln w="9360">
          <a:solidFill>
            <a:srgbClr val="0000f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276120</xdr:colOff>
      <xdr:row>19</xdr:row>
      <xdr:rowOff>9360</xdr:rowOff>
    </xdr:from>
    <xdr:to>
      <xdr:col>16</xdr:col>
      <xdr:colOff>609120</xdr:colOff>
      <xdr:row>38</xdr:row>
      <xdr:rowOff>47160</xdr:rowOff>
    </xdr:to>
    <xdr:graphicFrame>
      <xdr:nvGraphicFramePr>
        <xdr:cNvPr id="2" name="Chart 3"/>
        <xdr:cNvGraphicFramePr/>
      </xdr:nvGraphicFramePr>
      <xdr:xfrm>
        <a:off x="6589080" y="3133440"/>
        <a:ext cx="5209920" cy="312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1266840</xdr:colOff>
      <xdr:row>20</xdr:row>
      <xdr:rowOff>0</xdr:rowOff>
    </xdr:from>
    <xdr:to>
      <xdr:col>12</xdr:col>
      <xdr:colOff>1267200</xdr:colOff>
      <xdr:row>21</xdr:row>
      <xdr:rowOff>10080</xdr:rowOff>
    </xdr:to>
    <xdr:sp>
      <xdr:nvSpPr>
        <xdr:cNvPr id="3" name="CustomShape 1"/>
        <xdr:cNvSpPr/>
      </xdr:nvSpPr>
      <xdr:spPr>
        <a:xfrm>
          <a:off x="8582040" y="3286080"/>
          <a:ext cx="360" cy="17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47520</xdr:colOff>
      <xdr:row>24</xdr:row>
      <xdr:rowOff>0</xdr:rowOff>
    </xdr:from>
    <xdr:to>
      <xdr:col>6</xdr:col>
      <xdr:colOff>47880</xdr:colOff>
      <xdr:row>25</xdr:row>
      <xdr:rowOff>9720</xdr:rowOff>
    </xdr:to>
    <xdr:sp>
      <xdr:nvSpPr>
        <xdr:cNvPr id="4" name="CustomShape 1"/>
        <xdr:cNvSpPr/>
      </xdr:nvSpPr>
      <xdr:spPr>
        <a:xfrm>
          <a:off x="3705120" y="3933720"/>
          <a:ext cx="360" cy="17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343080</xdr:colOff>
      <xdr:row>11</xdr:row>
      <xdr:rowOff>123840</xdr:rowOff>
    </xdr:from>
    <xdr:to>
      <xdr:col>21</xdr:col>
      <xdr:colOff>37800</xdr:colOff>
      <xdr:row>28</xdr:row>
      <xdr:rowOff>95040</xdr:rowOff>
    </xdr:to>
    <xdr:graphicFrame>
      <xdr:nvGraphicFramePr>
        <xdr:cNvPr id="5" name="Chart 3"/>
        <xdr:cNvGraphicFramePr/>
      </xdr:nvGraphicFramePr>
      <xdr:xfrm>
        <a:off x="9775080" y="1942920"/>
        <a:ext cx="471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376200</xdr:colOff>
      <xdr:row>21</xdr:row>
      <xdr:rowOff>104760</xdr:rowOff>
    </xdr:from>
    <xdr:to>
      <xdr:col>12</xdr:col>
      <xdr:colOff>1899720</xdr:colOff>
      <xdr:row>38</xdr:row>
      <xdr:rowOff>85320</xdr:rowOff>
    </xdr:to>
    <xdr:graphicFrame>
      <xdr:nvGraphicFramePr>
        <xdr:cNvPr id="6" name="Chart 4"/>
        <xdr:cNvGraphicFramePr/>
      </xdr:nvGraphicFramePr>
      <xdr:xfrm>
        <a:off x="4643280" y="3552480"/>
        <a:ext cx="4571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1266840</xdr:colOff>
      <xdr:row>20</xdr:row>
      <xdr:rowOff>0</xdr:rowOff>
    </xdr:from>
    <xdr:to>
      <xdr:col>13</xdr:col>
      <xdr:colOff>1267200</xdr:colOff>
      <xdr:row>21</xdr:row>
      <xdr:rowOff>9720</xdr:rowOff>
    </xdr:to>
    <xdr:sp>
      <xdr:nvSpPr>
        <xdr:cNvPr id="7" name="CustomShape 1"/>
        <xdr:cNvSpPr/>
      </xdr:nvSpPr>
      <xdr:spPr>
        <a:xfrm>
          <a:off x="9191520" y="3276360"/>
          <a:ext cx="360" cy="17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2.75" outlineLevelRow="0" outlineLevelCol="0"/>
  <cols>
    <col collapsed="false" customWidth="true" hidden="false" outlineLevel="0" max="1" min="1" style="0" width="28.99"/>
    <col collapsed="false" customWidth="true" hidden="false" outlineLevel="0" max="1025" min="2" style="0" width="8.64"/>
  </cols>
  <sheetData>
    <row r="2" customFormat="false" ht="15.75" hidden="false" customHeight="false" outlineLevel="0" collapsed="false">
      <c r="A2" s="1" t="s">
        <v>0</v>
      </c>
      <c r="B2" s="2" t="n">
        <f aca="false">COUNT(E3:N12)</f>
        <v>100</v>
      </c>
      <c r="E2" s="3" t="s">
        <v>1</v>
      </c>
      <c r="F2" s="4"/>
    </row>
    <row r="3" customFormat="false" ht="12.75" hidden="false" customHeight="false" outlineLevel="0" collapsed="false">
      <c r="A3" s="1" t="s">
        <v>2</v>
      </c>
      <c r="B3" s="5" t="n">
        <f aca="false">MAX(E3:N12)</f>
        <v>14.8624</v>
      </c>
      <c r="E3" s="6" t="n">
        <v>4.994</v>
      </c>
      <c r="F3" s="7" t="n">
        <v>10.241</v>
      </c>
      <c r="G3" s="7" t="n">
        <v>0.396</v>
      </c>
      <c r="H3" s="7" t="n">
        <v>4.521</v>
      </c>
      <c r="I3" s="7" t="n">
        <v>3.564</v>
      </c>
      <c r="J3" s="7" t="n">
        <v>4.686</v>
      </c>
      <c r="K3" s="7" t="n">
        <v>5.632</v>
      </c>
      <c r="L3" s="7" t="n">
        <v>2.178</v>
      </c>
      <c r="M3" s="7" t="n">
        <v>4.961</v>
      </c>
      <c r="N3" s="8" t="n">
        <v>0.264</v>
      </c>
    </row>
    <row r="4" customFormat="false" ht="12.75" hidden="false" customHeight="false" outlineLevel="0" collapsed="false">
      <c r="A4" s="1" t="s">
        <v>3</v>
      </c>
      <c r="B4" s="5" t="n">
        <f aca="false">MIN(E3:N12)</f>
        <v>0.0896</v>
      </c>
      <c r="E4" s="9" t="n">
        <v>3.801</v>
      </c>
      <c r="F4" s="10" t="n">
        <v>10.311</v>
      </c>
      <c r="G4" s="10" t="n">
        <v>2.0475</v>
      </c>
      <c r="H4" s="10" t="n">
        <v>3.465</v>
      </c>
      <c r="I4" s="10" t="n">
        <v>2.163</v>
      </c>
      <c r="J4" s="10" t="n">
        <v>1.9425</v>
      </c>
      <c r="K4" s="10" t="n">
        <v>2.709</v>
      </c>
      <c r="L4" s="10" t="n">
        <v>6.0795</v>
      </c>
      <c r="M4" s="10" t="n">
        <v>2.6775</v>
      </c>
      <c r="N4" s="11" t="n">
        <v>9.2295</v>
      </c>
    </row>
    <row r="5" customFormat="false" ht="12.75" hidden="false" customHeight="false" outlineLevel="0" collapsed="false">
      <c r="A5" s="1" t="s">
        <v>4</v>
      </c>
      <c r="B5" s="5" t="n">
        <f aca="false">B3-B4</f>
        <v>14.7728</v>
      </c>
      <c r="E5" s="9" t="n">
        <v>5.852</v>
      </c>
      <c r="F5" s="10" t="n">
        <v>2.178</v>
      </c>
      <c r="G5" s="10" t="n">
        <v>4.268</v>
      </c>
      <c r="H5" s="10" t="n">
        <v>1.012</v>
      </c>
      <c r="I5" s="10" t="n">
        <v>1.089</v>
      </c>
      <c r="J5" s="10" t="n">
        <v>0.638</v>
      </c>
      <c r="K5" s="10" t="n">
        <v>1.672</v>
      </c>
      <c r="L5" s="10" t="n">
        <v>13.024</v>
      </c>
      <c r="M5" s="10" t="n">
        <v>5.797</v>
      </c>
      <c r="N5" s="11" t="n">
        <v>6.435</v>
      </c>
    </row>
    <row r="6" customFormat="false" ht="12.75" hidden="false" customHeight="false" outlineLevel="0" collapsed="false">
      <c r="A6" s="1" t="s">
        <v>5</v>
      </c>
      <c r="B6" s="2" t="n">
        <f aca="false">SQRT(B2)</f>
        <v>10</v>
      </c>
      <c r="E6" s="9" t="n">
        <v>0.2331</v>
      </c>
      <c r="F6" s="10" t="n">
        <v>1.4985</v>
      </c>
      <c r="G6" s="10" t="n">
        <v>6.7155</v>
      </c>
      <c r="H6" s="10" t="n">
        <v>8.0919</v>
      </c>
      <c r="I6" s="10" t="n">
        <v>1.4319</v>
      </c>
      <c r="J6" s="10" t="n">
        <v>5.4057</v>
      </c>
      <c r="K6" s="10" t="n">
        <v>4.773</v>
      </c>
      <c r="L6" s="10" t="n">
        <v>3.1746</v>
      </c>
      <c r="M6" s="10" t="n">
        <v>0.1443</v>
      </c>
      <c r="N6" s="11" t="n">
        <v>0.9324</v>
      </c>
    </row>
    <row r="7" customFormat="false" ht="12.75" hidden="false" customHeight="false" outlineLevel="0" collapsed="false">
      <c r="A7" s="1" t="s">
        <v>6</v>
      </c>
      <c r="B7" s="5" t="n">
        <f aca="false">B5/B6</f>
        <v>1.47728</v>
      </c>
      <c r="C7" s="12" t="s">
        <v>7</v>
      </c>
      <c r="E7" s="9" t="n">
        <v>12.3648</v>
      </c>
      <c r="F7" s="10" t="n">
        <v>14.8624</v>
      </c>
      <c r="G7" s="10" t="n">
        <v>2.3856</v>
      </c>
      <c r="H7" s="10" t="n">
        <v>0.672</v>
      </c>
      <c r="I7" s="10" t="n">
        <v>3.1024</v>
      </c>
      <c r="J7" s="10" t="n">
        <v>4.4688</v>
      </c>
      <c r="K7" s="10" t="n">
        <v>1.6464</v>
      </c>
      <c r="L7" s="10" t="n">
        <v>6.0256</v>
      </c>
      <c r="M7" s="10" t="n">
        <v>2.5312</v>
      </c>
      <c r="N7" s="11" t="n">
        <v>0.0896</v>
      </c>
    </row>
    <row r="8" customFormat="false" ht="12.75" hidden="false" customHeight="false" outlineLevel="0" collapsed="false">
      <c r="E8" s="9" t="n">
        <v>6.5618</v>
      </c>
      <c r="F8" s="10" t="n">
        <v>4.3818</v>
      </c>
      <c r="G8" s="10" t="n">
        <v>6.0059</v>
      </c>
      <c r="H8" s="10" t="n">
        <v>3.0738</v>
      </c>
      <c r="I8" s="10" t="n">
        <v>4.5453</v>
      </c>
      <c r="J8" s="10" t="n">
        <v>0.5123</v>
      </c>
      <c r="K8" s="10" t="n">
        <v>2.0383</v>
      </c>
      <c r="L8" s="10" t="n">
        <v>2.9648</v>
      </c>
      <c r="M8" s="10" t="n">
        <v>0.3379</v>
      </c>
      <c r="N8" s="11" t="n">
        <v>6.5291</v>
      </c>
    </row>
    <row r="9" customFormat="false" ht="12.75" hidden="false" customHeight="false" outlineLevel="0" collapsed="false">
      <c r="E9" s="9" t="n">
        <v>3.8734</v>
      </c>
      <c r="F9" s="10" t="n">
        <v>8.7098</v>
      </c>
      <c r="G9" s="10" t="n">
        <v>0.3638</v>
      </c>
      <c r="H9" s="10" t="n">
        <v>10.0366</v>
      </c>
      <c r="I9" s="10" t="n">
        <v>1.07</v>
      </c>
      <c r="J9" s="10" t="n">
        <v>14.35</v>
      </c>
      <c r="K9" s="10" t="n">
        <v>10.6893</v>
      </c>
      <c r="L9" s="10" t="n">
        <v>1.7441</v>
      </c>
      <c r="M9" s="10" t="n">
        <v>1.1021</v>
      </c>
      <c r="N9" s="11" t="n">
        <v>2.8569</v>
      </c>
    </row>
    <row r="10" customFormat="false" ht="12.75" hidden="false" customHeight="false" outlineLevel="0" collapsed="false">
      <c r="E10" s="9" t="n">
        <v>0.147</v>
      </c>
      <c r="F10" s="10" t="n">
        <v>3.654</v>
      </c>
      <c r="G10" s="10" t="n">
        <v>2.814</v>
      </c>
      <c r="H10" s="10" t="n">
        <v>0.9555</v>
      </c>
      <c r="I10" s="10" t="n">
        <v>4.557</v>
      </c>
      <c r="J10" s="10" t="n">
        <v>0.2625</v>
      </c>
      <c r="K10" s="10" t="n">
        <v>1.6905</v>
      </c>
      <c r="L10" s="10" t="n">
        <v>0.9975</v>
      </c>
      <c r="M10" s="10" t="n">
        <v>1.491</v>
      </c>
      <c r="N10" s="11" t="n">
        <v>1.218</v>
      </c>
    </row>
    <row r="11" customFormat="false" ht="12.75" hidden="false" customHeight="false" outlineLevel="0" collapsed="false">
      <c r="A11" s="13" t="s">
        <v>8</v>
      </c>
      <c r="E11" s="9" t="n">
        <v>10.439</v>
      </c>
      <c r="F11" s="10" t="n">
        <v>10.45</v>
      </c>
      <c r="G11" s="10" t="n">
        <v>1.133</v>
      </c>
      <c r="H11" s="10" t="n">
        <v>5.709</v>
      </c>
      <c r="I11" s="10" t="n">
        <v>6.347</v>
      </c>
      <c r="J11" s="10" t="n">
        <v>0.594</v>
      </c>
      <c r="K11" s="10" t="n">
        <v>6.501</v>
      </c>
      <c r="L11" s="10" t="n">
        <v>0.44</v>
      </c>
      <c r="M11" s="10" t="n">
        <v>4.906</v>
      </c>
      <c r="N11" s="11" t="n">
        <v>5.181</v>
      </c>
    </row>
    <row r="12" customFormat="false" ht="12.75" hidden="false" customHeight="false" outlineLevel="0" collapsed="false">
      <c r="A12" s="14" t="n">
        <v>1.5</v>
      </c>
      <c r="E12" s="15" t="n">
        <v>5.5935</v>
      </c>
      <c r="F12" s="16" t="n">
        <v>1.6385</v>
      </c>
      <c r="G12" s="16" t="n">
        <v>0.5876</v>
      </c>
      <c r="H12" s="16" t="n">
        <v>0.2373</v>
      </c>
      <c r="I12" s="16" t="n">
        <v>3.1024</v>
      </c>
      <c r="J12" s="16" t="n">
        <v>8.5315</v>
      </c>
      <c r="K12" s="16" t="n">
        <v>3.842</v>
      </c>
      <c r="L12" s="16" t="n">
        <v>2.7346</v>
      </c>
      <c r="M12" s="16" t="n">
        <v>1.4238</v>
      </c>
      <c r="N12" s="17" t="n">
        <v>3.9324</v>
      </c>
    </row>
    <row r="13" customFormat="false" ht="12.75" hidden="false" customHeight="false" outlineLevel="0" collapsed="false">
      <c r="A13" s="18" t="n">
        <v>3</v>
      </c>
    </row>
    <row r="14" customFormat="false" ht="12.75" hidden="false" customHeight="false" outlineLevel="0" collapsed="false">
      <c r="A14" s="18" t="n">
        <v>4.5</v>
      </c>
      <c r="C14" s="19" t="s">
        <v>9</v>
      </c>
      <c r="D14" s="20"/>
      <c r="E14" s="20"/>
      <c r="F14" s="20"/>
      <c r="G14" s="20"/>
      <c r="H14" s="20"/>
      <c r="I14" s="21"/>
    </row>
    <row r="15" customFormat="false" ht="12.75" hidden="false" customHeight="false" outlineLevel="0" collapsed="false">
      <c r="A15" s="18" t="n">
        <v>6</v>
      </c>
    </row>
    <row r="16" customFormat="false" ht="12.75" hidden="false" customHeight="false" outlineLevel="0" collapsed="false">
      <c r="A16" s="18" t="n">
        <v>7.5</v>
      </c>
    </row>
    <row r="17" customFormat="false" ht="12.75" hidden="false" customHeight="false" outlineLevel="0" collapsed="false">
      <c r="A17" s="18" t="n">
        <v>9</v>
      </c>
    </row>
    <row r="18" customFormat="false" ht="12.75" hidden="false" customHeight="false" outlineLevel="0" collapsed="false">
      <c r="A18" s="18" t="n">
        <v>10.5</v>
      </c>
    </row>
    <row r="19" customFormat="false" ht="13.5" hidden="false" customHeight="false" outlineLevel="0" collapsed="false">
      <c r="A19" s="18" t="n">
        <v>12</v>
      </c>
    </row>
    <row r="20" customFormat="false" ht="12.75" hidden="false" customHeight="false" outlineLevel="0" collapsed="false">
      <c r="A20" s="18" t="n">
        <v>13.5</v>
      </c>
      <c r="C20" s="22" t="s">
        <v>10</v>
      </c>
      <c r="D20" s="22" t="s">
        <v>11</v>
      </c>
      <c r="E20" s="22" t="s">
        <v>12</v>
      </c>
      <c r="F20" s="22" t="s">
        <v>10</v>
      </c>
      <c r="G20" s="22" t="s">
        <v>11</v>
      </c>
      <c r="H20" s="22" t="s">
        <v>12</v>
      </c>
    </row>
    <row r="21" customFormat="false" ht="12.75" hidden="false" customHeight="false" outlineLevel="0" collapsed="false">
      <c r="A21" s="23" t="n">
        <v>15</v>
      </c>
      <c r="C21" s="24" t="n">
        <v>1.5</v>
      </c>
      <c r="D21" s="25" t="n">
        <v>29</v>
      </c>
      <c r="E21" s="26" t="n">
        <v>0.29</v>
      </c>
      <c r="F21" s="24" t="n">
        <v>1.5</v>
      </c>
      <c r="G21" s="25" t="n">
        <v>29</v>
      </c>
      <c r="H21" s="26" t="n">
        <v>0.29</v>
      </c>
    </row>
    <row r="22" customFormat="false" ht="12.75" hidden="false" customHeight="false" outlineLevel="0" collapsed="false">
      <c r="C22" s="24" t="n">
        <v>3</v>
      </c>
      <c r="D22" s="25" t="n">
        <v>19</v>
      </c>
      <c r="E22" s="26" t="n">
        <v>0.48</v>
      </c>
      <c r="F22" s="24" t="n">
        <v>3</v>
      </c>
      <c r="G22" s="25" t="n">
        <v>19</v>
      </c>
      <c r="H22" s="26" t="n">
        <v>0.48</v>
      </c>
    </row>
    <row r="23" customFormat="false" ht="12.75" hidden="false" customHeight="false" outlineLevel="0" collapsed="false">
      <c r="C23" s="24" t="n">
        <v>4.5</v>
      </c>
      <c r="D23" s="25" t="n">
        <v>14</v>
      </c>
      <c r="E23" s="26" t="n">
        <v>0.62</v>
      </c>
      <c r="F23" s="24" t="n">
        <v>6</v>
      </c>
      <c r="G23" s="25" t="n">
        <v>15</v>
      </c>
      <c r="H23" s="26" t="n">
        <v>0.63</v>
      </c>
    </row>
    <row r="24" customFormat="false" ht="12.75" hidden="false" customHeight="false" outlineLevel="0" collapsed="false">
      <c r="C24" s="24" t="n">
        <v>6</v>
      </c>
      <c r="D24" s="25" t="n">
        <v>15</v>
      </c>
      <c r="E24" s="26" t="n">
        <v>0.77</v>
      </c>
      <c r="F24" s="24" t="n">
        <v>4.5</v>
      </c>
      <c r="G24" s="25" t="n">
        <v>14</v>
      </c>
      <c r="H24" s="26" t="n">
        <v>0.77</v>
      </c>
    </row>
    <row r="25" customFormat="false" ht="12.75" hidden="false" customHeight="false" outlineLevel="0" collapsed="false">
      <c r="C25" s="24" t="n">
        <v>7.5</v>
      </c>
      <c r="D25" s="25" t="n">
        <v>9</v>
      </c>
      <c r="E25" s="26" t="n">
        <v>0.86</v>
      </c>
      <c r="F25" s="24" t="n">
        <v>7.5</v>
      </c>
      <c r="G25" s="25" t="n">
        <v>9</v>
      </c>
      <c r="H25" s="26" t="n">
        <v>0.86</v>
      </c>
    </row>
    <row r="26" customFormat="false" ht="12.75" hidden="false" customHeight="false" outlineLevel="0" collapsed="false">
      <c r="C26" s="24" t="n">
        <v>9</v>
      </c>
      <c r="D26" s="25" t="n">
        <v>3</v>
      </c>
      <c r="E26" s="26" t="n">
        <v>0.89</v>
      </c>
      <c r="F26" s="24" t="n">
        <v>10.5</v>
      </c>
      <c r="G26" s="25" t="n">
        <v>6</v>
      </c>
      <c r="H26" s="26" t="n">
        <v>0.92</v>
      </c>
    </row>
    <row r="27" customFormat="false" ht="12.75" hidden="false" customHeight="false" outlineLevel="0" collapsed="false">
      <c r="C27" s="24" t="n">
        <v>10.5</v>
      </c>
      <c r="D27" s="25" t="n">
        <v>6</v>
      </c>
      <c r="E27" s="26" t="n">
        <v>0.95</v>
      </c>
      <c r="F27" s="24" t="n">
        <v>9</v>
      </c>
      <c r="G27" s="25" t="n">
        <v>3</v>
      </c>
      <c r="H27" s="26" t="n">
        <v>0.95</v>
      </c>
    </row>
    <row r="28" customFormat="false" ht="12.75" hidden="false" customHeight="false" outlineLevel="0" collapsed="false">
      <c r="C28" s="24" t="n">
        <v>12</v>
      </c>
      <c r="D28" s="25" t="n">
        <v>1</v>
      </c>
      <c r="E28" s="26" t="n">
        <v>0.96</v>
      </c>
      <c r="F28" s="24" t="n">
        <v>13.5</v>
      </c>
      <c r="G28" s="25" t="n">
        <v>2</v>
      </c>
      <c r="H28" s="26" t="n">
        <v>0.97</v>
      </c>
    </row>
    <row r="29" customFormat="false" ht="12.75" hidden="false" customHeight="false" outlineLevel="0" collapsed="false">
      <c r="C29" s="24" t="n">
        <v>13.5</v>
      </c>
      <c r="D29" s="25" t="n">
        <v>2</v>
      </c>
      <c r="E29" s="26" t="n">
        <v>0.98</v>
      </c>
      <c r="F29" s="24" t="n">
        <v>15</v>
      </c>
      <c r="G29" s="25" t="n">
        <v>2</v>
      </c>
      <c r="H29" s="26" t="n">
        <v>0.99</v>
      </c>
    </row>
    <row r="30" customFormat="false" ht="12.75" hidden="false" customHeight="false" outlineLevel="0" collapsed="false">
      <c r="C30" s="24" t="n">
        <v>15</v>
      </c>
      <c r="D30" s="25" t="n">
        <v>2</v>
      </c>
      <c r="E30" s="26" t="n">
        <v>1</v>
      </c>
      <c r="F30" s="24" t="n">
        <v>12</v>
      </c>
      <c r="G30" s="25" t="n">
        <v>1</v>
      </c>
      <c r="H30" s="26" t="n">
        <v>1</v>
      </c>
    </row>
    <row r="31" customFormat="false" ht="13.5" hidden="false" customHeight="false" outlineLevel="0" collapsed="false">
      <c r="C31" s="27" t="s">
        <v>13</v>
      </c>
      <c r="D31" s="27" t="n">
        <v>0</v>
      </c>
      <c r="E31" s="28" t="n">
        <v>1</v>
      </c>
      <c r="F31" s="29" t="s">
        <v>13</v>
      </c>
      <c r="G31" s="27" t="n">
        <v>0</v>
      </c>
      <c r="H31" s="28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75" outlineLevelRow="0" outlineLevelCol="0"/>
  <cols>
    <col collapsed="false" customWidth="true" hidden="false" outlineLevel="0" max="12" min="1" style="0" width="8.64"/>
    <col collapsed="false" customWidth="true" hidden="false" outlineLevel="0" max="13" min="13" style="0" width="30.01"/>
    <col collapsed="false" customWidth="true" hidden="false" outlineLevel="0" max="17" min="14" style="0" width="9.14"/>
    <col collapsed="false" customWidth="true" hidden="false" outlineLevel="0" max="1025" min="18" style="0" width="8.64"/>
  </cols>
  <sheetData>
    <row r="1" s="30" customFormat="true" ht="15.75" hidden="false" customHeight="false" outlineLevel="0" collapsed="false">
      <c r="B1" s="31" t="s">
        <v>14</v>
      </c>
    </row>
    <row r="3" customFormat="false" ht="12.75" hidden="false" customHeight="false" outlineLevel="0" collapsed="false">
      <c r="B3" s="32" t="n">
        <v>4.54</v>
      </c>
      <c r="C3" s="32" t="n">
        <v>9.31</v>
      </c>
      <c r="D3" s="32" t="n">
        <v>0.36</v>
      </c>
      <c r="E3" s="32" t="n">
        <v>4.11</v>
      </c>
      <c r="F3" s="32" t="n">
        <v>3.24</v>
      </c>
      <c r="G3" s="32" t="n">
        <v>4.26</v>
      </c>
      <c r="H3" s="32" t="n">
        <v>5.12</v>
      </c>
      <c r="I3" s="32" t="n">
        <v>1.98</v>
      </c>
      <c r="J3" s="32" t="n">
        <v>4.51</v>
      </c>
      <c r="K3" s="32" t="n">
        <v>0.24</v>
      </c>
      <c r="M3" s="1" t="s">
        <v>0</v>
      </c>
      <c r="N3" s="2" t="n">
        <f aca="false">COUNT(B3:K12)</f>
        <v>100</v>
      </c>
    </row>
    <row r="4" customFormat="false" ht="12.75" hidden="false" customHeight="false" outlineLevel="0" collapsed="false">
      <c r="B4" s="32" t="n">
        <v>3.62</v>
      </c>
      <c r="C4" s="32" t="n">
        <v>9.82</v>
      </c>
      <c r="D4" s="32" t="n">
        <v>1.95</v>
      </c>
      <c r="E4" s="32" t="n">
        <v>3.3</v>
      </c>
      <c r="F4" s="32" t="n">
        <v>2.06</v>
      </c>
      <c r="G4" s="32" t="n">
        <v>1.85</v>
      </c>
      <c r="H4" s="32" t="n">
        <v>2.58</v>
      </c>
      <c r="I4" s="32" t="n">
        <v>5.79</v>
      </c>
      <c r="J4" s="32" t="n">
        <v>2.55</v>
      </c>
      <c r="K4" s="32" t="n">
        <v>8.79</v>
      </c>
      <c r="M4" s="1" t="s">
        <v>2</v>
      </c>
      <c r="N4" s="5" t="n">
        <f aca="false">MAX(B3:K12)</f>
        <v>14.24</v>
      </c>
    </row>
    <row r="5" customFormat="false" ht="12.75" hidden="false" customHeight="false" outlineLevel="0" collapsed="false">
      <c r="B5" s="32" t="n">
        <v>5.32</v>
      </c>
      <c r="C5" s="32" t="n">
        <v>1.98</v>
      </c>
      <c r="D5" s="32" t="n">
        <v>3.88</v>
      </c>
      <c r="E5" s="32" t="n">
        <v>0.92</v>
      </c>
      <c r="F5" s="32" t="n">
        <v>0.99</v>
      </c>
      <c r="G5" s="32" t="n">
        <v>0.58</v>
      </c>
      <c r="H5" s="32" t="n">
        <v>1.52</v>
      </c>
      <c r="I5" s="32" t="n">
        <v>11.84</v>
      </c>
      <c r="J5" s="32" t="n">
        <v>5.27</v>
      </c>
      <c r="K5" s="32" t="n">
        <v>5.85</v>
      </c>
      <c r="M5" s="1" t="s">
        <v>3</v>
      </c>
      <c r="N5" s="5" t="n">
        <f aca="false">MIN(B3:K12)</f>
        <v>0.08</v>
      </c>
    </row>
    <row r="6" customFormat="false" ht="12.75" hidden="false" customHeight="false" outlineLevel="0" collapsed="false">
      <c r="B6" s="32" t="n">
        <v>0.21</v>
      </c>
      <c r="C6" s="32" t="n">
        <v>1.35</v>
      </c>
      <c r="D6" s="32" t="n">
        <v>6.05</v>
      </c>
      <c r="E6" s="32" t="n">
        <v>7.29</v>
      </c>
      <c r="F6" s="32" t="n">
        <v>1.29</v>
      </c>
      <c r="G6" s="32" t="n">
        <v>4.87</v>
      </c>
      <c r="H6" s="32" t="n">
        <v>4.3</v>
      </c>
      <c r="I6" s="32" t="n">
        <v>2.86</v>
      </c>
      <c r="J6" s="32" t="n">
        <v>0.13</v>
      </c>
      <c r="K6" s="32" t="n">
        <v>0.84</v>
      </c>
      <c r="M6" s="1" t="s">
        <v>4</v>
      </c>
      <c r="N6" s="5" t="n">
        <f aca="false">N4-N5</f>
        <v>14.16</v>
      </c>
    </row>
    <row r="7" customFormat="false" ht="12.75" hidden="false" customHeight="false" outlineLevel="0" collapsed="false">
      <c r="B7" s="32" t="n">
        <v>11.04</v>
      </c>
      <c r="C7" s="32" t="n">
        <v>13.27</v>
      </c>
      <c r="D7" s="32" t="n">
        <v>2.13</v>
      </c>
      <c r="E7" s="32" t="n">
        <v>0.6</v>
      </c>
      <c r="F7" s="32" t="n">
        <v>2.77</v>
      </c>
      <c r="G7" s="32" t="n">
        <v>3.99</v>
      </c>
      <c r="H7" s="32" t="n">
        <v>1.47</v>
      </c>
      <c r="I7" s="32" t="n">
        <v>5.38</v>
      </c>
      <c r="J7" s="32" t="n">
        <v>2.26</v>
      </c>
      <c r="K7" s="32" t="n">
        <v>0.08</v>
      </c>
      <c r="M7" s="1" t="s">
        <v>5</v>
      </c>
      <c r="N7" s="2" t="n">
        <f aca="false">SQRT(N3)</f>
        <v>10</v>
      </c>
    </row>
    <row r="8" customFormat="false" ht="12.75" hidden="false" customHeight="false" outlineLevel="0" collapsed="false">
      <c r="B8" s="32" t="n">
        <v>6.02</v>
      </c>
      <c r="C8" s="32" t="n">
        <v>4.02</v>
      </c>
      <c r="D8" s="32" t="n">
        <v>5.51</v>
      </c>
      <c r="E8" s="32" t="n">
        <v>2.82</v>
      </c>
      <c r="F8" s="32" t="n">
        <v>4.17</v>
      </c>
      <c r="G8" s="32" t="n">
        <v>0.47</v>
      </c>
      <c r="H8" s="32" t="n">
        <v>1.87</v>
      </c>
      <c r="I8" s="32" t="n">
        <v>2.72</v>
      </c>
      <c r="J8" s="32" t="n">
        <v>0.31</v>
      </c>
      <c r="K8" s="32" t="n">
        <v>5.99</v>
      </c>
      <c r="M8" s="1" t="s">
        <v>15</v>
      </c>
      <c r="N8" s="5" t="n">
        <f aca="false">N6/N7</f>
        <v>1.416</v>
      </c>
      <c r="O8" s="5" t="s">
        <v>16</v>
      </c>
    </row>
    <row r="9" customFormat="false" ht="12.75" hidden="false" customHeight="false" outlineLevel="0" collapsed="false">
      <c r="B9" s="32" t="n">
        <v>3.62</v>
      </c>
      <c r="C9" s="32" t="n">
        <v>8.14</v>
      </c>
      <c r="D9" s="32" t="n">
        <v>0.34</v>
      </c>
      <c r="E9" s="32" t="n">
        <v>9.38</v>
      </c>
      <c r="F9" s="32" t="n">
        <v>1</v>
      </c>
      <c r="G9" s="32" t="n">
        <v>14.24</v>
      </c>
      <c r="H9" s="32" t="n">
        <v>9.99</v>
      </c>
      <c r="I9" s="32" t="n">
        <v>1.63</v>
      </c>
      <c r="J9" s="32" t="n">
        <v>1.03</v>
      </c>
      <c r="K9" s="32" t="n">
        <v>2.67</v>
      </c>
    </row>
    <row r="10" customFormat="false" ht="12.75" hidden="false" customHeight="false" outlineLevel="0" collapsed="false">
      <c r="B10" s="32" t="n">
        <v>0.14</v>
      </c>
      <c r="C10" s="32" t="n">
        <v>3.48</v>
      </c>
      <c r="D10" s="32" t="n">
        <v>2.68</v>
      </c>
      <c r="E10" s="32" t="n">
        <v>0.91</v>
      </c>
      <c r="F10" s="32" t="n">
        <v>4.34</v>
      </c>
      <c r="G10" s="32" t="n">
        <v>0.25</v>
      </c>
      <c r="H10" s="32" t="n">
        <v>1.61</v>
      </c>
      <c r="I10" s="32" t="n">
        <v>0.95</v>
      </c>
      <c r="J10" s="32" t="n">
        <v>1.42</v>
      </c>
      <c r="K10" s="32" t="n">
        <v>1.16</v>
      </c>
    </row>
    <row r="11" customFormat="false" ht="12.75" hidden="false" customHeight="false" outlineLevel="0" collapsed="false">
      <c r="B11" s="32" t="n">
        <v>9.49</v>
      </c>
      <c r="C11" s="32" t="n">
        <v>9.5</v>
      </c>
      <c r="D11" s="32" t="n">
        <v>1.03</v>
      </c>
      <c r="E11" s="32" t="n">
        <v>5.19</v>
      </c>
      <c r="F11" s="32" t="n">
        <v>5.77</v>
      </c>
      <c r="G11" s="32" t="n">
        <v>0.54</v>
      </c>
      <c r="H11" s="32" t="n">
        <v>5.91</v>
      </c>
      <c r="I11" s="32" t="n">
        <v>0.4</v>
      </c>
      <c r="J11" s="32" t="n">
        <v>4.46</v>
      </c>
      <c r="K11" s="32" t="n">
        <v>4.71</v>
      </c>
      <c r="M11" s="13" t="s">
        <v>8</v>
      </c>
    </row>
    <row r="12" customFormat="false" ht="12.75" hidden="false" customHeight="false" outlineLevel="0" collapsed="false">
      <c r="B12" s="32" t="n">
        <v>4.95</v>
      </c>
      <c r="C12" s="32" t="n">
        <v>1.45</v>
      </c>
      <c r="D12" s="32" t="n">
        <v>0.52</v>
      </c>
      <c r="E12" s="32" t="n">
        <v>0.21</v>
      </c>
      <c r="F12" s="32" t="n">
        <v>2.31</v>
      </c>
      <c r="G12" s="32" t="n">
        <v>7.55</v>
      </c>
      <c r="H12" s="32" t="n">
        <v>3.4</v>
      </c>
      <c r="I12" s="32" t="n">
        <v>2.42</v>
      </c>
      <c r="J12" s="32" t="n">
        <v>1.26</v>
      </c>
      <c r="K12" s="32" t="n">
        <v>3.48</v>
      </c>
      <c r="M12" s="14" t="n">
        <v>1.45</v>
      </c>
    </row>
    <row r="13" customFormat="false" ht="12.75" hidden="false" customHeight="false" outlineLevel="0" collapsed="false">
      <c r="M13" s="18" t="n">
        <f aca="false">M12+1.45</f>
        <v>2.9</v>
      </c>
    </row>
    <row r="14" customFormat="false" ht="13.5" hidden="false" customHeight="false" outlineLevel="0" collapsed="false">
      <c r="M14" s="18" t="n">
        <f aca="false">M13+1.45</f>
        <v>4.35</v>
      </c>
    </row>
    <row r="15" customFormat="false" ht="12.75" hidden="false" customHeight="false" outlineLevel="0" collapsed="false">
      <c r="B15" s="22" t="s">
        <v>10</v>
      </c>
      <c r="C15" s="22" t="s">
        <v>11</v>
      </c>
      <c r="D15" s="22" t="s">
        <v>12</v>
      </c>
      <c r="E15" s="22" t="s">
        <v>10</v>
      </c>
      <c r="F15" s="22" t="s">
        <v>11</v>
      </c>
      <c r="G15" s="22" t="s">
        <v>12</v>
      </c>
      <c r="M15" s="18" t="n">
        <f aca="false">M14+1.45</f>
        <v>5.8</v>
      </c>
    </row>
    <row r="16" customFormat="false" ht="12.75" hidden="false" customHeight="false" outlineLevel="0" collapsed="false">
      <c r="B16" s="24" t="n">
        <v>1.45</v>
      </c>
      <c r="C16" s="25" t="n">
        <f aca="false">COUNTIFS($B$3:$K$12,"&lt;1,45")</f>
        <v>29</v>
      </c>
      <c r="D16" s="26" t="n">
        <f aca="false">C16%</f>
        <v>0.29</v>
      </c>
      <c r="E16" s="33" t="n">
        <v>1.9</v>
      </c>
      <c r="F16" s="25" t="n">
        <f aca="false">COUNTIFS('Dados TS'!B$3:K$12,"&lt;1,9")</f>
        <v>54</v>
      </c>
      <c r="G16" s="26" t="n">
        <f aca="false">F16%</f>
        <v>0.54</v>
      </c>
      <c r="M16" s="18" t="n">
        <f aca="false">M15+1.45</f>
        <v>7.25</v>
      </c>
    </row>
    <row r="17" customFormat="false" ht="12.75" hidden="false" customHeight="false" outlineLevel="0" collapsed="false">
      <c r="B17" s="24" t="n">
        <f aca="false">B16+1.45</f>
        <v>2.9</v>
      </c>
      <c r="C17" s="34" t="n">
        <f aca="false">ABS(COUNTIFS($B$3:$K$12,"&lt;"&amp;B17)-C16)</f>
        <v>23</v>
      </c>
      <c r="D17" s="26" t="n">
        <f aca="false">SUM(C$16:C17)%</f>
        <v>0.52</v>
      </c>
      <c r="E17" s="35" t="n">
        <f aca="false">E16+1.9</f>
        <v>3.8</v>
      </c>
      <c r="F17" s="34" t="n">
        <f aca="false">ABS(COUNTIFS('Dados TS'!B$3:K$12,"&lt;"&amp;E17)-F16)</f>
        <v>24</v>
      </c>
      <c r="G17" s="26" t="n">
        <f aca="false">SUM(F$16:F17)%</f>
        <v>0.78</v>
      </c>
      <c r="M17" s="18" t="n">
        <f aca="false">M16+1.45</f>
        <v>8.7</v>
      </c>
    </row>
    <row r="18" customFormat="false" ht="12.75" hidden="false" customHeight="false" outlineLevel="0" collapsed="false">
      <c r="B18" s="24" t="n">
        <f aca="false">B17+1.45</f>
        <v>4.35</v>
      </c>
      <c r="C18" s="34" t="n">
        <f aca="false">ABS(COUNTIFS($B$3:$K$12,"&lt;"&amp;B18)-SUM(C$16:C17))</f>
        <v>15</v>
      </c>
      <c r="D18" s="26" t="n">
        <f aca="false">SUM(C$16:C18)%</f>
        <v>0.67</v>
      </c>
      <c r="E18" s="35" t="n">
        <f aca="false">E17+1.9</f>
        <v>5.7</v>
      </c>
      <c r="F18" s="34" t="n">
        <f aca="false">ABS(COUNTIFS('Dados TS'!B$3:K$12,"&lt;"&amp;E18)-SUM(F$16:F17))</f>
        <v>10</v>
      </c>
      <c r="G18" s="26" t="n">
        <f aca="false">SUM(F$16:F18)%</f>
        <v>0.88</v>
      </c>
      <c r="M18" s="18" t="n">
        <f aca="false">M17+1.45</f>
        <v>10.15</v>
      </c>
    </row>
    <row r="19" customFormat="false" ht="12.75" hidden="false" customHeight="false" outlineLevel="0" collapsed="false">
      <c r="B19" s="24" t="n">
        <f aca="false">B18+1.45</f>
        <v>5.8</v>
      </c>
      <c r="C19" s="34" t="n">
        <f aca="false">ABS(COUNTIFS($B$3:$K$12,"&lt;"&amp;B19)-SUM(C$16:C18))</f>
        <v>14</v>
      </c>
      <c r="D19" s="26" t="n">
        <f aca="false">SUM(C$16:C19)%</f>
        <v>0.81</v>
      </c>
      <c r="E19" s="35" t="n">
        <f aca="false">E18+1.9</f>
        <v>7.6</v>
      </c>
      <c r="F19" s="34" t="n">
        <f aca="false">ABS(COUNTIFS('Dados TS'!B$3:K$12,"&lt;"&amp;E19)-SUM(F$16:F18))</f>
        <v>5</v>
      </c>
      <c r="G19" s="26" t="n">
        <f aca="false">SUM(F$16:F19)%</f>
        <v>0.93</v>
      </c>
      <c r="M19" s="18" t="n">
        <f aca="false">M18+1.45</f>
        <v>11.6</v>
      </c>
    </row>
    <row r="20" customFormat="false" ht="12.75" hidden="false" customHeight="false" outlineLevel="0" collapsed="false">
      <c r="B20" s="24" t="n">
        <f aca="false">B19+1.45</f>
        <v>7.25</v>
      </c>
      <c r="C20" s="34" t="n">
        <f aca="false">ABS(COUNTIFS($B$3:$K$12,"&lt;"&amp;B20)-SUM(C$16:C19))</f>
        <v>5</v>
      </c>
      <c r="D20" s="26" t="n">
        <f aca="false">SUM(C$16:C20)%</f>
        <v>0.86</v>
      </c>
      <c r="E20" s="35" t="n">
        <f aca="false">E19+1.9</f>
        <v>9.5</v>
      </c>
      <c r="F20" s="34" t="n">
        <f aca="false">ABS(COUNTIFS('Dados TS'!B$3:K$12,"&lt;"&amp;E20)-SUM(F$16:F19))</f>
        <v>4</v>
      </c>
      <c r="G20" s="26" t="n">
        <f aca="false">SUM(F$16:F20)%</f>
        <v>0.97</v>
      </c>
      <c r="M20" s="18" t="n">
        <f aca="false">M19+1.45</f>
        <v>13.05</v>
      </c>
    </row>
    <row r="21" customFormat="false" ht="12.75" hidden="false" customHeight="false" outlineLevel="0" collapsed="false">
      <c r="B21" s="24" t="n">
        <f aca="false">B20+1.45</f>
        <v>8.7</v>
      </c>
      <c r="C21" s="34" t="n">
        <f aca="false">ABS(COUNTIFS($B$3:$K$12,"&lt;"&amp;B21)-SUM(C$16:C20))</f>
        <v>3</v>
      </c>
      <c r="D21" s="26" t="n">
        <f aca="false">SUM(C$16:C21)%</f>
        <v>0.89</v>
      </c>
      <c r="E21" s="35" t="n">
        <f aca="false">E20+1.9</f>
        <v>11.4</v>
      </c>
      <c r="F21" s="34" t="n">
        <f aca="false">ABS(COUNTIFS('Dados TS'!B$3:K$12,"&lt;"&amp;E21)-SUM(F$16:F20))</f>
        <v>0</v>
      </c>
      <c r="G21" s="26" t="n">
        <f aca="false">SUM(F$16:F21)%</f>
        <v>0.97</v>
      </c>
      <c r="M21" s="18" t="n">
        <f aca="false">M20+1.45</f>
        <v>14.5</v>
      </c>
    </row>
    <row r="22" customFormat="false" ht="12.75" hidden="false" customHeight="false" outlineLevel="0" collapsed="false">
      <c r="B22" s="24" t="n">
        <f aca="false">B21+1.45</f>
        <v>10.15</v>
      </c>
      <c r="C22" s="34" t="n">
        <f aca="false">ABS(COUNTIFS($B$3:$K$12,"&lt;"&amp;B22)-SUM(C$16:C21))</f>
        <v>7</v>
      </c>
      <c r="D22" s="26" t="n">
        <f aca="false">SUM(C$16:C22)%</f>
        <v>0.96</v>
      </c>
      <c r="E22" s="35" t="n">
        <f aca="false">E21+1.9</f>
        <v>13.3</v>
      </c>
      <c r="F22" s="34" t="n">
        <f aca="false">ABS(COUNTIFS('Dados TS'!B$3:K$12,"&lt;"&amp;E22)-SUM(F$16:F21))</f>
        <v>2</v>
      </c>
      <c r="G22" s="26" t="n">
        <f aca="false">SUM(F$16:F22)%</f>
        <v>0.99</v>
      </c>
    </row>
    <row r="23" customFormat="false" ht="12.75" hidden="false" customHeight="false" outlineLevel="0" collapsed="false">
      <c r="B23" s="24" t="n">
        <f aca="false">B22+1.45</f>
        <v>11.6</v>
      </c>
      <c r="C23" s="34" t="n">
        <f aca="false">ABS(COUNTIFS($B$3:$K$12,"&lt;"&amp;B23)-SUM(C$16:C22))</f>
        <v>1</v>
      </c>
      <c r="D23" s="26" t="n">
        <f aca="false">SUM(C$16:C23)%</f>
        <v>0.97</v>
      </c>
      <c r="E23" s="35" t="n">
        <f aca="false">E22+1.9</f>
        <v>15.2</v>
      </c>
      <c r="F23" s="34" t="n">
        <f aca="false">ABS(COUNTIFS('Dados TS'!B$3:K$12,"&lt;"&amp;E23)-SUM(F$16:F22))</f>
        <v>0</v>
      </c>
      <c r="G23" s="26" t="n">
        <f aca="false">SUM(F$16:F23)%</f>
        <v>0.99</v>
      </c>
    </row>
    <row r="24" customFormat="false" ht="12.75" hidden="false" customHeight="false" outlineLevel="0" collapsed="false">
      <c r="B24" s="24" t="n">
        <f aca="false">B23+1.45</f>
        <v>13.05</v>
      </c>
      <c r="C24" s="34" t="n">
        <f aca="false">ABS(COUNTIFS($B$3:$K$12,"&lt;"&amp;B24)-SUM(C$16:C23))</f>
        <v>1</v>
      </c>
      <c r="D24" s="26" t="n">
        <f aca="false">SUM(C$16:C24)%</f>
        <v>0.98</v>
      </c>
      <c r="E24" s="35" t="n">
        <f aca="false">E23+1.9</f>
        <v>17.1</v>
      </c>
      <c r="F24" s="34" t="n">
        <f aca="false">ABS(COUNTIFS('Dados TS'!B$3:K$12,"&lt;"&amp;E24)-SUM(F$16:F23))</f>
        <v>0</v>
      </c>
      <c r="G24" s="26" t="n">
        <f aca="false">SUM(F$16:F24)%</f>
        <v>0.99</v>
      </c>
    </row>
    <row r="25" customFormat="false" ht="12.75" hidden="false" customHeight="false" outlineLevel="0" collapsed="false">
      <c r="B25" s="24" t="n">
        <f aca="false">B24+1.45</f>
        <v>14.5</v>
      </c>
      <c r="C25" s="34" t="n">
        <f aca="false">ABS(COUNTIFS($B$3:$K$12,"&lt;"&amp;B25)-SUM(C$16:C24))</f>
        <v>2</v>
      </c>
      <c r="D25" s="26" t="n">
        <f aca="false">SUM(C$16:C25)%</f>
        <v>1</v>
      </c>
      <c r="E25" s="35" t="n">
        <f aca="false">E24+1.9</f>
        <v>19</v>
      </c>
      <c r="F25" s="34" t="n">
        <f aca="false">ABS(COUNTIFS('Dados TS'!B$3:K$12,"&lt;"&amp;E25)-SUM(F$16:F24))</f>
        <v>1</v>
      </c>
      <c r="G25" s="26" t="n">
        <f aca="false">SUM(F$16:F25)%</f>
        <v>1</v>
      </c>
    </row>
    <row r="26" customFormat="false" ht="13.5" hidden="false" customHeight="false" outlineLevel="0" collapsed="false">
      <c r="B26" s="27" t="s">
        <v>13</v>
      </c>
      <c r="C26" s="27" t="n">
        <f aca="false">SUM(C16:C25)</f>
        <v>100</v>
      </c>
      <c r="D26" s="28" t="n">
        <v>1</v>
      </c>
      <c r="E26" s="29" t="s">
        <v>13</v>
      </c>
      <c r="F26" s="27" t="n">
        <f aca="false">SUM(F16:F25)</f>
        <v>100</v>
      </c>
      <c r="G26" s="28" t="n">
        <f aca="false">G25</f>
        <v>1</v>
      </c>
    </row>
    <row r="31" customFormat="false" ht="12.75" hidden="false" customHeight="false" outlineLevel="0" collapsed="false">
      <c r="A31" s="0" t="s">
        <v>17</v>
      </c>
    </row>
    <row r="32" customFormat="false" ht="12.75" hidden="false" customHeight="false" outlineLevel="0" collapsed="false">
      <c r="A32" s="0" t="n">
        <v>16100751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2.75" outlineLevelRow="0" outlineLevelCol="0"/>
  <cols>
    <col collapsed="false" customWidth="true" hidden="false" outlineLevel="0" max="13" min="1" style="0" width="8.64"/>
    <col collapsed="false" customWidth="true" hidden="false" outlineLevel="0" max="14" min="14" style="0" width="24.86"/>
    <col collapsed="false" customWidth="true" hidden="false" outlineLevel="0" max="1025" min="15" style="0" width="8.64"/>
  </cols>
  <sheetData>
    <row r="1" s="30" customFormat="true" ht="15.75" hidden="false" customHeight="false" outlineLevel="0" collapsed="false">
      <c r="B1" s="31" t="s">
        <v>18</v>
      </c>
    </row>
    <row r="3" customFormat="false" ht="12.75" hidden="false" customHeight="false" outlineLevel="0" collapsed="false">
      <c r="B3" s="32" t="n">
        <v>0.65</v>
      </c>
      <c r="C3" s="32" t="n">
        <v>3.76</v>
      </c>
      <c r="D3" s="32" t="n">
        <v>0.59</v>
      </c>
      <c r="E3" s="32" t="n">
        <v>0.71</v>
      </c>
      <c r="F3" s="32" t="n">
        <v>0.89</v>
      </c>
      <c r="G3" s="32" t="n">
        <v>2</v>
      </c>
      <c r="H3" s="32" t="n">
        <v>8.59</v>
      </c>
      <c r="I3" s="32" t="n">
        <v>1.32</v>
      </c>
      <c r="J3" s="32" t="n">
        <v>1.27</v>
      </c>
      <c r="K3" s="32" t="n">
        <v>0.85</v>
      </c>
      <c r="N3" s="1" t="s">
        <v>0</v>
      </c>
      <c r="O3" s="2" t="n">
        <f aca="false">COUNT(B3:K12)</f>
        <v>100</v>
      </c>
    </row>
    <row r="4" customFormat="false" ht="12.75" hidden="false" customHeight="false" outlineLevel="0" collapsed="false">
      <c r="B4" s="32" t="n">
        <v>5.06</v>
      </c>
      <c r="C4" s="32" t="n">
        <v>4.36</v>
      </c>
      <c r="D4" s="32" t="n">
        <v>1.62</v>
      </c>
      <c r="E4" s="32" t="n">
        <v>5.98</v>
      </c>
      <c r="F4" s="32" t="n">
        <v>0.38</v>
      </c>
      <c r="G4" s="32" t="n">
        <v>3.45</v>
      </c>
      <c r="H4" s="32" t="n">
        <v>3.36</v>
      </c>
      <c r="I4" s="32" t="n">
        <v>4.63</v>
      </c>
      <c r="J4" s="32" t="n">
        <v>3.07</v>
      </c>
      <c r="K4" s="32" t="n">
        <v>0.02</v>
      </c>
      <c r="N4" s="1" t="s">
        <v>2</v>
      </c>
      <c r="O4" s="5" t="n">
        <f aca="false">MAX(B3:K12)</f>
        <v>18.92</v>
      </c>
    </row>
    <row r="5" customFormat="false" ht="12.75" hidden="false" customHeight="false" outlineLevel="0" collapsed="false">
      <c r="B5" s="32" t="n">
        <v>1.09</v>
      </c>
      <c r="C5" s="32" t="n">
        <v>2.42</v>
      </c>
      <c r="D5" s="32" t="n">
        <v>0.26</v>
      </c>
      <c r="E5" s="32" t="n">
        <v>5.71</v>
      </c>
      <c r="F5" s="32" t="n">
        <v>12.09</v>
      </c>
      <c r="G5" s="32" t="n">
        <v>1.6</v>
      </c>
      <c r="H5" s="32" t="n">
        <v>5.79</v>
      </c>
      <c r="I5" s="32" t="n">
        <v>2.12</v>
      </c>
      <c r="J5" s="32" t="n">
        <v>0.87</v>
      </c>
      <c r="K5" s="32" t="n">
        <v>0.21</v>
      </c>
      <c r="N5" s="1" t="s">
        <v>3</v>
      </c>
      <c r="O5" s="5" t="n">
        <f aca="false">MIN(B3:K12)</f>
        <v>0</v>
      </c>
    </row>
    <row r="6" customFormat="false" ht="12.75" hidden="false" customHeight="false" outlineLevel="0" collapsed="false">
      <c r="B6" s="32" t="n">
        <v>1.33</v>
      </c>
      <c r="C6" s="32" t="n">
        <v>4.02</v>
      </c>
      <c r="D6" s="32" t="n">
        <v>1.59</v>
      </c>
      <c r="E6" s="32" t="n">
        <v>2.76</v>
      </c>
      <c r="F6" s="32" t="n">
        <v>3.48</v>
      </c>
      <c r="G6" s="32" t="n">
        <v>1.13</v>
      </c>
      <c r="H6" s="32" t="n">
        <v>1.77</v>
      </c>
      <c r="I6" s="32" t="n">
        <v>1.17</v>
      </c>
      <c r="J6" s="32" t="n">
        <v>2.94</v>
      </c>
      <c r="K6" s="32" t="n">
        <v>1.4</v>
      </c>
      <c r="N6" s="1" t="s">
        <v>4</v>
      </c>
      <c r="O6" s="5" t="n">
        <f aca="false">O4-O5</f>
        <v>18.92</v>
      </c>
    </row>
    <row r="7" customFormat="false" ht="12.75" hidden="false" customHeight="false" outlineLevel="0" collapsed="false">
      <c r="B7" s="32" t="n">
        <v>1.41</v>
      </c>
      <c r="C7" s="32" t="n">
        <v>7.85</v>
      </c>
      <c r="D7" s="32" t="n">
        <v>1.36</v>
      </c>
      <c r="E7" s="32" t="n">
        <v>1.48</v>
      </c>
      <c r="F7" s="32" t="n">
        <v>2.06</v>
      </c>
      <c r="G7" s="32" t="n">
        <v>0</v>
      </c>
      <c r="H7" s="32" t="n">
        <v>1.94</v>
      </c>
      <c r="I7" s="32" t="n">
        <v>3.37</v>
      </c>
      <c r="J7" s="32" t="n">
        <v>7.27</v>
      </c>
      <c r="K7" s="32" t="n">
        <v>0.11</v>
      </c>
      <c r="N7" s="1" t="s">
        <v>5</v>
      </c>
      <c r="O7" s="2" t="n">
        <f aca="false">SQRT(O3)</f>
        <v>10</v>
      </c>
    </row>
    <row r="8" customFormat="false" ht="12.75" hidden="false" customHeight="false" outlineLevel="0" collapsed="false">
      <c r="B8" s="32" t="n">
        <v>1.38</v>
      </c>
      <c r="C8" s="32" t="n">
        <v>2.02</v>
      </c>
      <c r="D8" s="32" t="n">
        <v>0.78</v>
      </c>
      <c r="E8" s="32" t="n">
        <v>5.57</v>
      </c>
      <c r="F8" s="32" t="n">
        <v>1.13</v>
      </c>
      <c r="G8" s="32" t="n">
        <v>0.44</v>
      </c>
      <c r="H8" s="32" t="n">
        <v>0.51</v>
      </c>
      <c r="I8" s="32" t="n">
        <v>0.01</v>
      </c>
      <c r="J8" s="32" t="n">
        <v>5.65</v>
      </c>
      <c r="K8" s="32" t="n">
        <v>3.25</v>
      </c>
      <c r="N8" s="1" t="s">
        <v>15</v>
      </c>
      <c r="O8" s="5" t="n">
        <f aca="false">O6/O7</f>
        <v>1.892</v>
      </c>
      <c r="P8" s="5" t="s">
        <v>19</v>
      </c>
    </row>
    <row r="9" customFormat="false" ht="12.75" hidden="false" customHeight="false" outlineLevel="0" collapsed="false">
      <c r="B9" s="32" t="n">
        <v>0.54</v>
      </c>
      <c r="C9" s="32" t="n">
        <v>0.7</v>
      </c>
      <c r="D9" s="32" t="n">
        <v>1.13</v>
      </c>
      <c r="E9" s="32" t="n">
        <v>11.65</v>
      </c>
      <c r="F9" s="32" t="n">
        <v>1.6</v>
      </c>
      <c r="G9" s="32" t="n">
        <v>1.22</v>
      </c>
      <c r="H9" s="32" t="n">
        <v>0.72</v>
      </c>
      <c r="I9" s="32" t="n">
        <v>1.15</v>
      </c>
      <c r="J9" s="32" t="n">
        <v>2.02</v>
      </c>
      <c r="K9" s="32" t="n">
        <v>3.76</v>
      </c>
    </row>
    <row r="10" customFormat="false" ht="12.75" hidden="false" customHeight="false" outlineLevel="0" collapsed="false">
      <c r="B10" s="32" t="n">
        <v>2.66</v>
      </c>
      <c r="C10" s="32" t="n">
        <v>7.81</v>
      </c>
      <c r="D10" s="32" t="n">
        <v>2.61</v>
      </c>
      <c r="E10" s="32" t="n">
        <v>0.63</v>
      </c>
      <c r="F10" s="32" t="n">
        <v>0.21</v>
      </c>
      <c r="G10" s="32" t="n">
        <v>5.16</v>
      </c>
      <c r="H10" s="32" t="n">
        <v>5.46</v>
      </c>
      <c r="I10" s="32" t="n">
        <v>0.43</v>
      </c>
      <c r="J10" s="32" t="n">
        <v>0.38</v>
      </c>
      <c r="K10" s="32" t="n">
        <v>2</v>
      </c>
    </row>
    <row r="11" customFormat="false" ht="12.75" hidden="false" customHeight="false" outlineLevel="0" collapsed="false">
      <c r="B11" s="32" t="n">
        <v>0.52</v>
      </c>
      <c r="C11" s="32" t="n">
        <v>2.11</v>
      </c>
      <c r="D11" s="32" t="n">
        <v>1.44</v>
      </c>
      <c r="E11" s="32" t="n">
        <v>0.52</v>
      </c>
      <c r="F11" s="32" t="n">
        <v>7.4</v>
      </c>
      <c r="G11" s="32" t="n">
        <v>3.83</v>
      </c>
      <c r="H11" s="32" t="n">
        <v>1.84</v>
      </c>
      <c r="I11" s="32" t="n">
        <v>3.91</v>
      </c>
      <c r="J11" s="32" t="n">
        <v>0.4</v>
      </c>
      <c r="K11" s="32" t="n">
        <v>2.32</v>
      </c>
      <c r="N11" s="13" t="s">
        <v>8</v>
      </c>
    </row>
    <row r="12" customFormat="false" ht="12.75" hidden="false" customHeight="false" outlineLevel="0" collapsed="false">
      <c r="B12" s="32" t="n">
        <v>18.92</v>
      </c>
      <c r="C12" s="32" t="n">
        <v>0.16</v>
      </c>
      <c r="D12" s="32" t="n">
        <v>7.73</v>
      </c>
      <c r="E12" s="32" t="n">
        <v>2.63</v>
      </c>
      <c r="F12" s="32" t="n">
        <v>1.54</v>
      </c>
      <c r="G12" s="32" t="n">
        <v>1.02</v>
      </c>
      <c r="H12" s="32" t="n">
        <v>3.55</v>
      </c>
      <c r="I12" s="32" t="n">
        <v>1.77</v>
      </c>
      <c r="J12" s="32" t="n">
        <v>1.5</v>
      </c>
      <c r="K12" s="32" t="n">
        <v>1.56</v>
      </c>
      <c r="N12" s="14" t="n">
        <v>1.9</v>
      </c>
    </row>
    <row r="13" customFormat="false" ht="12.75" hidden="false" customHeight="false" outlineLevel="0" collapsed="false">
      <c r="N13" s="18" t="n">
        <f aca="false">N12+1.9</f>
        <v>3.8</v>
      </c>
    </row>
    <row r="14" customFormat="false" ht="12.75" hidden="false" customHeight="false" outlineLevel="0" collapsed="false">
      <c r="N14" s="18" t="n">
        <f aca="false">N13+1.9</f>
        <v>5.7</v>
      </c>
    </row>
    <row r="15" customFormat="false" ht="12.75" hidden="false" customHeight="false" outlineLevel="0" collapsed="false">
      <c r="N15" s="18" t="n">
        <f aca="false">N14+1.9</f>
        <v>7.6</v>
      </c>
    </row>
    <row r="16" customFormat="false" ht="12.75" hidden="false" customHeight="false" outlineLevel="0" collapsed="false">
      <c r="N16" s="18" t="n">
        <f aca="false">N15+1.9</f>
        <v>9.5</v>
      </c>
    </row>
    <row r="17" customFormat="false" ht="12.75" hidden="false" customHeight="false" outlineLevel="0" collapsed="false">
      <c r="N17" s="18" t="n">
        <f aca="false">N16+1.9</f>
        <v>11.4</v>
      </c>
    </row>
    <row r="18" customFormat="false" ht="12.75" hidden="false" customHeight="false" outlineLevel="0" collapsed="false">
      <c r="N18" s="18" t="n">
        <f aca="false">N17+1.9</f>
        <v>13.3</v>
      </c>
    </row>
    <row r="19" customFormat="false" ht="12.75" hidden="false" customHeight="false" outlineLevel="0" collapsed="false">
      <c r="N19" s="18" t="n">
        <f aca="false">N18+1.9</f>
        <v>15.2</v>
      </c>
    </row>
    <row r="20" customFormat="false" ht="12.75" hidden="false" customHeight="false" outlineLevel="0" collapsed="false">
      <c r="N20" s="18" t="n">
        <f aca="false">N19+1.9</f>
        <v>17.1</v>
      </c>
    </row>
    <row r="21" customFormat="false" ht="12.75" hidden="false" customHeight="false" outlineLevel="0" collapsed="false">
      <c r="N21" s="18" t="n">
        <f aca="false">N20+1.9</f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1.14"/>
    <col collapsed="false" customWidth="true" hidden="false" outlineLevel="0" max="2" min="2" style="0" width="64.43"/>
    <col collapsed="false" customWidth="true" hidden="false" outlineLevel="0" max="3" min="3" style="0" width="1.58"/>
    <col collapsed="false" customWidth="true" hidden="false" outlineLevel="0" max="4" min="4" style="0" width="5.57"/>
    <col collapsed="false" customWidth="true" hidden="false" outlineLevel="0" max="6" min="5" style="0" width="16"/>
    <col collapsed="false" customWidth="true" hidden="false" outlineLevel="0" max="1025" min="7" style="0" width="8.64"/>
  </cols>
  <sheetData>
    <row r="1" customFormat="false" ht="25.5" hidden="false" customHeight="false" outlineLevel="0" collapsed="false">
      <c r="B1" s="36" t="s">
        <v>20</v>
      </c>
      <c r="C1" s="36"/>
      <c r="D1" s="37"/>
      <c r="E1" s="37"/>
      <c r="F1" s="37"/>
    </row>
    <row r="2" customFormat="false" ht="12.75" hidden="false" customHeight="false" outlineLevel="0" collapsed="false">
      <c r="B2" s="36" t="s">
        <v>21</v>
      </c>
      <c r="C2" s="36"/>
      <c r="D2" s="37"/>
      <c r="E2" s="37"/>
      <c r="F2" s="37"/>
    </row>
    <row r="3" customFormat="false" ht="12.75" hidden="false" customHeight="false" outlineLevel="0" collapsed="false">
      <c r="B3" s="38"/>
      <c r="C3" s="38"/>
      <c r="D3" s="39"/>
      <c r="E3" s="39"/>
      <c r="F3" s="39"/>
    </row>
    <row r="4" customFormat="false" ht="25.5" hidden="false" customHeight="false" outlineLevel="0" collapsed="false">
      <c r="B4" s="38" t="s">
        <v>22</v>
      </c>
      <c r="C4" s="38"/>
      <c r="D4" s="39"/>
      <c r="E4" s="39"/>
      <c r="F4" s="39"/>
    </row>
    <row r="5" customFormat="false" ht="12.75" hidden="false" customHeight="false" outlineLevel="0" collapsed="false">
      <c r="B5" s="38"/>
      <c r="C5" s="38"/>
      <c r="D5" s="39"/>
      <c r="E5" s="39"/>
      <c r="F5" s="39"/>
    </row>
    <row r="6" customFormat="false" ht="12.75" hidden="false" customHeight="false" outlineLevel="0" collapsed="false">
      <c r="B6" s="36" t="s">
        <v>23</v>
      </c>
      <c r="C6" s="36"/>
      <c r="D6" s="37"/>
      <c r="E6" s="37" t="s">
        <v>24</v>
      </c>
      <c r="F6" s="37" t="s">
        <v>25</v>
      </c>
    </row>
    <row r="7" customFormat="false" ht="13.5" hidden="false" customHeight="false" outlineLevel="0" collapsed="false">
      <c r="B7" s="38"/>
      <c r="C7" s="38"/>
      <c r="D7" s="39"/>
      <c r="E7" s="39"/>
      <c r="F7" s="39"/>
    </row>
    <row r="8" customFormat="false" ht="38.25" hidden="false" customHeight="false" outlineLevel="0" collapsed="false">
      <c r="B8" s="40" t="s">
        <v>26</v>
      </c>
      <c r="C8" s="41"/>
      <c r="D8" s="42"/>
      <c r="E8" s="42" t="n">
        <v>20</v>
      </c>
      <c r="F8" s="43"/>
    </row>
    <row r="9" customFormat="false" ht="25.5" hidden="false" customHeight="false" outlineLevel="0" collapsed="false">
      <c r="B9" s="44"/>
      <c r="C9" s="38"/>
      <c r="D9" s="39"/>
      <c r="E9" s="45" t="s">
        <v>27</v>
      </c>
      <c r="F9" s="46" t="s">
        <v>28</v>
      </c>
    </row>
    <row r="10" customFormat="false" ht="26.25" hidden="false" customHeight="false" outlineLevel="0" collapsed="false">
      <c r="B10" s="47"/>
      <c r="C10" s="48"/>
      <c r="D10" s="49"/>
      <c r="E10" s="50" t="s">
        <v>29</v>
      </c>
      <c r="F10" s="51"/>
    </row>
  </sheetData>
  <hyperlinks>
    <hyperlink ref="E9" location="'Dados TEC'!C16:C25" display="Dados TEC'!C16:C25"/>
    <hyperlink ref="E10" location="'Dados TEC'!F16:F25" display="Dados TEC'!F16:F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2002-10-14T13:55:37Z</dcterms:created>
  <dc:creator>pw</dc:creator>
  <dc:description/>
  <dc:language>pt-BR</dc:language>
  <cp:lastModifiedBy>Vinícius Schwinden Berkenbrock</cp:lastModifiedBy>
  <dcterms:modified xsi:type="dcterms:W3CDTF">2017-03-13T13:09:56Z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