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4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9"/>
  <c r="A20"/>
  <c r="A21"/>
  <c r="A22"/>
  <c r="A23"/>
  <c r="A24"/>
  <c r="A25"/>
  <c r="A26"/>
  <c r="A27"/>
  <c r="A28"/>
  <c r="A29"/>
  <c r="A37"/>
  <c r="A39"/>
  <c r="A40"/>
  <c r="A42"/>
  <c r="A43"/>
  <c r="A45"/>
  <c r="A50"/>
  <c r="A51"/>
  <c r="A52"/>
  <c r="A53"/>
  <c r="A54"/>
  <c r="A56"/>
  <c r="A57"/>
  <c r="A58"/>
  <c r="A59"/>
  <c r="A60"/>
  <c r="A61"/>
  <c r="A62"/>
  <c r="A63"/>
  <c r="A67"/>
  <c r="A68"/>
  <c r="A69"/>
  <c r="A70"/>
  <c r="A73"/>
  <c r="A74"/>
  <c r="A75"/>
  <c r="A76"/>
  <c r="A77"/>
  <c r="A78"/>
  <c r="A79"/>
  <c r="A80"/>
  <c r="A84"/>
  <c r="A85"/>
  <c r="A86"/>
  <c r="A87"/>
  <c r="A88"/>
  <c r="A89"/>
  <c r="A94"/>
  <c r="A95"/>
  <c r="A96"/>
  <c r="A97"/>
  <c r="A98"/>
  <c r="A102"/>
  <c r="A105"/>
  <c r="A106"/>
  <c r="A107"/>
  <c r="A108"/>
  <c r="A114"/>
  <c r="A117"/>
  <c r="A128"/>
  <c r="A138"/>
  <c r="A140"/>
  <c r="A141"/>
  <c r="A143"/>
  <c r="A150"/>
  <c r="A156"/>
  <c r="A158"/>
  <c r="A169"/>
  <c r="A170"/>
  <c r="A171"/>
  <c r="A172"/>
  <c r="A173"/>
  <c r="A174"/>
  <c r="A175"/>
  <c r="A178"/>
  <c r="A179"/>
  <c r="A180"/>
  <c r="A181"/>
  <c r="A182"/>
  <c r="A183"/>
  <c r="A184"/>
  <c r="A185"/>
  <c r="A189"/>
  <c r="A190"/>
  <c r="A191"/>
  <c r="A192"/>
  <c r="A193"/>
  <c r="A194"/>
  <c r="A195"/>
  <c r="A196"/>
  <c r="A202"/>
  <c r="A203"/>
  <c r="A204"/>
  <c r="A205"/>
  <c r="A206"/>
  <c r="A210"/>
  <c r="A211"/>
  <c r="A212"/>
  <c r="A213"/>
  <c r="A214"/>
  <c r="A215"/>
  <c r="A216"/>
  <c r="A217"/>
  <c r="A218"/>
  <c r="A222"/>
  <c r="A223"/>
  <c r="A224"/>
  <c r="A225"/>
  <c r="A226"/>
  <c r="A227"/>
  <c r="A228"/>
  <c r="A233"/>
  <c r="A234"/>
  <c r="A235"/>
  <c r="A236"/>
  <c r="A237"/>
  <c r="A242"/>
  <c r="A243"/>
  <c r="A244"/>
  <c r="A245"/>
  <c r="A246"/>
  <c r="A262"/>
  <c r="A265"/>
  <c r="A269"/>
  <c r="A270"/>
  <c r="A271"/>
  <c r="A272"/>
  <c r="A273"/>
  <c r="A274"/>
  <c r="A288"/>
  <c r="A289"/>
  <c r="A295"/>
  <c r="A296"/>
  <c r="A301"/>
  <c r="A302"/>
  <c r="A303"/>
  <c r="A304"/>
  <c r="A305"/>
  <c r="A307"/>
  <c r="A308"/>
  <c r="A328"/>
  <c r="A329"/>
  <c r="A330"/>
  <c r="A333"/>
  <c r="A334"/>
  <c r="A339"/>
  <c r="A341"/>
  <c r="A342"/>
  <c r="A343"/>
  <c r="A348"/>
  <c r="A357"/>
  <c r="A366"/>
  <c r="A367"/>
  <c r="A368"/>
  <c r="A369"/>
  <c r="A372"/>
  <c r="A373"/>
  <c r="A374"/>
  <c r="A378"/>
  <c r="A379"/>
  <c r="A382"/>
  <c r="A383"/>
  <c r="A386"/>
  <c r="A391"/>
  <c r="A392"/>
  <c r="A393"/>
  <c r="A397"/>
  <c r="A398"/>
  <c r="A400"/>
  <c r="A401"/>
  <c r="A403"/>
  <c r="A404"/>
  <c r="A405"/>
  <c r="A409"/>
  <c r="A411"/>
  <c r="A412"/>
  <c r="A413"/>
  <c r="A414"/>
  <c r="A416"/>
  <c r="A417"/>
  <c r="A419"/>
  <c r="A420"/>
  <c r="A423"/>
  <c r="A424"/>
  <c r="A425"/>
  <c r="A426"/>
  <c r="A427"/>
  <c r="A428"/>
  <c r="A432"/>
  <c r="A433"/>
  <c r="A434"/>
  <c r="A435"/>
  <c r="A436"/>
  <c r="A437"/>
  <c r="A438"/>
  <c r="A439"/>
  <c r="A440"/>
  <c r="A441"/>
  <c r="A442"/>
  <c r="A443"/>
  <c r="A444"/>
  <c r="A445"/>
  <c r="A450"/>
  <c r="A451"/>
  <c r="A452"/>
  <c r="A453"/>
  <c r="A454"/>
  <c r="A455"/>
  <c r="A456"/>
  <c r="A457"/>
  <c r="A461"/>
  <c r="A462"/>
  <c r="A463"/>
  <c r="A464"/>
  <c r="A465"/>
  <c r="A467"/>
  <c r="A468"/>
  <c r="A469"/>
  <c r="A470"/>
  <c r="A471"/>
  <c r="A472"/>
  <c r="A473"/>
  <c r="A474"/>
  <c r="A478"/>
  <c r="A479"/>
  <c r="A482"/>
  <c r="A484"/>
  <c r="A494"/>
  <c r="A495"/>
  <c r="A496"/>
  <c r="A497"/>
  <c r="A500"/>
  <c r="A503"/>
  <c r="A504"/>
  <c r="A505"/>
  <c r="A506"/>
  <c r="A507"/>
  <c r="A509"/>
  <c r="A510"/>
  <c r="A514"/>
  <c r="A515"/>
  <c r="A516"/>
  <c r="A517"/>
  <c r="A518"/>
  <c r="A519"/>
  <c r="A521"/>
  <c r="A522"/>
  <c r="A526"/>
  <c r="A527"/>
  <c r="A528"/>
  <c r="A529"/>
  <c r="A533"/>
  <c r="A534"/>
  <c r="A535"/>
  <c r="A536"/>
  <c r="A537"/>
  <c r="A538"/>
  <c r="A541"/>
  <c r="A542"/>
  <c r="A543"/>
  <c r="A569"/>
  <c r="A570"/>
  <c r="A571"/>
  <c r="A572"/>
  <c r="A573"/>
  <c r="A574"/>
  <c r="A580"/>
  <c r="A581"/>
  <c r="A582"/>
  <c r="A583"/>
  <c r="A585"/>
  <c r="A594"/>
  <c r="A609"/>
  <c r="A614"/>
  <c r="A620"/>
  <c r="A621"/>
  <c r="A625"/>
  <c r="A626"/>
  <c r="A640"/>
  <c r="A641"/>
  <c r="A642"/>
  <c r="A643"/>
  <c r="A644"/>
  <c r="A645"/>
  <c r="A646"/>
  <c r="A650"/>
  <c r="A651"/>
  <c r="A652"/>
  <c r="A653"/>
  <c r="A654"/>
  <c r="A655"/>
  <c r="A656"/>
  <c r="A657"/>
  <c r="A658"/>
  <c r="A662"/>
  <c r="A663"/>
  <c r="A664"/>
  <c r="A665"/>
  <c r="A666"/>
  <c r="A667"/>
  <c r="A669"/>
  <c r="A670"/>
  <c r="A673"/>
  <c r="A674"/>
  <c r="A675"/>
  <c r="A676"/>
  <c r="A677"/>
  <c r="A678"/>
  <c r="A679"/>
  <c r="A680"/>
  <c r="A681"/>
  <c r="A684"/>
  <c r="A685"/>
  <c r="A687"/>
  <c r="A688"/>
  <c r="A690"/>
  <c r="A691"/>
  <c r="A695"/>
  <c r="A696"/>
  <c r="A697"/>
  <c r="A702"/>
  <c r="A703"/>
  <c r="A704"/>
  <c r="A708"/>
  <c r="A709"/>
  <c r="A711"/>
  <c r="A712"/>
  <c r="A713"/>
  <c r="A714"/>
  <c r="A717"/>
  <c r="A725"/>
  <c r="A728"/>
  <c r="A733"/>
  <c r="A734"/>
  <c r="A735"/>
  <c r="A736"/>
  <c r="A737"/>
  <c r="A738"/>
  <c r="A754"/>
  <c r="A759"/>
  <c r="A761"/>
  <c r="A762"/>
  <c r="A772"/>
  <c r="A773"/>
  <c r="A782"/>
  <c r="A783"/>
  <c r="A786"/>
  <c r="A798"/>
  <c r="A799"/>
  <c r="A800"/>
  <c r="A801"/>
  <c r="A802"/>
  <c r="A803"/>
  <c r="A804"/>
  <c r="A805"/>
  <c r="A806"/>
  <c r="A807"/>
  <c r="A808"/>
  <c r="A809"/>
  <c r="A810"/>
  <c r="A811"/>
  <c r="A815"/>
  <c r="A817"/>
  <c r="A818"/>
  <c r="A819"/>
  <c r="A821"/>
  <c r="A822"/>
  <c r="A827"/>
  <c r="A829"/>
  <c r="A830"/>
  <c r="A831"/>
  <c r="A837"/>
  <c r="A845"/>
  <c r="A846"/>
  <c r="A847"/>
  <c r="A848"/>
  <c r="A850"/>
  <c r="A851"/>
  <c r="A855"/>
  <c r="A856"/>
  <c r="A857"/>
  <c r="A860"/>
  <c r="A861"/>
  <c r="A866"/>
  <c r="A867"/>
  <c r="A869"/>
  <c r="A870"/>
  <c r="A871"/>
  <c r="A875"/>
  <c r="A876"/>
  <c r="A877"/>
  <c r="A879"/>
  <c r="A880"/>
  <c r="A881"/>
  <c r="A882"/>
  <c r="A885"/>
  <c r="A886"/>
  <c r="A887"/>
  <c r="A888"/>
  <c r="A889"/>
  <c r="A890"/>
  <c r="A895"/>
  <c r="A896"/>
  <c r="A897"/>
  <c r="A898"/>
  <c r="A899"/>
  <c r="A900"/>
  <c r="A901"/>
  <c r="A902"/>
  <c r="A906"/>
  <c r="A907"/>
  <c r="A908"/>
  <c r="A909"/>
  <c r="A910"/>
  <c r="A912"/>
  <c r="A913"/>
  <c r="A915"/>
  <c r="A916"/>
  <c r="A917"/>
  <c r="A920"/>
  <c r="A921"/>
  <c r="A922"/>
  <c r="A923"/>
  <c r="A924"/>
  <c r="A925"/>
  <c r="A928"/>
  <c r="A934"/>
  <c r="A935"/>
  <c r="A936"/>
  <c r="A937"/>
  <c r="A940"/>
  <c r="A943"/>
  <c r="A944"/>
  <c r="A945"/>
  <c r="A946"/>
  <c r="A947"/>
  <c r="A953"/>
  <c r="A954"/>
  <c r="A955"/>
  <c r="A956"/>
  <c r="A957"/>
  <c r="A958"/>
  <c r="A959"/>
  <c r="A962"/>
  <c r="A963"/>
  <c r="A964"/>
  <c r="A965"/>
  <c r="A966"/>
  <c r="A971"/>
  <c r="A975"/>
  <c r="A976"/>
  <c r="A977"/>
  <c r="A978"/>
  <c r="A982"/>
  <c r="A983"/>
  <c r="A993"/>
  <c r="A994"/>
  <c r="A996"/>
  <c r="A1003"/>
  <c r="A1004"/>
  <c r="A1005"/>
  <c r="A1006"/>
  <c r="A1007"/>
  <c r="A1013"/>
  <c r="A1014"/>
  <c r="A1018"/>
  <c r="A1024"/>
  <c r="A1025"/>
  <c r="A1026"/>
  <c r="A1042"/>
  <c r="A1046"/>
  <c r="A1047"/>
  <c r="A1052"/>
  <c r="A1055"/>
  <c r="A1056"/>
  <c r="A1057"/>
  <c r="A1070"/>
  <c r="A1074"/>
  <c r="A1075"/>
  <c r="A1076"/>
  <c r="A1077"/>
  <c r="A1078"/>
  <c r="A1079"/>
  <c r="A1080"/>
  <c r="A1083"/>
  <c r="A1084"/>
  <c r="A1085"/>
  <c r="A1086"/>
  <c r="A1087"/>
  <c r="A1088"/>
  <c r="A1089"/>
  <c r="A1090"/>
  <c r="A1091"/>
  <c r="A1094"/>
  <c r="A1095"/>
  <c r="A1096"/>
  <c r="A1097"/>
  <c r="A1099"/>
  <c r="A1100"/>
  <c r="A1101"/>
  <c r="A1102"/>
</calcChain>
</file>

<file path=xl/sharedStrings.xml><?xml version="1.0" encoding="utf-8"?>
<sst xmlns="http://schemas.openxmlformats.org/spreadsheetml/2006/main" count="1103" uniqueCount="488">
  <si>
    <t>Tricky Sorting Cost</t>
  </si>
  <si>
    <t>map</t>
  </si>
  <si>
    <t>Rearrange characters in a string</t>
  </si>
  <si>
    <t>priority queue</t>
  </si>
  <si>
    <t>longest consequtive subsequence</t>
  </si>
  <si>
    <t>character with max occ. Has to be used first</t>
  </si>
  <si>
    <t>Count Occurences of Anagrams </t>
  </si>
  <si>
    <t>maintain count with map</t>
  </si>
  <si>
    <t>Length of the largest subarray with contiguous elements</t>
  </si>
  <si>
    <t>2 pointers</t>
  </si>
  <si>
    <t>max - min = size in all subarrays</t>
  </si>
  <si>
    <t>Similar String Groups</t>
  </si>
  <si>
    <t>Floyd Warshall</t>
  </si>
  <si>
    <t>floyd-warshall</t>
  </si>
  <si>
    <t>Most Stones Removed with Same Row or Column</t>
  </si>
  <si>
    <t>most-stones-removed-with-same-row-or-column</t>
  </si>
  <si>
    <t>Rotting Oranges</t>
  </si>
  <si>
    <t>rotten-oranges</t>
  </si>
  <si>
    <t>Min swaps</t>
  </si>
  <si>
    <t>Johnson's algorithm</t>
  </si>
  <si>
    <t>DAY-1</t>
  </si>
  <si>
    <t>Same after one removal</t>
  </si>
  <si>
    <t>Smallest no. digit multiply to given number</t>
  </si>
  <si>
    <t>length of largest subarray with cont element 2</t>
  </si>
  <si>
    <t>length of largest subarray with cont element</t>
  </si>
  <si>
    <t>trapping rain water 2</t>
  </si>
  <si>
    <t>Trapping Rain Water II</t>
  </si>
  <si>
    <t>trapping rain water</t>
  </si>
  <si>
    <t>Island perimeter</t>
  </si>
  <si>
    <t>rearrange such that no two are same</t>
  </si>
  <si>
    <t>Grid illumination</t>
  </si>
  <si>
    <t>Isomorphic string</t>
  </si>
  <si>
    <t>bulb switcher</t>
  </si>
  <si>
    <t>Longest consecutive sequence</t>
  </si>
  <si>
    <t>morning assembly</t>
  </si>
  <si>
    <t>Array of doubled Pair</t>
  </si>
  <si>
    <t>X of a kind in a deck</t>
  </si>
  <si>
    <t>Check AP sequence</t>
  </si>
  <si>
    <t>minimum number of refueling spot</t>
  </si>
  <si>
    <t>longest consecutive 1's</t>
  </si>
  <si>
    <t>Rabbits in a forest</t>
  </si>
  <si>
    <t>K closest point from origin</t>
  </si>
  <si>
    <t>substring with equal 0 1 2</t>
  </si>
  <si>
    <t>subarray with equal zero and one</t>
  </si>
  <si>
    <t>Sum divisibe by k</t>
  </si>
  <si>
    <t>number of subarrays with sum exactly k</t>
  </si>
  <si>
    <t>DFS</t>
  </si>
  <si>
    <t>coloring-a-border</t>
  </si>
  <si>
    <t>Coloring A Border</t>
  </si>
  <si>
    <t>maximum-bipartite-matching</t>
  </si>
  <si>
    <t>Maximum Bipartite Matching</t>
  </si>
  <si>
    <t>Ford fulkerson and Edmond's karp</t>
  </si>
  <si>
    <t>Find the Maximum Flow</t>
  </si>
  <si>
    <t>reconstruct-journey</t>
  </si>
  <si>
    <t>Reconstruct Itinerary</t>
  </si>
  <si>
    <t>As far from land as possible</t>
  </si>
  <si>
    <t>topological sorting</t>
  </si>
  <si>
    <t>dependency sort</t>
  </si>
  <si>
    <t>k-similar-strings</t>
  </si>
  <si>
    <t>K-Similar Strings</t>
  </si>
  <si>
    <t>Job sequencing</t>
  </si>
  <si>
    <t>Job Sequencing</t>
  </si>
  <si>
    <t>Bellman ford</t>
  </si>
  <si>
    <t>castle-run</t>
  </si>
  <si>
    <t>Castle RUN</t>
  </si>
  <si>
    <t>doctor-strange</t>
  </si>
  <si>
    <t>Doctor Strange</t>
  </si>
  <si>
    <t>articulation point</t>
  </si>
  <si>
    <t>redundant-connection 2</t>
  </si>
  <si>
    <t>redundant-connection</t>
  </si>
  <si>
    <t>Redundant Connection</t>
  </si>
  <si>
    <t>MST</t>
  </si>
  <si>
    <t>euler-circuit-in-a-directed-graph</t>
  </si>
  <si>
    <t>Euler Circuit in a Directed Graph</t>
  </si>
  <si>
    <t>euler-circuit-in-an-undirected-graph</t>
  </si>
  <si>
    <t>Eulerian Path in an Undirected Graph</t>
  </si>
  <si>
    <t>minimize-malware-spread</t>
  </si>
  <si>
    <t>Minimize Malware Spread</t>
  </si>
  <si>
    <t>regions-cut-by-slashes</t>
  </si>
  <si>
    <t>Regions Cut By Slashes</t>
  </si>
  <si>
    <t>number-of-islands-ii</t>
  </si>
  <si>
    <t>Number of Islands II</t>
  </si>
  <si>
    <t>consistent-equations</t>
  </si>
  <si>
    <t>Satisfiability of Equality Equations</t>
  </si>
  <si>
    <t>sentence-similarity</t>
  </si>
  <si>
    <t>Sentence Similarity II</t>
  </si>
  <si>
    <t>DFS vs DSU</t>
  </si>
  <si>
    <t>DSU</t>
  </si>
  <si>
    <t>course schedule 2</t>
  </si>
  <si>
    <t>Kahn's algo</t>
  </si>
  <si>
    <t>Sliding Puzzle</t>
  </si>
  <si>
    <t>word-ladder</t>
  </si>
  <si>
    <t>Word Ladder</t>
  </si>
  <si>
    <t>number-of-distinct-islands</t>
  </si>
  <si>
    <t>Number of Distinct Islands</t>
  </si>
  <si>
    <t>01-matrix</t>
  </si>
  <si>
    <t>number-of-enclaves</t>
  </si>
  <si>
    <t>Number of Enclaves</t>
  </si>
  <si>
    <t>mother-vertex</t>
  </si>
  <si>
    <t>Mother Vertex</t>
  </si>
  <si>
    <t>Strongly Connected Components (Kosaraju's Algo)</t>
  </si>
  <si>
    <t>Connecting cities with min cost</t>
  </si>
  <si>
    <t>connecting cities with minimum cost</t>
  </si>
  <si>
    <t>optimize water distribution</t>
  </si>
  <si>
    <t>optimize water distribution in village</t>
  </si>
  <si>
    <t>chef and reversing</t>
  </si>
  <si>
    <t>Dijkstra</t>
  </si>
  <si>
    <t>Prims algo</t>
  </si>
  <si>
    <t>Bipartite graph</t>
  </si>
  <si>
    <t>bfs-of-graph</t>
  </si>
  <si>
    <t>BFS of graph</t>
  </si>
  <si>
    <t>Segment tree</t>
  </si>
  <si>
    <t>Univalue subtrees(HW)</t>
  </si>
  <si>
    <t>Univalue subtrees</t>
  </si>
  <si>
    <t>image multiplication</t>
  </si>
  <si>
    <t>inorder successor</t>
  </si>
  <si>
    <t>inorder succesor</t>
  </si>
  <si>
    <t>distribute coins</t>
  </si>
  <si>
    <t>Binary tree camera</t>
  </si>
  <si>
    <t>Pre and Post (HW)</t>
  </si>
  <si>
    <t>Construct from pre and post</t>
  </si>
  <si>
    <t>Bst from postorder</t>
  </si>
  <si>
    <t>BST from Postorder</t>
  </si>
  <si>
    <t>preorder isBst</t>
  </si>
  <si>
    <t>isBstPreorder</t>
  </si>
  <si>
    <t>Fenwick tree</t>
  </si>
  <si>
    <t>zigzag in a binary tree</t>
  </si>
  <si>
    <t>Longest zigzag path in binary tree</t>
  </si>
  <si>
    <t>recover binary search tree</t>
  </si>
  <si>
    <t>Recover binary search tree</t>
  </si>
  <si>
    <t>Merge 2 BST</t>
  </si>
  <si>
    <t>DLL to BST</t>
  </si>
  <si>
    <t>Convert to circular DLL</t>
  </si>
  <si>
    <t>Flatten binary tree to linked list</t>
  </si>
  <si>
    <t>sqrt decomposition</t>
  </si>
  <si>
    <t>In O(root h)</t>
  </si>
  <si>
    <t>lowest common ancestor</t>
  </si>
  <si>
    <t>LCA in BST</t>
  </si>
  <si>
    <t>Max product splitted binary tree</t>
  </si>
  <si>
    <t>reverse level order</t>
  </si>
  <si>
    <t>Colring game</t>
  </si>
  <si>
    <t>Binary tree coloring game</t>
  </si>
  <si>
    <t>Delete node in bst</t>
  </si>
  <si>
    <t>clone binary tree</t>
  </si>
  <si>
    <t>Kth smallest in BST</t>
  </si>
  <si>
    <t>Inorder and level order</t>
  </si>
  <si>
    <t>from in and post</t>
  </si>
  <si>
    <t>from in and pre</t>
  </si>
  <si>
    <t>Boundary traversal</t>
  </si>
  <si>
    <t>diagonal traversal</t>
  </si>
  <si>
    <t>vertical order</t>
  </si>
  <si>
    <t>Bottom view</t>
  </si>
  <si>
    <t>Top view</t>
  </si>
  <si>
    <t>Left view</t>
  </si>
  <si>
    <t>right view</t>
  </si>
  <si>
    <t>sum of distances in tree</t>
  </si>
  <si>
    <t>Sum of distances in tree</t>
  </si>
  <si>
    <t>Max path sum</t>
  </si>
  <si>
    <t>Next right pointer in each node</t>
  </si>
  <si>
    <t>Greater sum BST</t>
  </si>
  <si>
    <t>Level Order</t>
  </si>
  <si>
    <t>Postorder traversal</t>
  </si>
  <si>
    <t>Preorder traversal</t>
  </si>
  <si>
    <t>Inorder traversal</t>
  </si>
  <si>
    <t>LRU Cache</t>
  </si>
  <si>
    <t>Intersection point</t>
  </si>
  <si>
    <t>Intersection point of 2 linked list</t>
  </si>
  <si>
    <t>Split into two parts</t>
  </si>
  <si>
    <t>Split circular Linkedlist</t>
  </si>
  <si>
    <t>clone</t>
  </si>
  <si>
    <t>Detect loop in a linkedlist</t>
  </si>
  <si>
    <t>middle element</t>
  </si>
  <si>
    <t>Reverse LinkedList</t>
  </si>
  <si>
    <t>ADAPTERS</t>
  </si>
  <si>
    <t>K queue in a single array</t>
  </si>
  <si>
    <t>K queue</t>
  </si>
  <si>
    <t>K stacks in a single array</t>
  </si>
  <si>
    <t>Car fleet</t>
  </si>
  <si>
    <t>Stack Validation</t>
  </si>
  <si>
    <t>min stack</t>
  </si>
  <si>
    <t>max freq stack</t>
  </si>
  <si>
    <t>Binary Number upto n</t>
  </si>
  <si>
    <t>Gas station</t>
  </si>
  <si>
    <t>K reverse in a queue</t>
  </si>
  <si>
    <t>max sum smallest and second smallest</t>
  </si>
  <si>
    <t>First negative value</t>
  </si>
  <si>
    <t>Remove duplicate letter</t>
  </si>
  <si>
    <t>Remove duplicate letters</t>
  </si>
  <si>
    <t>Remove k digits</t>
  </si>
  <si>
    <t>Self</t>
  </si>
  <si>
    <t>Count of Duplicate Parentheses</t>
  </si>
  <si>
    <t>Longest Unbalanced Subsequence</t>
  </si>
  <si>
    <t>Making Parentheses Valid</t>
  </si>
  <si>
    <t>Min Reversal</t>
  </si>
  <si>
    <t>Valid Parentheses Substring</t>
  </si>
  <si>
    <t>Valid Parentheses</t>
  </si>
  <si>
    <t>Compare after deletion</t>
  </si>
  <si>
    <t>Asteroid Colllision</t>
  </si>
  <si>
    <t>maximum size binary matrix</t>
  </si>
  <si>
    <t>Largest Area Histogram</t>
  </si>
  <si>
    <t>Left Right smaller</t>
  </si>
  <si>
    <t>Stock Span</t>
  </si>
  <si>
    <t>Daily Temperatures</t>
  </si>
  <si>
    <t>Next Greater 2</t>
  </si>
  <si>
    <t>Next Greater</t>
  </si>
  <si>
    <t>Sum of subsequence width</t>
  </si>
  <si>
    <t>max sum of two non overlapping</t>
  </si>
  <si>
    <t>valid pallindrome 2</t>
  </si>
  <si>
    <t>first missing positive</t>
  </si>
  <si>
    <t>max product subarray</t>
  </si>
  <si>
    <t>Push dominoes</t>
  </si>
  <si>
    <t>smallest from k lists</t>
  </si>
  <si>
    <t>min jump</t>
  </si>
  <si>
    <t>reverse vowels of a string</t>
  </si>
  <si>
    <t>multiply strings</t>
  </si>
  <si>
    <t>rotate image</t>
  </si>
  <si>
    <t>https://leetcode.com/problems/wiggle-sort/</t>
  </si>
  <si>
    <t>wiggle sort</t>
  </si>
  <si>
    <t>consecutive number sum</t>
  </si>
  <si>
    <t>min rotation</t>
  </si>
  <si>
    <t>min no. of platform</t>
  </si>
  <si>
    <t>save-people-using-boat</t>
  </si>
  <si>
    <t>Boats to Save People</t>
  </si>
  <si>
    <t>two difference</t>
  </si>
  <si>
    <t>two sum</t>
  </si>
  <si>
    <t>partition labels</t>
  </si>
  <si>
    <t>maximum-swap</t>
  </si>
  <si>
    <t>Maximum Swap</t>
  </si>
  <si>
    <t>segmented sieve</t>
  </si>
  <si>
    <t>Sieve</t>
  </si>
  <si>
    <t>fibonacci-number</t>
  </si>
  <si>
    <t>Fibonacci Number</t>
  </si>
  <si>
    <t>Fast Exponentiation</t>
  </si>
  <si>
    <t>number with bounded max</t>
  </si>
  <si>
    <t>best meeting point</t>
  </si>
  <si>
    <t>sort-array-by-parity</t>
  </si>
  <si>
    <t>Sort Array By Parity</t>
  </si>
  <si>
    <t>Segregate 0,1,2</t>
  </si>
  <si>
    <t>Segregate 0-1-2</t>
  </si>
  <si>
    <t>Segregate 0 and 1</t>
  </si>
  <si>
    <t>K-con</t>
  </si>
  <si>
    <t>kadanes-algo</t>
  </si>
  <si>
    <t>product-of-array-except-self</t>
  </si>
  <si>
    <t>Product of Array Except Self</t>
  </si>
  <si>
    <t>largest atleast twice</t>
  </si>
  <si>
    <t>max product of three numbers</t>
  </si>
  <si>
    <t>max-chunks-to-make-sorted-ii</t>
  </si>
  <si>
    <t>Max Chunks To Make Sorted II</t>
  </si>
  <si>
    <t>max chunks to make sorted</t>
  </si>
  <si>
    <t>majority element general</t>
  </si>
  <si>
    <t>majority element 2</t>
  </si>
  <si>
    <t>majority element</t>
  </si>
  <si>
    <t>Squares of a sorted array</t>
  </si>
  <si>
    <t>next-greater-element-version3</t>
  </si>
  <si>
    <t>Next Greater Element III</t>
  </si>
  <si>
    <t>container-with-most-water</t>
  </si>
  <si>
    <t>Container With Most Water</t>
  </si>
  <si>
    <t>orderly-queue</t>
  </si>
  <si>
    <t>Orderly Queue</t>
  </si>
  <si>
    <t>rotate-array</t>
  </si>
  <si>
    <t>Rotate Array</t>
  </si>
  <si>
    <t>range-addition</t>
  </si>
  <si>
    <t>Range Addition</t>
  </si>
  <si>
    <t>long-pressed-name</t>
  </si>
  <si>
    <t>Long Pressed Name</t>
  </si>
  <si>
    <t>Manachers's algo</t>
  </si>
  <si>
    <t>Chef and secret password</t>
  </si>
  <si>
    <t>Z algo</t>
  </si>
  <si>
    <t>shortest-palindrome</t>
  </si>
  <si>
    <t>Shortest Palindrome</t>
  </si>
  <si>
    <t>KMP</t>
  </si>
  <si>
    <t>Text processing(21 October)</t>
  </si>
  <si>
    <t>Divisors upto n</t>
  </si>
  <si>
    <t>Euler's totient function</t>
  </si>
  <si>
    <t>Wilson's theorem</t>
  </si>
  <si>
    <t>MMI</t>
  </si>
  <si>
    <t>NMNMX</t>
  </si>
  <si>
    <t>Fermat's little theorem</t>
  </si>
  <si>
    <t>Linear diaophantine equation</t>
  </si>
  <si>
    <t>Extended euclidean algorithm</t>
  </si>
  <si>
    <t>Extended Euclidean algorithm</t>
  </si>
  <si>
    <t>Euclidean algorithm</t>
  </si>
  <si>
    <t>minimal moves to form a string</t>
  </si>
  <si>
    <t>Shortest uncommon subseq</t>
  </si>
  <si>
    <t>String is k pallindromic or not</t>
  </si>
  <si>
    <t>min removal</t>
  </si>
  <si>
    <t>max sum</t>
  </si>
  <si>
    <t>Find water in glass</t>
  </si>
  <si>
    <t>Temple offering</t>
  </si>
  <si>
    <t>probability of knight in a chessboard</t>
  </si>
  <si>
    <t>Game strategy</t>
  </si>
  <si>
    <t>Partition into k subsets</t>
  </si>
  <si>
    <t>pizza with 3n slices</t>
  </si>
  <si>
    <t>Regular expression matching</t>
  </si>
  <si>
    <t>Tilling</t>
  </si>
  <si>
    <t>DP Practice</t>
  </si>
  <si>
    <t>max size subsquare with all 1</t>
  </si>
  <si>
    <t>fractional knapsack</t>
  </si>
  <si>
    <t>0-1 Knapsack</t>
  </si>
  <si>
    <t>Edit distance</t>
  </si>
  <si>
    <t>Wildcard</t>
  </si>
  <si>
    <t>Wildcard pattern matching</t>
  </si>
  <si>
    <t>Shortest common superseq</t>
  </si>
  <si>
    <t>Scramble string</t>
  </si>
  <si>
    <t>LPS</t>
  </si>
  <si>
    <t>Longest pallinddromic subsequence</t>
  </si>
  <si>
    <t>LCS triplet</t>
  </si>
  <si>
    <t>LCS</t>
  </si>
  <si>
    <t>Longest common subsequence</t>
  </si>
  <si>
    <t>Puzzle</t>
  </si>
  <si>
    <t>Monty hall</t>
  </si>
  <si>
    <t>Cherry pickup</t>
  </si>
  <si>
    <t>min cost path</t>
  </si>
  <si>
    <t>Min cost path</t>
  </si>
  <si>
    <t>Frog jump</t>
  </si>
  <si>
    <t>seq of given type</t>
  </si>
  <si>
    <t>billboard</t>
  </si>
  <si>
    <t>Highway billboard problem</t>
  </si>
  <si>
    <t>egg drop</t>
  </si>
  <si>
    <t>2 egg 100 floor</t>
  </si>
  <si>
    <t>Friends pairing problem</t>
  </si>
  <si>
    <t>binomial coefficient</t>
  </si>
  <si>
    <t>Binomial coefficient</t>
  </si>
  <si>
    <t>Super ugly number</t>
  </si>
  <si>
    <t>ugly number</t>
  </si>
  <si>
    <t>MCM (HW)</t>
  </si>
  <si>
    <t>Matrix chain multiplication</t>
  </si>
  <si>
    <t>Min score triangulation</t>
  </si>
  <si>
    <t>Min and max</t>
  </si>
  <si>
    <t>Min and max val of expression</t>
  </si>
  <si>
    <t>boolean parenthesization</t>
  </si>
  <si>
    <t>Burst balloons</t>
  </si>
  <si>
    <t>2 keys keyboard</t>
  </si>
  <si>
    <t>Number of valid parentheses</t>
  </si>
  <si>
    <t>Applications of Catalan numbers</t>
  </si>
  <si>
    <t>Total bst</t>
  </si>
  <si>
    <t>Total no. of bst</t>
  </si>
  <si>
    <t>Catalan number</t>
  </si>
  <si>
    <t>Jump game 2</t>
  </si>
  <si>
    <t>Possible ways to construct the building</t>
  </si>
  <si>
    <t>Without cons 1</t>
  </si>
  <si>
    <t>No. of binary string without consecutive 1</t>
  </si>
  <si>
    <t>Paint house 2</t>
  </si>
  <si>
    <t>Paint house</t>
  </si>
  <si>
    <t>Paint fence</t>
  </si>
  <si>
    <t>best time to buy and sell 4</t>
  </si>
  <si>
    <t>best time to buy and sell 3</t>
  </si>
  <si>
    <t>transaction time</t>
  </si>
  <si>
    <t>cooldown</t>
  </si>
  <si>
    <t>best time to buy and sell 2</t>
  </si>
  <si>
    <t>best time to buy and sell</t>
  </si>
  <si>
    <t>weighted job scheduling</t>
  </si>
  <si>
    <t>weighted Job scheduling</t>
  </si>
  <si>
    <t>max sum alternating subseq</t>
  </si>
  <si>
    <t>min number of inc subseq</t>
  </si>
  <si>
    <t>minimum number of increasing subsequence</t>
  </si>
  <si>
    <t>Stacking</t>
  </si>
  <si>
    <t>Box stacking</t>
  </si>
  <si>
    <t>Envelope stacking</t>
  </si>
  <si>
    <t>Building bridges</t>
  </si>
  <si>
    <t>building bridges</t>
  </si>
  <si>
    <t>LIS(nLogn)</t>
  </si>
  <si>
    <t>longest increasing subsequence</t>
  </si>
  <si>
    <t>LIS(n^2)</t>
  </si>
  <si>
    <t>Find the minimum in rotated sorted array</t>
  </si>
  <si>
    <t>search in rotated sorted array</t>
  </si>
  <si>
    <t>count inversions</t>
  </si>
  <si>
    <t>merge sort</t>
  </si>
  <si>
    <t>counting sort</t>
  </si>
  <si>
    <t>Kth smallest prime</t>
  </si>
  <si>
    <t>painter's partition problem</t>
  </si>
  <si>
    <t>Painter's partition problem</t>
  </si>
  <si>
    <t>smallest divisor given a threshold</t>
  </si>
  <si>
    <t>koko eating bananas</t>
  </si>
  <si>
    <t>split array largest sum</t>
  </si>
  <si>
    <t>capacity to ship within D days</t>
  </si>
  <si>
    <t>median of two sorted array</t>
  </si>
  <si>
    <t>Binary search</t>
  </si>
  <si>
    <t>sum divisible by p</t>
  </si>
  <si>
    <t>Skyline problem</t>
  </si>
  <si>
    <t>The skyline Problem</t>
  </si>
  <si>
    <t>Heap sort</t>
  </si>
  <si>
    <t>Build heap from array</t>
  </si>
  <si>
    <t>Heap construction</t>
  </si>
  <si>
    <t>Line reflection</t>
  </si>
  <si>
    <t>kth smallest in 2d matrix</t>
  </si>
  <si>
    <t>Find anagram mapping</t>
  </si>
  <si>
    <t>Find Anagram Mapping</t>
  </si>
  <si>
    <t>Insert delete GetRand O(1) with duplicates</t>
  </si>
  <si>
    <t>Insert delete GetRand O(1)</t>
  </si>
  <si>
    <t>Mode of frequencies</t>
  </si>
  <si>
    <t>longest substring with unique character</t>
  </si>
  <si>
    <t>Group angram</t>
  </si>
  <si>
    <t>K anagram</t>
  </si>
  <si>
    <t>Smallest subarray with all MFE</t>
  </si>
  <si>
    <t>Smallest window string</t>
  </si>
  <si>
    <t>Anagram pallindrome</t>
  </si>
  <si>
    <t>Find all anagram</t>
  </si>
  <si>
    <t>A simple fraction</t>
  </si>
  <si>
    <t>Employee free time</t>
  </si>
  <si>
    <t>Pair sum divisibility</t>
  </si>
  <si>
    <t>Coinciding points</t>
  </si>
  <si>
    <t>A walk to remember</t>
  </si>
  <si>
    <t>number-of-islands</t>
  </si>
  <si>
    <t>Number of Islands</t>
  </si>
  <si>
    <t>Path sum 3</t>
  </si>
  <si>
    <t>sum root to leaf numbers</t>
  </si>
  <si>
    <t>Sum root to leaf numbers</t>
  </si>
  <si>
    <t>leaves with a given val</t>
  </si>
  <si>
    <t>delete leaves with a given val</t>
  </si>
  <si>
    <t>Pre and Post</t>
  </si>
  <si>
    <t>serialize and deserialize</t>
  </si>
  <si>
    <t>Delete in BST</t>
  </si>
  <si>
    <t>Boundary Traversal</t>
  </si>
  <si>
    <t>Postorder traversal(morris)</t>
  </si>
  <si>
    <t>Preorder traversal(morris)</t>
  </si>
  <si>
    <t>Inorder traversal(morris)</t>
  </si>
  <si>
    <t>Task Scheduler</t>
  </si>
  <si>
    <t>CPU Task Scheduler</t>
  </si>
  <si>
    <t>Infix,Prefix,Postfix</t>
  </si>
  <si>
    <t>global and local</t>
  </si>
  <si>
    <t>max distace to closest</t>
  </si>
  <si>
    <t>max consecutive ones 3</t>
  </si>
  <si>
    <t>max-consecutive-ones-ii</t>
  </si>
  <si>
    <t>Max Consecutive Ones II</t>
  </si>
  <si>
    <t>pascal triangle 2</t>
  </si>
  <si>
    <t>partition array into disjoint</t>
  </si>
  <si>
    <t>Buddy nim</t>
  </si>
  <si>
    <t>Nim game</t>
  </si>
  <si>
    <t>Game theory</t>
  </si>
  <si>
    <t>Unbounded knap</t>
  </si>
  <si>
    <t>Unbounded knapsack</t>
  </si>
  <si>
    <t>Coin change 2</t>
  </si>
  <si>
    <t xml:space="preserve">Coin change </t>
  </si>
  <si>
    <t>tri tiling</t>
  </si>
  <si>
    <t>Tri tiling</t>
  </si>
  <si>
    <t>Text processing</t>
  </si>
  <si>
    <t>jump game 2</t>
  </si>
  <si>
    <t>Climbing Stairs</t>
  </si>
  <si>
    <t>climbing stairs</t>
  </si>
  <si>
    <t>Anagram mapping</t>
  </si>
  <si>
    <t>sliding window maximum</t>
  </si>
  <si>
    <t xml:space="preserve">                                                                      Video</t>
  </si>
  <si>
    <t>possible-bipartition</t>
  </si>
  <si>
    <t>Possible Bipartition</t>
  </si>
  <si>
    <t>construct bst</t>
  </si>
  <si>
    <t>Video</t>
  </si>
  <si>
    <t>All nodes at K</t>
  </si>
  <si>
    <t>DAY-2</t>
  </si>
  <si>
    <t>DAY-3</t>
  </si>
  <si>
    <t>DAY-4</t>
  </si>
  <si>
    <t>stack</t>
  </si>
  <si>
    <t>ngl- confined area to find smallest or largest</t>
  </si>
  <si>
    <t>Stock span problem</t>
  </si>
  <si>
    <t>Digit multiplier</t>
  </si>
  <si>
    <t>string</t>
  </si>
  <si>
    <t xml:space="preserve">divide with 9 to 1 </t>
  </si>
  <si>
    <t>Maximum Rectangular Area in a Histogram </t>
  </si>
  <si>
    <t>A Simple Fraction </t>
  </si>
  <si>
    <t>map and maths</t>
  </si>
  <si>
    <t>when remainder same after decimal seq. starts repeating</t>
  </si>
  <si>
    <t>map and interval</t>
  </si>
  <si>
    <t>Insert Delete GetRandom O(1)</t>
  </si>
  <si>
    <t>Insert delete get random duplicates allowed</t>
  </si>
  <si>
    <t>only 1 possible mirror</t>
  </si>
  <si>
    <t>Pairs of coinciding points</t>
  </si>
  <si>
    <t>Count Pair whose sum is divisible by k</t>
  </si>
  <si>
    <t>Employee Free time</t>
  </si>
  <si>
    <t>DAY-5</t>
  </si>
  <si>
    <t>Pairs of Non Coinciding Points </t>
  </si>
  <si>
    <t>clears concept of when to include element</t>
  </si>
  <si>
    <t>Minimum Window Substring</t>
  </si>
  <si>
    <t>Kth Smallest Element in a Sorted Matrix</t>
  </si>
  <si>
    <t>priority queues</t>
  </si>
  <si>
    <t>2 ways</t>
  </si>
  <si>
    <t>sort all or insert first column then increment smallest elemt wali row</t>
  </si>
  <si>
    <t>K-th Smallest Prime Fraction</t>
  </si>
  <si>
    <t>Kth smallest element in sorted 2d matrix</t>
  </si>
  <si>
    <t>Kth smallest prime fraction</t>
  </si>
  <si>
    <t>Binary heap</t>
  </si>
  <si>
    <t>DAY-6</t>
  </si>
  <si>
    <t>Group Anagrams</t>
  </si>
  <si>
    <t>2 ways sorting and other is with frq. Array</t>
  </si>
  <si>
    <t>Check if two strings are k-anagrams or not</t>
  </si>
  <si>
    <t>Longest Consecutive Sequence</t>
  </si>
  <si>
    <t>Maximum size rectangle binary matrix</t>
  </si>
  <si>
    <t>Multiply Strings</t>
  </si>
  <si>
    <t>i+j+1</t>
  </si>
</sst>
</file>

<file path=xl/styles.xml><?xml version="1.0" encoding="utf-8"?>
<styleSheet xmlns="http://schemas.openxmlformats.org/spreadsheetml/2006/main">
  <numFmts count="5">
    <numFmt numFmtId="164" formatCode="d\ mmmm"/>
    <numFmt numFmtId="165" formatCode="d\ mmmm\ yyyy"/>
    <numFmt numFmtId="166" formatCode="d\ mmm"/>
    <numFmt numFmtId="167" formatCode="d\ mmm\ yyyy"/>
    <numFmt numFmtId="168" formatCode="d\ mmmmyyyy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1155CC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i/>
      <u/>
      <sz val="11"/>
      <color rgb="FF1155CC"/>
      <name val="Calibri"/>
      <family val="2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</font>
    <font>
      <b/>
      <u/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sz val="11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sz val="11"/>
      <color rgb="FF0563C1"/>
      <name val="Calibri"/>
      <family val="2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sz val="11"/>
      <color rgb="FF4A86E8"/>
      <name val="Arial"/>
      <family val="2"/>
    </font>
    <font>
      <b/>
      <sz val="11"/>
      <color rgb="FF000000"/>
      <name val="Arial"/>
      <family val="2"/>
    </font>
    <font>
      <b/>
      <u/>
      <sz val="11"/>
      <color rgb="FF1155CC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46">
    <xf numFmtId="0" fontId="0" fillId="0" borderId="0" xfId="0"/>
    <xf numFmtId="0" fontId="1" fillId="0" borderId="0" xfId="1" applyAlignment="1" applyProtection="1"/>
    <xf numFmtId="0" fontId="0" fillId="0" borderId="0" xfId="0" applyAlignment="1">
      <alignment horizontal="right"/>
    </xf>
    <xf numFmtId="0" fontId="0" fillId="0" borderId="0" xfId="0"/>
    <xf numFmtId="0" fontId="1" fillId="0" borderId="0" xfId="1" applyAlignment="1" applyProtection="1">
      <alignment horizontal="center"/>
    </xf>
    <xf numFmtId="0" fontId="0" fillId="0" borderId="0" xfId="0"/>
    <xf numFmtId="0" fontId="0" fillId="0" borderId="0" xfId="0"/>
    <xf numFmtId="0" fontId="3" fillId="0" borderId="0" xfId="2" applyFont="1" applyAlignment="1"/>
    <xf numFmtId="0" fontId="4" fillId="0" borderId="0" xfId="2" applyFont="1" applyAlignment="1"/>
    <xf numFmtId="0" fontId="4" fillId="0" borderId="1" xfId="2" applyFont="1" applyBorder="1" applyAlignment="1"/>
    <xf numFmtId="0" fontId="5" fillId="0" borderId="1" xfId="2" applyFont="1" applyBorder="1" applyAlignment="1"/>
    <xf numFmtId="0" fontId="4" fillId="0" borderId="2" xfId="2" applyFont="1" applyBorder="1" applyAlignment="1"/>
    <xf numFmtId="0" fontId="5" fillId="0" borderId="2" xfId="2" applyFont="1" applyBorder="1" applyAlignment="1"/>
    <xf numFmtId="0" fontId="5" fillId="0" borderId="0" xfId="2" applyFont="1" applyAlignment="1"/>
    <xf numFmtId="0" fontId="4" fillId="0" borderId="3" xfId="2" applyFont="1" applyBorder="1" applyAlignment="1"/>
    <xf numFmtId="0" fontId="5" fillId="0" borderId="4" xfId="2" applyFont="1" applyBorder="1" applyAlignment="1"/>
    <xf numFmtId="0" fontId="6" fillId="0" borderId="5" xfId="2" applyFont="1" applyBorder="1" applyAlignment="1"/>
    <xf numFmtId="0" fontId="5" fillId="0" borderId="5" xfId="2" applyFont="1" applyBorder="1" applyAlignment="1"/>
    <xf numFmtId="0" fontId="7" fillId="0" borderId="5" xfId="2" applyFont="1" applyBorder="1" applyAlignment="1"/>
    <xf numFmtId="164" fontId="8" fillId="0" borderId="0" xfId="2" applyNumberFormat="1" applyFont="1" applyAlignment="1"/>
    <xf numFmtId="0" fontId="4" fillId="0" borderId="6" xfId="2" applyFont="1" applyBorder="1" applyAlignment="1"/>
    <xf numFmtId="0" fontId="5" fillId="0" borderId="6" xfId="2" applyFont="1" applyBorder="1" applyAlignment="1"/>
    <xf numFmtId="165" fontId="5" fillId="0" borderId="0" xfId="2" applyNumberFormat="1" applyFont="1" applyAlignment="1"/>
    <xf numFmtId="0" fontId="4" fillId="2" borderId="0" xfId="2" applyFont="1" applyFill="1" applyAlignment="1"/>
    <xf numFmtId="0" fontId="4" fillId="2" borderId="3" xfId="2" applyFont="1" applyFill="1" applyBorder="1" applyAlignment="1"/>
    <xf numFmtId="0" fontId="6" fillId="2" borderId="5" xfId="2" applyFont="1" applyFill="1" applyBorder="1" applyAlignment="1"/>
    <xf numFmtId="0" fontId="2" fillId="0" borderId="1" xfId="2" applyFont="1" applyBorder="1" applyAlignment="1"/>
    <xf numFmtId="0" fontId="3" fillId="0" borderId="7" xfId="2" applyFont="1" applyBorder="1" applyAlignment="1"/>
    <xf numFmtId="0" fontId="6" fillId="0" borderId="6" xfId="2" applyFont="1" applyBorder="1" applyAlignment="1"/>
    <xf numFmtId="0" fontId="3" fillId="0" borderId="3" xfId="2" applyFont="1" applyBorder="1" applyAlignment="1"/>
    <xf numFmtId="0" fontId="3" fillId="2" borderId="3" xfId="2" applyFont="1" applyFill="1" applyBorder="1" applyAlignment="1"/>
    <xf numFmtId="0" fontId="6" fillId="2" borderId="3" xfId="2" applyFont="1" applyFill="1" applyBorder="1" applyAlignment="1"/>
    <xf numFmtId="0" fontId="6" fillId="0" borderId="3" xfId="2" applyFont="1" applyBorder="1" applyAlignment="1"/>
    <xf numFmtId="0" fontId="4" fillId="0" borderId="7" xfId="2" applyFont="1" applyBorder="1" applyAlignment="1"/>
    <xf numFmtId="164" fontId="6" fillId="0" borderId="6" xfId="2" applyNumberFormat="1" applyFont="1" applyBorder="1" applyAlignment="1"/>
    <xf numFmtId="165" fontId="6" fillId="0" borderId="5" xfId="2" applyNumberFormat="1" applyFont="1" applyBorder="1" applyAlignment="1"/>
    <xf numFmtId="0" fontId="2" fillId="0" borderId="5" xfId="2" applyFont="1" applyBorder="1" applyAlignment="1"/>
    <xf numFmtId="165" fontId="6" fillId="2" borderId="5" xfId="2" applyNumberFormat="1" applyFont="1" applyFill="1" applyBorder="1" applyAlignment="1"/>
    <xf numFmtId="0" fontId="2" fillId="0" borderId="6" xfId="2" applyFont="1" applyBorder="1" applyAlignment="1"/>
    <xf numFmtId="0" fontId="3" fillId="0" borderId="6" xfId="2" applyFont="1" applyBorder="1" applyAlignment="1"/>
    <xf numFmtId="164" fontId="9" fillId="0" borderId="6" xfId="2" applyNumberFormat="1" applyFont="1" applyBorder="1" applyAlignment="1"/>
    <xf numFmtId="0" fontId="10" fillId="0" borderId="6" xfId="2" applyFont="1" applyBorder="1" applyAlignment="1"/>
    <xf numFmtId="165" fontId="6" fillId="0" borderId="6" xfId="2" applyNumberFormat="1" applyFont="1" applyBorder="1" applyAlignment="1"/>
    <xf numFmtId="164" fontId="9" fillId="0" borderId="5" xfId="2" applyNumberFormat="1" applyFont="1" applyBorder="1" applyAlignment="1"/>
    <xf numFmtId="165" fontId="9" fillId="0" borderId="0" xfId="2" applyNumberFormat="1" applyFont="1" applyAlignment="1"/>
    <xf numFmtId="165" fontId="6" fillId="0" borderId="0" xfId="2" applyNumberFormat="1" applyFont="1" applyAlignment="1"/>
    <xf numFmtId="0" fontId="11" fillId="0" borderId="6" xfId="2" applyFont="1" applyBorder="1" applyAlignment="1"/>
    <xf numFmtId="166" fontId="12" fillId="0" borderId="5" xfId="2" applyNumberFormat="1" applyFont="1" applyBorder="1" applyAlignment="1"/>
    <xf numFmtId="167" fontId="2" fillId="0" borderId="6" xfId="2" applyNumberFormat="1" applyFont="1" applyBorder="1" applyAlignment="1"/>
    <xf numFmtId="166" fontId="9" fillId="0" borderId="6" xfId="2" applyNumberFormat="1" applyFont="1" applyBorder="1" applyAlignment="1"/>
    <xf numFmtId="0" fontId="13" fillId="0" borderId="0" xfId="2" applyFont="1" applyAlignment="1"/>
    <xf numFmtId="0" fontId="6" fillId="0" borderId="0" xfId="2" applyFont="1" applyAlignment="1"/>
    <xf numFmtId="166" fontId="8" fillId="0" borderId="0" xfId="2" applyNumberFormat="1" applyFont="1" applyAlignment="1"/>
    <xf numFmtId="0" fontId="2" fillId="0" borderId="0" xfId="2" applyFont="1" applyAlignment="1"/>
    <xf numFmtId="167" fontId="2" fillId="0" borderId="0" xfId="2" applyNumberFormat="1" applyFont="1" applyAlignment="1"/>
    <xf numFmtId="0" fontId="6" fillId="0" borderId="4" xfId="2" applyFont="1" applyBorder="1" applyAlignment="1"/>
    <xf numFmtId="0" fontId="10" fillId="0" borderId="0" xfId="2" applyFont="1" applyAlignment="1"/>
    <xf numFmtId="167" fontId="5" fillId="0" borderId="0" xfId="2" applyNumberFormat="1" applyFont="1" applyAlignment="1"/>
    <xf numFmtId="166" fontId="9" fillId="0" borderId="0" xfId="2" applyNumberFormat="1" applyFont="1" applyAlignment="1"/>
    <xf numFmtId="166" fontId="14" fillId="0" borderId="0" xfId="2" applyNumberFormat="1" applyFont="1" applyAlignment="1"/>
    <xf numFmtId="166" fontId="12" fillId="0" borderId="0" xfId="2" applyNumberFormat="1" applyFont="1" applyAlignment="1"/>
    <xf numFmtId="0" fontId="4" fillId="0" borderId="4" xfId="2" applyFont="1" applyBorder="1" applyAlignment="1"/>
    <xf numFmtId="0" fontId="15" fillId="0" borderId="6" xfId="2" applyFont="1" applyBorder="1" applyAlignment="1"/>
    <xf numFmtId="0" fontId="10" fillId="2" borderId="6" xfId="2" applyFont="1" applyFill="1" applyBorder="1" applyAlignment="1"/>
    <xf numFmtId="164" fontId="16" fillId="0" borderId="6" xfId="2" applyNumberFormat="1" applyFont="1" applyBorder="1" applyAlignment="1"/>
    <xf numFmtId="0" fontId="17" fillId="0" borderId="6" xfId="2" applyFont="1" applyBorder="1" applyAlignment="1"/>
    <xf numFmtId="0" fontId="5" fillId="0" borderId="3" xfId="2" applyFont="1" applyBorder="1" applyAlignment="1"/>
    <xf numFmtId="0" fontId="14" fillId="0" borderId="0" xfId="2" applyFont="1" applyAlignment="1"/>
    <xf numFmtId="165" fontId="2" fillId="0" borderId="0" xfId="2" applyNumberFormat="1" applyFont="1" applyAlignment="1"/>
    <xf numFmtId="0" fontId="18" fillId="2" borderId="0" xfId="2" applyFont="1" applyFill="1" applyAlignment="1">
      <alignment horizontal="left"/>
    </xf>
    <xf numFmtId="165" fontId="19" fillId="0" borderId="0" xfId="2" applyNumberFormat="1" applyFont="1" applyAlignment="1"/>
    <xf numFmtId="0" fontId="20" fillId="0" borderId="0" xfId="2" applyFont="1" applyAlignment="1"/>
    <xf numFmtId="0" fontId="15" fillId="0" borderId="0" xfId="2" applyFont="1" applyAlignment="1"/>
    <xf numFmtId="0" fontId="16" fillId="0" borderId="6" xfId="2" applyFont="1" applyBorder="1" applyAlignment="1"/>
    <xf numFmtId="164" fontId="12" fillId="0" borderId="0" xfId="2" applyNumberFormat="1" applyFont="1" applyAlignment="1"/>
    <xf numFmtId="164" fontId="21" fillId="0" borderId="0" xfId="2" applyNumberFormat="1" applyFont="1" applyAlignment="1"/>
    <xf numFmtId="165" fontId="13" fillId="0" borderId="0" xfId="2" applyNumberFormat="1" applyFont="1" applyAlignment="1"/>
    <xf numFmtId="165" fontId="21" fillId="0" borderId="0" xfId="2" applyNumberFormat="1" applyFont="1" applyAlignment="1"/>
    <xf numFmtId="165" fontId="15" fillId="0" borderId="0" xfId="2" applyNumberFormat="1" applyFont="1" applyAlignment="1"/>
    <xf numFmtId="165" fontId="16" fillId="0" borderId="0" xfId="2" applyNumberFormat="1" applyFont="1" applyAlignment="1"/>
    <xf numFmtId="164" fontId="16" fillId="0" borderId="0" xfId="2" applyNumberFormat="1" applyFont="1" applyAlignment="1"/>
    <xf numFmtId="164" fontId="9" fillId="0" borderId="0" xfId="2" applyNumberFormat="1" applyFont="1" applyAlignment="1"/>
    <xf numFmtId="165" fontId="5" fillId="0" borderId="6" xfId="2" applyNumberFormat="1" applyFont="1" applyBorder="1" applyAlignment="1"/>
    <xf numFmtId="164" fontId="5" fillId="0" borderId="0" xfId="2" applyNumberFormat="1" applyFont="1" applyAlignment="1"/>
    <xf numFmtId="164" fontId="8" fillId="0" borderId="0" xfId="2" applyNumberFormat="1" applyFont="1" applyAlignment="1">
      <alignment horizontal="right"/>
    </xf>
    <xf numFmtId="0" fontId="4" fillId="2" borderId="7" xfId="2" applyFont="1" applyFill="1" applyBorder="1" applyAlignment="1"/>
    <xf numFmtId="0" fontId="3" fillId="2" borderId="7" xfId="2" applyFont="1" applyFill="1" applyBorder="1" applyAlignment="1"/>
    <xf numFmtId="0" fontId="6" fillId="2" borderId="7" xfId="2" applyFont="1" applyFill="1" applyBorder="1" applyAlignment="1"/>
    <xf numFmtId="165" fontId="21" fillId="0" borderId="6" xfId="2" applyNumberFormat="1" applyFont="1" applyBorder="1" applyAlignment="1"/>
    <xf numFmtId="165" fontId="2" fillId="0" borderId="6" xfId="2" applyNumberFormat="1" applyFont="1" applyBorder="1" applyAlignment="1"/>
    <xf numFmtId="0" fontId="4" fillId="2" borderId="6" xfId="2" applyFont="1" applyFill="1" applyBorder="1" applyAlignment="1"/>
    <xf numFmtId="0" fontId="3" fillId="2" borderId="6" xfId="2" applyFont="1" applyFill="1" applyBorder="1" applyAlignment="1"/>
    <xf numFmtId="165" fontId="6" fillId="2" borderId="6" xfId="2" applyNumberFormat="1" applyFont="1" applyFill="1" applyBorder="1" applyAlignment="1"/>
    <xf numFmtId="166" fontId="12" fillId="0" borderId="6" xfId="2" applyNumberFormat="1" applyFont="1" applyBorder="1" applyAlignment="1">
      <alignment horizontal="right"/>
    </xf>
    <xf numFmtId="166" fontId="16" fillId="0" borderId="0" xfId="2" applyNumberFormat="1" applyFont="1" applyAlignment="1"/>
    <xf numFmtId="166" fontId="16" fillId="0" borderId="6" xfId="2" applyNumberFormat="1" applyFont="1" applyBorder="1" applyAlignment="1">
      <alignment horizontal="right"/>
    </xf>
    <xf numFmtId="166" fontId="5" fillId="0" borderId="0" xfId="2" applyNumberFormat="1" applyFont="1" applyAlignment="1"/>
    <xf numFmtId="166" fontId="21" fillId="0" borderId="0" xfId="2" applyNumberFormat="1" applyFont="1" applyAlignment="1">
      <alignment horizontal="right"/>
    </xf>
    <xf numFmtId="0" fontId="10" fillId="2" borderId="0" xfId="2" applyFont="1" applyFill="1" applyAlignment="1"/>
    <xf numFmtId="0" fontId="3" fillId="2" borderId="0" xfId="2" applyFont="1" applyFill="1" applyAlignment="1"/>
    <xf numFmtId="166" fontId="16" fillId="2" borderId="0" xfId="2" applyNumberFormat="1" applyFont="1" applyFill="1" applyAlignment="1"/>
    <xf numFmtId="0" fontId="6" fillId="2" borderId="6" xfId="2" applyFont="1" applyFill="1" applyBorder="1" applyAlignment="1"/>
    <xf numFmtId="164" fontId="21" fillId="0" borderId="0" xfId="2" applyNumberFormat="1" applyFont="1" applyAlignment="1">
      <alignment horizontal="right"/>
    </xf>
    <xf numFmtId="165" fontId="9" fillId="0" borderId="6" xfId="2" applyNumberFormat="1" applyFont="1" applyBorder="1" applyAlignment="1"/>
    <xf numFmtId="165" fontId="16" fillId="0" borderId="6" xfId="2" applyNumberFormat="1" applyFont="1" applyBorder="1" applyAlignment="1"/>
    <xf numFmtId="0" fontId="8" fillId="0" borderId="0" xfId="2" applyFont="1" applyAlignment="1"/>
    <xf numFmtId="165" fontId="14" fillId="0" borderId="0" xfId="2" applyNumberFormat="1" applyFont="1" applyAlignment="1">
      <alignment horizontal="right"/>
    </xf>
    <xf numFmtId="0" fontId="22" fillId="0" borderId="0" xfId="2" applyFont="1" applyAlignment="1"/>
    <xf numFmtId="164" fontId="14" fillId="0" borderId="0" xfId="2" applyNumberFormat="1" applyFont="1" applyAlignment="1">
      <alignment horizontal="right"/>
    </xf>
    <xf numFmtId="165" fontId="10" fillId="0" borderId="0" xfId="2" applyNumberFormat="1" applyFont="1" applyAlignment="1"/>
    <xf numFmtId="0" fontId="4" fillId="0" borderId="0" xfId="2" applyFont="1"/>
    <xf numFmtId="165" fontId="8" fillId="0" borderId="0" xfId="2" applyNumberFormat="1" applyFont="1" applyAlignment="1"/>
    <xf numFmtId="0" fontId="10" fillId="0" borderId="3" xfId="2" applyFont="1" applyBorder="1" applyAlignment="1"/>
    <xf numFmtId="0" fontId="10" fillId="0" borderId="7" xfId="2" applyFont="1" applyBorder="1" applyAlignment="1"/>
    <xf numFmtId="0" fontId="7" fillId="0" borderId="6" xfId="2" applyFont="1" applyBorder="1" applyAlignment="1"/>
    <xf numFmtId="168" fontId="8" fillId="0" borderId="0" xfId="2" applyNumberFormat="1" applyFont="1" applyAlignment="1"/>
    <xf numFmtId="164" fontId="12" fillId="0" borderId="6" xfId="2" applyNumberFormat="1" applyFont="1" applyBorder="1" applyAlignment="1"/>
    <xf numFmtId="0" fontId="6" fillId="2" borderId="0" xfId="2" applyFont="1" applyFill="1" applyAlignment="1"/>
    <xf numFmtId="0" fontId="21" fillId="0" borderId="6" xfId="2" applyFont="1" applyBorder="1" applyAlignment="1"/>
    <xf numFmtId="0" fontId="16" fillId="0" borderId="0" xfId="2" applyFont="1" applyAlignment="1"/>
    <xf numFmtId="164" fontId="14" fillId="0" borderId="0" xfId="2" applyNumberFormat="1" applyFont="1" applyAlignment="1"/>
    <xf numFmtId="167" fontId="21" fillId="0" borderId="0" xfId="2" applyNumberFormat="1" applyFont="1" applyAlignment="1"/>
    <xf numFmtId="167" fontId="14" fillId="0" borderId="0" xfId="2" applyNumberFormat="1" applyFont="1" applyAlignment="1">
      <alignment horizontal="right"/>
    </xf>
    <xf numFmtId="0" fontId="0" fillId="0" borderId="0" xfId="0"/>
    <xf numFmtId="0" fontId="0" fillId="0" borderId="0" xfId="0"/>
    <xf numFmtId="0" fontId="1" fillId="0" borderId="9" xfId="1" applyBorder="1" applyAlignment="1" applyProtection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1" xfId="1" applyBorder="1" applyAlignment="1" applyProtection="1">
      <alignment wrapText="1"/>
    </xf>
    <xf numFmtId="0" fontId="1" fillId="0" borderId="12" xfId="1" applyBorder="1" applyAlignment="1" applyProtection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24" fillId="0" borderId="14" xfId="0" applyFont="1" applyBorder="1" applyAlignment="1">
      <alignment wrapText="1"/>
    </xf>
    <xf numFmtId="0" fontId="24" fillId="0" borderId="0" xfId="0" applyFont="1"/>
    <xf numFmtId="0" fontId="0" fillId="0" borderId="0" xfId="0"/>
    <xf numFmtId="0" fontId="1" fillId="0" borderId="14" xfId="1" applyBorder="1" applyAlignment="1" applyProtection="1">
      <alignment wrapText="1"/>
    </xf>
    <xf numFmtId="0" fontId="0" fillId="0" borderId="0" xfId="0"/>
    <xf numFmtId="0" fontId="0" fillId="0" borderId="0" xfId="0"/>
    <xf numFmtId="0" fontId="0" fillId="0" borderId="0" xfId="0"/>
    <xf numFmtId="16" fontId="23" fillId="0" borderId="17" xfId="0" applyNumberFormat="1" applyFont="1" applyBorder="1" applyAlignment="1">
      <alignment horizontal="center" wrapText="1"/>
    </xf>
    <xf numFmtId="16" fontId="23" fillId="0" borderId="18" xfId="0" applyNumberFormat="1" applyFont="1" applyBorder="1" applyAlignment="1">
      <alignment horizontal="center" wrapText="1"/>
    </xf>
    <xf numFmtId="164" fontId="9" fillId="0" borderId="8" xfId="2" applyNumberFormat="1" applyFont="1" applyBorder="1" applyAlignment="1">
      <alignment horizontal="center"/>
    </xf>
    <xf numFmtId="164" fontId="9" fillId="0" borderId="7" xfId="2" applyNumberFormat="1" applyFont="1" applyBorder="1" applyAlignment="1">
      <alignment horizontal="center"/>
    </xf>
    <xf numFmtId="16" fontId="23" fillId="0" borderId="15" xfId="0" applyNumberFormat="1" applyFont="1" applyBorder="1" applyAlignment="1">
      <alignment horizontal="center" wrapText="1"/>
    </xf>
    <xf numFmtId="16" fontId="23" fillId="0" borderId="16" xfId="0" applyNumberFormat="1" applyFont="1" applyBorder="1" applyAlignment="1">
      <alignment horizontal="center" wrapText="1"/>
    </xf>
    <xf numFmtId="0" fontId="1" fillId="0" borderId="0" xfId="1" applyAlignment="1" applyProtection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a-simple-fraction0921/1" TargetMode="External"/><Relationship Id="rId13" Type="http://schemas.openxmlformats.org/officeDocument/2006/relationships/hyperlink" Target="https://practice.geeksforgeeks.org/problems/pairs-of-non-coinciding-points4141/1" TargetMode="External"/><Relationship Id="rId18" Type="http://schemas.openxmlformats.org/officeDocument/2006/relationships/hyperlink" Target="https://www.geeksforgeeks.org/rearrange-characters-string-no-two-adjacent/" TargetMode="External"/><Relationship Id="rId3" Type="http://schemas.openxmlformats.org/officeDocument/2006/relationships/hyperlink" Target="https://practice.geeksforgeeks.org/problems/count-occurences-of-anagrams5839/1" TargetMode="External"/><Relationship Id="rId21" Type="http://schemas.openxmlformats.org/officeDocument/2006/relationships/hyperlink" Target="https://leetcode.com/problems/longest-consecutive-sequence/" TargetMode="External"/><Relationship Id="rId7" Type="http://schemas.openxmlformats.org/officeDocument/2006/relationships/hyperlink" Target="https://practice.geeksforgeeks.org/problems/maximum-rectangular-area-in-a-histogram-1587115620/1" TargetMode="External"/><Relationship Id="rId12" Type="http://schemas.openxmlformats.org/officeDocument/2006/relationships/hyperlink" Target="https://www.programcreek.com/2014/08/leetcode-line-reflection-java/" TargetMode="External"/><Relationship Id="rId17" Type="http://schemas.openxmlformats.org/officeDocument/2006/relationships/hyperlink" Target="https://leetcode.com/problems/k-th-smallest-prime-fraction/" TargetMode="External"/><Relationship Id="rId2" Type="http://schemas.openxmlformats.org/officeDocument/2006/relationships/hyperlink" Target="https://practice.geeksforgeeks.org/problems/count-occurences-of-anagrams5839/1" TargetMode="External"/><Relationship Id="rId16" Type="http://schemas.openxmlformats.org/officeDocument/2006/relationships/hyperlink" Target="https://leetcode.com/problems/kth-smallest-element-in-a-sorted-matrix/" TargetMode="External"/><Relationship Id="rId20" Type="http://schemas.openxmlformats.org/officeDocument/2006/relationships/hyperlink" Target="https://practice.geeksforgeeks.org/problems/check-if-two-strings-are-k-anagrams-or-not/1" TargetMode="External"/><Relationship Id="rId1" Type="http://schemas.openxmlformats.org/officeDocument/2006/relationships/hyperlink" Target="https://practice.geeksforgeeks.org/problems/morning-assembly3038/1" TargetMode="External"/><Relationship Id="rId6" Type="http://schemas.openxmlformats.org/officeDocument/2006/relationships/hyperlink" Target="https://practice.geeksforgeeks.org/problems/digit-multiplier3000/1" TargetMode="External"/><Relationship Id="rId11" Type="http://schemas.openxmlformats.org/officeDocument/2006/relationships/hyperlink" Target="https://leetcode.com/problems/insert-delete-getrandom-o1-duplicates-allowed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practice.geeksforgeeks.org/problems/stock-span-problem-1587115621/1" TargetMode="External"/><Relationship Id="rId15" Type="http://schemas.openxmlformats.org/officeDocument/2006/relationships/hyperlink" Target="https://leetcode.com/problems/minimum-window-substring/" TargetMode="External"/><Relationship Id="rId23" Type="http://schemas.openxmlformats.org/officeDocument/2006/relationships/hyperlink" Target="https://www.interviewbit.com/problems/multiply-strings/" TargetMode="External"/><Relationship Id="rId10" Type="http://schemas.openxmlformats.org/officeDocument/2006/relationships/hyperlink" Target="https://leetcode.com/problems/insert-delete-getrandom-o1/" TargetMode="External"/><Relationship Id="rId19" Type="http://schemas.openxmlformats.org/officeDocument/2006/relationships/hyperlink" Target="https://leetcode.com/problems/group-anagrams/" TargetMode="External"/><Relationship Id="rId4" Type="http://schemas.openxmlformats.org/officeDocument/2006/relationships/hyperlink" Target="https://www.geeksforgeeks.org/length-largest-subarray-contiguous-elements-set-1/" TargetMode="External"/><Relationship Id="rId9" Type="http://schemas.openxmlformats.org/officeDocument/2006/relationships/hyperlink" Target="http://us.lintcode.com/problem/employee-free-time/" TargetMode="External"/><Relationship Id="rId14" Type="http://schemas.openxmlformats.org/officeDocument/2006/relationships/hyperlink" Target="https://leetcode.com/problems/the-skyline-problem/" TargetMode="External"/><Relationship Id="rId22" Type="http://schemas.openxmlformats.org/officeDocument/2006/relationships/hyperlink" Target="https://www.geeksforgeeks.org/maximum-size-rectangle-binary-sub-matrix-1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umber-of-enclaves" TargetMode="External"/><Relationship Id="rId21" Type="http://schemas.openxmlformats.org/officeDocument/2006/relationships/hyperlink" Target="https://practice.geeksforgeeks.org/problems/eulerian-path-in-an-undirected-graph/0" TargetMode="External"/><Relationship Id="rId42" Type="http://schemas.openxmlformats.org/officeDocument/2006/relationships/hyperlink" Target="https://leetcode.com/problems/jump-game-ii/" TargetMode="External"/><Relationship Id="rId63" Type="http://schemas.openxmlformats.org/officeDocument/2006/relationships/hyperlink" Target="https://www.geeksforgeeks.org/lcs-longest-common-subsequence-three-strings/" TargetMode="External"/><Relationship Id="rId84" Type="http://schemas.openxmlformats.org/officeDocument/2006/relationships/hyperlink" Target="https://leetcode.com/problems/product-of-array-except-self" TargetMode="External"/><Relationship Id="rId138" Type="http://schemas.openxmlformats.org/officeDocument/2006/relationships/hyperlink" Target="https://leetcode.com/problems/reconstruct-itinerary" TargetMode="External"/><Relationship Id="rId159" Type="http://schemas.openxmlformats.org/officeDocument/2006/relationships/hyperlink" Target="https://www.lintcode.com/problem/paint-fence/description" TargetMode="External"/><Relationship Id="rId170" Type="http://schemas.openxmlformats.org/officeDocument/2006/relationships/hyperlink" Target="https://www.geeksforgeeks.org/minimum-maximum-values-expression/" TargetMode="External"/><Relationship Id="rId191" Type="http://schemas.openxmlformats.org/officeDocument/2006/relationships/hyperlink" Target="https://www.lintcode.com/problem/range-addition/description" TargetMode="External"/><Relationship Id="rId205" Type="http://schemas.openxmlformats.org/officeDocument/2006/relationships/hyperlink" Target="https://leetcode.com/problems/wiggle-sort/" TargetMode="External"/><Relationship Id="rId226" Type="http://schemas.openxmlformats.org/officeDocument/2006/relationships/hyperlink" Target="https://practice.geeksforgeeks.org/problems/bfs-traversal-of-graph/1" TargetMode="External"/><Relationship Id="rId247" Type="http://schemas.openxmlformats.org/officeDocument/2006/relationships/hyperlink" Target="https://leetcode.com/problems/k-similar-strings" TargetMode="External"/><Relationship Id="rId107" Type="http://schemas.openxmlformats.org/officeDocument/2006/relationships/hyperlink" Target="https://leetcode.com/problems/delete-leaves-with-a-given-value/" TargetMode="External"/><Relationship Id="rId268" Type="http://schemas.openxmlformats.org/officeDocument/2006/relationships/hyperlink" Target="https://leetcode.com/problems/make-sum-divisible-by-p/" TargetMode="External"/><Relationship Id="rId11" Type="http://schemas.openxmlformats.org/officeDocument/2006/relationships/hyperlink" Target="https://leetcode.com/problems/rotting-oranges" TargetMode="External"/><Relationship Id="rId32" Type="http://schemas.openxmlformats.org/officeDocument/2006/relationships/hyperlink" Target="https://practice.geeksforgeeks.org/problems/doctor-strange/0" TargetMode="External"/><Relationship Id="rId53" Type="http://schemas.openxmlformats.org/officeDocument/2006/relationships/hyperlink" Target="https://www.lintcode.com/problem/paint-house/description" TargetMode="External"/><Relationship Id="rId74" Type="http://schemas.openxmlformats.org/officeDocument/2006/relationships/hyperlink" Target="https://leetcode.com/problems/coin-change-2/" TargetMode="External"/><Relationship Id="rId128" Type="http://schemas.openxmlformats.org/officeDocument/2006/relationships/hyperlink" Target="https://medium.com/@rebeccahezhang/leetcode-737-sentence-similarity-ii-2ca213f10115" TargetMode="External"/><Relationship Id="rId149" Type="http://schemas.openxmlformats.org/officeDocument/2006/relationships/hyperlink" Target="https://leetcode.com/problems/the-skyline-problem/" TargetMode="External"/><Relationship Id="rId5" Type="http://schemas.openxmlformats.org/officeDocument/2006/relationships/hyperlink" Target="https://www.lintcode.com/problem/inorder-successor-in-bst/description" TargetMode="External"/><Relationship Id="rId95" Type="http://schemas.openxmlformats.org/officeDocument/2006/relationships/hyperlink" Target="https://www.geeksforgeeks.org/split-a-circular-linked-list-into-two-halves/" TargetMode="External"/><Relationship Id="rId160" Type="http://schemas.openxmlformats.org/officeDocument/2006/relationships/hyperlink" Target="https://www.lintcode.com/problem/paint-house/description" TargetMode="External"/><Relationship Id="rId181" Type="http://schemas.openxmlformats.org/officeDocument/2006/relationships/hyperlink" Target="https://www.geeksforgeeks.org/lcs-longest-common-subsequence-three-strings/" TargetMode="External"/><Relationship Id="rId216" Type="http://schemas.openxmlformats.org/officeDocument/2006/relationships/hyperlink" Target="https://www.geeksforgeeks.org/reverse-level-order-traversal/" TargetMode="External"/><Relationship Id="rId237" Type="http://schemas.openxmlformats.org/officeDocument/2006/relationships/hyperlink" Target="https://www.lintcode.com/en/old/problem/number-of-islands-ii/" TargetMode="External"/><Relationship Id="rId258" Type="http://schemas.openxmlformats.org/officeDocument/2006/relationships/hyperlink" Target="https://www.geeksforgeeks.org/count-pairs-in-array-whose-sum-is-divisible-by-k/" TargetMode="External"/><Relationship Id="rId22" Type="http://schemas.openxmlformats.org/officeDocument/2006/relationships/hyperlink" Target="https://practice.geeksforgeeks.org/problems/euler-circuit-in-a-directed-graph/1" TargetMode="External"/><Relationship Id="rId43" Type="http://schemas.openxmlformats.org/officeDocument/2006/relationships/hyperlink" Target="https://leetcode.com/problems/minimum-path-sum/" TargetMode="External"/><Relationship Id="rId64" Type="http://schemas.openxmlformats.org/officeDocument/2006/relationships/hyperlink" Target="https://leetcode.com/problems/longest-palindromic-subsequence/" TargetMode="External"/><Relationship Id="rId118" Type="http://schemas.openxmlformats.org/officeDocument/2006/relationships/hyperlink" Target="https://practice.geeksforgeeks.org/problems/strongly-connected-components-kosarajus-algo/1" TargetMode="External"/><Relationship Id="rId139" Type="http://schemas.openxmlformats.org/officeDocument/2006/relationships/hyperlink" Target="https://practice.geeksforgeeks.org/problems/find-the-maximum-flow/0" TargetMode="External"/><Relationship Id="rId85" Type="http://schemas.openxmlformats.org/officeDocument/2006/relationships/hyperlink" Target="https://leetcode.com/problems/fibonacci-number" TargetMode="External"/><Relationship Id="rId150" Type="http://schemas.openxmlformats.org/officeDocument/2006/relationships/hyperlink" Target="https://leetcode.com/problems/make-sum-divisible-by-p/" TargetMode="External"/><Relationship Id="rId171" Type="http://schemas.openxmlformats.org/officeDocument/2006/relationships/hyperlink" Target="https://www.geeksforgeeks.org/matrix-chain-multiplication-dp-8/" TargetMode="External"/><Relationship Id="rId192" Type="http://schemas.openxmlformats.org/officeDocument/2006/relationships/hyperlink" Target="https://leetcode.com/problems/rotate-array" TargetMode="External"/><Relationship Id="rId206" Type="http://schemas.openxmlformats.org/officeDocument/2006/relationships/hyperlink" Target="https://leetcode.com/problems/sum-of-subsequence-widths/" TargetMode="External"/><Relationship Id="rId227" Type="http://schemas.openxmlformats.org/officeDocument/2006/relationships/hyperlink" Target="https://discuss.codechef.com/t/how-to-solve-this-google-interview-graph-question/35981" TargetMode="External"/><Relationship Id="rId248" Type="http://schemas.openxmlformats.org/officeDocument/2006/relationships/hyperlink" Target="https://leetcode.com/problems/reconstruct-itinerary" TargetMode="External"/><Relationship Id="rId269" Type="http://schemas.openxmlformats.org/officeDocument/2006/relationships/printerSettings" Target="../printerSettings/printerSettings2.bin"/><Relationship Id="rId12" Type="http://schemas.openxmlformats.org/officeDocument/2006/relationships/hyperlink" Target="https://leetcode.com/problems/number-of-islands" TargetMode="External"/><Relationship Id="rId33" Type="http://schemas.openxmlformats.org/officeDocument/2006/relationships/hyperlink" Target="https://practice.geeksforgeeks.org/problems/castle-run/0" TargetMode="External"/><Relationship Id="rId108" Type="http://schemas.openxmlformats.org/officeDocument/2006/relationships/hyperlink" Target="https://leetcode.com/problems/populating-next-right-pointers-in-each-node/" TargetMode="External"/><Relationship Id="rId129" Type="http://schemas.openxmlformats.org/officeDocument/2006/relationships/hyperlink" Target="https://leetcode.com/problems/satisfiability-of-equality-equations" TargetMode="External"/><Relationship Id="rId54" Type="http://schemas.openxmlformats.org/officeDocument/2006/relationships/hyperlink" Target="https://www.lintcode.com/en/old/problem/paint-house-ii/" TargetMode="External"/><Relationship Id="rId75" Type="http://schemas.openxmlformats.org/officeDocument/2006/relationships/hyperlink" Target="https://www.geeksforgeeks.org/unbounded-knapsack-repetition-items-allowed/" TargetMode="External"/><Relationship Id="rId96" Type="http://schemas.openxmlformats.org/officeDocument/2006/relationships/hyperlink" Target="https://www.geeksforgeeks.org/write-a-function-to-get-the-intersection-point-of-two-linked-lists/" TargetMode="External"/><Relationship Id="rId140" Type="http://schemas.openxmlformats.org/officeDocument/2006/relationships/hyperlink" Target="https://practice.geeksforgeeks.org/problems/maximum-bipartite-matching/1" TargetMode="External"/><Relationship Id="rId161" Type="http://schemas.openxmlformats.org/officeDocument/2006/relationships/hyperlink" Target="https://www.lintcode.com/en/old/problem/paint-house-ii/" TargetMode="External"/><Relationship Id="rId182" Type="http://schemas.openxmlformats.org/officeDocument/2006/relationships/hyperlink" Target="https://leetcode.com/problems/longest-palindromic-subsequence/" TargetMode="External"/><Relationship Id="rId217" Type="http://schemas.openxmlformats.org/officeDocument/2006/relationships/hyperlink" Target="https://leetcode.com/problems/maximum-product-of-splitted-binary-tree/" TargetMode="External"/><Relationship Id="rId6" Type="http://schemas.openxmlformats.org/officeDocument/2006/relationships/hyperlink" Target="https://practice.geeksforgeeks.org/problems/bfs-traversal-of-graph/1" TargetMode="External"/><Relationship Id="rId238" Type="http://schemas.openxmlformats.org/officeDocument/2006/relationships/hyperlink" Target="https://leetcode.com/problems/regions-cut-by-slashes" TargetMode="External"/><Relationship Id="rId259" Type="http://schemas.openxmlformats.org/officeDocument/2006/relationships/hyperlink" Target="https://leetcode.com/problems/employee-free-time/" TargetMode="External"/><Relationship Id="rId23" Type="http://schemas.openxmlformats.org/officeDocument/2006/relationships/hyperlink" Target="https://leetcode.com/problems/redundant-connection" TargetMode="External"/><Relationship Id="rId28" Type="http://schemas.openxmlformats.org/officeDocument/2006/relationships/hyperlink" Target="https://leetcode.com/problems/coloring-a-border" TargetMode="External"/><Relationship Id="rId49" Type="http://schemas.openxmlformats.org/officeDocument/2006/relationships/hyperlink" Target="https://www.geeksforgeeks.org/dynamic-programming-building-bridges/" TargetMode="External"/><Relationship Id="rId114" Type="http://schemas.openxmlformats.org/officeDocument/2006/relationships/hyperlink" Target="https://practice.geeksforgeeks.org/problems/bfs-traversal-of-graph/1" TargetMode="External"/><Relationship Id="rId119" Type="http://schemas.openxmlformats.org/officeDocument/2006/relationships/hyperlink" Target="https://practice.geeksforgeeks.org/problems/mother-vertex/1" TargetMode="External"/><Relationship Id="rId44" Type="http://schemas.openxmlformats.org/officeDocument/2006/relationships/hyperlink" Target="https://www.geeksforgeeks.org/maximum-size-sub-matrix-with-all-1s-in-a-binary-matrix/" TargetMode="External"/><Relationship Id="rId60" Type="http://schemas.openxmlformats.org/officeDocument/2006/relationships/hyperlink" Target="https://www.geeksforgeeks.org/friends-pairing-problem/" TargetMode="External"/><Relationship Id="rId65" Type="http://schemas.openxmlformats.org/officeDocument/2006/relationships/hyperlink" Target="https://www.geeksforgeeks.org/puzzle-set-35-2-eggs-and-100-floors/" TargetMode="External"/><Relationship Id="rId81" Type="http://schemas.openxmlformats.org/officeDocument/2006/relationships/hyperlink" Target="https://leetcode.com/problems/squares-of-a-sorted-array/" TargetMode="External"/><Relationship Id="rId86" Type="http://schemas.openxmlformats.org/officeDocument/2006/relationships/hyperlink" Target="https://leetcode.com/problems/sort-colors/" TargetMode="External"/><Relationship Id="rId130" Type="http://schemas.openxmlformats.org/officeDocument/2006/relationships/hyperlink" Target="https://www.geeksforgeeks.org/job-sequencing-problem/" TargetMode="External"/><Relationship Id="rId135" Type="http://schemas.openxmlformats.org/officeDocument/2006/relationships/hyperlink" Target="https://practice.geeksforgeeks.org/problems/doctor-strange/0" TargetMode="External"/><Relationship Id="rId151" Type="http://schemas.openxmlformats.org/officeDocument/2006/relationships/hyperlink" Target="https://www.interviewbit.com/problems/painters-partition-problem/" TargetMode="External"/><Relationship Id="rId156" Type="http://schemas.openxmlformats.org/officeDocument/2006/relationships/hyperlink" Target="https://practice.geeksforgeeks.org/problems/box-stacking/1" TargetMode="External"/><Relationship Id="rId177" Type="http://schemas.openxmlformats.org/officeDocument/2006/relationships/hyperlink" Target="https://leetcode.com/problems/minimum-path-sum/" TargetMode="External"/><Relationship Id="rId198" Type="http://schemas.openxmlformats.org/officeDocument/2006/relationships/hyperlink" Target="https://leetcode.com/problems/product-of-array-except-self" TargetMode="External"/><Relationship Id="rId172" Type="http://schemas.openxmlformats.org/officeDocument/2006/relationships/hyperlink" Target="https://www.geeksforgeeks.org/binomial-coefficient-dp-9/" TargetMode="External"/><Relationship Id="rId193" Type="http://schemas.openxmlformats.org/officeDocument/2006/relationships/hyperlink" Target="https://leetcode.com/problems/orderly-queue" TargetMode="External"/><Relationship Id="rId202" Type="http://schemas.openxmlformats.org/officeDocument/2006/relationships/hyperlink" Target="https://leetcode.com/problems/maximum-swap" TargetMode="External"/><Relationship Id="rId207" Type="http://schemas.openxmlformats.org/officeDocument/2006/relationships/hyperlink" Target="https://leetcode.com/problems/remove-duplicate-letters/" TargetMode="External"/><Relationship Id="rId223" Type="http://schemas.openxmlformats.org/officeDocument/2006/relationships/hyperlink" Target="https://www.geeksforgeeks.org/full-and-complete-binary-tree-from-given-preorder-and-postorder-traversals/" TargetMode="External"/><Relationship Id="rId228" Type="http://schemas.openxmlformats.org/officeDocument/2006/relationships/hyperlink" Target="https://www.geeksforgeeks.org/minimum-cost-connect-cities/" TargetMode="External"/><Relationship Id="rId244" Type="http://schemas.openxmlformats.org/officeDocument/2006/relationships/hyperlink" Target="https://practice.geeksforgeeks.org/problems/doctor-strange/0" TargetMode="External"/><Relationship Id="rId249" Type="http://schemas.openxmlformats.org/officeDocument/2006/relationships/hyperlink" Target="https://practice.geeksforgeeks.org/problems/find-the-maximum-flow/0" TargetMode="External"/><Relationship Id="rId13" Type="http://schemas.openxmlformats.org/officeDocument/2006/relationships/hyperlink" Target="https://leetcode.com/problems/number-of-enclaves" TargetMode="External"/><Relationship Id="rId18" Type="http://schemas.openxmlformats.org/officeDocument/2006/relationships/hyperlink" Target="https://www.geeksforgeeks.org/job-sequencing-problem/" TargetMode="External"/><Relationship Id="rId39" Type="http://schemas.openxmlformats.org/officeDocument/2006/relationships/hyperlink" Target="https://www.interviewbit.com/problems/painters-partition-problem/" TargetMode="External"/><Relationship Id="rId109" Type="http://schemas.openxmlformats.org/officeDocument/2006/relationships/hyperlink" Target="https://leetcode.com/problems/maximum-product-of-splitted-binary-tree/" TargetMode="External"/><Relationship Id="rId260" Type="http://schemas.openxmlformats.org/officeDocument/2006/relationships/hyperlink" Target="https://practice.geeksforgeeks.org/problems/a-simple-fraction/0" TargetMode="External"/><Relationship Id="rId265" Type="http://schemas.openxmlformats.org/officeDocument/2006/relationships/hyperlink" Target="https://www.geeksforgeeks.org/binary-heap/" TargetMode="External"/><Relationship Id="rId34" Type="http://schemas.openxmlformats.org/officeDocument/2006/relationships/hyperlink" Target="https://leetcode.com/problems/reconstruct-itinerary" TargetMode="External"/><Relationship Id="rId50" Type="http://schemas.openxmlformats.org/officeDocument/2006/relationships/hyperlink" Target="https://practice.geeksforgeeks.org/problems/box-stacking/1" TargetMode="External"/><Relationship Id="rId55" Type="http://schemas.openxmlformats.org/officeDocument/2006/relationships/hyperlink" Target="https://www.geeksforgeeks.org/count-number-binary-strings-without-consecutive-1s/" TargetMode="External"/><Relationship Id="rId76" Type="http://schemas.openxmlformats.org/officeDocument/2006/relationships/hyperlink" Target="https://leetcode.com/problems/long-pressed-name" TargetMode="External"/><Relationship Id="rId97" Type="http://schemas.openxmlformats.org/officeDocument/2006/relationships/hyperlink" Target="https://www.lintcode.com/problem/inorder-successor-in-bst/description" TargetMode="External"/><Relationship Id="rId104" Type="http://schemas.openxmlformats.org/officeDocument/2006/relationships/hyperlink" Target="https://www.geeksforgeeks.org/full-and-complete-binary-tree-from-given-preorder-and-postorder-traversals/" TargetMode="External"/><Relationship Id="rId120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number-of-distinct-islands" TargetMode="External"/><Relationship Id="rId141" Type="http://schemas.openxmlformats.org/officeDocument/2006/relationships/hyperlink" Target="https://leetcode.com/problems/most-stones-removed-with-same-row-or-column" TargetMode="External"/><Relationship Id="rId146" Type="http://schemas.openxmlformats.org/officeDocument/2006/relationships/hyperlink" Target="https://www.codechef.com/LTIME87B/problems/MODEFREQ/" TargetMode="External"/><Relationship Id="rId167" Type="http://schemas.openxmlformats.org/officeDocument/2006/relationships/hyperlink" Target="https://www.geeksforgeeks.org/find-number-valid-parentheses-expressions-given-length/" TargetMode="External"/><Relationship Id="rId188" Type="http://schemas.openxmlformats.org/officeDocument/2006/relationships/hyperlink" Target="https://www.geeksforgeeks.org/maximum-size-sub-matrix-with-all-1s-in-a-binary-matrix/" TargetMode="External"/><Relationship Id="rId7" Type="http://schemas.openxmlformats.org/officeDocument/2006/relationships/hyperlink" Target="https://www.geeksforgeeks.org/minimum-cost-connect-cities/" TargetMode="External"/><Relationship Id="rId71" Type="http://schemas.openxmlformats.org/officeDocument/2006/relationships/hyperlink" Target="https://leetcode.com/problems/shortest-palindrome" TargetMode="External"/><Relationship Id="rId92" Type="http://schemas.openxmlformats.org/officeDocument/2006/relationships/hyperlink" Target="https://www.geeksforgeeks.org/efficiently-implement-k-queues-single-array/" TargetMode="External"/><Relationship Id="rId162" Type="http://schemas.openxmlformats.org/officeDocument/2006/relationships/hyperlink" Target="https://www.geeksforgeeks.org/count-number-binary-strings-without-consecutive-1s/" TargetMode="External"/><Relationship Id="rId183" Type="http://schemas.openxmlformats.org/officeDocument/2006/relationships/hyperlink" Target="https://www.geeksforgeeks.org/shortest-common-supersequence/" TargetMode="External"/><Relationship Id="rId213" Type="http://schemas.openxmlformats.org/officeDocument/2006/relationships/hyperlink" Target="https://leetcode.com/problems/sum-of-distances-in-tree/" TargetMode="External"/><Relationship Id="rId218" Type="http://schemas.openxmlformats.org/officeDocument/2006/relationships/hyperlink" Target="https://leetcode.com/problems/recover-binary-search-tree/" TargetMode="External"/><Relationship Id="rId234" Type="http://schemas.openxmlformats.org/officeDocument/2006/relationships/hyperlink" Target="https://leetcode.com/problems/sliding-puzzle" TargetMode="External"/><Relationship Id="rId239" Type="http://schemas.openxmlformats.org/officeDocument/2006/relationships/hyperlink" Target="https://leetcode.com/problems/regions-cut-by-slashes" TargetMode="External"/><Relationship Id="rId2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leetcode.com/problems/k-similar-strings" TargetMode="External"/><Relationship Id="rId250" Type="http://schemas.openxmlformats.org/officeDocument/2006/relationships/hyperlink" Target="https://practice.geeksforgeeks.org/problems/maximum-bipartite-matching/1" TargetMode="External"/><Relationship Id="rId255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medium.com/@rebeccahezhang/leetcode-737-sentence-similarity-ii-2ca213f10115" TargetMode="External"/><Relationship Id="rId40" Type="http://schemas.openxmlformats.org/officeDocument/2006/relationships/hyperlink" Target="https://www.lintcode.com/problem/find-anagram-mappings/description" TargetMode="External"/><Relationship Id="rId45" Type="http://schemas.openxmlformats.org/officeDocument/2006/relationships/hyperlink" Target="https://www.geeksforgeeks.org/0-1-knapsack-problem-dp-10/" TargetMode="External"/><Relationship Id="rId66" Type="http://schemas.openxmlformats.org/officeDocument/2006/relationships/hyperlink" Target="https://www.geeksforgeeks.org/egg-dropping-puzzle-dp-11/" TargetMode="External"/><Relationship Id="rId87" Type="http://schemas.openxmlformats.org/officeDocument/2006/relationships/hyperlink" Target="https://leetcode.com/problems/sort-array-by-parity" TargetMode="External"/><Relationship Id="rId110" Type="http://schemas.openxmlformats.org/officeDocument/2006/relationships/hyperlink" Target="https://leetcode.com/problems/longest-zigzag-path-in-a-binary-tree/" TargetMode="External"/><Relationship Id="rId115" Type="http://schemas.openxmlformats.org/officeDocument/2006/relationships/hyperlink" Target="https://www.geeksforgeeks.org/minimum-cost-connect-cities/" TargetMode="External"/><Relationship Id="rId131" Type="http://schemas.openxmlformats.org/officeDocument/2006/relationships/hyperlink" Target="https://practice.geeksforgeeks.org/problems/eulerian-path-in-an-undirected-graph/0" TargetMode="External"/><Relationship Id="rId136" Type="http://schemas.openxmlformats.org/officeDocument/2006/relationships/hyperlink" Target="https://practice.geeksforgeeks.org/problems/castle-run/0" TargetMode="External"/><Relationship Id="rId157" Type="http://schemas.openxmlformats.org/officeDocument/2006/relationships/hyperlink" Target="https://www.geeksforgeeks.org/minimum-number-of-increasing-subsequences/" TargetMode="External"/><Relationship Id="rId178" Type="http://schemas.openxmlformats.org/officeDocument/2006/relationships/hyperlink" Target="https://leetcode.com/problems/cherry-pickup/" TargetMode="External"/><Relationship Id="rId61" Type="http://schemas.openxmlformats.org/officeDocument/2006/relationships/hyperlink" Target="https://leetcode.com/problems/cherry-pickup/" TargetMode="External"/><Relationship Id="rId82" Type="http://schemas.openxmlformats.org/officeDocument/2006/relationships/hyperlink" Target="https://leetcode.com/problems/next-greater-element-iii" TargetMode="External"/><Relationship Id="rId152" Type="http://schemas.openxmlformats.org/officeDocument/2006/relationships/hyperlink" Target="https://leetcode.com/problems/find-minimum-in-rotated-sorted-array/" TargetMode="External"/><Relationship Id="rId173" Type="http://schemas.openxmlformats.org/officeDocument/2006/relationships/hyperlink" Target="https://www.geeksforgeeks.org/friends-pairing-problem/" TargetMode="External"/><Relationship Id="rId194" Type="http://schemas.openxmlformats.org/officeDocument/2006/relationships/hyperlink" Target="https://leetcode.com/problems/container-with-most-water" TargetMode="External"/><Relationship Id="rId199" Type="http://schemas.openxmlformats.org/officeDocument/2006/relationships/hyperlink" Target="https://www.geeksforgeeks.org/sort-an-array-of-0s-1s-and-2s/" TargetMode="External"/><Relationship Id="rId203" Type="http://schemas.openxmlformats.org/officeDocument/2006/relationships/hyperlink" Target="https://leetcode.com/problems/boats-to-save-people" TargetMode="External"/><Relationship Id="rId208" Type="http://schemas.openxmlformats.org/officeDocument/2006/relationships/hyperlink" Target="https://www.geeksforgeeks.org/efficiently-implement-k-queues-single-array/" TargetMode="External"/><Relationship Id="rId229" Type="http://schemas.openxmlformats.org/officeDocument/2006/relationships/hyperlink" Target="https://practice.geeksforgeeks.org/problems/strongly-connected-components-kosarajus-algo/1" TargetMode="External"/><Relationship Id="rId19" Type="http://schemas.openxmlformats.org/officeDocument/2006/relationships/hyperlink" Target="https://leetcode.com/problems/word-ladder" TargetMode="External"/><Relationship Id="rId224" Type="http://schemas.openxmlformats.org/officeDocument/2006/relationships/hyperlink" Target="https://leetcode.com/problems/inorder-successor-in-bst/" TargetMode="External"/><Relationship Id="rId240" Type="http://schemas.openxmlformats.org/officeDocument/2006/relationships/hyperlink" Target="https://leetcode.com/problems/minimize-malware-spread" TargetMode="External"/><Relationship Id="rId245" Type="http://schemas.openxmlformats.org/officeDocument/2006/relationships/hyperlink" Target="https://practice.geeksforgeeks.org/problems/castle-run/0" TargetMode="External"/><Relationship Id="rId261" Type="http://schemas.openxmlformats.org/officeDocument/2006/relationships/hyperlink" Target="https://leetcode.com/problems/insert-delete-getrandom-o1/" TargetMode="External"/><Relationship Id="rId266" Type="http://schemas.openxmlformats.org/officeDocument/2006/relationships/hyperlink" Target="https://www.geeksforgeeks.org/building-heap-from-array/" TargetMode="External"/><Relationship Id="rId14" Type="http://schemas.openxmlformats.org/officeDocument/2006/relationships/hyperlink" Target="https://www.lintcode.com/en/old/problem/number-of-islands-ii/" TargetMode="External"/><Relationship Id="rId30" Type="http://schemas.openxmlformats.org/officeDocument/2006/relationships/hyperlink" Target="https://leetcode.com/problems/sliding-puzzle" TargetMode="External"/><Relationship Id="rId35" Type="http://schemas.openxmlformats.org/officeDocument/2006/relationships/hyperlink" Target="https://practice.geeksforgeeks.org/problems/find-the-maximum-flow/0" TargetMode="External"/><Relationship Id="rId56" Type="http://schemas.openxmlformats.org/officeDocument/2006/relationships/hyperlink" Target="https://www.geeksforgeeks.org/count-possible-ways-to-construct-buildings/" TargetMode="External"/><Relationship Id="rId77" Type="http://schemas.openxmlformats.org/officeDocument/2006/relationships/hyperlink" Target="https://www.lintcode.com/problem/range-addition/description" TargetMode="External"/><Relationship Id="rId100" Type="http://schemas.openxmlformats.org/officeDocument/2006/relationships/hyperlink" Target="https://leetcode.com/problems/binary-tree-maximum-path-sum/" TargetMode="External"/><Relationship Id="rId105" Type="http://schemas.openxmlformats.org/officeDocument/2006/relationships/hyperlink" Target="https://leetcode.com/problems/binary-tree-coloring-game/" TargetMode="External"/><Relationship Id="rId126" Type="http://schemas.openxmlformats.org/officeDocument/2006/relationships/hyperlink" Target="https://www.lintcode.com/en/old/problem/number-of-islands-ii/" TargetMode="External"/><Relationship Id="rId147" Type="http://schemas.openxmlformats.org/officeDocument/2006/relationships/hyperlink" Target="https://www.cnblogs.com/grandyang/p/8570939.html" TargetMode="External"/><Relationship Id="rId168" Type="http://schemas.openxmlformats.org/officeDocument/2006/relationships/hyperlink" Target="https://leetcode.com/problems/2-keys-keyboard/" TargetMode="External"/><Relationship Id="rId8" Type="http://schemas.openxmlformats.org/officeDocument/2006/relationships/hyperlink" Target="https://discuss.codechef.com/t/how-to-solve-this-google-interview-graph-question/35981" TargetMode="External"/><Relationship Id="rId51" Type="http://schemas.openxmlformats.org/officeDocument/2006/relationships/hyperlink" Target="https://www.geeksforgeeks.org/minimum-number-of-increasing-subsequences/" TargetMode="External"/><Relationship Id="rId72" Type="http://schemas.openxmlformats.org/officeDocument/2006/relationships/hyperlink" Target="https://open.kattis.com/problems/tritiling" TargetMode="External"/><Relationship Id="rId93" Type="http://schemas.openxmlformats.org/officeDocument/2006/relationships/hyperlink" Target="https://leetcode.com/problems/task-scheduler/" TargetMode="External"/><Relationship Id="rId98" Type="http://schemas.openxmlformats.org/officeDocument/2006/relationships/hyperlink" Target="https://leetcode.com/problems/binary-tree-maximum-path-sum/" TargetMode="External"/><Relationship Id="rId121" Type="http://schemas.openxmlformats.org/officeDocument/2006/relationships/hyperlink" Target="https://leetcode.com/problems/rotting-oranges" TargetMode="External"/><Relationship Id="rId142" Type="http://schemas.openxmlformats.org/officeDocument/2006/relationships/hyperlink" Target="https://practice.geeksforgeeks.org/problems/implementing-floyd-warshall/0" TargetMode="External"/><Relationship Id="rId163" Type="http://schemas.openxmlformats.org/officeDocument/2006/relationships/hyperlink" Target="https://www.geeksforgeeks.org/count-possible-ways-to-construct-buildings/" TargetMode="External"/><Relationship Id="rId184" Type="http://schemas.openxmlformats.org/officeDocument/2006/relationships/hyperlink" Target="https://leetcode.com/problems/wildcard-matching/" TargetMode="External"/><Relationship Id="rId189" Type="http://schemas.openxmlformats.org/officeDocument/2006/relationships/hyperlink" Target="https://leetcode.com/problems/shortest-palindrome" TargetMode="External"/><Relationship Id="rId219" Type="http://schemas.openxmlformats.org/officeDocument/2006/relationships/hyperlink" Target="https://leetcode.com/problems/longest-zigzag-path-in-a-binary-tree/" TargetMode="External"/><Relationship Id="rId3" Type="http://schemas.openxmlformats.org/officeDocument/2006/relationships/hyperlink" Target="https://www.geeksforgeeks.org/split-a-circular-linked-list-into-two-halves/" TargetMode="External"/><Relationship Id="rId214" Type="http://schemas.openxmlformats.org/officeDocument/2006/relationships/hyperlink" Target="https://leetcode.com/problems/delete-node-in-a-bst/" TargetMode="External"/><Relationship Id="rId230" Type="http://schemas.openxmlformats.org/officeDocument/2006/relationships/hyperlink" Target="https://practice.geeksforgeeks.org/problems/mother-vertex/1" TargetMode="External"/><Relationship Id="rId235" Type="http://schemas.openxmlformats.org/officeDocument/2006/relationships/hyperlink" Target="https://medium.com/@rebeccahezhang/leetcode-737-sentence-similarity-ii-2ca213f10115" TargetMode="External"/><Relationship Id="rId251" Type="http://schemas.openxmlformats.org/officeDocument/2006/relationships/hyperlink" Target="https://leetcode.com/problems/coloring-a-border" TargetMode="External"/><Relationship Id="rId256" Type="http://schemas.openxmlformats.org/officeDocument/2006/relationships/hyperlink" Target="https://leetcode.com/problems/trapping-rain-water-ii" TargetMode="External"/><Relationship Id="rId25" Type="http://schemas.openxmlformats.org/officeDocument/2006/relationships/hyperlink" Target="https://leetcode.com/problems/possible-bipartition" TargetMode="External"/><Relationship Id="rId46" Type="http://schemas.openxmlformats.org/officeDocument/2006/relationships/hyperlink" Target="https://www.geeksforgeeks.org/fractional-knapsack-problem/" TargetMode="External"/><Relationship Id="rId67" Type="http://schemas.openxmlformats.org/officeDocument/2006/relationships/hyperlink" Target="https://leetcode.com/problems/edit-distance/" TargetMode="External"/><Relationship Id="rId116" Type="http://schemas.openxmlformats.org/officeDocument/2006/relationships/hyperlink" Target="https://discuss.codechef.com/t/how-to-solve-this-google-interview-graph-question/35981" TargetMode="External"/><Relationship Id="rId137" Type="http://schemas.openxmlformats.org/officeDocument/2006/relationships/hyperlink" Target="https://leetcode.com/problems/similar-string-groups" TargetMode="External"/><Relationship Id="rId158" Type="http://schemas.openxmlformats.org/officeDocument/2006/relationships/hyperlink" Target="https://www.geeksforgeeks.org/weighted-job-scheduling-set-2-using-lis/?ref=rp" TargetMode="External"/><Relationship Id="rId20" Type="http://schemas.openxmlformats.org/officeDocument/2006/relationships/hyperlink" Target="https://leetcode.com/problems/number-of-distinct-islands" TargetMode="External"/><Relationship Id="rId41" Type="http://schemas.openxmlformats.org/officeDocument/2006/relationships/hyperlink" Target="https://leetcode.com/problems/climbing-stairs/" TargetMode="External"/><Relationship Id="rId62" Type="http://schemas.openxmlformats.org/officeDocument/2006/relationships/hyperlink" Target="https://leetcode.com/problems/longest-common-subsequence/" TargetMode="External"/><Relationship Id="rId83" Type="http://schemas.openxmlformats.org/officeDocument/2006/relationships/hyperlink" Target="https://leetcode.com/problems/max-chunks-to-make-sorted-ii" TargetMode="External"/><Relationship Id="rId88" Type="http://schemas.openxmlformats.org/officeDocument/2006/relationships/hyperlink" Target="https://leetcode.com/problems/maximum-swap" TargetMode="External"/><Relationship Id="rId111" Type="http://schemas.openxmlformats.org/officeDocument/2006/relationships/hyperlink" Target="https://leetcode.com/problems/sum-root-to-leaf-numbers/" TargetMode="External"/><Relationship Id="rId132" Type="http://schemas.openxmlformats.org/officeDocument/2006/relationships/hyperlink" Target="https://practice.geeksforgeeks.org/problems/euler-circuit-in-a-directed-graph/1" TargetMode="External"/><Relationship Id="rId153" Type="http://schemas.openxmlformats.org/officeDocument/2006/relationships/hyperlink" Target="https://leetcode.com/problems/longest-increasing-subsequence/" TargetMode="External"/><Relationship Id="rId174" Type="http://schemas.openxmlformats.org/officeDocument/2006/relationships/hyperlink" Target="https://www.geeksforgeeks.org/puzzle-set-35-2-eggs-and-100-floors/" TargetMode="External"/><Relationship Id="rId179" Type="http://schemas.openxmlformats.org/officeDocument/2006/relationships/hyperlink" Target="https://www.geeksforgeeks.org/puzzle-6-monty-hall-problem/" TargetMode="External"/><Relationship Id="rId195" Type="http://schemas.openxmlformats.org/officeDocument/2006/relationships/hyperlink" Target="https://leetcode.com/problems/next-greater-element-iii" TargetMode="External"/><Relationship Id="rId209" Type="http://schemas.openxmlformats.org/officeDocument/2006/relationships/hyperlink" Target="https://www.geeksforgeeks.org/split-a-circular-linked-list-into-two-halves/" TargetMode="External"/><Relationship Id="rId190" Type="http://schemas.openxmlformats.org/officeDocument/2006/relationships/hyperlink" Target="https://leetcode.com/problems/long-pressed-name" TargetMode="External"/><Relationship Id="rId204" Type="http://schemas.openxmlformats.org/officeDocument/2006/relationships/hyperlink" Target="https://www.lintcode.com/problem/wiggle-sort/description" TargetMode="External"/><Relationship Id="rId220" Type="http://schemas.openxmlformats.org/officeDocument/2006/relationships/hyperlink" Target="https://www.spoj.com/problems/FENTREE/" TargetMode="External"/><Relationship Id="rId225" Type="http://schemas.openxmlformats.org/officeDocument/2006/relationships/hyperlink" Target="https://leetcode.com/problems/count-univalue-subtrees/" TargetMode="External"/><Relationship Id="rId241" Type="http://schemas.openxmlformats.org/officeDocument/2006/relationships/hyperlink" Target="https://practice.geeksforgeeks.org/problems/eulerian-path-in-an-undirected-graph/0" TargetMode="External"/><Relationship Id="rId246" Type="http://schemas.openxmlformats.org/officeDocument/2006/relationships/hyperlink" Target="https://www.geeksforgeeks.org/job-sequencing-problem/" TargetMode="External"/><Relationship Id="rId267" Type="http://schemas.openxmlformats.org/officeDocument/2006/relationships/hyperlink" Target="https://www.geeksforgeeks.org/heap-sort/" TargetMode="External"/><Relationship Id="rId15" Type="http://schemas.openxmlformats.org/officeDocument/2006/relationships/hyperlink" Target="https://leetcode.com/problems/regions-cut-by-slashes" TargetMode="External"/><Relationship Id="rId36" Type="http://schemas.openxmlformats.org/officeDocument/2006/relationships/hyperlink" Target="https://practice.geeksforgeeks.org/problems/maximum-bipartite-matching/1" TargetMode="External"/><Relationship Id="rId57" Type="http://schemas.openxmlformats.org/officeDocument/2006/relationships/hyperlink" Target="https://www.geeksforgeeks.org/total-number-of-possible-binary-search-trees-with-n-keys/" TargetMode="External"/><Relationship Id="rId106" Type="http://schemas.openxmlformats.org/officeDocument/2006/relationships/hyperlink" Target="https://www.geeksforgeeks.org/reverse-level-order-traversal/" TargetMode="External"/><Relationship Id="rId127" Type="http://schemas.openxmlformats.org/officeDocument/2006/relationships/hyperlink" Target="https://leetcode.com/problems/regions-cut-by-slashes" TargetMode="External"/><Relationship Id="rId262" Type="http://schemas.openxmlformats.org/officeDocument/2006/relationships/hyperlink" Target="https://leetcode.com/problems/insert-delete-getrandom-o1-duplicates-allowed/" TargetMode="External"/><Relationship Id="rId10" Type="http://schemas.openxmlformats.org/officeDocument/2006/relationships/hyperlink" Target="https://practice.geeksforgeeks.org/problems/mother-vertex/1" TargetMode="External"/><Relationship Id="rId31" Type="http://schemas.openxmlformats.org/officeDocument/2006/relationships/hyperlink" Target="https://leetcode.com/problems/minimize-malware-spread" TargetMode="External"/><Relationship Id="rId52" Type="http://schemas.openxmlformats.org/officeDocument/2006/relationships/hyperlink" Target="https://www.lintcode.com/problem/paint-fence/description" TargetMode="External"/><Relationship Id="rId73" Type="http://schemas.openxmlformats.org/officeDocument/2006/relationships/hyperlink" Target="https://leetcode.com/problems/coin-change/" TargetMode="External"/><Relationship Id="rId78" Type="http://schemas.openxmlformats.org/officeDocument/2006/relationships/hyperlink" Target="https://leetcode.com/problems/rotate-array" TargetMode="External"/><Relationship Id="rId94" Type="http://schemas.openxmlformats.org/officeDocument/2006/relationships/hyperlink" Target="https://leetcode.com/problems/remove-duplicate-letters/" TargetMode="External"/><Relationship Id="rId99" Type="http://schemas.openxmlformats.org/officeDocument/2006/relationships/hyperlink" Target="https://www.geeksforgeeks.org/boundary-traversal-of-binary-tree/" TargetMode="External"/><Relationship Id="rId101" Type="http://schemas.openxmlformats.org/officeDocument/2006/relationships/hyperlink" Target="https://leetcode.com/problems/recover-binary-search-tree/" TargetMode="External"/><Relationship Id="rId122" Type="http://schemas.openxmlformats.org/officeDocument/2006/relationships/hyperlink" Target="https://www.hackerearth.com/practice/algorithms/graphs/strongly-connected-components/practice-problems/algorithm/a-walk-to-remember-qualifier2/description/" TargetMode="External"/><Relationship Id="rId143" Type="http://schemas.openxmlformats.org/officeDocument/2006/relationships/hyperlink" Target="https://leetcode.com/problems/coloring-a-border" TargetMode="External"/><Relationship Id="rId148" Type="http://schemas.openxmlformats.org/officeDocument/2006/relationships/hyperlink" Target="https://www.programcreek.com/2014/08/leetcode-line-reflection-java/" TargetMode="External"/><Relationship Id="rId164" Type="http://schemas.openxmlformats.org/officeDocument/2006/relationships/hyperlink" Target="https://leetcode.com/problems/jump-game-ii/" TargetMode="External"/><Relationship Id="rId169" Type="http://schemas.openxmlformats.org/officeDocument/2006/relationships/hyperlink" Target="https://www.lintcode.com/problem/boolean-parenthesization/description" TargetMode="External"/><Relationship Id="rId185" Type="http://schemas.openxmlformats.org/officeDocument/2006/relationships/hyperlink" Target="https://leetcode.com/problems/edit-distance/" TargetMode="External"/><Relationship Id="rId4" Type="http://schemas.openxmlformats.org/officeDocument/2006/relationships/hyperlink" Target="https://www.geeksforgeeks.org/write-a-function-to-get-the-intersection-point-of-two-linked-lists/" TargetMode="External"/><Relationship Id="rId9" Type="http://schemas.openxmlformats.org/officeDocument/2006/relationships/hyperlink" Target="https://practice.geeksforgeeks.org/problems/strongly-connected-components-kosarajus-algo/1" TargetMode="External"/><Relationship Id="rId180" Type="http://schemas.openxmlformats.org/officeDocument/2006/relationships/hyperlink" Target="https://leetcode.com/problems/longest-common-subsequence/" TargetMode="External"/><Relationship Id="rId210" Type="http://schemas.openxmlformats.org/officeDocument/2006/relationships/hyperlink" Target="https://www.geeksforgeeks.org/write-a-function-to-get-the-intersection-point-of-two-linked-lists/" TargetMode="External"/><Relationship Id="rId215" Type="http://schemas.openxmlformats.org/officeDocument/2006/relationships/hyperlink" Target="https://leetcode.com/problems/binary-tree-coloring-game/" TargetMode="External"/><Relationship Id="rId236" Type="http://schemas.openxmlformats.org/officeDocument/2006/relationships/hyperlink" Target="https://leetcode.com/problems/satisfiability-of-equality-equations" TargetMode="External"/><Relationship Id="rId257" Type="http://schemas.openxmlformats.org/officeDocument/2006/relationships/hyperlink" Target="https://practice.geeksforgeeks.org/problems/pairs-of-non-coinciding-points/0" TargetMode="External"/><Relationship Id="rId26" Type="http://schemas.openxmlformats.org/officeDocument/2006/relationships/hyperlink" Target="https://practice.geeksforgeeks.org/problems/implementing-floyd-warshall/0" TargetMode="External"/><Relationship Id="rId231" Type="http://schemas.openxmlformats.org/officeDocument/2006/relationships/hyperlink" Target="https://leetcode.com/problems/number-of-enclaves" TargetMode="External"/><Relationship Id="rId252" Type="http://schemas.openxmlformats.org/officeDocument/2006/relationships/hyperlink" Target="https://leetcode.com/problems/similar-string-groups" TargetMode="External"/><Relationship Id="rId47" Type="http://schemas.openxmlformats.org/officeDocument/2006/relationships/hyperlink" Target="https://leetcode.com/problems/longest-increasing-subsequence/" TargetMode="External"/><Relationship Id="rId68" Type="http://schemas.openxmlformats.org/officeDocument/2006/relationships/hyperlink" Target="https://leetcode.com/problems/2-keys-keyboard/" TargetMode="External"/><Relationship Id="rId89" Type="http://schemas.openxmlformats.org/officeDocument/2006/relationships/hyperlink" Target="https://leetcode.com/problems/boats-to-save-people" TargetMode="External"/><Relationship Id="rId112" Type="http://schemas.openxmlformats.org/officeDocument/2006/relationships/hyperlink" Target="https://leetcode.com/problems/sum-of-distances-in-tree/" TargetMode="External"/><Relationship Id="rId133" Type="http://schemas.openxmlformats.org/officeDocument/2006/relationships/hyperlink" Target="https://leetcode.com/problems/redundant-connection" TargetMode="External"/><Relationship Id="rId154" Type="http://schemas.openxmlformats.org/officeDocument/2006/relationships/hyperlink" Target="https://leetcode.com/problems/longest-increasing-subsequence/" TargetMode="External"/><Relationship Id="rId175" Type="http://schemas.openxmlformats.org/officeDocument/2006/relationships/hyperlink" Target="https://www.geeksforgeeks.org/egg-dropping-puzzle-dp-11/" TargetMode="External"/><Relationship Id="rId196" Type="http://schemas.openxmlformats.org/officeDocument/2006/relationships/hyperlink" Target="https://leetcode.com/problems/squares-of-a-sorted-array/" TargetMode="External"/><Relationship Id="rId200" Type="http://schemas.openxmlformats.org/officeDocument/2006/relationships/hyperlink" Target="https://leetcode.com/problems/sort-array-by-parity" TargetMode="External"/><Relationship Id="rId16" Type="http://schemas.openxmlformats.org/officeDocument/2006/relationships/hyperlink" Target="https://leetcode.com/problems/most-stones-removed-with-same-row-or-column" TargetMode="External"/><Relationship Id="rId221" Type="http://schemas.openxmlformats.org/officeDocument/2006/relationships/hyperlink" Target="https://leetcode.com/problems/validate-binary-search-tree/" TargetMode="External"/><Relationship Id="rId242" Type="http://schemas.openxmlformats.org/officeDocument/2006/relationships/hyperlink" Target="https://practice.geeksforgeeks.org/problems/euler-circuit-in-a-directed-graph/1" TargetMode="External"/><Relationship Id="rId263" Type="http://schemas.openxmlformats.org/officeDocument/2006/relationships/hyperlink" Target="https://leetcode.com/problems/kth-smallest-element-in-a-sorted-matrix/" TargetMode="External"/><Relationship Id="rId37" Type="http://schemas.openxmlformats.org/officeDocument/2006/relationships/hyperlink" Target="https://leetcode.com/problems/trapping-rain-water-ii" TargetMode="External"/><Relationship Id="rId58" Type="http://schemas.openxmlformats.org/officeDocument/2006/relationships/hyperlink" Target="https://www.lintcode.com/problem/boolean-parenthesization/description" TargetMode="External"/><Relationship Id="rId79" Type="http://schemas.openxmlformats.org/officeDocument/2006/relationships/hyperlink" Target="https://leetcode.com/problems/orderly-queue" TargetMode="External"/><Relationship Id="rId102" Type="http://schemas.openxmlformats.org/officeDocument/2006/relationships/hyperlink" Target="https://leetcode.com/problems/validate-binary-search-tree/" TargetMode="External"/><Relationship Id="rId123" Type="http://schemas.openxmlformats.org/officeDocument/2006/relationships/hyperlink" Target="https://leetcode.com/problems/word-ladder" TargetMode="External"/><Relationship Id="rId144" Type="http://schemas.openxmlformats.org/officeDocument/2006/relationships/hyperlink" Target="https://leetcode.com/problems/minimize-malware-spread" TargetMode="External"/><Relationship Id="rId90" Type="http://schemas.openxmlformats.org/officeDocument/2006/relationships/hyperlink" Target="https://www.lintcode.com/problem/wiggle-sort/description" TargetMode="External"/><Relationship Id="rId165" Type="http://schemas.openxmlformats.org/officeDocument/2006/relationships/hyperlink" Target="https://www.geeksforgeeks.org/total-number-of-possible-binary-search-trees-with-n-keys/" TargetMode="External"/><Relationship Id="rId186" Type="http://schemas.openxmlformats.org/officeDocument/2006/relationships/hyperlink" Target="https://www.geeksforgeeks.org/0-1-knapsack-problem-dp-10/" TargetMode="External"/><Relationship Id="rId211" Type="http://schemas.openxmlformats.org/officeDocument/2006/relationships/hyperlink" Target="https://leetcode.com/problems/populating-next-right-pointers-in-each-node/" TargetMode="External"/><Relationship Id="rId232" Type="http://schemas.openxmlformats.org/officeDocument/2006/relationships/hyperlink" Target="https://leetcode.com/problems/number-of-distinct-islands" TargetMode="External"/><Relationship Id="rId253" Type="http://schemas.openxmlformats.org/officeDocument/2006/relationships/hyperlink" Target="https://practice.geeksforgeeks.org/problems/implementing-floyd-warshall/0" TargetMode="External"/><Relationship Id="rId27" Type="http://schemas.openxmlformats.org/officeDocument/2006/relationships/hyperlink" Target="https://leetcode.com/problems/similar-string-groups" TargetMode="External"/><Relationship Id="rId48" Type="http://schemas.openxmlformats.org/officeDocument/2006/relationships/hyperlink" Target="https://leetcode.com/problems/longest-increasing-subsequence/" TargetMode="External"/><Relationship Id="rId69" Type="http://schemas.openxmlformats.org/officeDocument/2006/relationships/hyperlink" Target="https://leetcode.com/problems/edit-distance/" TargetMode="External"/><Relationship Id="rId113" Type="http://schemas.openxmlformats.org/officeDocument/2006/relationships/hyperlink" Target="https://leetcode.com/problems/path-sum-iii/" TargetMode="External"/><Relationship Id="rId134" Type="http://schemas.openxmlformats.org/officeDocument/2006/relationships/hyperlink" Target="https://leetcode.com/problems/k-similar-strings" TargetMode="External"/><Relationship Id="rId80" Type="http://schemas.openxmlformats.org/officeDocument/2006/relationships/hyperlink" Target="https://leetcode.com/problems/container-with-most-water" TargetMode="External"/><Relationship Id="rId155" Type="http://schemas.openxmlformats.org/officeDocument/2006/relationships/hyperlink" Target="https://www.geeksforgeeks.org/dynamic-programming-building-bridges/" TargetMode="External"/><Relationship Id="rId176" Type="http://schemas.openxmlformats.org/officeDocument/2006/relationships/hyperlink" Target="https://www.geeksforgeeks.org/highway-billboard-problem/" TargetMode="External"/><Relationship Id="rId197" Type="http://schemas.openxmlformats.org/officeDocument/2006/relationships/hyperlink" Target="https://leetcode.com/problems/max-chunks-to-make-sorted-ii" TargetMode="External"/><Relationship Id="rId201" Type="http://schemas.openxmlformats.org/officeDocument/2006/relationships/hyperlink" Target="https://leetcode.com/problems/fibonacci-number" TargetMode="External"/><Relationship Id="rId222" Type="http://schemas.openxmlformats.org/officeDocument/2006/relationships/hyperlink" Target="https://www.geeksforgeeks.org/construct-a-binary-search-tree-from-given-postorder/" TargetMode="External"/><Relationship Id="rId243" Type="http://schemas.openxmlformats.org/officeDocument/2006/relationships/hyperlink" Target="https://leetcode.com/problems/redundant-connection" TargetMode="External"/><Relationship Id="rId264" Type="http://schemas.openxmlformats.org/officeDocument/2006/relationships/hyperlink" Target="https://leetcode.com/problems/k-th-smallest-prime-fraction/" TargetMode="External"/><Relationship Id="rId17" Type="http://schemas.openxmlformats.org/officeDocument/2006/relationships/hyperlink" Target="https://leetcode.com/problems/satisfiability-of-equality-equations" TargetMode="External"/><Relationship Id="rId38" Type="http://schemas.openxmlformats.org/officeDocument/2006/relationships/hyperlink" Target="https://www.programcreek.com/2014/08/leetcode-line-reflection-java/" TargetMode="External"/><Relationship Id="rId59" Type="http://schemas.openxmlformats.org/officeDocument/2006/relationships/hyperlink" Target="https://www.geeksforgeeks.org/minimum-maximum-values-expression/" TargetMode="External"/><Relationship Id="rId103" Type="http://schemas.openxmlformats.org/officeDocument/2006/relationships/hyperlink" Target="https://www.geeksforgeeks.org/construct-a-binary-search-tree-from-given-postorder/" TargetMode="External"/><Relationship Id="rId124" Type="http://schemas.openxmlformats.org/officeDocument/2006/relationships/hyperlink" Target="https://leetcode.com/problems/sliding-puzzle" TargetMode="External"/><Relationship Id="rId70" Type="http://schemas.openxmlformats.org/officeDocument/2006/relationships/hyperlink" Target="https://www.geeksforgeeks.org/highway-billboard-problem/" TargetMode="External"/><Relationship Id="rId91" Type="http://schemas.openxmlformats.org/officeDocument/2006/relationships/hyperlink" Target="https://leetcode.com/problems/max-consecutive-ones-ii" TargetMode="External"/><Relationship Id="rId145" Type="http://schemas.openxmlformats.org/officeDocument/2006/relationships/hyperlink" Target="https://leetcode.com/problems/trapping-rain-water-ii" TargetMode="External"/><Relationship Id="rId166" Type="http://schemas.openxmlformats.org/officeDocument/2006/relationships/hyperlink" Target="https://cp-algorithms.com/combinatorics/catalan-numbers.html" TargetMode="External"/><Relationship Id="rId187" Type="http://schemas.openxmlformats.org/officeDocument/2006/relationships/hyperlink" Target="https://www.geeksforgeeks.org/fractional-knapsack-problem/" TargetMode="External"/><Relationship Id="rId1" Type="http://schemas.openxmlformats.org/officeDocument/2006/relationships/hyperlink" Target="https://leetcode.com/problems/remove-duplicate-letters/" TargetMode="External"/><Relationship Id="rId212" Type="http://schemas.openxmlformats.org/officeDocument/2006/relationships/hyperlink" Target="https://leetcode.com/problems/binary-tree-maximum-path-sum/" TargetMode="External"/><Relationship Id="rId233" Type="http://schemas.openxmlformats.org/officeDocument/2006/relationships/hyperlink" Target="https://leetcode.com/problems/word-ladder" TargetMode="External"/><Relationship Id="rId254" Type="http://schemas.openxmlformats.org/officeDocument/2006/relationships/hyperlink" Target="https://leetcode.com/problems/most-stones-removed-with-same-row-or-colum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Z24"/>
  <sheetViews>
    <sheetView tabSelected="1" zoomScaleNormal="100" workbookViewId="0">
      <selection activeCell="B24" sqref="B24"/>
    </sheetView>
  </sheetViews>
  <sheetFormatPr defaultRowHeight="15"/>
  <cols>
    <col min="2" max="2" width="24.7109375" customWidth="1"/>
    <col min="17" max="17" width="11.5703125" customWidth="1"/>
    <col min="21" max="21" width="16.5703125" customWidth="1"/>
  </cols>
  <sheetData>
    <row r="9" spans="1:26">
      <c r="A9" s="2">
        <v>1</v>
      </c>
      <c r="B9" s="1" t="s">
        <v>0</v>
      </c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U9" t="s">
        <v>1</v>
      </c>
      <c r="X9" s="138" t="s">
        <v>4</v>
      </c>
      <c r="Y9" s="138"/>
      <c r="Z9" s="138"/>
    </row>
    <row r="10" spans="1:26">
      <c r="A10" s="2">
        <v>2</v>
      </c>
      <c r="B10" s="1" t="s">
        <v>2</v>
      </c>
      <c r="C10" s="1"/>
      <c r="D10" s="1"/>
      <c r="E10" s="1"/>
      <c r="F10" s="1"/>
      <c r="G10" s="1"/>
      <c r="H10" s="1"/>
      <c r="I10" s="1"/>
      <c r="U10" s="3" t="s">
        <v>3</v>
      </c>
      <c r="X10" s="3" t="s">
        <v>5</v>
      </c>
    </row>
    <row r="11" spans="1:26">
      <c r="A11" s="2">
        <v>3</v>
      </c>
      <c r="B11" s="1" t="s">
        <v>6</v>
      </c>
      <c r="C11" s="1"/>
      <c r="D11" s="1"/>
      <c r="E11" s="1" t="s">
        <v>471</v>
      </c>
      <c r="U11" s="3" t="s">
        <v>1</v>
      </c>
      <c r="X11" s="3" t="s">
        <v>7</v>
      </c>
    </row>
    <row r="12" spans="1:26">
      <c r="A12" s="2">
        <v>4</v>
      </c>
      <c r="B12" s="1" t="s">
        <v>8</v>
      </c>
      <c r="G12" s="1" t="s">
        <v>484</v>
      </c>
      <c r="U12" s="5" t="s">
        <v>9</v>
      </c>
      <c r="X12" s="5" t="s">
        <v>10</v>
      </c>
    </row>
    <row r="13" spans="1:26" ht="17.25" customHeight="1">
      <c r="A13" s="2">
        <v>5</v>
      </c>
      <c r="B13" s="1" t="s">
        <v>453</v>
      </c>
      <c r="C13" s="1" t="s">
        <v>457</v>
      </c>
      <c r="D13" s="6"/>
      <c r="H13" s="1" t="s">
        <v>485</v>
      </c>
      <c r="U13" s="6" t="s">
        <v>451</v>
      </c>
      <c r="X13" s="6" t="s">
        <v>452</v>
      </c>
    </row>
    <row r="14" spans="1:26">
      <c r="A14" s="2">
        <v>6</v>
      </c>
      <c r="B14" s="1" t="s">
        <v>454</v>
      </c>
      <c r="U14" s="6" t="s">
        <v>455</v>
      </c>
      <c r="X14" s="6" t="s">
        <v>456</v>
      </c>
    </row>
    <row r="15" spans="1:26">
      <c r="A15" s="2">
        <v>7</v>
      </c>
      <c r="B15" s="1" t="s">
        <v>458</v>
      </c>
      <c r="U15" s="123" t="s">
        <v>459</v>
      </c>
      <c r="X15" s="123" t="s">
        <v>460</v>
      </c>
    </row>
    <row r="16" spans="1:26">
      <c r="A16" s="2">
        <v>8</v>
      </c>
      <c r="B16" s="1" t="s">
        <v>399</v>
      </c>
      <c r="U16" s="123" t="s">
        <v>461</v>
      </c>
    </row>
    <row r="17" spans="1:25">
      <c r="A17" s="2">
        <v>9</v>
      </c>
      <c r="B17" s="1" t="s">
        <v>462</v>
      </c>
      <c r="D17" s="1" t="s">
        <v>463</v>
      </c>
    </row>
    <row r="18" spans="1:25">
      <c r="A18" s="2">
        <v>10</v>
      </c>
      <c r="B18" s="1" t="s">
        <v>384</v>
      </c>
      <c r="X18" s="123" t="s">
        <v>464</v>
      </c>
    </row>
    <row r="19" spans="1:25">
      <c r="A19" s="2">
        <v>11</v>
      </c>
      <c r="B19" s="1" t="s">
        <v>469</v>
      </c>
      <c r="U19" s="124" t="s">
        <v>1</v>
      </c>
      <c r="X19" s="124" t="s">
        <v>470</v>
      </c>
    </row>
    <row r="20" spans="1:25">
      <c r="A20" s="2">
        <v>12</v>
      </c>
      <c r="B20" s="1" t="s">
        <v>380</v>
      </c>
    </row>
    <row r="21" spans="1:25">
      <c r="A21" s="2">
        <v>13</v>
      </c>
      <c r="B21" s="1" t="s">
        <v>472</v>
      </c>
      <c r="E21" s="1" t="s">
        <v>476</v>
      </c>
      <c r="U21" s="134" t="s">
        <v>473</v>
      </c>
      <c r="X21" s="134" t="s">
        <v>474</v>
      </c>
      <c r="Y21" s="134" t="s">
        <v>475</v>
      </c>
    </row>
    <row r="22" spans="1:25">
      <c r="A22" s="2">
        <v>14</v>
      </c>
      <c r="B22" s="1" t="s">
        <v>481</v>
      </c>
      <c r="C22" s="1" t="s">
        <v>483</v>
      </c>
      <c r="U22" s="136" t="s">
        <v>1</v>
      </c>
      <c r="X22" s="136" t="s">
        <v>482</v>
      </c>
    </row>
    <row r="23" spans="1:25">
      <c r="A23" s="2">
        <v>15</v>
      </c>
      <c r="B23" s="145" t="s">
        <v>486</v>
      </c>
      <c r="U23" s="137" t="s">
        <v>455</v>
      </c>
      <c r="X23" s="137" t="s">
        <v>487</v>
      </c>
    </row>
    <row r="24" spans="1:25">
      <c r="A24" s="2">
        <v>16</v>
      </c>
    </row>
  </sheetData>
  <mergeCells count="1">
    <mergeCell ref="X9:Z9"/>
  </mergeCells>
  <hyperlinks>
    <hyperlink ref="B9:E9" r:id="rId1" display="Tricky Sorting Cost"/>
    <hyperlink ref="B11" r:id="rId2" display="https://practice.geeksforgeeks.org/problems/count-occurences-of-anagrams5839/1"/>
    <hyperlink ref="B11:D11" r:id="rId3" display="Count Occurences of Anagrams "/>
    <hyperlink ref="B12" r:id="rId4"/>
    <hyperlink ref="B13" r:id="rId5"/>
    <hyperlink ref="B14" r:id="rId6"/>
    <hyperlink ref="C13" r:id="rId7"/>
    <hyperlink ref="B15" r:id="rId8"/>
    <hyperlink ref="B16" r:id="rId9"/>
    <hyperlink ref="B17" r:id="rId10" display="https://leetcode.com/problems/insert-delete-getrandom-o1/"/>
    <hyperlink ref="D17" r:id="rId11" display="https://leetcode.com/problems/insert-delete-getrandom-o1-duplicates-allowed/"/>
    <hyperlink ref="B18" r:id="rId12"/>
    <hyperlink ref="B19" r:id="rId13"/>
    <hyperlink ref="B20" r:id="rId14"/>
    <hyperlink ref="E11" r:id="rId15"/>
    <hyperlink ref="B21" r:id="rId16"/>
    <hyperlink ref="E21" r:id="rId17"/>
    <hyperlink ref="B10" r:id="rId18"/>
    <hyperlink ref="B22" r:id="rId19"/>
    <hyperlink ref="C22" r:id="rId20"/>
    <hyperlink ref="G12" r:id="rId21"/>
    <hyperlink ref="H13" r:id="rId22"/>
    <hyperlink ref="B23" r:id="rId23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123"/>
  <sheetViews>
    <sheetView topLeftCell="A1102" workbookViewId="0">
      <selection activeCell="A1123" sqref="A1123"/>
    </sheetView>
  </sheetViews>
  <sheetFormatPr defaultColWidth="14.42578125" defaultRowHeight="15" customHeight="1"/>
  <cols>
    <col min="1" max="1" width="48" style="7" customWidth="1"/>
    <col min="2" max="2" width="44.140625" style="7" customWidth="1"/>
    <col min="3" max="3" width="44.28515625" style="7" customWidth="1"/>
    <col min="4" max="4" width="19.7109375" style="7" customWidth="1"/>
    <col min="5" max="16384" width="14.42578125" style="7"/>
  </cols>
  <sheetData>
    <row r="1" spans="1:26">
      <c r="A1" s="122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>
      <c r="A2" s="75">
        <v>43975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>
      <c r="A3" s="53" t="str">
        <f>HYPERLINK("https://www.geeksforgeeks.org/next-greater-element/","Next Greater Element on right")</f>
        <v>Next Greater Element on right</v>
      </c>
      <c r="B3" s="56" t="s">
        <v>204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>
      <c r="A4" s="53" t="str">
        <f>HYPERLINK("https://leetcode.com/problems/next-greater-element-ii/","Next Greater Element 2")</f>
        <v>Next Greater Element 2</v>
      </c>
      <c r="B4" s="56" t="s">
        <v>203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>
      <c r="A5" s="53" t="str">
        <f>HYPERLINK("https://leetcode.com/problems/daily-temperatures/","Daily Temperatures")</f>
        <v>Daily Temperatures</v>
      </c>
      <c r="B5" s="56" t="s">
        <v>202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>
      <c r="A6" s="53" t="str">
        <f>HYPERLINK("https://www.geeksforgeeks.org/the-stock-span-problem/","Stock Span Problem")</f>
        <v>Stock Span Problem</v>
      </c>
      <c r="B6" s="56" t="s">
        <v>201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>
      <c r="A7" s="53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7" s="56" t="s">
        <v>200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>
      <c r="A8" s="53" t="str">
        <f>HYPERLINK("https://leetcode.com/problems/largest-rectangle-in-histogram/","Largest Rectangular Area Histogram")</f>
        <v>Largest Rectangular Area Histogram</v>
      </c>
      <c r="B8" s="56" t="s">
        <v>199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>
      <c r="A9" s="53" t="str">
        <f>HYPERLINK("https://leetcode.com/problems/maximal-rectangle/","maximu size binary matrix containing 1")</f>
        <v>maximu size binary matrix containing 1</v>
      </c>
      <c r="B9" s="56" t="s">
        <v>198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>
      <c r="A10" s="53" t="str">
        <f>HYPERLINK("https://leetcode.com/problems/valid-parentheses/","Valid Parentheses")</f>
        <v>Valid Parentheses</v>
      </c>
      <c r="B10" s="56" t="s">
        <v>195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>
      <c r="A11" s="53" t="str">
        <f>HYPERLINK("https://www.geeksforgeeks.org/length-of-the-longest-valid-substring/","Length of longest valid substring")</f>
        <v>Length of longest valid substring</v>
      </c>
      <c r="B11" s="56" t="s">
        <v>194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>
      <c r="A12" s="53" t="str">
        <f>HYPERLINK("https://www.geeksforgeeks.org/find-expression-duplicate-parenthesis-not/","Count of duplicate Parentheses")</f>
        <v>Count of duplicate Parentheses</v>
      </c>
      <c r="B12" s="56" t="s">
        <v>190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53" t="str">
        <f>HYPERLINK("https://www.geeksforgeeks.org/minimum-number-of-bracket-reversals-needed-to-make-an-expression-balanced/","Minimum Number of bracket reversal")</f>
        <v>Minimum Number of bracket reversal</v>
      </c>
      <c r="B13" s="56" t="s">
        <v>193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>
      <c r="A14" s="53" t="str">
        <f>HYPERLINK("https://leetcode.com/problems/minimum-add-to-make-parentheses-valid/","Minimum Add To make Parentheses Valid")</f>
        <v>Minimum Add To make Parentheses Valid</v>
      </c>
      <c r="B14" s="56" t="s">
        <v>192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>
      <c r="A15" s="56" t="s">
        <v>191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>
      <c r="A16" s="53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>
      <c r="A17" s="121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>
      <c r="A18" s="120">
        <v>43976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>
      <c r="A19" s="53" t="str">
        <f>HYPERLINK("https://leetcode.com/problems/asteroid-collision/","Asteroid Collision")</f>
        <v>Asteroid Collision</v>
      </c>
      <c r="B19" s="56" t="s">
        <v>197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>
      <c r="A20" s="53" t="str">
        <f>HYPERLINK("https://leetcode.com/problems/backspace-string-compare/","Backspace String Compare")</f>
        <v>Backspace String Compare</v>
      </c>
      <c r="B20" s="56" t="s">
        <v>196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>
      <c r="A21" s="53" t="str">
        <f>HYPERLINK("https://leetcode.com/problems/remove-k-digits/","Remove K digits From number")</f>
        <v>Remove K digits From number</v>
      </c>
      <c r="B21" s="56" t="s">
        <v>188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>
      <c r="A22" s="13" t="str">
        <f>HYPERLINK("https://leetcode.com/problems/gas-station/","Gas Station")</f>
        <v>Gas Station</v>
      </c>
      <c r="B22" s="8" t="s">
        <v>182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53" t="str">
        <f>HYPERLINK("https://leetcode.com/problems/car-fleet/","Car fleet")</f>
        <v>Car fleet</v>
      </c>
      <c r="B23" s="56" t="s">
        <v>177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>
      <c r="A24" s="53" t="str">
        <f>HYPERLINK("https://www.geeksforgeeks.org/first-negative-integer-every-window-size-k/","First negative Integer in k sized window")</f>
        <v>First negative Integer in k sized window</v>
      </c>
      <c r="B24" s="56" t="s">
        <v>185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>
      <c r="A25" s="53" t="str">
        <f>HYPERLINK("https://www.geeksforgeeks.org/interesting-method-generate-binary-numbers-1-n/","Print Binary Number")</f>
        <v>Print Binary Number</v>
      </c>
      <c r="B25" s="56" t="s">
        <v>181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>
      <c r="A26" s="13" t="str">
        <f>HYPERLINK("https://www.geeksforgeeks.org/maximum-sum-of-smallest-and-second-smallest-in-an-array/","Maximum sum of smallest and second smallest")</f>
        <v>Maximum sum of smallest and second smallest</v>
      </c>
      <c r="B26" s="8" t="s">
        <v>184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3" t="str">
        <f>HYPERLINK("https://www.geeksforgeeks.org/reversing-first-k-elements-queue/","K reverse in a queue")</f>
        <v>K reverse in a queue</v>
      </c>
      <c r="B27" s="8" t="s">
        <v>183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3" t="str">
        <f>HYPERLINK("https://leetcode.com/problems/validate-stack-sequences/","Validate Stack")</f>
        <v>Validate Stack</v>
      </c>
      <c r="B28" s="8" t="s">
        <v>178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3" t="str">
        <f>HYPERLINK("https://leetcode.com/problems/min-stack/","Min Stack")</f>
        <v>Min Stack</v>
      </c>
      <c r="B29" s="8" t="s">
        <v>179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 t="s">
        <v>173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56" t="s">
        <v>419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>
      <c r="A33" s="13" t="s">
        <v>187</v>
      </c>
      <c r="B33" s="8" t="s">
        <v>186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>
      <c r="A34" s="1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57" t="str">
        <f>HYPERLINK("https://www.geeksforgeeks.org/efficiently-implement-k-stacks-single-array/","K stacks in a single array")</f>
        <v>K stacks in a single array</v>
      </c>
      <c r="B37" s="8" t="s">
        <v>176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3" t="s">
        <v>175</v>
      </c>
      <c r="B38" s="8" t="s">
        <v>174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3" t="str">
        <f>HYPERLINK("https://leetcode.com/problems/reverse-linked-list/","reverse LinkedList")</f>
        <v>reverse LinkedList</v>
      </c>
      <c r="B39" s="8" t="s">
        <v>172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13" t="str">
        <f>HYPERLINK("https://www.geeksforgeeks.org/write-a-c-function-to-print-the-middle-of-the-linked-list/","Find the middle element")</f>
        <v>Find the middle element</v>
      </c>
      <c r="B40" s="8" t="s">
        <v>171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3" t="s">
        <v>168</v>
      </c>
      <c r="B41" s="8" t="s">
        <v>167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3" t="str">
        <f>HYPERLINK("https://www.geeksforgeeks.org/detect-loop-in-a-linked-list/","Floyd cycle")</f>
        <v>Floyd cycle</v>
      </c>
      <c r="B42" s="8" t="s">
        <v>170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3" t="str">
        <f>HYPERLINK("https://www.geeksforgeeks.org/a-linked-list-with-next-and-arbit-pointer/","Clone a linkedlist")</f>
        <v>Clone a linkedlist</v>
      </c>
      <c r="B43" s="8" t="s">
        <v>169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53" t="s">
        <v>166</v>
      </c>
      <c r="B44" s="56" t="s">
        <v>165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>
      <c r="A45" s="13" t="str">
        <f>HYPERLINK("https://leetcode.com/problems/lru-cache/","LRU Cache")</f>
        <v>LRU Cache</v>
      </c>
      <c r="B45" s="8" t="s">
        <v>164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0">
        <v>43980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3" t="str">
        <f>HYPERLINK("https://leetcode.com/problems/binary-tree-inorder-traversal/","Inorder Traversal")</f>
        <v>Inorder Traversal</v>
      </c>
      <c r="B50" s="8" t="s">
        <v>163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3" t="str">
        <f>HYPERLINK("https://leetcode.com/problems/binary-tree-preorder-traversal/","Preorder Traversal")</f>
        <v>Preorder Traversal</v>
      </c>
      <c r="B51" s="8" t="s">
        <v>162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3" t="str">
        <f>HYPERLINK("https://leetcode.com/problems/binary-tree-postorder-traversal/","Postorder Traversal")</f>
        <v>Postorder Traversal</v>
      </c>
      <c r="B52" s="8" t="s">
        <v>161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3" t="str">
        <f>HYPERLINK("https://leetcode.com/problems/binary-tree-level-order-traversal/","Binary Tree Level Order")</f>
        <v>Binary Tree Level Order</v>
      </c>
      <c r="B53" s="8" t="s">
        <v>160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3" t="str">
        <f>HYPERLINK("https://leetcode.com/problems/all-nodes-distance-k-in-binary-tree/","All Nodes at distance K")</f>
        <v>All Nodes at distance K</v>
      </c>
      <c r="B54" s="8" t="s">
        <v>447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6" spans="1:26">
      <c r="A56" s="57" t="str">
        <f>HYPERLINK("https://leetcode.com/problems/binary-search-tree-to-greater-sum-tree/","Binary search tree to greater sum")</f>
        <v>Binary search tree to greater sum</v>
      </c>
      <c r="B56" s="8" t="s">
        <v>159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3" t="str">
        <f>HYPERLINK("https://leetcode.com/problems/binary-tree-right-side-view/","right side view")</f>
        <v>right side view</v>
      </c>
      <c r="B57" s="8" t="s">
        <v>154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3" t="str">
        <f>HYPERLINK("https://practice.geeksforgeeks.org/problems/left-view-of-binary-tree/1","Left View")</f>
        <v>Left View</v>
      </c>
      <c r="B58" s="8" t="s">
        <v>153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3" t="str">
        <f>HYPERLINK("https://www.geeksforgeeks.org/print-nodes-in-the-top-view-of-binary-tree-set-3/","Top View")</f>
        <v>Top View</v>
      </c>
      <c r="B59" s="8" t="s">
        <v>152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13" t="str">
        <f>HYPERLINK("https://practice.geeksforgeeks.org/problems/bottom-view-of-binary-tree/1","Bottom View")</f>
        <v>Bottom View</v>
      </c>
      <c r="B60" s="8" t="s">
        <v>151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13" t="str">
        <f>HYPERLINK("https://leetcode.com/problems/vertical-order-traversal-of-a-binary-tree/","Vertical order")</f>
        <v>Vertical order</v>
      </c>
      <c r="B61" s="8" t="s">
        <v>150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13" t="str">
        <f>HYPERLINK("https://www.geeksforgeeks.org/diagonal-traversal-of-binary-tree/","Diagonal Traversal")</f>
        <v>Diagonal Traversal</v>
      </c>
      <c r="B62" s="8" t="s">
        <v>149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13" t="str">
        <f>HYPERLINK("https://leetcode.com/problems/boundary-of-binary-tree/","Boundary Traversal")</f>
        <v>Boundary Traversal</v>
      </c>
      <c r="B63" s="8" t="s">
        <v>148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1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119" t="s">
        <v>446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13" t="s">
        <v>116</v>
      </c>
      <c r="B66" s="8" t="s">
        <v>115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3" t="str">
        <f>HYPERLINK("https://leetcode.com/problems/lowest-common-ancestor-of-a-binary-search-tree/","Lowest common ancestor in BST")</f>
        <v>Lowest common ancestor in BST</v>
      </c>
      <c r="B67" s="8" t="s">
        <v>137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13" t="str">
        <f>HYPERLINK("https://practice.geeksforgeeks.org/problems/lowest-common-ancestor-in-a-binary-tree/1","Lowest common ancestor")</f>
        <v>Lowest common ancestor</v>
      </c>
      <c r="B68" s="8" t="s">
        <v>136</v>
      </c>
      <c r="C68" s="8" t="s">
        <v>135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3" t="str">
        <f>HYPERLINK("https://www.spoj.com/problems/RMQSQ/","square root decomposition")</f>
        <v>square root decomposition</v>
      </c>
      <c r="B69" s="8" t="s">
        <v>134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3" t="str">
        <f>HYPERLINK("https://www.geeksforgeeks.org/construct-a-binary-search-tree-from-given-postorder/","construct bst using postorder")</f>
        <v>construct bst using postorder</v>
      </c>
      <c r="B70" s="8" t="s">
        <v>445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3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0">
        <v>43981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3" t="str">
        <f>HYPERLINK("https://leetcode.com/problems/binary-tree-cameras/","Binary Tree Cameras")</f>
        <v>Binary Tree Cameras</v>
      </c>
      <c r="B73" s="8" t="s">
        <v>118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57" t="str">
        <f>HYPERLINK("https://leetcode.com/problems/distribute-coins-in-binary-tree/","Distribute coins in a binary tree")</f>
        <v>Distribute coins in a binary tree</v>
      </c>
      <c r="B74" s="56" t="s">
        <v>117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>
      <c r="A75" s="13" t="str">
        <f>HYPERLINK("https://leetcode.com/problems/delete-node-in-a-bst/","Delete Node in BST")</f>
        <v>Delete Node in BST</v>
      </c>
      <c r="B75" s="56" t="s">
        <v>412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>
      <c r="A76" s="13" t="str">
        <f>HYPERLINK("https://leetcode.com/problems/construct-binary-tree-from-preorder-and-inorder-traversal/","Construct from inorder and preorder")</f>
        <v>Construct from inorder and preorder</v>
      </c>
      <c r="B76" s="56" t="s">
        <v>147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>
      <c r="A77" s="13" t="str">
        <f>HYPERLINK("https://leetcode.com/problems/construct-binary-tree-from-inorder-and-postorder-traversal/","Construct from inorder and postorder")</f>
        <v>Construct from inorder and postorder</v>
      </c>
      <c r="B77" s="56" t="s">
        <v>146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>
      <c r="A78" s="13" t="str">
        <f>HYPERLINK("https://www.geeksforgeeks.org/construct-tree-inorder-level-order-traversals/","Inorder and level order")</f>
        <v>Inorder and level order</v>
      </c>
      <c r="B78" s="56" t="s">
        <v>145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>
      <c r="A79" s="13" t="str">
        <f>HYPERLINK("https://leetcode.com/problems/serialize-and-deserialize-binary-tree/","serialize and deserialise")</f>
        <v>serialize and deserialise</v>
      </c>
      <c r="B79" s="56" t="s">
        <v>411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>
      <c r="A80" s="13" t="str">
        <f>HYPERLINK("https://practice.geeksforgeeks.org/problems/image-multiplication/0","image multiplication")</f>
        <v>image multiplication</v>
      </c>
      <c r="B80" s="56" t="s">
        <v>114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>
      <c r="A84" s="13" t="str">
        <f>HYPERLINK("https://www.geeksforgeeks.org/clone-binary-tree-random-pointers/","clone a binary tree with random pointer")</f>
        <v>clone a binary tree with random pointer</v>
      </c>
      <c r="B84" s="56" t="s">
        <v>143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>
      <c r="A85" s="13" t="str">
        <f>HYPERLINK("https://www.geeksforgeeks.org/kth-smallest-element-in-bst-using-o1-extra-space/","Kth smallest element of BST")</f>
        <v>Kth smallest element of BST</v>
      </c>
      <c r="B85" s="8" t="s">
        <v>144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3" t="str">
        <f>HYPERLINK("https://leetcode.com/problems/flatten-binary-tree-to-linked-list/","Flatten binary tree to linked list")</f>
        <v>Flatten binary tree to linked list</v>
      </c>
      <c r="B86" s="8" t="s">
        <v>133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57" t="str">
        <f>HYPERLINK("https://www.geeksforgeeks.org/convert-a-binary-tree-to-a-circular-doubly-link-list/","Convert a binary tree to circular doubly linked list")</f>
        <v>Convert a binary tree to circular doubly linked list</v>
      </c>
      <c r="B87" s="8" t="s">
        <v>132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13" t="str">
        <f>HYPERLINK("https://www.geeksforgeeks.org/in-place-conversion-of-sorted-dll-to-balanced-bst/","Conversion of sorted DLL to BST")</f>
        <v>Conversion of sorted DLL to BST</v>
      </c>
      <c r="B88" s="8" t="s">
        <v>131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13" t="str">
        <f>HYPERLINK("https://www.geeksforgeeks.org/merge-two-balanced-binary-search-trees/","Merge Two BST")</f>
        <v>Merge Two BST</v>
      </c>
      <c r="B89" s="8" t="s">
        <v>130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13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13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1">
        <v>43982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51" t="s">
        <v>110</v>
      </c>
      <c r="B93" s="39" t="s">
        <v>109</v>
      </c>
      <c r="C93" s="41"/>
      <c r="D93" s="41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>
      <c r="A94" s="53" t="str">
        <f>HYPERLINK("https://leetcode.com/problems/is-graph-bipartite/","Bipartite graph")</f>
        <v>Bipartite graph</v>
      </c>
      <c r="B94" s="56" t="s">
        <v>108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>
      <c r="A95" s="53" t="str">
        <f>HYPERLINK("https://leetcode.com/problems/bus-routes/","Bus routes")</f>
        <v>Bus routes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>
      <c r="A96" s="51" t="str">
        <f>HYPERLINK("https://practice.geeksforgeeks.org/problems/depth-first-traversal-for-a-graph/1","DFS")</f>
        <v>DFS</v>
      </c>
      <c r="B96" s="7" t="s">
        <v>46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>
      <c r="A97" s="54" t="str">
        <f>HYPERLINK("https://www.spoj.com/problems/MST/","Prim's Algo")</f>
        <v>Prim's Algo</v>
      </c>
      <c r="B97" s="56" t="s">
        <v>107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>
      <c r="A98" s="53" t="str">
        <f>HYPERLINK("https://www.geeksforgeeks.org/dijkstras-shortest-path-algorithm-greedy-algo-7/","Dijkstra algo")</f>
        <v>Dijkstra algo</v>
      </c>
      <c r="B98" s="56" t="s">
        <v>106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>
      <c r="A101" s="108">
        <v>43984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>
      <c r="A102" s="53" t="str">
        <f>HYPERLINK("https://www.codechef.com/problems/REVERSE","chef and reversing")</f>
        <v>chef and reversing</v>
      </c>
      <c r="B102" s="8" t="s">
        <v>105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21" t="s">
        <v>102</v>
      </c>
      <c r="B103" s="20" t="s">
        <v>101</v>
      </c>
      <c r="C103" s="20"/>
      <c r="D103" s="2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21" t="s">
        <v>104</v>
      </c>
      <c r="B104" s="20" t="s">
        <v>103</v>
      </c>
      <c r="C104" s="20"/>
      <c r="D104" s="2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53" t="str">
        <f>HYPERLINK("https://leetcode.com/problems/evaluate-division/","evaluate division")</f>
        <v>evaluate division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53" t="str">
        <f>HYPERLINK("https://www.geeksforgeeks.org/topological-sorting/","topological sorting")</f>
        <v>topological sorting</v>
      </c>
      <c r="B106" s="8" t="s">
        <v>56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53" t="str">
        <f>HYPERLINK("https://www.geeksforgeeks.org/topological-sorting-indegree-based-solution/","Kahn's algo")</f>
        <v>Kahn's algo</v>
      </c>
      <c r="B107" s="8" t="s">
        <v>89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38" t="str">
        <f>HYPERLINK("https://leetcode.com/problems/course-schedule-ii/","course schedule 2")</f>
        <v>course schedule 2</v>
      </c>
      <c r="B108" s="20" t="s">
        <v>88</v>
      </c>
      <c r="C108" s="20"/>
      <c r="D108" s="2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38"/>
      <c r="B109" s="20"/>
      <c r="C109" s="20"/>
      <c r="D109" s="2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116">
        <v>43985</v>
      </c>
      <c r="B110" s="20"/>
      <c r="C110" s="20"/>
      <c r="D110" s="2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28" t="s">
        <v>100</v>
      </c>
      <c r="B111" s="20"/>
      <c r="C111" s="20"/>
      <c r="D111" s="2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51" t="s">
        <v>99</v>
      </c>
      <c r="B112" s="39" t="s">
        <v>98</v>
      </c>
      <c r="C112" s="20"/>
      <c r="D112" s="2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28" t="s">
        <v>16</v>
      </c>
      <c r="B113" s="39" t="s">
        <v>17</v>
      </c>
      <c r="C113" s="39"/>
      <c r="D113" s="3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38" t="str">
        <f>HYPERLINK("https://www.geeksforgeeks.org/bellman-ford-algorithm-dp-23/","bellman ford")</f>
        <v>bellman ford</v>
      </c>
      <c r="B114" s="20" t="s">
        <v>62</v>
      </c>
      <c r="C114" s="20"/>
      <c r="D114" s="2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28" t="s">
        <v>404</v>
      </c>
      <c r="B115" s="39" t="s">
        <v>403</v>
      </c>
      <c r="C115" s="39"/>
      <c r="D115" s="3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51" t="s">
        <v>97</v>
      </c>
      <c r="B116" s="39" t="s">
        <v>96</v>
      </c>
      <c r="C116" s="20"/>
      <c r="D116" s="2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28" t="str">
        <f>HYPERLINK("https://leetcode.com/problems/01-matrix/","0-1 matrix")</f>
        <v>0-1 matrix</v>
      </c>
      <c r="B117" s="39" t="s">
        <v>95</v>
      </c>
      <c r="C117" s="39"/>
      <c r="D117" s="2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51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1">
        <v>43986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 t="s">
        <v>87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13" t="s">
        <v>81</v>
      </c>
      <c r="B121" s="39" t="s">
        <v>80</v>
      </c>
      <c r="C121" s="39"/>
      <c r="D121" s="3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2" t="s">
        <v>79</v>
      </c>
      <c r="B122" s="39" t="s">
        <v>78</v>
      </c>
      <c r="C122" s="20"/>
      <c r="D122" s="2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2"/>
      <c r="B123" s="39"/>
      <c r="C123" s="20"/>
      <c r="D123" s="2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2"/>
      <c r="B124" s="39"/>
      <c r="C124" s="20"/>
      <c r="D124" s="2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103">
        <v>43987</v>
      </c>
      <c r="B125" s="39"/>
      <c r="C125" s="20"/>
      <c r="D125" s="2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28" t="s">
        <v>14</v>
      </c>
      <c r="B126" s="39" t="s">
        <v>15</v>
      </c>
      <c r="C126" s="39"/>
      <c r="D126" s="3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2" t="s">
        <v>83</v>
      </c>
      <c r="B127" s="39" t="s">
        <v>82</v>
      </c>
      <c r="C127" s="20"/>
      <c r="D127" s="20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2" t="str">
        <f>HYPERLINK("https://www.geeksforgeeks.org/kruskals-minimum-spanning-tree-algorithm-greedy-algo-2/","Kruskal's algo")</f>
        <v>Kruskal's algo</v>
      </c>
      <c r="B128" s="39" t="s">
        <v>71</v>
      </c>
      <c r="C128" s="20"/>
      <c r="D128" s="20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28" t="s">
        <v>61</v>
      </c>
      <c r="B129" s="39" t="s">
        <v>60</v>
      </c>
      <c r="C129" s="39"/>
      <c r="D129" s="20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28" t="s">
        <v>92</v>
      </c>
      <c r="B130" s="20" t="s">
        <v>91</v>
      </c>
      <c r="C130" s="20"/>
      <c r="D130" s="20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28" t="s">
        <v>94</v>
      </c>
      <c r="B131" s="39" t="s">
        <v>93</v>
      </c>
      <c r="C131" s="20"/>
      <c r="D131" s="20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28" t="s">
        <v>75</v>
      </c>
      <c r="B132" s="39" t="s">
        <v>74</v>
      </c>
      <c r="C132" s="20"/>
      <c r="D132" s="20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28" t="s">
        <v>73</v>
      </c>
      <c r="B133" s="39" t="s">
        <v>72</v>
      </c>
      <c r="C133" s="20"/>
      <c r="D133" s="20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1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1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1">
        <v>43988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51" t="s">
        <v>70</v>
      </c>
      <c r="B137" s="39" t="s">
        <v>69</v>
      </c>
      <c r="C137" s="20"/>
      <c r="D137" s="20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28" t="str">
        <f>HYPERLINK("https://leetcode.com/problems/redundant-connection-ii/","Redundant connection 2")</f>
        <v>Redundant connection 2</v>
      </c>
      <c r="B138" s="39" t="s">
        <v>68</v>
      </c>
      <c r="C138" s="20"/>
      <c r="D138" s="20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13" t="s">
        <v>85</v>
      </c>
      <c r="B139" s="39" t="s">
        <v>84</v>
      </c>
      <c r="C139" s="20"/>
      <c r="D139" s="20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21" t="str">
        <f>HYPERLINK("https://leetcode.com/problems/sort-items-by-groups-respecting-dependencies/","Sort item by group accord to dependencies")</f>
        <v>Sort item by group accord to dependencies</v>
      </c>
      <c r="B140" s="20" t="s">
        <v>57</v>
      </c>
      <c r="C140" s="20" t="s">
        <v>56</v>
      </c>
      <c r="D140" s="20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92" t="str">
        <f>HYPERLINK("https://leetcode.com/problems/as-far-from-land-as-possible/","As far from land as possible")</f>
        <v>As far from land as possible</v>
      </c>
      <c r="B141" s="91" t="s">
        <v>55</v>
      </c>
      <c r="C141" s="90"/>
      <c r="D141" s="90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8"/>
      <c r="X141" s="8"/>
      <c r="Y141" s="8"/>
      <c r="Z141" s="8"/>
    </row>
    <row r="142" spans="1:26">
      <c r="A142" s="28" t="s">
        <v>444</v>
      </c>
      <c r="B142" s="39" t="s">
        <v>443</v>
      </c>
      <c r="C142" s="20"/>
      <c r="D142" s="20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38" t="str">
        <f>HYPERLINK("https://leetcode.com/problems/shortest-bridge/","Shortest bridge")</f>
        <v>Shortest bridge</v>
      </c>
      <c r="B143" s="20"/>
      <c r="C143" s="20"/>
      <c r="D143" s="20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38"/>
      <c r="B144" s="20"/>
      <c r="C144" s="20"/>
      <c r="D144" s="20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118" t="s">
        <v>442</v>
      </c>
      <c r="B145" s="20"/>
      <c r="C145" s="20"/>
      <c r="D145" s="20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117" t="s">
        <v>12</v>
      </c>
      <c r="B146" s="91" t="s">
        <v>13</v>
      </c>
      <c r="C146" s="90"/>
      <c r="D146" s="90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8"/>
      <c r="X146" s="8"/>
      <c r="Y146" s="8"/>
      <c r="Z146" s="8"/>
    </row>
    <row r="147" spans="1:26" ht="16.5" customHeight="1">
      <c r="A147" s="101" t="s">
        <v>19</v>
      </c>
      <c r="B147" s="91"/>
      <c r="C147" s="90"/>
      <c r="D147" s="90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8"/>
      <c r="X147" s="8"/>
      <c r="Y147" s="8"/>
      <c r="Z147" s="8"/>
    </row>
    <row r="148" spans="1:26" ht="16.5" customHeight="1">
      <c r="A148" s="28" t="s">
        <v>11</v>
      </c>
      <c r="B148" s="20"/>
      <c r="C148" s="20"/>
      <c r="D148" s="20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28" t="s">
        <v>48</v>
      </c>
      <c r="B149" s="39" t="s">
        <v>47</v>
      </c>
      <c r="C149" s="39" t="s">
        <v>46</v>
      </c>
      <c r="D149" s="3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53" t="str">
        <f>HYPERLINK("https://leetcode.com/problems/walls-and-gates/","Walls and gates")</f>
        <v>Walls and gates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38"/>
      <c r="B151" s="20"/>
      <c r="C151" s="20"/>
      <c r="D151" s="20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38"/>
      <c r="B152" s="20"/>
      <c r="C152" s="20"/>
      <c r="D152" s="20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116">
        <v>43992</v>
      </c>
      <c r="B153" s="20"/>
      <c r="C153" s="20"/>
      <c r="D153" s="20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28" t="s">
        <v>59</v>
      </c>
      <c r="B154" s="39" t="s">
        <v>58</v>
      </c>
      <c r="C154" s="20"/>
      <c r="D154" s="20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28" t="s">
        <v>90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8"/>
      <c r="X155" s="8"/>
      <c r="Y155" s="8"/>
      <c r="Z155" s="8"/>
    </row>
    <row r="156" spans="1:26">
      <c r="A156" s="53" t="str">
        <f>HYPERLINK("https://www.geeksforgeeks.org/minimum-number-swaps-required-sort-array/","Min swaps required to sort array")</f>
        <v>Min swaps required to sort array</v>
      </c>
      <c r="B156" s="8" t="s">
        <v>18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28" t="s">
        <v>77</v>
      </c>
      <c r="B157" s="39" t="s">
        <v>76</v>
      </c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8"/>
      <c r="X157" s="8"/>
      <c r="Y157" s="8"/>
      <c r="Z157" s="8"/>
    </row>
    <row r="158" spans="1:26" ht="16.5" customHeight="1">
      <c r="A158" s="51" t="str">
        <f>HYPERLINK("https://www.geeksforgeeks.org/articulation-points-or-cut-vertices-in-a-graph/","Articulation point")</f>
        <v>Articulation point</v>
      </c>
      <c r="B158" s="39" t="s">
        <v>67</v>
      </c>
      <c r="C158" s="20"/>
      <c r="D158" s="20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51"/>
      <c r="B159" s="39"/>
      <c r="C159" s="20"/>
      <c r="D159" s="20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51"/>
      <c r="B160" s="39"/>
      <c r="C160" s="20"/>
      <c r="D160" s="20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81">
        <v>43993</v>
      </c>
      <c r="B161" s="39"/>
      <c r="C161" s="20"/>
      <c r="D161" s="20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51" t="s">
        <v>66</v>
      </c>
      <c r="B162" s="41" t="s">
        <v>65</v>
      </c>
      <c r="C162" s="41"/>
      <c r="D162" s="41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28" t="s">
        <v>64</v>
      </c>
      <c r="B163" s="39" t="s">
        <v>63</v>
      </c>
      <c r="C163" s="20"/>
      <c r="D163" s="20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2" t="s">
        <v>54</v>
      </c>
      <c r="B164" s="39" t="s">
        <v>53</v>
      </c>
      <c r="C164" s="20"/>
      <c r="D164" s="20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51" t="s">
        <v>52</v>
      </c>
      <c r="B165" s="39" t="s">
        <v>51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8"/>
      <c r="X165" s="8"/>
      <c r="Y165" s="8"/>
      <c r="Z165" s="8"/>
    </row>
    <row r="166" spans="1:26">
      <c r="A166" s="28" t="s">
        <v>50</v>
      </c>
      <c r="B166" s="39" t="s">
        <v>49</v>
      </c>
      <c r="C166" s="20"/>
      <c r="D166" s="20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1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6">
      <c r="A168" s="81">
        <v>43995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6">
      <c r="A169" s="13" t="str">
        <f>HYPERLINK("https://leetcode.com/problems/rabbits-in-forest/","Rabbits in forest")</f>
        <v>Rabbits in forest</v>
      </c>
      <c r="B169" s="8" t="s">
        <v>40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13" t="str">
        <f>HYPERLINK("https://www.geeksforgeeks.org/maximum-consecutive-ones-or-zeros-in-a-binary-array/","Longest consecutive 1's")</f>
        <v>Longest consecutive 1's</v>
      </c>
      <c r="B170" s="8" t="s">
        <v>39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13" t="str">
        <f>HYPERLINK("https://leetcode.com/problems/subarray-sum-equals-k/","number of subarrays sum exactly k")</f>
        <v>number of subarrays sum exactly k</v>
      </c>
      <c r="B171" s="8" t="s">
        <v>45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13" t="str">
        <f>HYPERLINK("https://www.geeksforgeeks.org/count-sub-arrays-sum-divisible-k/","Subarray sum Divisible by k")</f>
        <v>Subarray sum Divisible by k</v>
      </c>
      <c r="B172" s="8" t="s">
        <v>44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13" t="str">
        <f>HYPERLINK("https://leetcode.com/problems/k-closest-points-to-origin/","K closest point from origin")</f>
        <v>K closest point from origin</v>
      </c>
      <c r="B173" s="8" t="s">
        <v>41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13" t="str">
        <f>HYPERLINK("https://www.geeksforgeeks.org/count-subarrays-equal-number-1s-0s/","subarray with equal number of 0 and 1")</f>
        <v>subarray with equal number of 0 and 1</v>
      </c>
      <c r="B174" s="8" t="s">
        <v>43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13" t="str">
        <f>HYPERLINK("https://www.geeksforgeeks.org/substring-equal-number-0-1-2/","Substring with equal 0 1 and 2")</f>
        <v>Substring with equal 0 1 and 2</v>
      </c>
      <c r="B175" s="8" t="s">
        <v>42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7" spans="1:26">
      <c r="A177" s="115">
        <v>43996</v>
      </c>
    </row>
    <row r="178" spans="1:26">
      <c r="A178" s="13" t="str">
        <f>HYPERLINK("https://leetcode.com/problems/minimum-number-of-refueling-stops/","Minimum number of refueling spots")</f>
        <v>Minimum number of refueling spots</v>
      </c>
      <c r="B178" s="8" t="s">
        <v>38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13" t="str">
        <f>HYPERLINK("https://www.geeksforgeeks.org/check-whether-arithmetic-progression-can-formed-given-array/","Check AP sequence")</f>
        <v>Check AP sequence</v>
      </c>
      <c r="B179" s="8" t="s">
        <v>37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22" t="str">
        <f>HYPERLINK("https://leetcode.com/problems/x-of-a-kind-in-a-deck-of-cards/","X of akind in a deck")</f>
        <v>X of akind in a deck</v>
      </c>
      <c r="B180" s="8" t="s">
        <v>36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13" t="str">
        <f>HYPERLINK("https://leetcode.com/problems/array-of-doubled-pairs/","Array of doubled Pair")</f>
        <v>Array of doubled Pair</v>
      </c>
      <c r="B181" s="8" t="s">
        <v>35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13" t="str">
        <f>HYPERLINK("https://practice.geeksforgeeks.org/problems/morning-assembly/0","Morning Assembly")</f>
        <v>Morning Assembly</v>
      </c>
      <c r="B182" s="8" t="s">
        <v>34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13" t="str">
        <f>HYPERLINK("https://leetcode.com/problems/longest-consecutive-sequence/","Longest consecutive sequence")</f>
        <v>Longest consecutive sequence</v>
      </c>
      <c r="B183" s="8" t="s">
        <v>33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13" t="str">
        <f>HYPERLINK("https://leetcode.com/problems/brick-wall/","Brick wall")</f>
        <v>Brick wall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13" t="str">
        <f>HYPERLINK("https://leetcode.com/problems/isomorphic-strings/","Isomorphic string")</f>
        <v>Isomorphic string</v>
      </c>
      <c r="B185" s="8" t="s">
        <v>31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13"/>
      <c r="B186" s="8"/>
      <c r="C186" s="13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12"/>
      <c r="B187" s="11"/>
      <c r="C187" s="11"/>
      <c r="D187" s="11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1">
        <v>43997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13" t="str">
        <f>HYPERLINK("https://leetcode.com/problems/grid-illumination/","Grid illumination")</f>
        <v>Grid illumination</v>
      </c>
      <c r="B189" s="8" t="s">
        <v>30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114" t="str">
        <f>HYPERLINK("https://www.geeksforgeeks.org/rearrange-characters-string-no-two-adjacent/","rearrange character string such that no two are same")</f>
        <v>rearrange character string such that no two are same</v>
      </c>
      <c r="B190" s="20" t="s">
        <v>29</v>
      </c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8"/>
      <c r="X190" s="8"/>
      <c r="Y190" s="8"/>
      <c r="Z190" s="8"/>
    </row>
    <row r="191" spans="1:26">
      <c r="A191" s="13" t="str">
        <f>HYPERLINK("https://leetcode.com/problems/island-perimeter/","Island perimeter")</f>
        <v>Island perimeter</v>
      </c>
      <c r="B191" s="8" t="s">
        <v>28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22" t="str">
        <f>HYPERLINK("https://leetcode.com/problems/maximum-frequency-stack/","max frequency stack")</f>
        <v>max frequency stack</v>
      </c>
      <c r="B192" s="8" t="s">
        <v>180</v>
      </c>
      <c r="C192" s="20"/>
      <c r="D192" s="20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13" t="str">
        <f>HYPERLINK("https://www.geeksforgeeks.org/length-largest-subarray-contiguous-elements-set-1/","length of largest subarray with continuous element")</f>
        <v>length of largest subarray with continuous element</v>
      </c>
      <c r="B193" s="20" t="s">
        <v>24</v>
      </c>
      <c r="C193" s="41"/>
      <c r="D193" s="20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13" t="str">
        <f>HYPERLINK("https://www.geeksforgeeks.org/length-largest-subarray-contiguous-elements-set-2/","length of largest subarray with cont element 2")</f>
        <v>length of largest subarray with cont element 2</v>
      </c>
      <c r="B194" s="8" t="s">
        <v>23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13" t="str">
        <f>HYPERLINK("https://leetcode.com/problems/sliding-window-maximum/","Sliding window maximum")</f>
        <v>Sliding window maximum</v>
      </c>
      <c r="B195" s="8" t="s">
        <v>441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1" t="str">
        <f>HYPERLINK("https://leetcode.com/problems/trapping-rain-water/","trapping rain water")</f>
        <v>trapping rain water</v>
      </c>
      <c r="B196" s="20" t="s">
        <v>27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8"/>
      <c r="X196" s="8"/>
      <c r="Y196" s="8"/>
      <c r="Z196" s="8"/>
    </row>
    <row r="197" spans="1:26">
      <c r="A197" s="21"/>
      <c r="B197" s="20"/>
      <c r="C197" s="20"/>
      <c r="D197" s="20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21"/>
      <c r="B198" s="20"/>
      <c r="C198" s="20"/>
      <c r="D198" s="20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64">
        <v>43999</v>
      </c>
      <c r="B199" s="20"/>
      <c r="C199" s="20"/>
      <c r="D199" s="20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28" t="s">
        <v>26</v>
      </c>
      <c r="B200" s="20" t="s">
        <v>25</v>
      </c>
      <c r="C200" s="20"/>
      <c r="D200" s="20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13" t="s">
        <v>384</v>
      </c>
      <c r="B201" s="8" t="s">
        <v>384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13" t="str">
        <f>HYPERLINK("https://leetcode.com/problems/kth-smallest-element-in-a-sorted-matrix/","Kth smallest element in sorted 2d matrix")</f>
        <v>Kth smallest element in sorted 2d matrix</v>
      </c>
      <c r="B202" s="8" t="s">
        <v>385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13" t="str">
        <f>HYPERLINK("https://leetcode.com/problems/k-th-smallest-prime-fraction/","Kth smallest prime fraction")</f>
        <v>Kth smallest prime fraction</v>
      </c>
      <c r="B203" s="8" t="s">
        <v>369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3" t="str">
        <f>HYPERLINK("https://leetcode.com/problems/bulb-switcher/","bulb switcher")</f>
        <v>bulb switcher</v>
      </c>
      <c r="B204" s="8" t="s">
        <v>32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3" t="str">
        <f>HYPERLINK("https://www.geeksforgeeks.org/count-pairs-in-array-whose-sum-is-divisible-by-k/","Count Pair whose sum is divisible by k")</f>
        <v>Count Pair whose sum is divisible by k</v>
      </c>
      <c r="B205" s="8" t="s">
        <v>400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13" t="str">
        <f>HYPERLINK("https://leetcode.com/problems/employee-free-time/","Employee Free time")</f>
        <v>Employee Free time</v>
      </c>
      <c r="B206" s="8" t="s">
        <v>399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1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0">
        <v>44001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21" t="str">
        <f>HYPERLINK("https://practice.geeksforgeeks.org/problems/pairs-of-non-coinciding-points/0","Pairs of coinciding points")</f>
        <v>Pairs of coinciding points</v>
      </c>
      <c r="B210" s="20" t="s">
        <v>401</v>
      </c>
      <c r="C210" s="20"/>
      <c r="D210" s="20"/>
      <c r="E210" s="20"/>
      <c r="F210" s="2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3" t="str">
        <f>HYPERLINK("https://www.geeksforgeeks.org/find-smallest-number-whose-digits-multiply-given-number-n/","smallest number whose digit mult to given no.")</f>
        <v>smallest number whose digit mult to given no.</v>
      </c>
      <c r="B211" s="8" t="s">
        <v>22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3" t="str">
        <f>HYPERLINK("https://www.geeksforgeeks.org/check-if-frequency-of-all-characters-can-become-same-by-one-removal/","same frequency after one removal")</f>
        <v>same frequency after one removal</v>
      </c>
      <c r="B212" s="8" t="s">
        <v>21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2" t="str">
        <f>HYPERLINK("https://practice.geeksforgeeks.org/problems/a-simple-fraction/0","A simple fraction")</f>
        <v>A simple fraction</v>
      </c>
      <c r="B213" s="20" t="s">
        <v>398</v>
      </c>
      <c r="C213" s="20"/>
      <c r="D213" s="20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13" t="str">
        <f>HYPERLINK("https://leetcode.com/problems/find-all-anagrams-in-a-string/","Find all anagrams in a string")</f>
        <v>Find all anagrams in a string</v>
      </c>
      <c r="B214" s="8" t="s">
        <v>397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13" t="str">
        <f>HYPERLINK("https://www.geeksforgeeks.org/check-anagram-string-palindrome-not/","Anagram Pallindrome")</f>
        <v>Anagram Pallindrome</v>
      </c>
      <c r="B215" s="8" t="s">
        <v>396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3" t="str">
        <f>HYPERLINK("https://leetcode.com/problems/group-anagrams/","Group anagram")</f>
        <v>Group anagram</v>
      </c>
      <c r="B216" s="8" t="s">
        <v>392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3" t="str">
        <f>HYPERLINK("https://leetcode.com/problems/minimum-window-substring/","Find smallest size of string containing all char of other")</f>
        <v>Find smallest size of string containing all char of other</v>
      </c>
      <c r="B217" s="8" t="s">
        <v>395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3" t="str">
        <f>HYPERLINK("https://www.geeksforgeeks.org/smallest-subarray-with-all-occurrences-of-a-most-frequent-element/","smallest subarray with all the occurence of MFE")</f>
        <v>smallest subarray with all the occurence of MFE</v>
      </c>
      <c r="B218" s="8" t="s">
        <v>394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0">
        <v>44002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3" t="str">
        <f>HYPERLINK("https://www.geeksforgeeks.org/check-two-strings-k-anagrams-not/","K anagram")</f>
        <v>K anagram</v>
      </c>
      <c r="B222" s="8" t="s">
        <v>393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3" t="str">
        <f>HYPERLINK("https://www.geeksforgeeks.org/length-of-the-longest-substring-without-repeating-characters/","longest substring with unique character")</f>
        <v>longest substring with unique character</v>
      </c>
      <c r="B223" s="8" t="s">
        <v>391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21" t="str">
        <f>HYPERLINK("https://leetcode.com/problems/insert-delete-getrandom-o1/","Insert Delete GetRandom O(1)")</f>
        <v>Insert Delete GetRandom O(1)</v>
      </c>
      <c r="B224" s="20" t="s">
        <v>389</v>
      </c>
      <c r="C224" s="20"/>
      <c r="D224" s="20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21" t="str">
        <f>HYPERLINK("https://leetcode.com/problems/insert-delete-getrandom-o1-duplicates-allowed/","Insert delete get random duplicates allowed")</f>
        <v>Insert delete get random duplicates allowed</v>
      </c>
      <c r="B225" s="20" t="s">
        <v>388</v>
      </c>
      <c r="C225" s="41"/>
      <c r="D225" s="41"/>
      <c r="E225" s="41"/>
      <c r="F225" s="41"/>
      <c r="G225" s="41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>
      <c r="A226" s="13" t="str">
        <f>HYPERLINK("https://www.geeksforgeeks.org/binary-heap/","Binary heap")</f>
        <v>Binary heap</v>
      </c>
      <c r="B226" s="8" t="s">
        <v>383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3" t="str">
        <f>HYPERLINK("https://www.geeksforgeeks.org/building-heap-from-array/","Build heap from array")</f>
        <v>Build heap from array</v>
      </c>
      <c r="B227" s="8" t="s">
        <v>382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21" t="str">
        <f>HYPERLINK("https://www.geeksforgeeks.org/heap-sort/","Heap sort")</f>
        <v>Heap sort</v>
      </c>
      <c r="B228" s="20" t="s">
        <v>381</v>
      </c>
      <c r="C228" s="20"/>
      <c r="D228" s="20"/>
      <c r="E228" s="20"/>
      <c r="F228" s="20"/>
      <c r="G228" s="20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28"/>
      <c r="B229" s="27"/>
      <c r="C229" s="113"/>
      <c r="D229" s="113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>
      <c r="A230" s="16"/>
      <c r="B230" s="29"/>
      <c r="C230" s="112"/>
      <c r="D230" s="112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>
      <c r="A231" s="43">
        <v>44004</v>
      </c>
      <c r="B231" s="29"/>
      <c r="C231" s="112"/>
      <c r="D231" s="112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>
      <c r="A232" s="8" t="s">
        <v>377</v>
      </c>
    </row>
    <row r="233" spans="1:26">
      <c r="A233" s="21" t="str">
        <f>HYPERLINK("https://leetcode.com/problems/median-of-two-sorted-arrays/","median of two sorted array")</f>
        <v>median of two sorted array</v>
      </c>
      <c r="B233" s="20" t="s">
        <v>376</v>
      </c>
      <c r="C233" s="20"/>
      <c r="D233" s="20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22" t="str">
        <f>HYPERLINK("https://leetcode.com/problems/capacity-to-ship-packages-within-d-days/","capacity to ship within D days")</f>
        <v>capacity to ship within D days</v>
      </c>
      <c r="B234" s="8" t="s">
        <v>375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51" t="str">
        <f>HYPERLINK("https://leetcode.com/problems/split-array-largest-sum/","split array largest sum")</f>
        <v>split array largest sum</v>
      </c>
      <c r="B235" s="7" t="s">
        <v>374</v>
      </c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>
      <c r="A236" s="51" t="str">
        <f>HYPERLINK("https://leetcode.com/problems/koko-eating-bananas/","koko eating bananas")</f>
        <v>koko eating bananas</v>
      </c>
      <c r="B236" s="7" t="s">
        <v>373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51" t="str">
        <f>HYPERLINK("https://leetcode.com/problems/find-the-smallest-divisor-given-a-threshold/","smallest divisor given a threshold")</f>
        <v>smallest divisor given a threshold</v>
      </c>
      <c r="B237" s="7" t="s">
        <v>372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3" t="s">
        <v>371</v>
      </c>
      <c r="B238" s="8" t="s">
        <v>370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1">
        <v>44005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68" t="str">
        <f>HYPERLINK("https://www.geeksforgeeks.org/counting-sort/","counting sort")</f>
        <v>counting sort</v>
      </c>
      <c r="B242" s="56" t="s">
        <v>368</v>
      </c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>
      <c r="A243" s="68" t="str">
        <f>HYPERLINK("https://www.geeksforgeeks.org/merge-sort/","merge sort")</f>
        <v>merge sort</v>
      </c>
      <c r="B243" s="56" t="s">
        <v>367</v>
      </c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>
      <c r="A244" s="76" t="str">
        <f>HYPERLINK("https://www.geeksforgeeks.org/counting-inversions/","count inversions")</f>
        <v>count inversions</v>
      </c>
      <c r="B244" s="8" t="s">
        <v>366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3" t="str">
        <f>HYPERLINK("https://leetcode.com/problems/search-in-rotated-sorted-array/","search in rotated sorted array")</f>
        <v>search in rotated sorted array</v>
      </c>
      <c r="B245" s="8" t="s">
        <v>365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3" t="str">
        <f>HYPERLINK("https://leetcode.com/problems/k-th-smallest-prime-fraction/","Kth smallest prime fraction")</f>
        <v>Kth smallest prime fraction</v>
      </c>
      <c r="B246" s="8" t="s">
        <v>369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38" t="s">
        <v>440</v>
      </c>
      <c r="B247" s="41" t="s">
        <v>440</v>
      </c>
      <c r="C247" s="41"/>
      <c r="D247" s="41"/>
      <c r="E247" s="41"/>
      <c r="F247" s="41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>
      <c r="A248" s="51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>
      <c r="A249" s="1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111">
        <v>44007</v>
      </c>
    </row>
    <row r="251" spans="1:26">
      <c r="A251" s="21" t="s">
        <v>439</v>
      </c>
      <c r="B251" s="20" t="s">
        <v>438</v>
      </c>
      <c r="C251" s="41"/>
      <c r="D251" s="41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>
      <c r="A252" s="13" t="s">
        <v>338</v>
      </c>
      <c r="B252" s="8" t="s">
        <v>437</v>
      </c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>
      <c r="A253" s="50" t="s">
        <v>313</v>
      </c>
      <c r="B253" s="8" t="s">
        <v>312</v>
      </c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>
      <c r="A254" s="50" t="s">
        <v>296</v>
      </c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>
      <c r="A255" s="50" t="s">
        <v>298</v>
      </c>
      <c r="B255" s="8" t="s">
        <v>298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>
      <c r="A256" s="50" t="s">
        <v>297</v>
      </c>
      <c r="B256" s="8" t="s">
        <v>297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>
      <c r="A257" s="50"/>
      <c r="B257" s="8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>
      <c r="A258" s="81">
        <v>44009</v>
      </c>
      <c r="B258" s="8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>
      <c r="A259" s="50" t="s">
        <v>362</v>
      </c>
      <c r="B259" s="8" t="s">
        <v>363</v>
      </c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>
      <c r="A260" s="50" t="s">
        <v>362</v>
      </c>
      <c r="B260" s="8" t="s">
        <v>361</v>
      </c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>
      <c r="A261" s="50" t="s">
        <v>360</v>
      </c>
      <c r="B261" s="8" t="s">
        <v>359</v>
      </c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>
      <c r="A262" s="76" t="str">
        <f>HYPERLINK("https://leetcode.com/problems/russian-doll-envelopes/","Russian doll envelopes")</f>
        <v>Russian doll envelopes</v>
      </c>
      <c r="B262" s="8" t="s">
        <v>358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3" t="s">
        <v>357</v>
      </c>
      <c r="B263" s="56" t="s">
        <v>356</v>
      </c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>
      <c r="A264" s="50" t="s">
        <v>355</v>
      </c>
      <c r="B264" s="8" t="s">
        <v>354</v>
      </c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>
      <c r="A265" s="50" t="str">
        <f>HYPERLINK("https://www.geeksforgeeks.org/maximum-sum-alternating-subsequence-sum/","max sum alternating subsequence")</f>
        <v>max sum alternating subsequence</v>
      </c>
      <c r="B265" s="56" t="s">
        <v>353</v>
      </c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>
      <c r="A266" s="5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>
      <c r="A267" s="5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>
      <c r="A268" s="81">
        <v>44010</v>
      </c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>
      <c r="A269" s="76" t="str">
        <f>HYPERLINK("https://leetcode.com/problems/best-time-to-buy-and-sell-stock/","best time to buy and sell stock")</f>
        <v>best time to buy and sell stock</v>
      </c>
      <c r="B269" s="56" t="s">
        <v>350</v>
      </c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>
      <c r="A270" s="76" t="str">
        <f>HYPERLINK("https://leetcode.com/problems/best-time-to-buy-and-sell-stock-ii/","best time to buy and sell 2")</f>
        <v>best time to buy and sell 2</v>
      </c>
      <c r="B270" s="56" t="s">
        <v>349</v>
      </c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>
      <c r="A271" s="76" t="str">
        <f>HYPERLINK("https://leetcode.com/problems/best-time-to-buy-and-sell-stock-iii/","best time to buy and sell 3")</f>
        <v>best time to buy and sell 3</v>
      </c>
      <c r="B271" s="56" t="s">
        <v>346</v>
      </c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>
      <c r="A272" s="76" t="str">
        <f>HYPERLINK("https://leetcode.com/problems/best-time-to-buy-and-sell-stock-iv/","best time to but and sell 4")</f>
        <v>best time to but and sell 4</v>
      </c>
      <c r="B272" s="8" t="s">
        <v>345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76" t="str">
        <f>HYPERLINK("https://leetcode.com/problems/best-time-to-buy-and-sell-stock-with-cooldown/","best time to buy and sell with cool down")</f>
        <v>best time to buy and sell with cool down</v>
      </c>
      <c r="B273" s="8" t="s">
        <v>348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76" t="str">
        <f>HYPERLINK("https://leetcode.com/problems/best-time-to-buy-and-sell-stock-with-transaction-fee/","buy and sell with transaction time")</f>
        <v>buy and sell with transaction time</v>
      </c>
      <c r="B274" s="8" t="s">
        <v>347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7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7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1">
        <v>44012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>
      <c r="A278" s="22" t="s">
        <v>344</v>
      </c>
      <c r="B278" s="56" t="s">
        <v>344</v>
      </c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>
      <c r="A279" s="22" t="s">
        <v>343</v>
      </c>
      <c r="B279" s="56" t="s">
        <v>343</v>
      </c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>
      <c r="A280" s="13" t="s">
        <v>342</v>
      </c>
      <c r="B280" s="56" t="s">
        <v>342</v>
      </c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>
      <c r="A281" s="13" t="s">
        <v>341</v>
      </c>
      <c r="B281" s="8" t="s">
        <v>340</v>
      </c>
    </row>
    <row r="282" spans="1:26">
      <c r="A282" s="13" t="s">
        <v>339</v>
      </c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>
      <c r="A283" s="13" t="s">
        <v>337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>
      <c r="A284" s="68" t="s">
        <v>336</v>
      </c>
      <c r="B284" s="56" t="s">
        <v>335</v>
      </c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>
      <c r="A285" s="68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>
      <c r="A286" s="68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>
      <c r="A287" s="108">
        <v>44014</v>
      </c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>
      <c r="A288" s="53" t="str">
        <f>HYPERLINK("https://leetcode.com/problems/burst-balloons/","burst balloons")</f>
        <v>burst balloons</v>
      </c>
      <c r="B288" s="56" t="s">
        <v>331</v>
      </c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>
      <c r="A289" s="53" t="str">
        <f>HYPERLINK("https://leetcode.com/problems/minimum-score-triangulation-of-polygon/","Minimum score triangulation")</f>
        <v>Minimum score triangulation</v>
      </c>
      <c r="B289" s="56" t="s">
        <v>327</v>
      </c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>
      <c r="A290" s="53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>
      <c r="A291" s="53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>
      <c r="A292" s="102">
        <v>44015</v>
      </c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>
      <c r="A293" s="68" t="s">
        <v>330</v>
      </c>
      <c r="B293" s="56" t="s">
        <v>330</v>
      </c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>
      <c r="A294" s="53" t="s">
        <v>329</v>
      </c>
      <c r="B294" s="56" t="s">
        <v>328</v>
      </c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>
      <c r="A295" s="72" t="str">
        <f>HYPERLINK("https://www.geeksforgeeks.org/ugly-numbers/","Ugly number")</f>
        <v>Ugly number</v>
      </c>
      <c r="B295" s="56" t="s">
        <v>324</v>
      </c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>
      <c r="A296" s="78" t="str">
        <f>HYPERLINK("https://www.geeksforgeeks.org/super-ugly-number-number-whose-prime-factors-given-set/","Super ugly number")</f>
        <v>Super ugly number</v>
      </c>
      <c r="B296" s="56" t="s">
        <v>323</v>
      </c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>
      <c r="A297" s="68" t="s">
        <v>320</v>
      </c>
      <c r="B297" s="56" t="s">
        <v>320</v>
      </c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>
      <c r="A298" s="110"/>
    </row>
    <row r="299" spans="1:26">
      <c r="A299" s="1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108">
        <v>44017</v>
      </c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>
      <c r="A301" s="53" t="str">
        <f>HYPERLINK("https://www.codechef.com/problems/FLOW016","Euclidean algorithm")</f>
        <v>Euclidean algorithm</v>
      </c>
      <c r="B301" s="56" t="s">
        <v>281</v>
      </c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>
      <c r="A302" s="53" t="str">
        <f>HYPERLINK("https://onlinejudge.org/index.php?option=com_onlinejudge&amp;Itemid=8&amp;page=show_problem&amp;problem=1045","Extended Euclidean algorithm")</f>
        <v>Extended Euclidean algorithm</v>
      </c>
      <c r="B302" s="56" t="s">
        <v>279</v>
      </c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>
      <c r="A303" s="53" t="str">
        <f>HYPERLINK("https://www.spoj.com/problems/CEQU/","Linear diaophantine equation")</f>
        <v>Linear diaophantine equation</v>
      </c>
      <c r="B303" s="56" t="s">
        <v>278</v>
      </c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>
      <c r="A304" s="53" t="str">
        <f>HYPERLINK("https://www.geeksforgeeks.org/fermats-little-theorem/","Fermat's little theorem")</f>
        <v>Fermat's little theorem</v>
      </c>
      <c r="B304" s="56" t="s">
        <v>277</v>
      </c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>
      <c r="A305" s="53" t="str">
        <f>HYPERLINK("https://www.codechef.com/JULY18A/problems/NMNMX","No min No max")</f>
        <v>No min No max</v>
      </c>
      <c r="B305" s="56" t="s">
        <v>276</v>
      </c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>
      <c r="A306" s="70" t="s">
        <v>275</v>
      </c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>
      <c r="A307" s="53" t="str">
        <f>HYPERLINK("https://www.spoj.com/problems/DCEPC11B/","Boring factorials")</f>
        <v>Boring factorials</v>
      </c>
      <c r="B307" s="56"/>
      <c r="C307" s="56" t="s">
        <v>274</v>
      </c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>
      <c r="A308" s="68" t="str">
        <f>HYPERLINK("https://www.spoj.com/problems/ETF/","Euler's totient function")</f>
        <v>Euler's totient function</v>
      </c>
      <c r="B308" s="56" t="s">
        <v>273</v>
      </c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>
      <c r="A309" s="56" t="s">
        <v>272</v>
      </c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>
      <c r="A310" s="110"/>
    </row>
    <row r="311" spans="1:26">
      <c r="A311" s="110"/>
    </row>
    <row r="312" spans="1:26">
      <c r="A312" s="108">
        <v>44019</v>
      </c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>
      <c r="A313" s="53" t="s">
        <v>311</v>
      </c>
      <c r="B313" s="56" t="s">
        <v>311</v>
      </c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>
      <c r="A314" s="53" t="s">
        <v>308</v>
      </c>
      <c r="B314" s="56" t="s">
        <v>307</v>
      </c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>
      <c r="A315" s="68" t="s">
        <v>306</v>
      </c>
      <c r="B315" s="56" t="s">
        <v>306</v>
      </c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>
      <c r="A316" s="53" t="s">
        <v>305</v>
      </c>
      <c r="B316" s="56" t="s">
        <v>304</v>
      </c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>
      <c r="A318" s="109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>
      <c r="A319" s="108">
        <v>44024</v>
      </c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>
      <c r="A320" s="68" t="s">
        <v>319</v>
      </c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>
      <c r="A321" s="68" t="s">
        <v>318</v>
      </c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>
      <c r="A322" s="68" t="s">
        <v>299</v>
      </c>
      <c r="B322" s="56" t="s">
        <v>299</v>
      </c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>
      <c r="A323" s="68" t="s">
        <v>332</v>
      </c>
      <c r="B323" s="56" t="s">
        <v>332</v>
      </c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6" spans="1:26">
      <c r="A326" s="10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>
      <c r="A327" s="108">
        <v>44029</v>
      </c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>
      <c r="A328" s="68" t="str">
        <f>HYPERLINK("https://www.geeksforgeeks.org/count-palindromic-subsequence-given-string/","Count all pallindromic subsequence")</f>
        <v>Count all pallindromic subsequence</v>
      </c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>
      <c r="A329" s="68" t="str">
        <f>HYPERLINK("https://leetcode.com/problems/count-different-palindromic-subsequences/","Count distinct pallindromic subsequence")</f>
        <v>Count distinct pallindromic subsequence</v>
      </c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>
      <c r="A330" s="53" t="str">
        <f>HYPERLINK("https://www.geeksforgeeks.org/number-subsequences-form-ai-bj-ck/","No. of sequence of type a^i+b^j+c^k")</f>
        <v>No. of sequence of type a^i+b^j+c^k</v>
      </c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>
      <c r="A331" s="53" t="s">
        <v>299</v>
      </c>
      <c r="B331" s="56" t="s">
        <v>299</v>
      </c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>
      <c r="A332" s="53" t="s">
        <v>317</v>
      </c>
      <c r="B332" s="56" t="s">
        <v>316</v>
      </c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>
      <c r="A333" s="53" t="str">
        <f>HYPERLINK("https://leetcode.com/problems/frog-jump/","Frog jump")</f>
        <v>Frog jump</v>
      </c>
      <c r="B333" s="56" t="s">
        <v>314</v>
      </c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>
      <c r="A334" s="72" t="str">
        <f>HYPERLINK("https://www.geeksforgeeks.org/wildcard-pattern-matching/","Wildcard pattern matching")</f>
        <v>Wildcard pattern matching</v>
      </c>
      <c r="B334" s="56" t="s">
        <v>300</v>
      </c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>
      <c r="A335" s="10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>
      <c r="A336" s="53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>
      <c r="A337" s="53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>
      <c r="A338" s="67" t="s">
        <v>436</v>
      </c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>
      <c r="A339" s="53" t="str">
        <f>HYPERLINK("https://www.spoj.com/problems/NAJPF/","KMP")</f>
        <v>KMP</v>
      </c>
      <c r="B339" s="41" t="s">
        <v>270</v>
      </c>
      <c r="C339" s="41"/>
      <c r="D339" s="41"/>
      <c r="E339" s="41"/>
      <c r="F339" s="41"/>
      <c r="G339" s="41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>
      <c r="A340" s="28" t="s">
        <v>269</v>
      </c>
      <c r="B340" s="39" t="s">
        <v>268</v>
      </c>
      <c r="C340" s="41"/>
      <c r="D340" s="41"/>
      <c r="E340" s="41"/>
      <c r="F340" s="41"/>
      <c r="G340" s="41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>
      <c r="A341" s="53" t="str">
        <f>HYPERLINK("https://www.geeksforgeeks.org/z-algorithm-linear-time-pattern-searching-algorithm/","Z algo")</f>
        <v>Z algo</v>
      </c>
      <c r="B341" s="56" t="s">
        <v>267</v>
      </c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>
      <c r="A342" s="53" t="str">
        <f>HYPERLINK("https://www.codechef.com/COOK103B/problems/SECPASS","chef and secret password")</f>
        <v>chef and secret password</v>
      </c>
      <c r="B342" s="56" t="s">
        <v>266</v>
      </c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>
      <c r="A343" s="53" t="str">
        <f>HYPERLINK("https://www.geeksforgeeks.org/manachers-algorithm-linear-time-longest-palindromic-substring-part-1/","Manacher's algo")</f>
        <v>Manacher's algo</v>
      </c>
      <c r="B343" s="56" t="s">
        <v>265</v>
      </c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>
      <c r="A344" s="10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>
      <c r="A345" s="53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>
      <c r="A346" s="108">
        <v>44032</v>
      </c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>
      <c r="A347" s="53" t="s">
        <v>435</v>
      </c>
      <c r="B347" s="56" t="s">
        <v>434</v>
      </c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>
      <c r="A348" s="53" t="str">
        <f>HYPERLINK("https://leetcode.com/problems/scramble-string/","Scramble string")</f>
        <v>Scramble string</v>
      </c>
      <c r="B348" s="56" t="s">
        <v>303</v>
      </c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>
      <c r="A349" s="107" t="s">
        <v>433</v>
      </c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>
      <c r="A350" s="53" t="s">
        <v>432</v>
      </c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>
      <c r="A351" s="53" t="s">
        <v>431</v>
      </c>
      <c r="B351" s="56" t="s">
        <v>430</v>
      </c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>
      <c r="A352" s="56"/>
    </row>
    <row r="353" spans="1:26"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>
      <c r="A354" s="74">
        <v>44033</v>
      </c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>
      <c r="A355" s="28" t="s">
        <v>264</v>
      </c>
      <c r="B355" s="39" t="s">
        <v>263</v>
      </c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>
      <c r="A356" s="21" t="s">
        <v>262</v>
      </c>
      <c r="B356" s="39" t="s">
        <v>261</v>
      </c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>
      <c r="A357" s="28" t="str">
        <f>HYPERLINK("https://www.codechef.com/COOK103B/problems/MAXREMOV","Max range query")</f>
        <v>Max range query</v>
      </c>
      <c r="B357" s="39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>
      <c r="A358" s="28" t="s">
        <v>260</v>
      </c>
      <c r="B358" s="39" t="s">
        <v>259</v>
      </c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>
      <c r="A359" s="28" t="s">
        <v>258</v>
      </c>
      <c r="B359" s="39" t="s">
        <v>257</v>
      </c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>
      <c r="A360" s="51" t="s">
        <v>256</v>
      </c>
      <c r="B360" s="39" t="s">
        <v>255</v>
      </c>
      <c r="C360" s="41"/>
      <c r="D360" s="41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>
      <c r="A361" s="53" t="s">
        <v>252</v>
      </c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>
      <c r="A362" s="53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>
      <c r="A363" s="53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>
      <c r="A364" s="75">
        <v>44034</v>
      </c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>
      <c r="A365" s="28" t="s">
        <v>254</v>
      </c>
      <c r="B365" s="39" t="s">
        <v>253</v>
      </c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>
      <c r="A366" s="21" t="str">
        <f>HYPERLINK("https://leetcode.com/problems/majority-element/","majority element")</f>
        <v>majority element</v>
      </c>
      <c r="B366" s="20" t="s">
        <v>251</v>
      </c>
      <c r="C366" s="21"/>
      <c r="D366" s="20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13" t="str">
        <f>HYPERLINK("https://leetcode.com/problems/majority-element-ii/","majority element 2")</f>
        <v>majority element 2</v>
      </c>
      <c r="B367" s="8" t="s">
        <v>250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13" t="str">
        <f>HYPERLINK("geeksforgeeks.org/given-an-array-of-of-size-n-finds-all-the-elements-that-appear-more-than-nk-times/","majority element general")</f>
        <v>majority element general</v>
      </c>
      <c r="B368" s="8" t="s">
        <v>249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38" t="str">
        <f>HYPERLINK("https://leetcode.com/problems/max-chunks-to-make-sorted/","Max chunks to make sorted")</f>
        <v>Max chunks to make sorted</v>
      </c>
      <c r="B369" s="20" t="s">
        <v>248</v>
      </c>
      <c r="C369" s="20"/>
      <c r="D369" s="20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2" t="s">
        <v>247</v>
      </c>
      <c r="B370" s="39" t="s">
        <v>246</v>
      </c>
      <c r="C370" s="41"/>
      <c r="D370" s="41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28" t="s">
        <v>243</v>
      </c>
      <c r="B371" s="39" t="s">
        <v>242</v>
      </c>
      <c r="C371" s="41"/>
      <c r="D371" s="41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>
      <c r="A372" s="28" t="str">
        <f>HYPERLINK("https://www.geeksforgeeks.org/find-the-number-of-jumps-to-reach-x-in-the-number-line-from-zero/","MIn Jump required with +i or -i allowed")</f>
        <v>MIn Jump required with +i or -i allowed</v>
      </c>
      <c r="B372" s="39" t="s">
        <v>212</v>
      </c>
      <c r="C372" s="41"/>
      <c r="D372" s="41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>
      <c r="A373" s="28" t="str">
        <f>HYPERLINK("https://leetcode.com/problems/maximum-product-of-three-numbers/","max product of 3 numbers")</f>
        <v>max product of 3 numbers</v>
      </c>
      <c r="B373" s="39" t="s">
        <v>245</v>
      </c>
      <c r="C373" s="41"/>
      <c r="D373" s="41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>
      <c r="A374" s="51" t="str">
        <f>HYPERLINK("https://leetcode.com/problems/largest-number-at-least-twice-of-others/","largest number atleast twice of others")</f>
        <v>largest number atleast twice of others</v>
      </c>
      <c r="B374" s="7" t="s">
        <v>244</v>
      </c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6" spans="1:26">
      <c r="A376" s="10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>
      <c r="A377" s="74">
        <v>44035</v>
      </c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>
      <c r="A378" s="51" t="str">
        <f>HYPERLINK("https://leetcode.com/problems/maximum-subarray/","maximum subarray")</f>
        <v>maximum subarray</v>
      </c>
      <c r="B378" s="39" t="s">
        <v>241</v>
      </c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>
      <c r="A379" s="28" t="str">
        <f>HYPERLINK("https://www.codechef.com/JAN18/problems/KCON","K-CON")</f>
        <v>K-CON</v>
      </c>
      <c r="B379" s="39" t="s">
        <v>240</v>
      </c>
      <c r="C379" s="41"/>
      <c r="D379" s="41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>
      <c r="A380" s="65" t="s">
        <v>232</v>
      </c>
      <c r="B380" s="39"/>
      <c r="C380" s="63"/>
      <c r="D380" s="63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>
      <c r="A381" s="28" t="s">
        <v>231</v>
      </c>
      <c r="B381" s="39" t="s">
        <v>230</v>
      </c>
      <c r="C381" s="41"/>
      <c r="D381" s="41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>
      <c r="A382" s="13" t="str">
        <f>HYPERLINK("https://leetcode.com/problems/best-meeting-point/","best meeting points")</f>
        <v>best meeting points</v>
      </c>
      <c r="B382" s="56" t="s">
        <v>234</v>
      </c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>
      <c r="A383" s="28" t="str">
        <f>HYPERLINK("https://www.geeksforgeeks.org/segregate-0s-and-1s-in-an-array-by-traversing-array-once/","Segregate 0 and 1")</f>
        <v>Segregate 0 and 1</v>
      </c>
      <c r="B383" s="39" t="s">
        <v>239</v>
      </c>
      <c r="C383" s="41"/>
      <c r="D383" s="41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>
      <c r="A384" s="21" t="s">
        <v>238</v>
      </c>
      <c r="B384" s="39" t="s">
        <v>237</v>
      </c>
      <c r="C384" s="41"/>
      <c r="D384" s="41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>
      <c r="A385" s="42" t="s">
        <v>236</v>
      </c>
      <c r="B385" s="39" t="s">
        <v>235</v>
      </c>
      <c r="C385" s="41"/>
      <c r="D385" s="41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>
      <c r="A386" s="42" t="str">
        <f>HYPERLINK("https://leetcode.com/problems/number-of-subarrays-with-bounded-maximum/","number of subarrays with bounded maximum")</f>
        <v>number of subarrays with bounded maximum</v>
      </c>
      <c r="B386" s="39" t="s">
        <v>233</v>
      </c>
      <c r="C386" s="41"/>
      <c r="D386" s="41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>
      <c r="A387" s="45"/>
      <c r="B387" s="39"/>
      <c r="C387" s="41"/>
      <c r="D387" s="41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>
      <c r="A388" s="45"/>
      <c r="B388" s="39"/>
      <c r="C388" s="41"/>
      <c r="D388" s="41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>
      <c r="A389" s="53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>
      <c r="A390" s="105" t="s">
        <v>429</v>
      </c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>
      <c r="A391" s="68" t="str">
        <f>HYPERLINK("https://www.geeksforgeeks.org/puzzle-20-5-pirates-and-100-gold-coins/","5 Pirates and 100 coins")</f>
        <v>5 Pirates and 100 coins</v>
      </c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>
      <c r="A392" s="53" t="str">
        <f>HYPERLINK("https://www.geeksforgeeks.org/combinatorial-game-theory-set-2-game-nim/","Nim game")</f>
        <v>Nim game</v>
      </c>
      <c r="B392" s="56"/>
      <c r="C392" s="56" t="s">
        <v>428</v>
      </c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>
      <c r="A393" s="53" t="str">
        <f>HYPERLINK("https://www.codechef.com/SNCKPE19/problems/BUDDYNIM","Buddy nim")</f>
        <v>Buddy nim</v>
      </c>
      <c r="B393" s="56"/>
      <c r="C393" s="56" t="s">
        <v>427</v>
      </c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6" spans="1:26">
      <c r="A396" s="75">
        <v>44038</v>
      </c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>
      <c r="A397" s="51" t="str">
        <f>HYPERLINK("https://www.geeksforgeeks.org/sieve-of-eratosthenes/","Sieve of Eratosthenes")</f>
        <v>Sieve of Eratosthenes</v>
      </c>
      <c r="B397" s="39" t="s">
        <v>229</v>
      </c>
      <c r="C397" s="41"/>
      <c r="D397" s="41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>
      <c r="A398" s="28" t="str">
        <f>HYPERLINK("https://www.spoj.com/problems/PRIME1/cstart=10","Segmented sieve")</f>
        <v>Segmented sieve</v>
      </c>
      <c r="B398" s="39" t="s">
        <v>228</v>
      </c>
      <c r="C398" s="41"/>
      <c r="D398" s="41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>
      <c r="A399" s="51" t="s">
        <v>227</v>
      </c>
      <c r="B399" s="39" t="s">
        <v>226</v>
      </c>
      <c r="C399" s="41"/>
      <c r="D399" s="41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>
      <c r="A400" s="28" t="str">
        <f>HYPERLINK("https://www.geeksforgeeks.org/given-an-array-a-and-a-number-x-check-for-pair-in-a-with-sum-as-x/","Two Sum")</f>
        <v>Two Sum</v>
      </c>
      <c r="B400" s="39" t="s">
        <v>224</v>
      </c>
      <c r="C400" s="41"/>
      <c r="D400" s="41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>
      <c r="A401" s="28" t="str">
        <f>HYPERLINK("https://www.geeksforgeeks.org/find-a-pair-with-the-given-difference/","Two Difference")</f>
        <v>Two Difference</v>
      </c>
      <c r="B401" s="39" t="s">
        <v>223</v>
      </c>
      <c r="C401" s="41"/>
      <c r="D401" s="41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>
      <c r="A402" s="28" t="s">
        <v>222</v>
      </c>
      <c r="B402" s="39" t="s">
        <v>221</v>
      </c>
      <c r="C402" s="41"/>
      <c r="D402" s="41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>
      <c r="A403" s="51" t="str">
        <f>HYPERLINK("https://leetcode.com/problems/partition-labels/","partition labels")</f>
        <v>partition labels</v>
      </c>
      <c r="B403" s="7" t="s">
        <v>225</v>
      </c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>
      <c r="A404" s="51" t="str">
        <f>HYPERLINK("https://www.geeksforgeeks.org/minimum-number-platforms-required-railwaybus-station/","Min No. of Platform")</f>
        <v>Min No. of Platform</v>
      </c>
      <c r="B404" s="39" t="s">
        <v>220</v>
      </c>
      <c r="C404" s="41"/>
      <c r="D404" s="41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>
      <c r="A405" s="51" t="str">
        <f>HYPERLINK("https://leetcode.com/problems/minimum-domino-rotations-for-equal-row/","minimum domino rotation for equal row")</f>
        <v>minimum domino rotation for equal row</v>
      </c>
      <c r="B405" s="7" t="s">
        <v>219</v>
      </c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>
      <c r="A406" s="51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>
      <c r="A407" s="51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>
      <c r="A408" s="81">
        <v>44040</v>
      </c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>
      <c r="A409" s="13" t="str">
        <f>HYPERLINK("https://leetcode.com/problems/consecutive-numbers-sum/","consecutive number sum")</f>
        <v>consecutive number sum</v>
      </c>
      <c r="B409" s="56" t="s">
        <v>218</v>
      </c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>
      <c r="A410" s="21" t="s">
        <v>217</v>
      </c>
      <c r="B410" s="39" t="s">
        <v>217</v>
      </c>
      <c r="C410" s="41"/>
      <c r="D410" s="41"/>
      <c r="E410" s="41"/>
      <c r="F410" s="41"/>
      <c r="G410" s="41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>
      <c r="A411" s="13" t="str">
        <f>HYPERLINK("https://leetcode.com/problems/rotate-image/","rotate image")</f>
        <v>rotate image</v>
      </c>
      <c r="B411" s="8" t="s">
        <v>215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51" t="str">
        <f>HYPERLINK("https://leetcode.com/problems/multiply-strings/","multiply strings")</f>
        <v>multiply strings</v>
      </c>
      <c r="B412" s="7" t="s">
        <v>214</v>
      </c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>
      <c r="A413" s="22" t="str">
        <f>HYPERLINK("https://leetcode.com/problems/push-dominoes/","push dominoes")</f>
        <v>push dominoes</v>
      </c>
      <c r="B413" s="8" t="s">
        <v>210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13" t="str">
        <f>HYPERLINK("https://leetcode.com/problems/reverse-vowels-of-a-string/","Reverse vowels of a string")</f>
        <v>Reverse vowels of a string</v>
      </c>
      <c r="B414" s="8" t="s">
        <v>213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1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51" t="str">
        <f>HYPERLINK("https://leetcode.com/problems/partition-array-into-disjoint-intervals/","partition array into disjoint intervals")</f>
        <v>partition array into disjoint intervals</v>
      </c>
      <c r="B416" s="7" t="s">
        <v>426</v>
      </c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>
      <c r="A417" s="51" t="str">
        <f>HYPERLINK("https://leetcode.com/problems/pascals-triangle-ii/","pascal triangle 2")</f>
        <v>pascal triangle 2</v>
      </c>
      <c r="B417" s="7" t="s">
        <v>425</v>
      </c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>
      <c r="A418" s="45" t="s">
        <v>424</v>
      </c>
      <c r="B418" s="39" t="s">
        <v>423</v>
      </c>
      <c r="C418" s="41"/>
      <c r="D418" s="41"/>
      <c r="E418" s="41"/>
      <c r="F418" s="41"/>
      <c r="G418" s="41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>
      <c r="A419" s="51" t="str">
        <f>HYPERLINK("https://leetcode.com/problems/max-consecutive-ones-iii/","max consecutive ones 3")</f>
        <v>max consecutive ones 3</v>
      </c>
      <c r="B419" s="7" t="s">
        <v>422</v>
      </c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>
      <c r="A420" s="45" t="str">
        <f>HYPERLINK("https://leetcode.com/problems/maximize-distance-to-closest-person/","maximize distance to closest person")</f>
        <v>maximize distance to closest person</v>
      </c>
      <c r="B420" s="7" t="s">
        <v>421</v>
      </c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>
      <c r="A421" s="45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>
      <c r="A422" s="44">
        <v>44042</v>
      </c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>
      <c r="A423" s="13" t="str">
        <f>HYPERLINK("https://leetcode.com/problems/smallest-range-covering-elements-from-k-lists/","smallest range from k lists")</f>
        <v>smallest range from k lists</v>
      </c>
      <c r="B423" s="56" t="s">
        <v>211</v>
      </c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>
      <c r="A424" s="51" t="str">
        <f>HYPERLINK("https://leetcode.com/problems/maximum-product-subarray/","maximum product subarray")</f>
        <v>maximum product subarray</v>
      </c>
      <c r="B424" s="7" t="s">
        <v>209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5" t="str">
        <f>HYPERLINK("https://leetcode.com/problems/valid-palindrome-ii/","valid pallindrome 2")</f>
        <v>valid pallindrome 2</v>
      </c>
      <c r="B425" s="7" t="s">
        <v>207</v>
      </c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>
      <c r="A426" s="22" t="str">
        <f>HYPERLINK("https://leetcode.com/problems/first-missing-positive/","First missing positive")</f>
        <v>First missing positive</v>
      </c>
      <c r="B426" s="8" t="s">
        <v>208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5" t="str">
        <f>HYPERLINK("https://leetcode.com/problems/maximum-sum-of-two-non-overlapping-subarrays/","max sum of two non overlapping subarrays")</f>
        <v>max sum of two non overlapping subarrays</v>
      </c>
      <c r="B427" s="7" t="s">
        <v>206</v>
      </c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>
      <c r="A428" s="45" t="str">
        <f>HYPERLINK("https://leetcode.com/problems/global-and-local-inversions/","global and local inversions")</f>
        <v>global and local inversions</v>
      </c>
      <c r="B428" s="7" t="s">
        <v>420</v>
      </c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>
      <c r="A429" s="104"/>
      <c r="B429" s="39"/>
      <c r="C429" s="41"/>
      <c r="D429" s="41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>
      <c r="A430" s="28"/>
      <c r="B430" s="39"/>
      <c r="C430" s="41"/>
      <c r="D430" s="41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>
      <c r="A431" s="73" t="s">
        <v>295</v>
      </c>
      <c r="B431" s="41"/>
      <c r="C431" s="41"/>
      <c r="D431" s="41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>
      <c r="A432" s="72" t="str">
        <f>HYPERLINK("https://leetcode.com/problems/domino-and-tromino-tiling/","Domino and tromino tilling")</f>
        <v>Domino and tromino tilling</v>
      </c>
      <c r="B432" s="56" t="s">
        <v>294</v>
      </c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>
      <c r="A433" s="53" t="str">
        <f>HYPERLINK("https://leetcode.com/problems/regular-expression-matching/","Regular expression matching")</f>
        <v>Regular expression matching</v>
      </c>
      <c r="B433" s="56" t="s">
        <v>293</v>
      </c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>
      <c r="A434" s="53" t="str">
        <f>HYPERLINK("https://www.geeksforgeeks.org/maximum-sum-such-that-no-two-elements-are-adjacent/","Max sum with no 2 adjacent element")</f>
        <v>Max sum with no 2 adjacent element</v>
      </c>
      <c r="B434" s="56" t="s">
        <v>286</v>
      </c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>
      <c r="A435" s="53" t="str">
        <f>HYPERLINK("https://leetcode.com/problems/pizza-with-3n-slices/","Pizza with 3n slices")</f>
        <v>Pizza with 3n slices</v>
      </c>
      <c r="B435" s="56" t="s">
        <v>292</v>
      </c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>
      <c r="A436" s="53" t="str">
        <f>HYPERLINK("https://www.geeksforgeeks.org/count-number-of-ways-to-partition-a-set-into-k-subsets/","Partition of sets into k subsets")</f>
        <v>Partition of sets into k subsets</v>
      </c>
      <c r="B436" s="56" t="s">
        <v>291</v>
      </c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>
      <c r="A437" s="53" t="str">
        <f>HYPERLINK("https://www.geeksforgeeks.org/optimal-strategy-for-a-game-dp-31/","Can i win")</f>
        <v>Can i win</v>
      </c>
      <c r="B437" s="56" t="s">
        <v>290</v>
      </c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>
      <c r="A438" s="53" t="str">
        <f>HYPERLINK("https://www.geeksforgeeks.org/probability-knight-remain-chessboard/","Knight probability")</f>
        <v>Knight probability</v>
      </c>
      <c r="B438" s="56" t="s">
        <v>289</v>
      </c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>
      <c r="A439" s="68" t="str">
        <f>HYPERLINK("https://www.geeksforgeeks.org/temple-offerings/","Temple offering")</f>
        <v>Temple offering</v>
      </c>
      <c r="B439" s="56" t="s">
        <v>288</v>
      </c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>
      <c r="A440" s="53" t="str">
        <f>HYPERLINK("https://www.geeksforgeeks.org/find-water-in-a-glass/","Find water in glass")</f>
        <v>Find water in glass</v>
      </c>
      <c r="B440" s="56" t="s">
        <v>287</v>
      </c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>
      <c r="A441" s="53" t="str">
        <f>HYPERLINK("https://leetcode.com/problems/maximum-sum-of-3-non-overlapping-subarrays/","Maximum sum of 3 non overlapping subarrays")</f>
        <v>Maximum sum of 3 non overlapping subarrays</v>
      </c>
      <c r="B441" s="56" t="s">
        <v>286</v>
      </c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>
      <c r="A442" s="53" t="str">
        <f>HYPERLINK("https://www.geeksforgeeks.org/remove-minimum-elements-either-side-2min-max/","Remove min element according to constraint")</f>
        <v>Remove min element according to constraint</v>
      </c>
      <c r="B442" s="56" t="s">
        <v>285</v>
      </c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>
      <c r="A443" s="53" t="str">
        <f>HYPERLINK("https://www.geeksforgeeks.org/find-if-string-is-k-palindrome-or-not/","String is k pallindromic or not")</f>
        <v>String is k pallindromic or not</v>
      </c>
      <c r="B443" s="56" t="s">
        <v>284</v>
      </c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>
      <c r="A444" s="53" t="str">
        <f>HYPERLINK("https://www.geeksforgeeks.org/shortest-uncommon-subsequence/","Shortest uncommon subsequence")</f>
        <v>Shortest uncommon subsequence</v>
      </c>
      <c r="B444" s="56" t="s">
        <v>283</v>
      </c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>
      <c r="A445" s="53" t="str">
        <f>HYPERLINK("https://www.geeksforgeeks.org/minimal-moves-form-string-adding-characters-appending-string/","minimal moves to form a string")</f>
        <v>minimal moves to form a string</v>
      </c>
      <c r="B445" s="56" t="s">
        <v>282</v>
      </c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>
      <c r="A446" s="28"/>
      <c r="B446" s="39"/>
      <c r="C446" s="41"/>
      <c r="D446" s="41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>
      <c r="A447" s="103"/>
      <c r="B447" s="39"/>
      <c r="C447" s="41"/>
      <c r="D447" s="41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>
      <c r="A448" s="28"/>
      <c r="B448" s="39"/>
      <c r="C448" s="41"/>
      <c r="D448" s="41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>
      <c r="A449" s="102">
        <v>44043</v>
      </c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>
      <c r="A450" s="53" t="str">
        <f>HYPERLINK("https://www.geeksforgeeks.org/next-greater-element/","Next Greater Element on right")</f>
        <v>Next Greater Element on right</v>
      </c>
      <c r="B450" s="56" t="s">
        <v>204</v>
      </c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>
      <c r="A451" s="53" t="str">
        <f>HYPERLINK("https://leetcode.com/problems/next-greater-element-ii/","Next Greater Element 2")</f>
        <v>Next Greater Element 2</v>
      </c>
      <c r="B451" s="56" t="s">
        <v>203</v>
      </c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>
      <c r="A452" s="53" t="str">
        <f>HYPERLINK("https://leetcode.com/problems/daily-temperatures/","Daily Temperatures")</f>
        <v>Daily Temperatures</v>
      </c>
      <c r="B452" s="56" t="s">
        <v>202</v>
      </c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>
      <c r="A453" s="53" t="str">
        <f>HYPERLINK("https://www.geeksforgeeks.org/the-stock-span-problem/","Stock Span Problem")</f>
        <v>Stock Span Problem</v>
      </c>
      <c r="B453" s="56" t="s">
        <v>201</v>
      </c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>
      <c r="A454" s="53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454" s="56" t="s">
        <v>200</v>
      </c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>
      <c r="A455" s="53" t="str">
        <f>HYPERLINK("https://leetcode.com/problems/largest-rectangle-in-histogram/","Largest Rectangular Area Histogram")</f>
        <v>Largest Rectangular Area Histogram</v>
      </c>
      <c r="B455" s="56" t="s">
        <v>199</v>
      </c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>
      <c r="A456" s="53" t="str">
        <f>HYPERLINK("https://leetcode.com/problems/maximal-rectangle/","maximu size binary matrix containing 1")</f>
        <v>maximu size binary matrix containing 1</v>
      </c>
      <c r="B456" s="56" t="s">
        <v>198</v>
      </c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>
      <c r="A457" s="53" t="str">
        <f>HYPERLINK("https://leetcode.com/problems/asteroid-collision/","Asteroid Collision")</f>
        <v>Asteroid Collision</v>
      </c>
      <c r="B457" s="56" t="s">
        <v>197</v>
      </c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>
      <c r="A458" s="101"/>
      <c r="B458" s="91"/>
      <c r="C458" s="63"/>
      <c r="D458" s="6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56"/>
      <c r="X458" s="56"/>
      <c r="Y458" s="56"/>
      <c r="Z458" s="56"/>
    </row>
    <row r="459" spans="1:26">
      <c r="A459" s="101"/>
      <c r="B459" s="91"/>
      <c r="C459" s="63"/>
      <c r="D459" s="63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56"/>
      <c r="X459" s="56"/>
      <c r="Y459" s="56"/>
      <c r="Z459" s="56"/>
    </row>
    <row r="460" spans="1:26">
      <c r="A460" s="100">
        <v>44045</v>
      </c>
      <c r="B460" s="99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56"/>
      <c r="X460" s="56"/>
      <c r="Y460" s="56"/>
      <c r="Z460" s="56"/>
    </row>
    <row r="461" spans="1:26">
      <c r="A461" s="53" t="str">
        <f>HYPERLINK("https://leetcode.com/problems/backspace-string-compare/","Backspace String Compare")</f>
        <v>Backspace String Compare</v>
      </c>
      <c r="B461" s="56" t="s">
        <v>196</v>
      </c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>
      <c r="A462" s="53" t="str">
        <f>HYPERLINK("https://leetcode.com/problems/valid-parentheses/","Valid Parentheses")</f>
        <v>Valid Parentheses</v>
      </c>
      <c r="B462" s="56" t="s">
        <v>195</v>
      </c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>
      <c r="A463" s="53" t="str">
        <f>HYPERLINK("https://www.geeksforgeeks.org/length-of-the-longest-valid-substring/","Length of longest valid substring")</f>
        <v>Length of longest valid substring</v>
      </c>
      <c r="B463" s="56" t="s">
        <v>194</v>
      </c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>
      <c r="A464" s="53" t="str">
        <f>HYPERLINK("https://www.geeksforgeeks.org/minimum-number-of-bracket-reversals-needed-to-make-an-expression-balanced/","Minimum Number of bracket reversal")</f>
        <v>Minimum Number of bracket reversal</v>
      </c>
      <c r="B464" s="56" t="s">
        <v>193</v>
      </c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>
      <c r="A465" s="53" t="str">
        <f>HYPERLINK("https://leetcode.com/problems/minimum-add-to-make-parentheses-valid/","Minimum Add To make Parentheses Valid")</f>
        <v>Minimum Add To make Parentheses Valid</v>
      </c>
      <c r="B465" s="56" t="s">
        <v>192</v>
      </c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>
      <c r="A466" s="56" t="s">
        <v>191</v>
      </c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>
      <c r="A467" s="53" t="str">
        <f>HYPERLINK("https://www.geeksforgeeks.org/find-expression-duplicate-parenthesis-not/","Count of duplicate Parentheses")</f>
        <v>Count of duplicate Parentheses</v>
      </c>
      <c r="B467" s="56" t="s">
        <v>190</v>
      </c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>
      <c r="A468" s="53" t="str">
        <f>HYPERLINK("https://leetcode.com/problems/remove-k-digits/","Remove K digits From number")</f>
        <v>Remove K digits From number</v>
      </c>
      <c r="B468" s="56" t="s">
        <v>188</v>
      </c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>
      <c r="A469" s="53" t="str">
        <f>HYPERLINK("https://www.geeksforgeeks.org/first-negative-integer-every-window-size-k/","First negative Integer in k sized window")</f>
        <v>First negative Integer in k sized window</v>
      </c>
      <c r="B469" s="56" t="s">
        <v>185</v>
      </c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>
      <c r="A470" s="13" t="str">
        <f>HYPERLINK("https://www.geeksforgeeks.org/maximum-sum-of-smallest-and-second-smallest-in-an-array/","Maximum sum of smallest and second smallest")</f>
        <v>Maximum sum of smallest and second smallest</v>
      </c>
      <c r="B470" s="8" t="s">
        <v>184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13" t="str">
        <f>HYPERLINK("https://leetcode.com/problems/gas-station/","Gas Station")</f>
        <v>Gas Station</v>
      </c>
      <c r="B471" s="8" t="s">
        <v>182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53" t="str">
        <f>HYPERLINK("https://www.geeksforgeeks.org/interesting-method-generate-binary-numbers-1-n/","Print Binary Number")</f>
        <v>Print Binary Number</v>
      </c>
      <c r="B472" s="56" t="s">
        <v>181</v>
      </c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>
      <c r="A473" s="13" t="str">
        <f>HYPERLINK("https://www.geeksforgeeks.org/reversing-first-k-elements-queue/","K reverse in a queue")</f>
        <v>K reverse in a queue</v>
      </c>
      <c r="B473" s="8" t="s">
        <v>183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13" t="str">
        <f>HYPERLINK("https://leetcode.com/problems/validate-stack-sequences/","Validate Stack")</f>
        <v>Validate Stack</v>
      </c>
      <c r="B474" s="8" t="s">
        <v>178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13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B476" s="8"/>
    </row>
    <row r="477" spans="1:26">
      <c r="A477" s="19">
        <v>44048</v>
      </c>
    </row>
    <row r="478" spans="1:26">
      <c r="A478" s="13" t="str">
        <f>HYPERLINK("https://leetcode.com/problems/min-stack/","Min Stack")</f>
        <v>Min Stack</v>
      </c>
      <c r="B478" s="8" t="s">
        <v>179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22" t="str">
        <f>HYPERLINK("https://leetcode.com/problems/maximum-frequency-stack/","max frequency stack")</f>
        <v>max frequency stack</v>
      </c>
      <c r="B479" s="8" t="s">
        <v>180</v>
      </c>
      <c r="C479" s="20"/>
      <c r="D479" s="20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22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4">
        <v>44049</v>
      </c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13" t="str">
        <f>HYPERLINK("https://www.geeksforgeeks.org/efficiently-implement-k-stacks-single-array/","K stacks in a single array")</f>
        <v>K stacks in a single array</v>
      </c>
      <c r="B482" s="8" t="s">
        <v>176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13" t="s">
        <v>175</v>
      </c>
      <c r="B483" s="8" t="s">
        <v>174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53" t="str">
        <f>HYPERLINK("https://leetcode.com/problems/car-fleet/","Car fleet")</f>
        <v>Car fleet</v>
      </c>
      <c r="B484" s="56" t="s">
        <v>177</v>
      </c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>
      <c r="A485" s="8" t="s">
        <v>173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53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8" spans="1:26">
      <c r="A488" s="52">
        <v>44050</v>
      </c>
    </row>
    <row r="489" spans="1:26">
      <c r="A489" s="56" t="s">
        <v>419</v>
      </c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>
      <c r="A490" s="53" t="s">
        <v>418</v>
      </c>
      <c r="B490" s="56" t="s">
        <v>417</v>
      </c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>
      <c r="A491" s="13" t="s">
        <v>187</v>
      </c>
      <c r="B491" s="8" t="s">
        <v>186</v>
      </c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3" spans="1:26">
      <c r="A493" s="59">
        <v>44051</v>
      </c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>
      <c r="A494" s="13" t="str">
        <f>HYPERLINK("https://leetcode.com/problems/reverse-linked-list/","reverse LinkedList")</f>
        <v>reverse LinkedList</v>
      </c>
      <c r="B494" s="8" t="s">
        <v>172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13" t="str">
        <f>HYPERLINK("https://www.geeksforgeeks.org/write-a-c-function-to-print-the-middle-of-the-linked-list/","Find the middle element")</f>
        <v>Find the middle element</v>
      </c>
      <c r="B495" s="8" t="s">
        <v>171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13" t="str">
        <f>HYPERLINK("https://www.geeksforgeeks.org/detect-loop-in-a-linked-list/","Floyd cycle")</f>
        <v>Floyd cycle</v>
      </c>
      <c r="B496" s="8" t="s">
        <v>170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13" t="str">
        <f>HYPERLINK("https://www.geeksforgeeks.org/a-linked-list-with-next-and-arbit-pointer/","Clone a linkedlist")</f>
        <v>Clone a linkedlist</v>
      </c>
      <c r="B497" s="8" t="s">
        <v>169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13" t="s">
        <v>168</v>
      </c>
      <c r="B498" s="8" t="s">
        <v>167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53" t="s">
        <v>166</v>
      </c>
      <c r="B499" s="56" t="s">
        <v>165</v>
      </c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>
      <c r="A500" s="13" t="str">
        <f>HYPERLINK("https://leetcode.com/problems/lru-cache/","LRU Cache")</f>
        <v>LRU Cache</v>
      </c>
      <c r="B500" s="8" t="s">
        <v>164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2" spans="1:26">
      <c r="A502" s="52">
        <v>44052</v>
      </c>
    </row>
    <row r="503" spans="1:26">
      <c r="A503" s="13" t="str">
        <f>HYPERLINK("https://leetcode.com/problems/binary-tree-inorder-traversal/","Inorder Traversal")</f>
        <v>Inorder Traversal</v>
      </c>
      <c r="B503" s="8" t="s">
        <v>416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13" t="str">
        <f>HYPERLINK("https://leetcode.com/problems/binary-tree-preorder-traversal/","Preorder Traversal")</f>
        <v>Preorder Traversal</v>
      </c>
      <c r="B504" s="8" t="s">
        <v>415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13" t="str">
        <f>HYPERLINK("https://leetcode.com/problems/binary-tree-postorder-traversal/","Postorder Traversal")</f>
        <v>Postorder Traversal</v>
      </c>
      <c r="B505" s="8" t="s">
        <v>414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57" t="str">
        <f>HYPERLINK("https://leetcode.com/problems/binary-search-tree-to-greater-sum-tree/","Binary search tree to greater sum")</f>
        <v>Binary search tree to greater sum</v>
      </c>
      <c r="B506" s="8" t="s">
        <v>159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13" t="str">
        <f>HYPERLINK("https://leetcode.com/problems/binary-tree-level-order-traversal/","Binary Tree Level Order")</f>
        <v>Binary Tree Level Order</v>
      </c>
      <c r="B507" s="8" t="s">
        <v>160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13" t="s">
        <v>116</v>
      </c>
      <c r="B508" s="8" t="s">
        <v>115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13" t="str">
        <f>HYPERLINK("https://practice.geeksforgeeks.org/problems/image-multiplication/0","image multiplication")</f>
        <v>image multiplication</v>
      </c>
      <c r="B509" s="56" t="s">
        <v>114</v>
      </c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>
      <c r="A510" s="57" t="str">
        <f>HYPERLINK("https://leetcode.com/problems/distribute-coins-in-binary-tree/","Distribute coins in a binary tree")</f>
        <v>Distribute coins in a binary tree</v>
      </c>
      <c r="B510" s="56" t="s">
        <v>117</v>
      </c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>
      <c r="A511" s="13" t="s">
        <v>157</v>
      </c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3" spans="1:26">
      <c r="A513" s="52">
        <v>44054</v>
      </c>
    </row>
    <row r="514" spans="1:26">
      <c r="A514" s="13" t="str">
        <f>HYPERLINK("https://leetcode.com/problems/binary-tree-right-side-view/","right side view")</f>
        <v>right side view</v>
      </c>
      <c r="B514" s="8" t="s">
        <v>154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13" t="str">
        <f>HYPERLINK("https://practice.geeksforgeeks.org/problems/left-view-of-binary-tree/1","Left View")</f>
        <v>Left View</v>
      </c>
      <c r="B515" s="8" t="s">
        <v>153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13" t="str">
        <f>HYPERLINK("https://www.geeksforgeeks.org/print-nodes-in-the-top-view-of-binary-tree-set-3/","Top View")</f>
        <v>Top View</v>
      </c>
      <c r="B516" s="8" t="s">
        <v>152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13" t="str">
        <f>HYPERLINK("https://practice.geeksforgeeks.org/problems/bottom-view-of-binary-tree/1","Bottom View")</f>
        <v>Bottom View</v>
      </c>
      <c r="B517" s="8" t="s">
        <v>151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13" t="str">
        <f>HYPERLINK("https://leetcode.com/problems/vertical-order-traversal-of-a-binary-tree/","Vertical order")</f>
        <v>Vertical order</v>
      </c>
      <c r="B518" s="8" t="s">
        <v>150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13" t="str">
        <f>HYPERLINK("https://www.geeksforgeeks.org/diagonal-traversal-of-binary-tree/","Diagonal Traversal")</f>
        <v>Diagonal Traversal</v>
      </c>
      <c r="B519" s="8" t="s">
        <v>149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13" t="s">
        <v>413</v>
      </c>
      <c r="B520" s="8" t="s">
        <v>148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13" t="str">
        <f>HYPERLINK("https://leetcode.com/problems/delete-node-in-a-bst/","Delete Node in BST")</f>
        <v>Delete Node in BST</v>
      </c>
      <c r="B521" s="56" t="s">
        <v>412</v>
      </c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>
      <c r="A522" s="13" t="str">
        <f>HYPERLINK("https://leetcode.com/problems/binary-tree-cameras/","Binary Tree Cameras")</f>
        <v>Binary Tree Cameras</v>
      </c>
      <c r="B522" s="8" t="s">
        <v>118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5" spans="1:26">
      <c r="A525" s="97">
        <v>44055</v>
      </c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>
      <c r="A526" s="96" t="str">
        <f>HYPERLINK("https://leetcode.com/problems/serialize-and-deserialize-binary-tree/","serialize and deserialise")</f>
        <v>serialize and deserialise</v>
      </c>
      <c r="B526" s="56" t="s">
        <v>411</v>
      </c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>
      <c r="A527" s="13" t="str">
        <f>HYPERLINK("https://leetcode.com/problems/lowest-common-ancestor-of-a-binary-search-tree/","Lowest common ancestor in BST")</f>
        <v>Lowest common ancestor in BST</v>
      </c>
      <c r="B527" s="56" t="s">
        <v>137</v>
      </c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>
      <c r="A528" s="13" t="str">
        <f>HYPERLINK("https://practice.geeksforgeeks.org/problems/lowest-common-ancestor-in-a-binary-tree/1","Lowest common ancestor")</f>
        <v>Lowest common ancestor</v>
      </c>
      <c r="B528" s="56" t="s">
        <v>136</v>
      </c>
      <c r="C528" s="56" t="s">
        <v>135</v>
      </c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>
      <c r="A529" s="13" t="str">
        <f>HYPERLINK("https://www.spoj.com/problems/RMQSQ/","square root decomposition")</f>
        <v>square root decomposition</v>
      </c>
      <c r="B529" s="56" t="s">
        <v>134</v>
      </c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2" spans="1:26">
      <c r="A532" s="52">
        <v>44056</v>
      </c>
    </row>
    <row r="533" spans="1:26">
      <c r="A533" s="13" t="str">
        <f>HYPERLINK("https://leetcode.com/problems/construct-binary-tree-from-preorder-and-inorder-traversal/","Construct from inorder and preorder")</f>
        <v>Construct from inorder and preorder</v>
      </c>
      <c r="B533" s="56" t="s">
        <v>147</v>
      </c>
      <c r="C533" s="8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>
      <c r="A534" s="13" t="str">
        <f>HYPERLINK("https://leetcode.com/problems/construct-binary-tree-from-inorder-and-postorder-traversal/","Construct from inorder and postorder")</f>
        <v>Construct from inorder and postorder</v>
      </c>
      <c r="B534" s="56" t="s">
        <v>146</v>
      </c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>
      <c r="A535" s="13" t="str">
        <f>HYPERLINK("https://www.geeksforgeeks.org/construct-tree-inorder-level-order-traversals/","Inorder and level order")</f>
        <v>Inorder and level order</v>
      </c>
      <c r="B535" s="56" t="s">
        <v>145</v>
      </c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>
      <c r="A536" s="13" t="str">
        <f>HYPERLINK("https://www.geeksforgeeks.org/clone-binary-tree-random-pointers/","clone a binary tree with random pointer")</f>
        <v>clone a binary tree with random pointer</v>
      </c>
      <c r="B536" s="56" t="s">
        <v>143</v>
      </c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>
      <c r="A537" s="13" t="str">
        <f>HYPERLINK("https://www.geeksforgeeks.org/kth-smallest-element-in-bst-using-o1-extra-space/","Kth smallest element of BST")</f>
        <v>Kth smallest element of BST</v>
      </c>
      <c r="B537" s="8" t="s">
        <v>144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13" t="str">
        <f>HYPERLINK("https://leetcode.com/problems/flatten-binary-tree-to-linked-list/","Flatten binary tree to linked list")</f>
        <v>Flatten binary tree to linked list</v>
      </c>
      <c r="B538" s="8" t="s">
        <v>133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1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94">
        <v>44059</v>
      </c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57" t="str">
        <f>HYPERLINK("https://www.geeksforgeeks.org/convert-a-binary-tree-to-a-circular-doubly-link-list/","Convert a binary tree to circular doubly linked list")</f>
        <v>Convert a binary tree to circular doubly linked list</v>
      </c>
      <c r="B541" s="8" t="s">
        <v>132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13" t="str">
        <f>HYPERLINK("https://www.geeksforgeeks.org/in-place-conversion-of-sorted-dll-to-balanced-bst/","Conversion of sorted DLL to BST")</f>
        <v>Conversion of sorted DLL to BST</v>
      </c>
      <c r="B542" s="8" t="s">
        <v>131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13" t="str">
        <f>HYPERLINK("https://www.geeksforgeeks.org/merge-two-balanced-binary-search-trees/","Merge Two BST")</f>
        <v>Merge Two BST</v>
      </c>
      <c r="B543" s="8" t="s">
        <v>130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13" t="s">
        <v>157</v>
      </c>
      <c r="B544" s="8" t="s">
        <v>157</v>
      </c>
    </row>
    <row r="545" spans="1:2">
      <c r="A545" s="13" t="s">
        <v>129</v>
      </c>
      <c r="B545" s="8" t="s">
        <v>128</v>
      </c>
    </row>
    <row r="546" spans="1:2">
      <c r="A546" s="13" t="s">
        <v>124</v>
      </c>
      <c r="B546" s="8" t="s">
        <v>123</v>
      </c>
    </row>
    <row r="547" spans="1:2">
      <c r="A547" s="13" t="s">
        <v>122</v>
      </c>
      <c r="B547" s="8" t="s">
        <v>121</v>
      </c>
    </row>
    <row r="548" spans="1:2">
      <c r="A548" s="13" t="s">
        <v>120</v>
      </c>
      <c r="B548" s="8" t="s">
        <v>410</v>
      </c>
    </row>
    <row r="549" spans="1:2">
      <c r="A549" s="13"/>
      <c r="B549" s="8"/>
    </row>
    <row r="550" spans="1:2">
      <c r="A550" s="94">
        <v>44061</v>
      </c>
      <c r="B550" s="8"/>
    </row>
    <row r="551" spans="1:2">
      <c r="A551" s="13" t="s">
        <v>141</v>
      </c>
      <c r="B551" s="8" t="s">
        <v>140</v>
      </c>
    </row>
    <row r="552" spans="1:2">
      <c r="A552" s="13" t="s">
        <v>139</v>
      </c>
      <c r="B552" s="8" t="s">
        <v>139</v>
      </c>
    </row>
    <row r="553" spans="1:2">
      <c r="A553" s="13" t="s">
        <v>409</v>
      </c>
      <c r="B553" s="8" t="s">
        <v>408</v>
      </c>
    </row>
    <row r="554" spans="1:2">
      <c r="A554" s="13" t="s">
        <v>158</v>
      </c>
      <c r="B554" s="8" t="s">
        <v>158</v>
      </c>
    </row>
    <row r="555" spans="1:2">
      <c r="A555" s="13" t="s">
        <v>138</v>
      </c>
      <c r="B555" s="8" t="s">
        <v>138</v>
      </c>
    </row>
    <row r="556" spans="1:2">
      <c r="A556" s="13" t="s">
        <v>127</v>
      </c>
      <c r="B556" s="8" t="s">
        <v>126</v>
      </c>
    </row>
    <row r="557" spans="1:2">
      <c r="A557" s="13" t="s">
        <v>407</v>
      </c>
      <c r="B557" s="8" t="s">
        <v>406</v>
      </c>
    </row>
    <row r="558" spans="1:2">
      <c r="A558" s="13" t="s">
        <v>156</v>
      </c>
      <c r="B558" s="8" t="s">
        <v>155</v>
      </c>
    </row>
    <row r="561" spans="1:26">
      <c r="A561" s="52">
        <v>44063</v>
      </c>
    </row>
    <row r="562" spans="1:26">
      <c r="A562" s="13" t="s">
        <v>405</v>
      </c>
      <c r="B562" s="8" t="s">
        <v>405</v>
      </c>
    </row>
    <row r="563" spans="1:26">
      <c r="A563" s="8" t="s">
        <v>125</v>
      </c>
    </row>
    <row r="564" spans="1:26">
      <c r="A564" s="8" t="s">
        <v>111</v>
      </c>
    </row>
    <row r="567" spans="1:26">
      <c r="A567" s="52">
        <v>44064</v>
      </c>
    </row>
    <row r="568" spans="1:26">
      <c r="A568" s="51" t="s">
        <v>110</v>
      </c>
      <c r="B568" s="39" t="s">
        <v>109</v>
      </c>
      <c r="C568" s="41"/>
      <c r="D568" s="41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>
      <c r="A569" s="53" t="str">
        <f>HYPERLINK("https://leetcode.com/problems/is-graph-bipartite/","Bipartite graph")</f>
        <v>Bipartite graph</v>
      </c>
      <c r="B569" s="56" t="s">
        <v>108</v>
      </c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>
      <c r="A570" s="53" t="str">
        <f>HYPERLINK("https://leetcode.com/problems/bus-routes/","Bus routes")</f>
        <v>Bus routes</v>
      </c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>
      <c r="A571" s="51" t="str">
        <f>HYPERLINK("https://practice.geeksforgeeks.org/problems/depth-first-traversal-for-a-graph/1","DFS")</f>
        <v>DFS</v>
      </c>
      <c r="B571" s="7" t="s">
        <v>46</v>
      </c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>
      <c r="A572" s="53" t="str">
        <f>HYPERLINK("https://www.spoj.com/problems/MST/","Prim's Algo")</f>
        <v>Prim's Algo</v>
      </c>
      <c r="B572" s="56" t="s">
        <v>107</v>
      </c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>
      <c r="A573" s="53" t="str">
        <f>HYPERLINK("https://www.geeksforgeeks.org/dijkstras-shortest-path-algorithm-greedy-algo-7/","Dijkstra algo")</f>
        <v>Dijkstra algo</v>
      </c>
      <c r="B573" s="56" t="s">
        <v>106</v>
      </c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>
      <c r="A574" s="38" t="str">
        <f>HYPERLINK("https://www.codechef.com/problems/REVERSE","chef and reversing")</f>
        <v>chef and reversing</v>
      </c>
      <c r="B574" s="41" t="s">
        <v>105</v>
      </c>
      <c r="C574" s="41"/>
      <c r="D574" s="41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>
      <c r="A575" s="20"/>
      <c r="B575" s="20"/>
      <c r="C575" s="20"/>
      <c r="D575" s="20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20"/>
      <c r="B576" s="20"/>
      <c r="C576" s="20"/>
      <c r="D576" s="20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93">
        <v>44066</v>
      </c>
      <c r="B577" s="20"/>
      <c r="C577" s="20"/>
      <c r="D577" s="20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21" t="s">
        <v>102</v>
      </c>
      <c r="B578" s="20" t="s">
        <v>101</v>
      </c>
      <c r="C578" s="20"/>
      <c r="D578" s="20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21" t="s">
        <v>104</v>
      </c>
      <c r="B579" s="20" t="s">
        <v>103</v>
      </c>
      <c r="C579" s="20"/>
      <c r="D579" s="20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50" t="str">
        <f>HYPERLINK("https://leetcode.com/problems/evaluate-division/","evaluate division")</f>
        <v>evaluate division</v>
      </c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8" t="str">
        <f>HYPERLINK("https://www.geeksforgeeks.org/topological-sorting/","topological sorting")</f>
        <v>topological sorting</v>
      </c>
      <c r="B581" s="20" t="s">
        <v>56</v>
      </c>
      <c r="C581" s="20"/>
      <c r="D581" s="20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38" t="str">
        <f>HYPERLINK("https://www.geeksforgeeks.org/topological-sorting-indegree-based-solution/","Kahn's algo")</f>
        <v>Kahn's algo</v>
      </c>
      <c r="B582" s="20" t="s">
        <v>89</v>
      </c>
      <c r="C582" s="20"/>
      <c r="D582" s="20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38" t="str">
        <f>HYPERLINK("https://leetcode.com/problems/course-schedule-ii/","course schedule 2")</f>
        <v>course schedule 2</v>
      </c>
      <c r="B583" s="20" t="s">
        <v>88</v>
      </c>
      <c r="C583" s="20"/>
      <c r="D583" s="20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28" t="s">
        <v>97</v>
      </c>
      <c r="B584" s="39" t="s">
        <v>96</v>
      </c>
      <c r="C584" s="20"/>
      <c r="D584" s="20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28" t="str">
        <f>HYPERLINK("https://leetcode.com/problems/01-matrix/","0-1 matrix")</f>
        <v>0-1 matrix</v>
      </c>
      <c r="B585" s="39" t="s">
        <v>95</v>
      </c>
      <c r="C585" s="39"/>
      <c r="D585" s="20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28" t="s">
        <v>100</v>
      </c>
      <c r="B586" s="20"/>
      <c r="C586" s="20"/>
      <c r="D586" s="20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28" t="s">
        <v>99</v>
      </c>
      <c r="B587" s="39" t="s">
        <v>98</v>
      </c>
      <c r="C587" s="20"/>
      <c r="D587" s="20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90" spans="1:26">
      <c r="A590" s="95">
        <v>44067</v>
      </c>
      <c r="B590" s="20"/>
      <c r="C590" s="20"/>
      <c r="D590" s="20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28" t="s">
        <v>404</v>
      </c>
      <c r="B591" s="20" t="s">
        <v>403</v>
      </c>
      <c r="C591" s="20"/>
      <c r="D591" s="20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28" t="s">
        <v>16</v>
      </c>
      <c r="B592" s="20" t="s">
        <v>17</v>
      </c>
      <c r="C592" s="20"/>
      <c r="D592" s="20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21" t="s">
        <v>402</v>
      </c>
      <c r="B593" s="20"/>
      <c r="C593" s="20"/>
      <c r="D593" s="20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38" t="str">
        <f>HYPERLINK("https://www.geeksforgeeks.org/bellman-ford-algorithm-dp-23/","bellman ford")</f>
        <v>bellman ford</v>
      </c>
      <c r="B594" s="20" t="s">
        <v>62</v>
      </c>
      <c r="C594" s="20"/>
      <c r="D594" s="20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28" t="s">
        <v>92</v>
      </c>
      <c r="B595" s="20" t="s">
        <v>91</v>
      </c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8"/>
      <c r="X595" s="8"/>
      <c r="Y595" s="8"/>
      <c r="Z595" s="8"/>
    </row>
    <row r="596" spans="1:26">
      <c r="A596" s="28" t="s">
        <v>90</v>
      </c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8"/>
      <c r="X596" s="8"/>
      <c r="Y596" s="8"/>
      <c r="Z596" s="8"/>
    </row>
    <row r="597" spans="1:26">
      <c r="A597" s="28" t="s">
        <v>94</v>
      </c>
      <c r="B597" s="20" t="s">
        <v>93</v>
      </c>
      <c r="C597" s="20"/>
      <c r="D597" s="20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5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5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94">
        <v>44070</v>
      </c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 t="s">
        <v>87</v>
      </c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6" t="s">
        <v>86</v>
      </c>
      <c r="B602" s="20"/>
      <c r="C602" s="20"/>
      <c r="D602" s="20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13" t="s">
        <v>81</v>
      </c>
      <c r="B603" s="39" t="s">
        <v>80</v>
      </c>
      <c r="C603" s="39"/>
      <c r="D603" s="39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2" t="s">
        <v>79</v>
      </c>
      <c r="B604" s="39" t="s">
        <v>78</v>
      </c>
      <c r="C604" s="20"/>
      <c r="D604" s="20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13" t="s">
        <v>85</v>
      </c>
      <c r="B605" s="39" t="s">
        <v>84</v>
      </c>
      <c r="C605" s="20"/>
      <c r="D605" s="20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7" spans="1:26">
      <c r="A607" s="52">
        <v>44071</v>
      </c>
    </row>
    <row r="608" spans="1:26">
      <c r="A608" s="35" t="s">
        <v>83</v>
      </c>
      <c r="B608" s="29" t="s">
        <v>82</v>
      </c>
      <c r="C608" s="14"/>
      <c r="D608" s="14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35" t="str">
        <f>HYPERLINK("https://www.geeksforgeeks.org/kruskals-minimum-spanning-tree-algorithm-greedy-algo-2/","Kruskal's algo")</f>
        <v>Kruskal's algo</v>
      </c>
      <c r="B609" s="29" t="s">
        <v>71</v>
      </c>
      <c r="C609" s="14"/>
      <c r="D609" s="14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16" t="s">
        <v>61</v>
      </c>
      <c r="B610" s="29" t="s">
        <v>60</v>
      </c>
      <c r="C610" s="29"/>
      <c r="D610" s="14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16" t="s">
        <v>75</v>
      </c>
      <c r="B611" s="29" t="s">
        <v>74</v>
      </c>
      <c r="C611" s="14"/>
      <c r="D611" s="14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16" t="s">
        <v>73</v>
      </c>
      <c r="B612" s="29" t="s">
        <v>72</v>
      </c>
      <c r="C612" s="14"/>
      <c r="D612" s="14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32" t="s">
        <v>70</v>
      </c>
      <c r="B613" s="29" t="s">
        <v>69</v>
      </c>
      <c r="C613" s="14"/>
      <c r="D613" s="14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16" t="str">
        <f>HYPERLINK("https://leetcode.com/problems/redundant-connection-ii/","Redundant connection 2")</f>
        <v>Redundant connection 2</v>
      </c>
      <c r="B614" s="29" t="s">
        <v>68</v>
      </c>
      <c r="C614" s="14"/>
      <c r="D614" s="14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8" spans="1:26">
      <c r="A618" s="93">
        <v>44073</v>
      </c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8"/>
      <c r="X618" s="8"/>
      <c r="Y618" s="8"/>
      <c r="Z618" s="8"/>
    </row>
    <row r="619" spans="1:26">
      <c r="A619" s="28" t="s">
        <v>59</v>
      </c>
      <c r="B619" s="39" t="s">
        <v>58</v>
      </c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8"/>
      <c r="X619" s="8"/>
      <c r="Y619" s="8"/>
      <c r="Z619" s="8"/>
    </row>
    <row r="620" spans="1:26">
      <c r="A620" s="21" t="str">
        <f>HYPERLINK("https://leetcode.com/problems/sort-items-by-groups-respecting-dependencies/","Sort item by group accord to dependencies")</f>
        <v>Sort item by group accord to dependencies</v>
      </c>
      <c r="B620" s="20" t="s">
        <v>57</v>
      </c>
      <c r="C620" s="20" t="s">
        <v>56</v>
      </c>
      <c r="D620" s="20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28" t="str">
        <f>HYPERLINK("https://www.geeksforgeeks.org/articulation-points-or-cut-vertices-in-a-graph/","Articulation point")</f>
        <v>Articulation point</v>
      </c>
      <c r="B621" s="39" t="s">
        <v>67</v>
      </c>
      <c r="C621" s="20"/>
      <c r="D621" s="20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2" t="s">
        <v>66</v>
      </c>
      <c r="B622" s="41" t="s">
        <v>65</v>
      </c>
      <c r="C622" s="41"/>
      <c r="D622" s="41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28" t="s">
        <v>64</v>
      </c>
      <c r="B623" s="39" t="s">
        <v>63</v>
      </c>
      <c r="C623" s="20"/>
      <c r="D623" s="20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28" t="s">
        <v>11</v>
      </c>
      <c r="B624" s="20"/>
      <c r="C624" s="20"/>
      <c r="D624" s="20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92" t="str">
        <f>HYPERLINK("https://leetcode.com/problems/as-far-from-land-as-possible/","As far from land as possible")</f>
        <v>As far from land as possible</v>
      </c>
      <c r="B625" s="91" t="s">
        <v>55</v>
      </c>
      <c r="C625" s="90"/>
      <c r="D625" s="90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8"/>
      <c r="X625" s="8"/>
      <c r="Y625" s="8"/>
      <c r="Z625" s="8"/>
    </row>
    <row r="626" spans="1:26">
      <c r="A626" s="38" t="str">
        <f>HYPERLINK("https://leetcode.com/problems/shortest-bridge/","Shortest bridge")</f>
        <v>Shortest bridge</v>
      </c>
      <c r="B626" s="20"/>
      <c r="C626" s="20"/>
      <c r="D626" s="20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8"/>
      <c r="X627" s="8"/>
      <c r="Y627" s="8"/>
      <c r="Z627" s="8"/>
    </row>
    <row r="628" spans="1:26">
      <c r="A628" s="88">
        <v>44074</v>
      </c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8"/>
      <c r="X628" s="8"/>
      <c r="Y628" s="8"/>
      <c r="Z628" s="8"/>
    </row>
    <row r="629" spans="1:26">
      <c r="A629" s="42" t="s">
        <v>54</v>
      </c>
      <c r="B629" s="39" t="s">
        <v>53</v>
      </c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8"/>
      <c r="X629" s="8"/>
      <c r="Y629" s="8"/>
      <c r="Z629" s="8"/>
    </row>
    <row r="630" spans="1:26">
      <c r="A630" s="34" t="s">
        <v>52</v>
      </c>
      <c r="B630" s="39" t="s">
        <v>51</v>
      </c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8"/>
      <c r="X630" s="8"/>
      <c r="Y630" s="8"/>
      <c r="Z630" s="8"/>
    </row>
    <row r="631" spans="1:26">
      <c r="A631" s="28" t="s">
        <v>50</v>
      </c>
      <c r="B631" s="39" t="s">
        <v>49</v>
      </c>
      <c r="C631" s="20"/>
      <c r="D631" s="20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28" t="s">
        <v>14</v>
      </c>
      <c r="B632" s="27" t="s">
        <v>15</v>
      </c>
      <c r="C632" s="27"/>
      <c r="D632" s="2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7" t="s">
        <v>12</v>
      </c>
      <c r="B633" s="86" t="s">
        <v>13</v>
      </c>
      <c r="C633" s="85"/>
      <c r="D633" s="85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8"/>
      <c r="X633" s="8"/>
      <c r="Y633" s="8"/>
      <c r="Z633" s="8"/>
    </row>
    <row r="634" spans="1:26">
      <c r="A634" s="25" t="s">
        <v>19</v>
      </c>
      <c r="B634" s="30"/>
      <c r="C634" s="24"/>
      <c r="D634" s="24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8"/>
      <c r="X634" s="8"/>
      <c r="Y634" s="8"/>
      <c r="Z634" s="8"/>
    </row>
    <row r="635" spans="1:26">
      <c r="A635" s="16" t="s">
        <v>48</v>
      </c>
      <c r="B635" s="29" t="s">
        <v>47</v>
      </c>
      <c r="C635" s="29" t="s">
        <v>46</v>
      </c>
      <c r="D635" s="29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16" t="s">
        <v>77</v>
      </c>
      <c r="B636" s="29" t="s">
        <v>76</v>
      </c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8"/>
      <c r="X636" s="8"/>
      <c r="Y636" s="8"/>
      <c r="Z636" s="8"/>
    </row>
    <row r="639" spans="1:26">
      <c r="A639" s="81">
        <v>44076</v>
      </c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6">
      <c r="A640" s="13" t="str">
        <f>HYPERLINK("https://leetcode.com/problems/rabbits-in-forest/","Rabbits in forest")</f>
        <v>Rabbits in forest</v>
      </c>
      <c r="B640" s="8" t="s">
        <v>40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13" t="str">
        <f>HYPERLINK("https://www.geeksforgeeks.org/maximum-consecutive-ones-or-zeros-in-a-binary-array/","Longest consecutive 1's")</f>
        <v>Longest consecutive 1's</v>
      </c>
      <c r="B641" s="8" t="s">
        <v>39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13" t="str">
        <f>HYPERLINK("https://leetcode.com/problems/subarray-sum-equals-k/","number of subarrays sum exactly k")</f>
        <v>number of subarrays sum exactly k</v>
      </c>
      <c r="B642" s="8" t="s">
        <v>45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13" t="str">
        <f>HYPERLINK("https://www.geeksforgeeks.org/count-sub-arrays-sum-divisible-k/","Subarray sum Divisible by k")</f>
        <v>Subarray sum Divisible by k</v>
      </c>
      <c r="B643" s="8" t="s">
        <v>44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13" t="str">
        <f>HYPERLINK("https://leetcode.com/problems/k-closest-points-to-origin/","K closest point from origin")</f>
        <v>K closest point from origin</v>
      </c>
      <c r="B644" s="8" t="s">
        <v>41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13" t="str">
        <f>HYPERLINK("https://www.geeksforgeeks.org/count-subarrays-equal-number-1s-0s/","subarray with equal number of 0 and 1")</f>
        <v>subarray with equal number of 0 and 1</v>
      </c>
      <c r="B645" s="8" t="s">
        <v>43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13" t="str">
        <f>HYPERLINK("https://www.geeksforgeeks.org/substring-equal-number-0-1-2/","Substring with equal 0 1 and 2")</f>
        <v>Substring with equal 0 1 and 2</v>
      </c>
      <c r="B646" s="8" t="s">
        <v>42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9" spans="1:26">
      <c r="A649" s="84">
        <v>44078</v>
      </c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22" t="str">
        <f>HYPERLINK("https://leetcode.com/problems/minimum-number-of-refueling-stops/","Minimum number of refueling spots")</f>
        <v>Minimum number of refueling spots</v>
      </c>
      <c r="B650" s="8" t="s">
        <v>38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13" t="str">
        <f>HYPERLINK("https://www.geeksforgeeks.org/check-whether-arithmetic-progression-can-formed-given-array/","Check AP sequence")</f>
        <v>Check AP sequence</v>
      </c>
      <c r="B651" s="8" t="s">
        <v>37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13" t="str">
        <f>HYPERLINK("https://practice.geeksforgeeks.org/problems/morning-assembly/0","Morning Assembly")</f>
        <v>Morning Assembly</v>
      </c>
      <c r="B652" s="8" t="s">
        <v>34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22" t="str">
        <f>HYPERLINK("https://leetcode.com/problems/x-of-a-kind-in-a-deck-of-cards/","X of akind in a deck")</f>
        <v>X of akind in a deck</v>
      </c>
      <c r="B653" s="8" t="s">
        <v>36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3" t="str">
        <f>HYPERLINK("https://leetcode.com/problems/brick-wall/","Brick wall")</f>
        <v>Brick wall</v>
      </c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13" t="str">
        <f>HYPERLINK("https://leetcode.com/problems/array-of-doubled-pairs/","Array of doubled Pair")</f>
        <v>Array of doubled Pair</v>
      </c>
      <c r="B655" s="8" t="s">
        <v>35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22" t="str">
        <f>HYPERLINK("https://leetcode.com/problems/isomorphic-strings/","Isomorphic string")</f>
        <v>Isomorphic string</v>
      </c>
      <c r="B656" s="8" t="s">
        <v>31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13" t="str">
        <f>HYPERLINK("https://leetcode.com/problems/longest-consecutive-sequence/","Longest consecutive sequence")</f>
        <v>Longest consecutive sequence</v>
      </c>
      <c r="B657" s="8" t="s">
        <v>33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21" t="str">
        <f>HYPERLINK("https://leetcode.com/problems/bulb-switcher/","bulb switcher")</f>
        <v>bulb switcher</v>
      </c>
      <c r="B658" s="20" t="s">
        <v>32</v>
      </c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8"/>
      <c r="X658" s="8"/>
      <c r="Y658" s="8"/>
      <c r="Z658" s="8"/>
    </row>
    <row r="661" spans="1:26">
      <c r="A661" s="19">
        <v>44080</v>
      </c>
    </row>
    <row r="662" spans="1:26">
      <c r="A662" s="10" t="str">
        <f>HYPERLINK("https://leetcode.com/problems/grid-illumination/","Grid illumination")</f>
        <v>Grid illumination</v>
      </c>
      <c r="B662" s="9" t="s">
        <v>30</v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8"/>
      <c r="X662" s="8"/>
      <c r="Y662" s="8"/>
      <c r="Z662" s="8"/>
    </row>
    <row r="663" spans="1:26">
      <c r="A663" s="18" t="str">
        <f>HYPERLINK("https://www.geeksforgeeks.org/rearrange-characters-string-no-two-adjacent/","rearrange character string such that no two are same")</f>
        <v>rearrange character string such that no two are same</v>
      </c>
      <c r="B663" s="14" t="s">
        <v>29</v>
      </c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8"/>
      <c r="X663" s="8"/>
      <c r="Y663" s="8"/>
      <c r="Z663" s="8"/>
    </row>
    <row r="664" spans="1:26">
      <c r="A664" s="13" t="str">
        <f>HYPERLINK("https://leetcode.com/problems/island-perimeter/","Island perimeter")</f>
        <v>Island perimeter</v>
      </c>
      <c r="B664" s="8" t="s">
        <v>28</v>
      </c>
      <c r="C664" s="9"/>
      <c r="D664" s="9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15" t="str">
        <f>HYPERLINK("https://www.geeksforgeeks.org/length-largest-subarray-contiguous-elements-set-1/","length of largest subarray with continuous element")</f>
        <v>length of largest subarray with continuous element</v>
      </c>
      <c r="B665" s="14" t="s">
        <v>24</v>
      </c>
      <c r="C665" s="14"/>
      <c r="D665" s="14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13" t="str">
        <f>HYPERLINK("https://www.geeksforgeeks.org/length-largest-subarray-contiguous-elements-set-2/","length of largest subarray with cont element 2")</f>
        <v>length of largest subarray with cont element 2</v>
      </c>
      <c r="B666" s="8" t="s">
        <v>23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17" t="str">
        <f>HYPERLINK("https://leetcode.com/problems/trapping-rain-water/","trapping rain water")</f>
        <v>trapping rain water</v>
      </c>
      <c r="B667" s="14" t="s">
        <v>27</v>
      </c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8"/>
      <c r="X667" s="8"/>
      <c r="Y667" s="8"/>
      <c r="Z667" s="8"/>
    </row>
    <row r="668" spans="1:26">
      <c r="A668" s="16" t="s">
        <v>26</v>
      </c>
      <c r="B668" s="14" t="s">
        <v>25</v>
      </c>
      <c r="C668" s="14"/>
      <c r="D668" s="14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12" t="str">
        <f>HYPERLINK("https://www.geeksforgeeks.org/find-smallest-number-whose-digits-multiply-given-number-n/","smallest number whose digit mult to given no.")</f>
        <v>smallest number whose digit mult to given no.</v>
      </c>
      <c r="B669" s="11" t="s">
        <v>22</v>
      </c>
      <c r="C669" s="11"/>
      <c r="D669" s="11"/>
      <c r="E669" s="11"/>
      <c r="F669" s="1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10" t="str">
        <f>HYPERLINK("https://www.geeksforgeeks.org/check-if-frequency-of-all-characters-can-become-same-by-one-removal/","same frequency after one removal")</f>
        <v>same frequency after one removal</v>
      </c>
      <c r="B670" s="9" t="s">
        <v>21</v>
      </c>
      <c r="C670" s="9"/>
      <c r="D670" s="9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2" spans="1:26">
      <c r="A672" s="19">
        <v>44081</v>
      </c>
    </row>
    <row r="673" spans="1:26">
      <c r="A673" s="13" t="str">
        <f>HYPERLINK("https://practice.geeksforgeeks.org/problems/pairs-of-non-coinciding-points/0","Pairs of coinciding points")</f>
        <v>Pairs of coinciding points</v>
      </c>
      <c r="B673" s="20" t="s">
        <v>401</v>
      </c>
      <c r="C673" s="20"/>
      <c r="D673" s="20"/>
      <c r="E673" s="20"/>
      <c r="F673" s="2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13" t="str">
        <f>HYPERLINK("https://www.geeksforgeeks.org/count-pairs-in-array-whose-sum-is-divisible-by-k/","Count Pair whose sum is divisible by k")</f>
        <v>Count Pair whose sum is divisible by k</v>
      </c>
      <c r="B674" s="8" t="s">
        <v>400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21" t="str">
        <f>HYPERLINK("https://leetcode.com/problems/employee-free-time/","Employee Free time")</f>
        <v>Employee Free time</v>
      </c>
      <c r="B675" s="20" t="s">
        <v>399</v>
      </c>
      <c r="C675" s="20"/>
      <c r="D675" s="20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2" t="str">
        <f>HYPERLINK("https://practice.geeksforgeeks.org/problems/a-simple-fraction/0","A simple fraction")</f>
        <v>A simple fraction</v>
      </c>
      <c r="B676" s="20" t="s">
        <v>398</v>
      </c>
      <c r="C676" s="20"/>
      <c r="D676" s="20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13" t="str">
        <f>HYPERLINK("https://leetcode.com/problems/find-all-anagrams-in-a-string/","Find all anagrams in a string")</f>
        <v>Find all anagrams in a string</v>
      </c>
      <c r="B677" s="8" t="s">
        <v>397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13" t="str">
        <f>HYPERLINK("https://www.geeksforgeeks.org/check-anagram-string-palindrome-not/","Anagram Pallindrome")</f>
        <v>Anagram Pallindrome</v>
      </c>
      <c r="B678" s="8" t="s">
        <v>396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22" t="str">
        <f>HYPERLINK("https://leetcode.com/problems/minimum-window-substring/","Find smallest size of string containing all char of other")</f>
        <v>Find smallest size of string containing all char of other</v>
      </c>
      <c r="B679" s="8" t="s">
        <v>395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13" t="str">
        <f>HYPERLINK("https://www.geeksforgeeks.org/smallest-subarray-with-all-occurrences-of-a-most-frequent-element/","smallest subarray with all the occurence of MFE")</f>
        <v>smallest subarray with all the occurence of MFE</v>
      </c>
      <c r="B680" s="8" t="s">
        <v>394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13" t="str">
        <f>HYPERLINK("https://www.geeksforgeeks.org/check-two-strings-k-anagrams-not/","K anagram")</f>
        <v>K anagram</v>
      </c>
      <c r="B681" s="8" t="s">
        <v>393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1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1">
        <v>44084</v>
      </c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2" t="str">
        <f>HYPERLINK("https://leetcode.com/problems/group-anagrams/","Group anagram")</f>
        <v>Group anagram</v>
      </c>
      <c r="B684" s="20" t="s">
        <v>392</v>
      </c>
      <c r="C684" s="20"/>
      <c r="D684" s="20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21" t="str">
        <f>HYPERLINK("https://www.geeksforgeeks.org/length-of-the-longest-substring-without-repeating-characters/","longest substring with unique character")</f>
        <v>longest substring with unique character</v>
      </c>
      <c r="B685" s="20" t="s">
        <v>391</v>
      </c>
      <c r="C685" s="20"/>
      <c r="D685" s="20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21" t="s">
        <v>390</v>
      </c>
      <c r="B686" s="20" t="s">
        <v>390</v>
      </c>
      <c r="C686" s="20"/>
      <c r="D686" s="20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21" t="str">
        <f>HYPERLINK("https://leetcode.com/problems/insert-delete-getrandom-o1/","Insert Delete GetRandom O(1)")</f>
        <v>Insert Delete GetRandom O(1)</v>
      </c>
      <c r="B687" s="20" t="s">
        <v>389</v>
      </c>
      <c r="C687" s="20"/>
      <c r="D687" s="20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21" t="str">
        <f>HYPERLINK("https://leetcode.com/problems/insert-delete-getrandom-o1-duplicates-allowed/","Insert delete get random duplicates allowed")</f>
        <v>Insert delete get random duplicates allowed</v>
      </c>
      <c r="B688" s="20" t="s">
        <v>388</v>
      </c>
      <c r="C688" s="41"/>
      <c r="D688" s="41"/>
      <c r="E688" s="41"/>
      <c r="F688" s="41"/>
      <c r="G688" s="41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>
      <c r="A689" s="13" t="s">
        <v>387</v>
      </c>
      <c r="B689" s="8" t="s">
        <v>386</v>
      </c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>
      <c r="A690" s="13" t="str">
        <f>HYPERLINK("https://leetcode.com/problems/kth-smallest-element-in-a-sorted-matrix/","Kth smallest element in sorted 2d matrix")</f>
        <v>Kth smallest element in sorted 2d matrix</v>
      </c>
      <c r="B690" s="8" t="s">
        <v>385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13" t="str">
        <f>HYPERLINK("https://leetcode.com/problems/k-th-smallest-prime-fraction/","Kth smallest prime fraction")</f>
        <v>Kth smallest prime fraction</v>
      </c>
      <c r="B691" s="8" t="s">
        <v>369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13" t="s">
        <v>384</v>
      </c>
      <c r="B692" s="8" t="s">
        <v>384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1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1">
        <v>44086</v>
      </c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13" t="str">
        <f>HYPERLINK("https://www.geeksforgeeks.org/binary-heap/","Binary heap")</f>
        <v>Binary heap</v>
      </c>
      <c r="B695" s="8" t="s">
        <v>383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13" t="str">
        <f>HYPERLINK("https://www.geeksforgeeks.org/building-heap-from-array/","Build heap from array")</f>
        <v>Build heap from array</v>
      </c>
      <c r="B696" s="8" t="s">
        <v>382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21" t="str">
        <f>HYPERLINK("https://www.geeksforgeeks.org/heap-sort/","Heap sort")</f>
        <v>Heap sort</v>
      </c>
      <c r="B697" s="20" t="s">
        <v>381</v>
      </c>
      <c r="C697" s="20"/>
      <c r="D697" s="20"/>
      <c r="E697" s="20"/>
      <c r="F697" s="20"/>
      <c r="G697" s="20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13" t="s">
        <v>380</v>
      </c>
      <c r="B698" s="8" t="s">
        <v>379</v>
      </c>
    </row>
    <row r="699" spans="1:26">
      <c r="A699" s="13" t="s">
        <v>378</v>
      </c>
      <c r="B699" s="8"/>
    </row>
    <row r="700" spans="1:26">
      <c r="A700" s="80">
        <v>44088</v>
      </c>
      <c r="B700" s="8"/>
    </row>
    <row r="701" spans="1:26">
      <c r="A701" s="8" t="s">
        <v>377</v>
      </c>
    </row>
    <row r="702" spans="1:26">
      <c r="A702" s="21" t="str">
        <f>HYPERLINK("https://leetcode.com/problems/median-of-two-sorted-arrays/","median of two sorted array")</f>
        <v>median of two sorted array</v>
      </c>
      <c r="B702" s="20" t="s">
        <v>376</v>
      </c>
      <c r="C702" s="20"/>
      <c r="D702" s="20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22" t="str">
        <f>HYPERLINK("https://leetcode.com/problems/capacity-to-ship-packages-within-d-days/","capacity to ship within D days")</f>
        <v>capacity to ship within D days</v>
      </c>
      <c r="B703" s="8" t="s">
        <v>375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51" t="str">
        <f>HYPERLINK("https://leetcode.com/problems/split-array-largest-sum/","split array largest sum")</f>
        <v>split array largest sum</v>
      </c>
      <c r="B704" s="7" t="s">
        <v>374</v>
      </c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>
      <c r="A705" s="51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>
      <c r="A706" s="51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>
      <c r="A707" s="80">
        <v>44090</v>
      </c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>
      <c r="A708" s="51" t="str">
        <f>HYPERLINK("https://leetcode.com/problems/koko-eating-bananas/","koko eating bananas")</f>
        <v>koko eating bananas</v>
      </c>
      <c r="B708" s="7" t="s">
        <v>373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51" t="str">
        <f>HYPERLINK("https://leetcode.com/problems/find-the-smallest-divisor-given-a-threshold/","smallest divisor given a threshold")</f>
        <v>smallest divisor given a threshold</v>
      </c>
      <c r="B709" s="7" t="s">
        <v>372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13" t="s">
        <v>371</v>
      </c>
      <c r="B710" s="8" t="s">
        <v>370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13" t="str">
        <f>HYPERLINK("https://leetcode.com/problems/k-th-smallest-prime-fraction/","Kth smallest prime fraction")</f>
        <v>Kth smallest prime fraction</v>
      </c>
      <c r="B711" s="8" t="s">
        <v>369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68" t="str">
        <f>HYPERLINK("https://www.geeksforgeeks.org/counting-sort/","counting sort")</f>
        <v>counting sort</v>
      </c>
      <c r="B712" s="56" t="s">
        <v>368</v>
      </c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>
      <c r="A713" s="68" t="str">
        <f>HYPERLINK("https://www.geeksforgeeks.org/merge-sort/","merge sort")</f>
        <v>merge sort</v>
      </c>
      <c r="B713" s="56" t="s">
        <v>367</v>
      </c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>
      <c r="A714" s="76" t="str">
        <f>HYPERLINK("https://www.geeksforgeeks.org/counting-inversions/","count inversions")</f>
        <v>count inversions</v>
      </c>
      <c r="B714" s="8" t="s">
        <v>366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7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4">
        <v>44101</v>
      </c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13" t="str">
        <f>HYPERLINK("https://leetcode.com/problems/search-in-rotated-sorted-array/","search in rotated sorted array")</f>
        <v>search in rotated sorted array</v>
      </c>
      <c r="B717" s="8" t="s">
        <v>365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13" t="s">
        <v>364</v>
      </c>
    </row>
    <row r="721" spans="1:26">
      <c r="A721" s="19">
        <v>44102</v>
      </c>
    </row>
    <row r="722" spans="1:26">
      <c r="A722" s="50" t="s">
        <v>362</v>
      </c>
      <c r="B722" s="8" t="s">
        <v>363</v>
      </c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>
      <c r="A723" s="50" t="s">
        <v>362</v>
      </c>
      <c r="B723" s="8" t="s">
        <v>361</v>
      </c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>
      <c r="A724" s="50" t="s">
        <v>360</v>
      </c>
      <c r="B724" s="8" t="s">
        <v>359</v>
      </c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>
      <c r="A725" s="76" t="str">
        <f>HYPERLINK("https://leetcode.com/problems/russian-doll-envelopes/","Russian doll envelopes")</f>
        <v>Russian doll envelopes</v>
      </c>
      <c r="B725" s="8" t="s">
        <v>358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13" t="s">
        <v>357</v>
      </c>
      <c r="B726" s="56" t="s">
        <v>356</v>
      </c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>
      <c r="A727" s="50" t="s">
        <v>355</v>
      </c>
      <c r="B727" s="8" t="s">
        <v>354</v>
      </c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>
      <c r="A728" s="50" t="str">
        <f>HYPERLINK("https://www.geeksforgeeks.org/maximum-sum-alternating-subsequence-sum/","max sum alternating subsequence")</f>
        <v>max sum alternating subsequence</v>
      </c>
      <c r="B728" s="56" t="s">
        <v>353</v>
      </c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>
      <c r="A729" s="13" t="s">
        <v>352</v>
      </c>
      <c r="B729" s="8" t="s">
        <v>351</v>
      </c>
    </row>
    <row r="732" spans="1:26">
      <c r="A732" s="19">
        <v>44105</v>
      </c>
    </row>
    <row r="733" spans="1:26">
      <c r="A733" s="76" t="str">
        <f>HYPERLINK("https://leetcode.com/problems/best-time-to-buy-and-sell-stock/","best time to buy and sell stock")</f>
        <v>best time to buy and sell stock</v>
      </c>
      <c r="B733" s="56" t="s">
        <v>350</v>
      </c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>
      <c r="A734" s="76" t="str">
        <f>HYPERLINK("https://leetcode.com/problems/best-time-to-buy-and-sell-stock-ii/","best time to buy and sell 2")</f>
        <v>best time to buy and sell 2</v>
      </c>
      <c r="B734" s="56" t="s">
        <v>349</v>
      </c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>
      <c r="A735" s="76" t="str">
        <f>HYPERLINK("https://leetcode.com/problems/best-time-to-buy-and-sell-stock-with-cooldown/","best time to buy and sell with cool down")</f>
        <v>best time to buy and sell with cool down</v>
      </c>
      <c r="B735" s="8" t="s">
        <v>348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76" t="str">
        <f>HYPERLINK("https://leetcode.com/problems/best-time-to-buy-and-sell-stock-with-transaction-fee/","buy and sell with transaction time")</f>
        <v>buy and sell with transaction time</v>
      </c>
      <c r="B736" s="8" t="s">
        <v>347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76" t="str">
        <f>HYPERLINK("https://leetcode.com/problems/best-time-to-buy-and-sell-stock-iii/","best time to buy and sell 3")</f>
        <v>best time to buy and sell 3</v>
      </c>
      <c r="B737" s="56" t="s">
        <v>346</v>
      </c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>
      <c r="A738" s="76" t="str">
        <f>HYPERLINK("https://leetcode.com/problems/best-time-to-buy-and-sell-stock-iv/","best time to but and sell 4")</f>
        <v>best time to but and sell 4</v>
      </c>
      <c r="B738" s="8" t="s">
        <v>345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7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79">
        <v>44107</v>
      </c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22" t="s">
        <v>344</v>
      </c>
      <c r="B741" s="56" t="s">
        <v>344</v>
      </c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>
      <c r="A742" s="22" t="s">
        <v>343</v>
      </c>
      <c r="B742" s="56" t="s">
        <v>343</v>
      </c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>
      <c r="A743" s="13" t="s">
        <v>342</v>
      </c>
      <c r="B743" s="56" t="s">
        <v>342</v>
      </c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>
      <c r="A744" s="13" t="s">
        <v>341</v>
      </c>
      <c r="B744" s="8" t="s">
        <v>340</v>
      </c>
    </row>
    <row r="745" spans="1:26">
      <c r="A745" s="13" t="s">
        <v>339</v>
      </c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>
      <c r="A746" s="13" t="s">
        <v>338</v>
      </c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>
      <c r="A747" s="13" t="s">
        <v>337</v>
      </c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>
      <c r="A748" s="68" t="s">
        <v>336</v>
      </c>
      <c r="B748" s="56" t="s">
        <v>335</v>
      </c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>
      <c r="A749" s="53" t="s">
        <v>334</v>
      </c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>
      <c r="A750" s="68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>
      <c r="A751" s="77">
        <v>44109</v>
      </c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>
      <c r="A752" s="53" t="s">
        <v>333</v>
      </c>
      <c r="B752" s="56" t="s">
        <v>333</v>
      </c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>
      <c r="A753" s="68" t="s">
        <v>332</v>
      </c>
      <c r="B753" s="56" t="s">
        <v>332</v>
      </c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>
      <c r="A754" s="53" t="str">
        <f>HYPERLINK("https://leetcode.com/problems/burst-balloons/","burst balloons")</f>
        <v>burst balloons</v>
      </c>
      <c r="B754" s="56" t="s">
        <v>331</v>
      </c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>
      <c r="A755" s="68" t="s">
        <v>330</v>
      </c>
      <c r="B755" s="56" t="s">
        <v>330</v>
      </c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>
      <c r="A756" s="68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>
      <c r="A757" s="77">
        <v>44111</v>
      </c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>
      <c r="A758" s="53" t="s">
        <v>329</v>
      </c>
      <c r="B758" s="56" t="s">
        <v>328</v>
      </c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>
      <c r="A759" s="53" t="str">
        <f>HYPERLINK("https://leetcode.com/problems/minimum-score-triangulation-of-polygon/","Minimum score triangulation")</f>
        <v>Minimum score triangulation</v>
      </c>
      <c r="B759" s="56" t="s">
        <v>327</v>
      </c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>
      <c r="A760" s="53" t="s">
        <v>326</v>
      </c>
      <c r="B760" s="56" t="s">
        <v>325</v>
      </c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>
      <c r="A761" s="72" t="str">
        <f>HYPERLINK("https://www.geeksforgeeks.org/ugly-numbers/","Ugly number")</f>
        <v>Ugly number</v>
      </c>
      <c r="B761" s="56" t="s">
        <v>324</v>
      </c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>
      <c r="A762" s="78" t="str">
        <f>HYPERLINK("https://www.geeksforgeeks.org/super-ugly-number-number-whose-prime-factors-given-set/","Super ugly number")</f>
        <v>Super ugly number</v>
      </c>
      <c r="B762" s="56" t="s">
        <v>323</v>
      </c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>
      <c r="A763" s="53" t="s">
        <v>322</v>
      </c>
      <c r="B763" s="56" t="s">
        <v>321</v>
      </c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>
      <c r="A764" s="68" t="s">
        <v>320</v>
      </c>
      <c r="B764" s="56" t="s">
        <v>320</v>
      </c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>
      <c r="A765" s="68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>
      <c r="A766" s="77">
        <v>44113</v>
      </c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>
      <c r="A767" s="68" t="s">
        <v>319</v>
      </c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>
      <c r="A768" s="68" t="s">
        <v>318</v>
      </c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>
      <c r="A769" s="68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>
      <c r="A770" s="77">
        <v>44117</v>
      </c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>
      <c r="A771" s="53" t="s">
        <v>317</v>
      </c>
      <c r="B771" s="56" t="s">
        <v>316</v>
      </c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>
      <c r="A772" s="53" t="str">
        <f>HYPERLINK("https://www.geeksforgeeks.org/number-subsequences-form-ai-bj-ck/","No. of sequence of type a^i+b^j+c^k")</f>
        <v>No. of sequence of type a^i+b^j+c^k</v>
      </c>
      <c r="B772" s="56" t="s">
        <v>315</v>
      </c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>
      <c r="A773" s="53" t="str">
        <f>HYPERLINK("https://leetcode.com/problems/frog-jump/","Frog jump")</f>
        <v>Frog jump</v>
      </c>
      <c r="B773" s="56" t="s">
        <v>314</v>
      </c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>
      <c r="A774" s="76" t="s">
        <v>313</v>
      </c>
      <c r="B774" s="8" t="s">
        <v>312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53" t="s">
        <v>311</v>
      </c>
      <c r="B775" s="56" t="s">
        <v>311</v>
      </c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>
      <c r="A776" s="53" t="s">
        <v>310</v>
      </c>
      <c r="B776" s="56" t="s">
        <v>309</v>
      </c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>
      <c r="A777" s="53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>
      <c r="A778" s="75">
        <v>44119</v>
      </c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>
      <c r="A779" s="53" t="s">
        <v>308</v>
      </c>
      <c r="B779" s="56" t="s">
        <v>307</v>
      </c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>
      <c r="A780" s="68" t="s">
        <v>306</v>
      </c>
      <c r="B780" s="56" t="s">
        <v>306</v>
      </c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>
      <c r="A781" s="53" t="s">
        <v>305</v>
      </c>
      <c r="B781" s="56" t="s">
        <v>304</v>
      </c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>
      <c r="A782" s="68" t="str">
        <f>HYPERLINK("https://www.geeksforgeeks.org/count-palindromic-subsequence-given-string/","Count all pallindromic subsequence")</f>
        <v>Count all pallindromic subsequence</v>
      </c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>
      <c r="A783" s="53" t="str">
        <f>HYPERLINK("https://leetcode.com/problems/scramble-string/","Scramble string")</f>
        <v>Scramble string</v>
      </c>
      <c r="B783" s="56" t="s">
        <v>303</v>
      </c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>
      <c r="A784" s="53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>
      <c r="A785" s="74">
        <v>44121</v>
      </c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>
      <c r="A786" s="68" t="str">
        <f>HYPERLINK("https://leetcode.com/problems/count-different-palindromic-subsequences/","Count distinct pallindromic subsequence")</f>
        <v>Count distinct pallindromic subsequence</v>
      </c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>
      <c r="A787" s="13" t="s">
        <v>302</v>
      </c>
    </row>
    <row r="788" spans="1:26">
      <c r="A788" s="53" t="s">
        <v>301</v>
      </c>
      <c r="B788" s="56" t="s">
        <v>300</v>
      </c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>
      <c r="A789" s="53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>
      <c r="A790" s="53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>
      <c r="A791" s="53" t="s">
        <v>299</v>
      </c>
      <c r="B791" s="56" t="s">
        <v>299</v>
      </c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>
      <c r="A792" s="50" t="s">
        <v>298</v>
      </c>
      <c r="B792" s="8" t="s">
        <v>298</v>
      </c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>
      <c r="A793" s="50" t="s">
        <v>297</v>
      </c>
      <c r="B793" s="8" t="s">
        <v>297</v>
      </c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>
      <c r="A794" s="50" t="s">
        <v>296</v>
      </c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7" spans="1:26">
      <c r="A797" s="73" t="s">
        <v>295</v>
      </c>
      <c r="B797" s="41"/>
      <c r="C797" s="41"/>
      <c r="D797" s="41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>
      <c r="A798" s="72" t="str">
        <f>HYPERLINK("https://leetcode.com/problems/domino-and-tromino-tiling/","Domino and tromino tilling")</f>
        <v>Domino and tromino tilling</v>
      </c>
      <c r="B798" s="56" t="s">
        <v>294</v>
      </c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>
      <c r="A799" s="53" t="str">
        <f>HYPERLINK("https://leetcode.com/problems/regular-expression-matching/","Regular expression matching")</f>
        <v>Regular expression matching</v>
      </c>
      <c r="B799" s="56" t="s">
        <v>293</v>
      </c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>
      <c r="A800" s="53" t="str">
        <f>HYPERLINK("https://www.geeksforgeeks.org/maximum-sum-such-that-no-two-elements-are-adjacent/","Max sum with no 2 adjacent element")</f>
        <v>Max sum with no 2 adjacent element</v>
      </c>
      <c r="B800" s="56" t="s">
        <v>286</v>
      </c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>
      <c r="A801" s="53" t="str">
        <f>HYPERLINK("https://leetcode.com/problems/pizza-with-3n-slices/","Pizza with 3n slices")</f>
        <v>Pizza with 3n slices</v>
      </c>
      <c r="B801" s="56" t="s">
        <v>292</v>
      </c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>
      <c r="A802" s="53" t="str">
        <f>HYPERLINK("https://www.geeksforgeeks.org/count-number-of-ways-to-partition-a-set-into-k-subsets/","Partition of sets into k subsets")</f>
        <v>Partition of sets into k subsets</v>
      </c>
      <c r="B802" s="56" t="s">
        <v>291</v>
      </c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>
      <c r="A803" s="53" t="str">
        <f>HYPERLINK("https://www.geeksforgeeks.org/optimal-strategy-for-a-game-dp-31/","Can i win")</f>
        <v>Can i win</v>
      </c>
      <c r="B803" s="56" t="s">
        <v>290</v>
      </c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>
      <c r="A804" s="53" t="str">
        <f>HYPERLINK("https://www.geeksforgeeks.org/probability-knight-remain-chessboard/","Knight probability")</f>
        <v>Knight probability</v>
      </c>
      <c r="B804" s="56" t="s">
        <v>289</v>
      </c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>
      <c r="A805" s="68" t="str">
        <f>HYPERLINK("https://www.geeksforgeeks.org/temple-offerings/","Temple offering")</f>
        <v>Temple offering</v>
      </c>
      <c r="B805" s="56" t="s">
        <v>288</v>
      </c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>
      <c r="A806" s="53" t="str">
        <f>HYPERLINK("https://www.geeksforgeeks.org/find-water-in-a-glass/","Find water in glass")</f>
        <v>Find water in glass</v>
      </c>
      <c r="B806" s="56" t="s">
        <v>287</v>
      </c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>
      <c r="A807" s="53" t="str">
        <f>HYPERLINK("https://leetcode.com/problems/maximum-sum-of-3-non-overlapping-subarrays/","Maximum sum of 3 non overlapping subarrays")</f>
        <v>Maximum sum of 3 non overlapping subarrays</v>
      </c>
      <c r="B807" s="56" t="s">
        <v>286</v>
      </c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>
      <c r="A808" s="53" t="str">
        <f>HYPERLINK("https://www.geeksforgeeks.org/remove-minimum-elements-either-side-2min-max/","Remove min element according to constraint")</f>
        <v>Remove min element according to constraint</v>
      </c>
      <c r="B808" s="56" t="s">
        <v>285</v>
      </c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>
      <c r="A809" s="53" t="str">
        <f>HYPERLINK("https://www.geeksforgeeks.org/find-if-string-is-k-palindrome-or-not/","String is k pallindromic or not")</f>
        <v>String is k pallindromic or not</v>
      </c>
      <c r="B809" s="56" t="s">
        <v>284</v>
      </c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>
      <c r="A810" s="53" t="str">
        <f>HYPERLINK("https://www.geeksforgeeks.org/shortest-uncommon-subsequence/","Shortest uncommon subsequence")</f>
        <v>Shortest uncommon subsequence</v>
      </c>
      <c r="B810" s="56" t="s">
        <v>283</v>
      </c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>
      <c r="A811" s="53" t="str">
        <f>HYPERLINK("https://www.geeksforgeeks.org/minimal-moves-form-string-adding-characters-appending-string/","minimal moves to form a string")</f>
        <v>minimal moves to form a string</v>
      </c>
      <c r="B811" s="56" t="s">
        <v>282</v>
      </c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4" spans="1:26">
      <c r="A814" s="19">
        <v>44123</v>
      </c>
    </row>
    <row r="815" spans="1:26">
      <c r="A815" s="53" t="str">
        <f>HYPERLINK("https://www.codechef.com/problems/FLOW016","Euclidean algorithm")</f>
        <v>Euclidean algorithm</v>
      </c>
      <c r="B815" s="56" t="s">
        <v>281</v>
      </c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>
      <c r="A816" s="71" t="s">
        <v>280</v>
      </c>
      <c r="B816" s="56" t="s">
        <v>279</v>
      </c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>
      <c r="A817" s="53" t="str">
        <f>HYPERLINK("https://www.spoj.com/problems/CEQU/","Linear diaophantine equation")</f>
        <v>Linear diaophantine equation</v>
      </c>
      <c r="B817" s="56" t="s">
        <v>278</v>
      </c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>
      <c r="A818" s="53" t="str">
        <f>HYPERLINK("https://www.geeksforgeeks.org/fermats-little-theorem/","Fermat's little theorem")</f>
        <v>Fermat's little theorem</v>
      </c>
      <c r="B818" s="56" t="s">
        <v>277</v>
      </c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>
      <c r="A819" s="53" t="str">
        <f>HYPERLINK("https://www.codechef.com/JULY18A/problems/NMNMX","No min No max")</f>
        <v>No min No max</v>
      </c>
      <c r="B819" s="56" t="s">
        <v>276</v>
      </c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>
      <c r="A820" s="70" t="s">
        <v>275</v>
      </c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>
      <c r="A821" s="53" t="str">
        <f>HYPERLINK("https://www.spoj.com/problems/DCEPC11B/","Boring factorials")</f>
        <v>Boring factorials</v>
      </c>
      <c r="B821" s="69" t="s">
        <v>274</v>
      </c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>
      <c r="A822" s="68" t="str">
        <f>HYPERLINK("https://www.spoj.com/problems/ETF/","Euler's totient function")</f>
        <v>Euler's totient function</v>
      </c>
      <c r="B822" s="56" t="s">
        <v>273</v>
      </c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>
      <c r="A823" s="56" t="s">
        <v>272</v>
      </c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6" spans="1:26">
      <c r="A826" s="67" t="s">
        <v>271</v>
      </c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>
      <c r="A827" s="53" t="str">
        <f>HYPERLINK("https://www.spoj.com/problems/NAJPF/","KMP")</f>
        <v>KMP</v>
      </c>
      <c r="B827" s="41" t="s">
        <v>270</v>
      </c>
      <c r="C827" s="41"/>
      <c r="D827" s="41"/>
      <c r="E827" s="41"/>
      <c r="F827" s="41"/>
      <c r="G827" s="41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>
      <c r="A828" s="28" t="s">
        <v>269</v>
      </c>
      <c r="B828" s="39" t="s">
        <v>268</v>
      </c>
      <c r="C828" s="41"/>
      <c r="D828" s="41"/>
      <c r="E828" s="41"/>
      <c r="F828" s="41"/>
      <c r="G828" s="41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>
      <c r="A829" s="53" t="str">
        <f>HYPERLINK("https://www.geeksforgeeks.org/z-algorithm-linear-time-pattern-searching-algorithm/","Z algo")</f>
        <v>Z algo</v>
      </c>
      <c r="B829" s="56" t="s">
        <v>267</v>
      </c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>
      <c r="A830" s="53" t="str">
        <f>HYPERLINK("https://www.codechef.com/COOK103B/problems/SECPASS","chef and secret password")</f>
        <v>chef and secret password</v>
      </c>
      <c r="B830" s="56" t="s">
        <v>266</v>
      </c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>
      <c r="A831" s="53" t="str">
        <f>HYPERLINK("https://www.geeksforgeeks.org/manachers-algorithm-linear-time-longest-palindromic-substring-part-1/","Manacher's algo")</f>
        <v>Manacher's algo</v>
      </c>
      <c r="B831" s="56" t="s">
        <v>265</v>
      </c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4" spans="1:26">
      <c r="A834" s="19">
        <v>44127</v>
      </c>
    </row>
    <row r="835" spans="1:26">
      <c r="A835" s="28" t="s">
        <v>264</v>
      </c>
      <c r="B835" s="27" t="s">
        <v>263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17" t="s">
        <v>262</v>
      </c>
      <c r="B836" s="29" t="s">
        <v>261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16" t="str">
        <f>HYPERLINK("https://www.codechef.com/COOK103B/problems/MAXREMOV","Max range query")</f>
        <v>Max range query</v>
      </c>
      <c r="B837" s="29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16" t="s">
        <v>260</v>
      </c>
      <c r="B838" s="29" t="s">
        <v>259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16" t="s">
        <v>258</v>
      </c>
      <c r="B839" s="29" t="s">
        <v>257</v>
      </c>
      <c r="C839" s="9"/>
      <c r="D839" s="9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55" t="s">
        <v>256</v>
      </c>
      <c r="B840" s="29" t="s">
        <v>255</v>
      </c>
      <c r="C840" s="14"/>
      <c r="D840" s="14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2" spans="1:26">
      <c r="A842" s="19">
        <v>44131</v>
      </c>
    </row>
    <row r="843" spans="1:26">
      <c r="A843" s="16" t="s">
        <v>254</v>
      </c>
      <c r="B843" s="29" t="s">
        <v>253</v>
      </c>
      <c r="C843" s="9"/>
      <c r="D843" s="9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53" t="s">
        <v>252</v>
      </c>
      <c r="B844" s="11"/>
      <c r="C844" s="11"/>
      <c r="D844" s="11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17" t="str">
        <f>HYPERLINK("https://leetcode.com/problems/majority-element/","majority element")</f>
        <v>majority element</v>
      </c>
      <c r="B845" s="14" t="s">
        <v>251</v>
      </c>
      <c r="C845" s="66"/>
      <c r="D845" s="14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13" t="str">
        <f>HYPERLINK("https://leetcode.com/problems/majority-element-ii/","majority element 2")</f>
        <v>majority element 2</v>
      </c>
      <c r="B846" s="8" t="s">
        <v>250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10" t="str">
        <f>HYPERLINK("geeksforgeeks.org/given-an-array-of-of-size-n-finds-all-the-elements-that-appear-more-than-nk-times/","majority element general")</f>
        <v>majority element general</v>
      </c>
      <c r="B847" s="9" t="s">
        <v>249</v>
      </c>
      <c r="C847" s="9"/>
      <c r="D847" s="9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36" t="str">
        <f>HYPERLINK("https://leetcode.com/problems/max-chunks-to-make-sorted/","Max chunks to make sorted")</f>
        <v>Max chunks to make sorted</v>
      </c>
      <c r="B848" s="14" t="s">
        <v>248</v>
      </c>
      <c r="C848" s="14"/>
      <c r="D848" s="14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35" t="s">
        <v>247</v>
      </c>
      <c r="B849" s="29" t="s">
        <v>246</v>
      </c>
      <c r="C849" s="14"/>
      <c r="D849" s="14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16" t="str">
        <f>HYPERLINK("https://leetcode.com/problems/maximum-product-of-three-numbers/","max product of 3 numbers")</f>
        <v>max product of 3 numbers</v>
      </c>
      <c r="B850" s="29" t="s">
        <v>245</v>
      </c>
      <c r="C850" s="14"/>
      <c r="D850" s="14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51" t="str">
        <f>HYPERLINK("https://leetcode.com/problems/largest-number-at-least-twice-of-others/","largest number atleast twice of others")</f>
        <v>largest number atleast twice of others</v>
      </c>
      <c r="B851" s="7" t="s">
        <v>244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16" t="s">
        <v>243</v>
      </c>
      <c r="B852" s="29" t="s">
        <v>242</v>
      </c>
      <c r="C852" s="14"/>
      <c r="D852" s="14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4" spans="1:26">
      <c r="A854" s="19">
        <v>44133</v>
      </c>
    </row>
    <row r="855" spans="1:26">
      <c r="A855" s="51" t="str">
        <f>HYPERLINK("https://leetcode.com/problems/maximum-subarray/","maximum subarray")</f>
        <v>maximum subarray</v>
      </c>
      <c r="B855" s="39" t="s">
        <v>241</v>
      </c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>
      <c r="A856" s="28" t="str">
        <f>HYPERLINK("https://www.codechef.com/JAN18/problems/KCON","K-CON")</f>
        <v>K-CON</v>
      </c>
      <c r="B856" s="39" t="s">
        <v>240</v>
      </c>
      <c r="C856" s="41"/>
      <c r="D856" s="41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>
      <c r="A857" s="28" t="str">
        <f>HYPERLINK("https://www.geeksforgeeks.org/segregate-0s-and-1s-in-an-array-by-traversing-array-once/","Segregate 0 and 1")</f>
        <v>Segregate 0 and 1</v>
      </c>
      <c r="B857" s="39" t="s">
        <v>239</v>
      </c>
      <c r="C857" s="41"/>
      <c r="D857" s="41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>
      <c r="A858" s="21" t="s">
        <v>238</v>
      </c>
      <c r="B858" s="39" t="s">
        <v>237</v>
      </c>
      <c r="C858" s="41"/>
      <c r="D858" s="41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>
      <c r="A859" s="42" t="s">
        <v>236</v>
      </c>
      <c r="B859" s="39" t="s">
        <v>235</v>
      </c>
      <c r="C859" s="41"/>
      <c r="D859" s="41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>
      <c r="A860" s="13" t="str">
        <f>HYPERLINK("https://leetcode.com/problems/best-meeting-point/","best meeting points")</f>
        <v>best meeting points</v>
      </c>
      <c r="B860" s="56" t="s">
        <v>234</v>
      </c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>
      <c r="A861" s="42" t="str">
        <f>HYPERLINK("https://leetcode.com/problems/number-of-subarrays-with-bounded-maximum/","number of subarrays with bounded maximum")</f>
        <v>number of subarrays with bounded maximum</v>
      </c>
      <c r="B861" s="39" t="s">
        <v>233</v>
      </c>
      <c r="C861" s="41"/>
      <c r="D861" s="41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>
      <c r="A862" s="65" t="s">
        <v>232</v>
      </c>
      <c r="B862" s="39"/>
      <c r="C862" s="63"/>
      <c r="D862" s="63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>
      <c r="A863" s="65"/>
      <c r="B863" s="39"/>
      <c r="C863" s="63"/>
      <c r="D863" s="63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>
      <c r="A864" s="64">
        <v>44135</v>
      </c>
      <c r="B864" s="39"/>
      <c r="C864" s="63"/>
      <c r="D864" s="63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>
      <c r="A865" s="28" t="s">
        <v>231</v>
      </c>
      <c r="B865" s="39" t="s">
        <v>230</v>
      </c>
      <c r="C865" s="41"/>
      <c r="D865" s="41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>
      <c r="A866" s="51" t="str">
        <f>HYPERLINK("https://www.geeksforgeeks.org/sieve-of-eratosthenes/","Sieve of Eratosthenes")</f>
        <v>Sieve of Eratosthenes</v>
      </c>
      <c r="B866" s="39" t="s">
        <v>229</v>
      </c>
      <c r="C866" s="41"/>
      <c r="D866" s="41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>
      <c r="A867" s="28" t="str">
        <f>HYPERLINK("https://www.spoj.com/problems/PRIME1/cstart=10","Segmented sieve")</f>
        <v>Segmented sieve</v>
      </c>
      <c r="B867" s="39" t="s">
        <v>228</v>
      </c>
      <c r="C867" s="41"/>
      <c r="D867" s="41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>
      <c r="A868" s="51" t="s">
        <v>227</v>
      </c>
      <c r="B868" s="39" t="s">
        <v>226</v>
      </c>
      <c r="C868" s="41"/>
      <c r="D868" s="41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>
      <c r="A869" s="51" t="str">
        <f>HYPERLINK("https://leetcode.com/problems/partition-labels/","partition labels")</f>
        <v>partition labels</v>
      </c>
      <c r="B869" s="7" t="s">
        <v>225</v>
      </c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>
      <c r="A870" s="28" t="str">
        <f>HYPERLINK("https://www.geeksforgeeks.org/given-an-array-a-and-a-number-x-check-for-pair-in-a-with-sum-as-x/","Two Sum")</f>
        <v>Two Sum</v>
      </c>
      <c r="B870" s="39" t="s">
        <v>224</v>
      </c>
      <c r="C870" s="41"/>
      <c r="D870" s="41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>
      <c r="A871" s="28" t="str">
        <f>HYPERLINK("https://www.geeksforgeeks.org/find-a-pair-with-the-given-difference/","Two Difference")</f>
        <v>Two Difference</v>
      </c>
      <c r="B871" s="39" t="s">
        <v>223</v>
      </c>
      <c r="C871" s="41"/>
      <c r="D871" s="41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>
      <c r="A872" s="28" t="s">
        <v>222</v>
      </c>
      <c r="B872" s="39" t="s">
        <v>221</v>
      </c>
      <c r="C872" s="41"/>
      <c r="D872" s="41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>
      <c r="A873" s="51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>
      <c r="A874" s="58">
        <v>44137</v>
      </c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>
      <c r="A875" s="51" t="str">
        <f>HYPERLINK("https://www.geeksforgeeks.org/minimum-number-platforms-required-railwaybus-station/","Min No. of Platform")</f>
        <v>Min No. of Platform</v>
      </c>
      <c r="B875" s="39" t="s">
        <v>220</v>
      </c>
      <c r="C875" s="41"/>
      <c r="D875" s="41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>
      <c r="A876" s="51" t="str">
        <f>HYPERLINK("https://leetcode.com/problems/minimum-domino-rotations-for-equal-row/","minimum domino rotation for equal row")</f>
        <v>minimum domino rotation for equal row</v>
      </c>
      <c r="B876" s="7" t="s">
        <v>219</v>
      </c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>
      <c r="A877" s="13" t="str">
        <f>HYPERLINK("https://leetcode.com/problems/consecutive-numbers-sum/","consecutive number sum")</f>
        <v>consecutive number sum</v>
      </c>
      <c r="B877" s="56" t="s">
        <v>218</v>
      </c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>
      <c r="A878" s="21" t="s">
        <v>217</v>
      </c>
      <c r="B878" s="39" t="s">
        <v>217</v>
      </c>
      <c r="C878" s="62" t="s">
        <v>216</v>
      </c>
      <c r="D878" s="41"/>
      <c r="E878" s="41"/>
      <c r="F878" s="41"/>
      <c r="G878" s="41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>
      <c r="A879" s="13" t="str">
        <f>HYPERLINK("https://leetcode.com/problems/rotate-image/","rotate image")</f>
        <v>rotate image</v>
      </c>
      <c r="B879" s="8" t="s">
        <v>215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51" t="str">
        <f>HYPERLINK("https://leetcode.com/problems/multiply-strings/","multiply strings")</f>
        <v>multiply strings</v>
      </c>
      <c r="B880" s="7" t="s">
        <v>214</v>
      </c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>
      <c r="A881" s="13" t="str">
        <f>HYPERLINK("https://leetcode.com/problems/reverse-vowels-of-a-string/","Reverse vowels of a string")</f>
        <v>Reverse vowels of a string</v>
      </c>
      <c r="B881" s="8" t="s">
        <v>213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16" t="str">
        <f>HYPERLINK("https://www.geeksforgeeks.org/find-the-number-of-jumps-to-reach-x-in-the-number-line-from-zero/","MIn Jump required with +i or -i allowed")</f>
        <v>MIn Jump required with +i or -i allowed</v>
      </c>
      <c r="B882" s="29" t="s">
        <v>212</v>
      </c>
      <c r="C882" s="14"/>
      <c r="D882" s="14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4" spans="1:26">
      <c r="A884" s="52">
        <v>44139</v>
      </c>
    </row>
    <row r="885" spans="1:26">
      <c r="A885" s="13" t="str">
        <f>HYPERLINK("https://leetcode.com/problems/smallest-range-covering-elements-from-k-lists/","smallest range from k lists")</f>
        <v>smallest range from k lists</v>
      </c>
      <c r="B885" s="56" t="s">
        <v>211</v>
      </c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>
      <c r="A886" s="22" t="str">
        <f>HYPERLINK("https://leetcode.com/problems/push-dominoes/","push dominoes")</f>
        <v>push dominoes</v>
      </c>
      <c r="B886" s="8" t="s">
        <v>210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51" t="str">
        <f>HYPERLINK("https://leetcode.com/problems/maximum-product-subarray/","maximum product subarray")</f>
        <v>maximum product subarray</v>
      </c>
      <c r="B887" s="7" t="s">
        <v>209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22" t="str">
        <f>HYPERLINK("https://leetcode.com/problems/first-missing-positive/","First missing positive")</f>
        <v>First missing positive</v>
      </c>
      <c r="B888" s="8" t="s">
        <v>208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5" t="str">
        <f>HYPERLINK("https://leetcode.com/problems/valid-palindrome-ii/","valid pallindrome 2")</f>
        <v>valid pallindrome 2</v>
      </c>
      <c r="B889" s="7" t="s">
        <v>207</v>
      </c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>
      <c r="A890" s="45" t="str">
        <f>HYPERLINK("https://leetcode.com/problems/maximum-sum-of-two-non-overlapping-subarrays/","max sum of two non overlapping subarrays")</f>
        <v>max sum of two non overlapping subarrays</v>
      </c>
      <c r="B890" s="7" t="s">
        <v>206</v>
      </c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>
      <c r="A891" s="13" t="s">
        <v>205</v>
      </c>
    </row>
    <row r="894" spans="1:26">
      <c r="A894" s="52">
        <v>44141</v>
      </c>
    </row>
    <row r="895" spans="1:26">
      <c r="A895" s="53" t="str">
        <f>HYPERLINK("https://www.geeksforgeeks.org/next-greater-element/","Next Greater Element on right")</f>
        <v>Next Greater Element on right</v>
      </c>
      <c r="B895" s="56" t="s">
        <v>204</v>
      </c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>
      <c r="A896" s="53" t="str">
        <f>HYPERLINK("https://leetcode.com/problems/next-greater-element-ii/","Next Greater Element 2")</f>
        <v>Next Greater Element 2</v>
      </c>
      <c r="B896" s="56" t="s">
        <v>203</v>
      </c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>
      <c r="A897" s="53" t="str">
        <f>HYPERLINK("https://leetcode.com/problems/daily-temperatures/","Daily Temperatures")</f>
        <v>Daily Temperatures</v>
      </c>
      <c r="B897" s="56" t="s">
        <v>202</v>
      </c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>
      <c r="A898" s="53" t="str">
        <f>HYPERLINK("https://www.geeksforgeeks.org/the-stock-span-problem/","Stock Span Problem")</f>
        <v>Stock Span Problem</v>
      </c>
      <c r="B898" s="56" t="s">
        <v>201</v>
      </c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>
      <c r="A899" s="53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899" s="56" t="s">
        <v>200</v>
      </c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>
      <c r="A900" s="53" t="str">
        <f>HYPERLINK("https://leetcode.com/problems/largest-rectangle-in-histogram/","Largest Rectangular Area Histogram")</f>
        <v>Largest Rectangular Area Histogram</v>
      </c>
      <c r="B900" s="56" t="s">
        <v>199</v>
      </c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>
      <c r="A901" s="53" t="str">
        <f>HYPERLINK("https://leetcode.com/problems/maximal-rectangle/","maximu size binary matrix containing 1")</f>
        <v>maximu size binary matrix containing 1</v>
      </c>
      <c r="B901" s="56" t="s">
        <v>198</v>
      </c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>
      <c r="A902" s="53" t="str">
        <f>HYPERLINK("https://leetcode.com/problems/asteroid-collision/","Asteroid Collision")</f>
        <v>Asteroid Collision</v>
      </c>
      <c r="B902" s="56" t="s">
        <v>197</v>
      </c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5" spans="1:26">
      <c r="A905" s="52">
        <v>44143</v>
      </c>
    </row>
    <row r="906" spans="1:26">
      <c r="A906" s="53" t="str">
        <f>HYPERLINK("https://leetcode.com/problems/backspace-string-compare/","Backspace String Compare")</f>
        <v>Backspace String Compare</v>
      </c>
      <c r="B906" s="56" t="s">
        <v>196</v>
      </c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>
      <c r="A907" s="53" t="str">
        <f>HYPERLINK("https://leetcode.com/problems/valid-parentheses/","Valid Parentheses")</f>
        <v>Valid Parentheses</v>
      </c>
      <c r="B907" s="56" t="s">
        <v>195</v>
      </c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>
      <c r="A908" s="53" t="str">
        <f>HYPERLINK("https://www.geeksforgeeks.org/length-of-the-longest-valid-substring/","Length of longest valid substring")</f>
        <v>Length of longest valid substring</v>
      </c>
      <c r="B908" s="56" t="s">
        <v>194</v>
      </c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>
      <c r="A909" s="53" t="str">
        <f>HYPERLINK("https://www.geeksforgeeks.org/minimum-number-of-bracket-reversals-needed-to-make-an-expression-balanced/","Minimum Number of bracket reversal")</f>
        <v>Minimum Number of bracket reversal</v>
      </c>
      <c r="B909" s="56" t="s">
        <v>193</v>
      </c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>
      <c r="A910" s="53" t="str">
        <f>HYPERLINK("https://leetcode.com/problems/minimum-add-to-make-parentheses-valid/","Minimum Add To make Parentheses Valid")</f>
        <v>Minimum Add To make Parentheses Valid</v>
      </c>
      <c r="B910" s="56" t="s">
        <v>192</v>
      </c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>
      <c r="A911" s="56" t="s">
        <v>191</v>
      </c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>
      <c r="A912" s="53" t="str">
        <f>HYPERLINK("https://www.geeksforgeeks.org/find-expression-duplicate-parenthesis-not/","Count of duplicate Parentheses")</f>
        <v>Count of duplicate Parentheses</v>
      </c>
      <c r="B912" s="56" t="s">
        <v>190</v>
      </c>
      <c r="C912" s="56" t="s">
        <v>189</v>
      </c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>
      <c r="A913" s="53" t="str">
        <f>HYPERLINK("https://leetcode.com/problems/remove-k-digits/","Remove K digits From number")</f>
        <v>Remove K digits From number</v>
      </c>
      <c r="B913" s="56" t="s">
        <v>188</v>
      </c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>
      <c r="A914" s="13" t="s">
        <v>187</v>
      </c>
      <c r="B914" s="8" t="s">
        <v>186</v>
      </c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>
      <c r="A915" s="53" t="str">
        <f>HYPERLINK("https://www.geeksforgeeks.org/first-negative-integer-every-window-size-k/","First negative Integer in k sized window")</f>
        <v>First negative Integer in k sized window</v>
      </c>
      <c r="B915" s="56" t="s">
        <v>185</v>
      </c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>
      <c r="A916" s="13" t="str">
        <f>HYPERLINK("https://www.geeksforgeeks.org/maximum-sum-of-smallest-and-second-smallest-in-an-array/","Maximum sum of smallest and second smallest")</f>
        <v>Maximum sum of smallest and second smallest</v>
      </c>
      <c r="B916" s="8" t="s">
        <v>184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13" t="str">
        <f>HYPERLINK("https://www.geeksforgeeks.org/reversing-first-k-elements-queue/","K reverse in a queue")</f>
        <v>K reverse in a queue</v>
      </c>
      <c r="B917" s="8" t="s">
        <v>183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13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58">
        <v>44145</v>
      </c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13" t="str">
        <f>HYPERLINK("https://leetcode.com/problems/gas-station/","Gas Station")</f>
        <v>Gas Station</v>
      </c>
      <c r="B920" s="8" t="s">
        <v>182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53" t="str">
        <f>HYPERLINK("https://www.geeksforgeeks.org/interesting-method-generate-binary-numbers-1-n/","Print Binary Number")</f>
        <v>Print Binary Number</v>
      </c>
      <c r="B921" s="56" t="s">
        <v>181</v>
      </c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>
      <c r="A922" s="22" t="str">
        <f>HYPERLINK("https://leetcode.com/problems/maximum-frequency-stack/","max frequency stack")</f>
        <v>max frequency stack</v>
      </c>
      <c r="B922" s="61" t="s">
        <v>180</v>
      </c>
      <c r="C922" s="14"/>
      <c r="D922" s="14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13" t="str">
        <f>HYPERLINK("https://leetcode.com/problems/min-stack/","Min Stack")</f>
        <v>Min Stack</v>
      </c>
      <c r="B923" s="8" t="s">
        <v>179</v>
      </c>
      <c r="C923" s="9"/>
      <c r="D923" s="9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13" t="str">
        <f>HYPERLINK("https://leetcode.com/problems/validate-stack-sequences/","Validate Stack")</f>
        <v>Validate Stack</v>
      </c>
      <c r="B924" s="8" t="s">
        <v>178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53" t="str">
        <f>HYPERLINK("https://leetcode.com/problems/car-fleet/","Car fleet")</f>
        <v>Car fleet</v>
      </c>
      <c r="B925" s="56" t="s">
        <v>177</v>
      </c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>
      <c r="A926" s="53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>
      <c r="A927" s="60">
        <v>44148</v>
      </c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>
      <c r="A928" s="13" t="str">
        <f>HYPERLINK("https://www.geeksforgeeks.org/efficiently-implement-k-stacks-single-array/","K stacks in a single array")</f>
        <v>K stacks in a single array</v>
      </c>
      <c r="B928" s="8" t="s">
        <v>176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13" t="s">
        <v>175</v>
      </c>
      <c r="B929" s="8" t="s">
        <v>174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 t="s">
        <v>173</v>
      </c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3" spans="1:26">
      <c r="A933" s="59">
        <v>44151</v>
      </c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>
      <c r="A934" s="13" t="str">
        <f>HYPERLINK("https://leetcode.com/problems/reverse-linked-list/","reverse LinkedList")</f>
        <v>reverse LinkedList</v>
      </c>
      <c r="B934" s="8" t="s">
        <v>172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13" t="str">
        <f>HYPERLINK("https://www.geeksforgeeks.org/write-a-c-function-to-print-the-middle-of-the-linked-list/","Find the middle element")</f>
        <v>Find the middle element</v>
      </c>
      <c r="B935" s="8" t="s">
        <v>171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13" t="str">
        <f>HYPERLINK("https://www.geeksforgeeks.org/detect-loop-in-a-linked-list/","Floyd cycle")</f>
        <v>Floyd cycle</v>
      </c>
      <c r="B936" s="8" t="s">
        <v>170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13" t="str">
        <f>HYPERLINK("https://www.geeksforgeeks.org/a-linked-list-with-next-and-arbit-pointer/","Clone a linkedlist")</f>
        <v>Clone a linkedlist</v>
      </c>
      <c r="B937" s="8" t="s">
        <v>169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13" t="s">
        <v>168</v>
      </c>
      <c r="B938" s="8" t="s">
        <v>167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53" t="s">
        <v>166</v>
      </c>
      <c r="B939" s="56" t="s">
        <v>165</v>
      </c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>
      <c r="A940" s="13" t="str">
        <f>HYPERLINK("https://leetcode.com/problems/lru-cache/","LRU Cache")</f>
        <v>LRU Cache</v>
      </c>
      <c r="B940" s="8" t="s">
        <v>164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2" spans="1:26">
      <c r="A942" s="52">
        <v>44153</v>
      </c>
    </row>
    <row r="943" spans="1:26">
      <c r="A943" s="13" t="str">
        <f>HYPERLINK("https://leetcode.com/problems/binary-tree-inorder-traversal/","Inorder Traversal")</f>
        <v>Inorder Traversal</v>
      </c>
      <c r="B943" s="8" t="s">
        <v>163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13" t="str">
        <f>HYPERLINK("https://leetcode.com/problems/binary-tree-preorder-traversal/","Preorder Traversal")</f>
        <v>Preorder Traversal</v>
      </c>
      <c r="B944" s="8" t="s">
        <v>162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13" t="str">
        <f>HYPERLINK("https://leetcode.com/problems/binary-tree-postorder-traversal/","Postorder Traversal")</f>
        <v>Postorder Traversal</v>
      </c>
      <c r="B945" s="8" t="s">
        <v>161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13" t="str">
        <f>HYPERLINK("https://leetcode.com/problems/binary-tree-level-order-traversal/","Binary Tree Level Order")</f>
        <v>Binary Tree Level Order</v>
      </c>
      <c r="B946" s="8" t="s">
        <v>160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57" t="str">
        <f>HYPERLINK("https://leetcode.com/problems/binary-search-tree-to-greater-sum-tree/","Binary search tree to greater sum")</f>
        <v>Binary search tree to greater sum</v>
      </c>
      <c r="B947" s="8" t="s">
        <v>159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57" t="s">
        <v>158</v>
      </c>
      <c r="B948" s="8" t="s">
        <v>158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13" t="s">
        <v>157</v>
      </c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13" t="s">
        <v>156</v>
      </c>
      <c r="B950" s="8" t="s">
        <v>155</v>
      </c>
    </row>
    <row r="951" spans="1:26">
      <c r="A951" s="13"/>
      <c r="B951" s="8"/>
    </row>
    <row r="952" spans="1:26">
      <c r="A952" s="58">
        <v>44157</v>
      </c>
      <c r="B952" s="8"/>
    </row>
    <row r="953" spans="1:26">
      <c r="A953" s="13" t="str">
        <f>HYPERLINK("https://leetcode.com/problems/binary-tree-right-side-view/","right side view")</f>
        <v>right side view</v>
      </c>
      <c r="B953" s="8" t="s">
        <v>154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13" t="str">
        <f>HYPERLINK("https://practice.geeksforgeeks.org/problems/left-view-of-binary-tree/1","Left View")</f>
        <v>Left View</v>
      </c>
      <c r="B954" s="8" t="s">
        <v>153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13" t="str">
        <f>HYPERLINK("https://www.geeksforgeeks.org/print-nodes-in-the-top-view-of-binary-tree-set-3/","Top View")</f>
        <v>Top View</v>
      </c>
      <c r="B955" s="8" t="s">
        <v>152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13" t="str">
        <f>HYPERLINK("https://practice.geeksforgeeks.org/problems/bottom-view-of-binary-tree/1","Bottom View")</f>
        <v>Bottom View</v>
      </c>
      <c r="B956" s="8" t="s">
        <v>151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13" t="str">
        <f>HYPERLINK("https://leetcode.com/problems/vertical-order-traversal-of-a-binary-tree/","Vertical order")</f>
        <v>Vertical order</v>
      </c>
      <c r="B957" s="8" t="s">
        <v>150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13" t="str">
        <f>HYPERLINK("https://www.geeksforgeeks.org/diagonal-traversal-of-binary-tree/","Diagonal Traversal")</f>
        <v>Diagonal Traversal</v>
      </c>
      <c r="B958" s="8" t="s">
        <v>149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13" t="str">
        <f>HYPERLINK("https://leetcode.com/problems/boundary-of-binary-tree/","Boundary Traversal")</f>
        <v>Boundary Traversal</v>
      </c>
      <c r="B959" s="8" t="s">
        <v>148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13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58">
        <v>44159</v>
      </c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13" t="str">
        <f>HYPERLINK("https://leetcode.com/problems/construct-binary-tree-from-preorder-and-inorder-traversal/","Construct from inorder and preorder")</f>
        <v>Construct from inorder and preorder</v>
      </c>
      <c r="B962" s="56" t="s">
        <v>147</v>
      </c>
      <c r="C962" s="8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>
      <c r="A963" s="13" t="str">
        <f>HYPERLINK("https://leetcode.com/problems/construct-binary-tree-from-inorder-and-postorder-traversal/","Construct from inorder and postorder")</f>
        <v>Construct from inorder and postorder</v>
      </c>
      <c r="B963" s="56" t="s">
        <v>146</v>
      </c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>
      <c r="A964" s="13" t="str">
        <f>HYPERLINK("https://www.geeksforgeeks.org/construct-tree-inorder-level-order-traversals/","Inorder and level order")</f>
        <v>Inorder and level order</v>
      </c>
      <c r="B964" s="56" t="s">
        <v>145</v>
      </c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>
      <c r="A965" s="13" t="str">
        <f>HYPERLINK("https://www.geeksforgeeks.org/kth-smallest-element-in-bst-using-o1-extra-space/","Kth smallest element of BST")</f>
        <v>Kth smallest element of BST</v>
      </c>
      <c r="B965" s="8" t="s">
        <v>144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13" t="str">
        <f>HYPERLINK("https://www.geeksforgeeks.org/clone-binary-tree-random-pointers/","clone a binary tree with random pointer")</f>
        <v>clone a binary tree with random pointer</v>
      </c>
      <c r="B966" s="56" t="s">
        <v>143</v>
      </c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>
      <c r="A967" s="13" t="s">
        <v>142</v>
      </c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>
      <c r="A968" s="13" t="s">
        <v>141</v>
      </c>
      <c r="B968" s="8" t="s">
        <v>140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13" t="s">
        <v>139</v>
      </c>
      <c r="B969" s="8" t="s">
        <v>139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13" t="s">
        <v>138</v>
      </c>
      <c r="B970" s="8" t="s">
        <v>138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13" t="str">
        <f>HYPERLINK("https://leetcode.com/problems/lowest-common-ancestor-of-a-binary-search-tree/","Lowest common ancestor in BST")</f>
        <v>Lowest common ancestor in BST</v>
      </c>
      <c r="B971" s="8" t="s">
        <v>137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13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13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58">
        <v>44161</v>
      </c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13" t="str">
        <f>HYPERLINK("https://practice.geeksforgeeks.org/problems/lowest-common-ancestor-in-a-binary-tree/1","Lowest common ancestor")</f>
        <v>Lowest common ancestor</v>
      </c>
      <c r="B975" s="8" t="s">
        <v>136</v>
      </c>
      <c r="C975" s="8" t="s">
        <v>135</v>
      </c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13" t="str">
        <f>HYPERLINK("https://www.spoj.com/problems/RMQSQ/","square root decomposition")</f>
        <v>square root decomposition</v>
      </c>
      <c r="B976" s="8" t="s">
        <v>134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13" t="str">
        <f>HYPERLINK("https://leetcode.com/problems/flatten-binary-tree-to-linked-list/","Flatten binary tree to linked list")</f>
        <v>Flatten binary tree to linked list</v>
      </c>
      <c r="B977" s="8" t="s">
        <v>133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57" t="str">
        <f>HYPERLINK("https://www.geeksforgeeks.org/convert-a-binary-tree-to-a-circular-doubly-link-list/","Convert a binary tree to circular doubly linked list")</f>
        <v>Convert a binary tree to circular doubly linked list</v>
      </c>
      <c r="B978" s="8" t="s">
        <v>132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13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13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58">
        <v>44164</v>
      </c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13" t="str">
        <f>HYPERLINK("https://www.geeksforgeeks.org/in-place-conversion-of-sorted-dll-to-balanced-bst/","Conversion of sorted DLL to BST")</f>
        <v>Conversion of sorted DLL to BST</v>
      </c>
      <c r="B982" s="8" t="s">
        <v>131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13" t="str">
        <f>HYPERLINK("https://www.geeksforgeeks.org/merge-two-balanced-binary-search-trees/","Merge Two BST")</f>
        <v>Merge Two BST</v>
      </c>
      <c r="B983" s="8" t="s">
        <v>130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13" t="s">
        <v>129</v>
      </c>
      <c r="B984" s="8" t="s">
        <v>128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13" t="s">
        <v>127</v>
      </c>
      <c r="B985" s="8" t="s">
        <v>126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13" t="s">
        <v>125</v>
      </c>
      <c r="B986" s="8" t="s">
        <v>125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13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13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58">
        <v>44166</v>
      </c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13" t="s">
        <v>124</v>
      </c>
      <c r="B990" s="8" t="s">
        <v>123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13" t="s">
        <v>122</v>
      </c>
      <c r="B991" s="8" t="s">
        <v>121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13" t="s">
        <v>120</v>
      </c>
      <c r="B992" s="8" t="s">
        <v>119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13" t="str">
        <f>HYPERLINK("https://leetcode.com/problems/binary-tree-cameras/","Binary Tree Cameras")</f>
        <v>Binary Tree Cameras</v>
      </c>
      <c r="B993" s="8" t="s">
        <v>118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57" t="str">
        <f>HYPERLINK("https://leetcode.com/problems/distribute-coins-in-binary-tree/","Distribute coins in a binary tree")</f>
        <v>Distribute coins in a binary tree</v>
      </c>
      <c r="B994" s="56" t="s">
        <v>117</v>
      </c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>
      <c r="A995" s="13" t="s">
        <v>116</v>
      </c>
      <c r="B995" s="8" t="s">
        <v>115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13" t="str">
        <f>HYPERLINK("https://practice.geeksforgeeks.org/problems/image-multiplication/0","image multiplication")</f>
        <v>image multiplication</v>
      </c>
      <c r="B996" s="56" t="s">
        <v>114</v>
      </c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>
      <c r="A997" s="13" t="s">
        <v>113</v>
      </c>
      <c r="B997" s="8" t="s">
        <v>112</v>
      </c>
    </row>
    <row r="998" spans="1:26">
      <c r="A998" s="8" t="s">
        <v>111</v>
      </c>
    </row>
    <row r="1001" spans="1:26">
      <c r="A1001" s="52">
        <v>44170</v>
      </c>
    </row>
    <row r="1002" spans="1:26">
      <c r="A1002" s="55" t="s">
        <v>110</v>
      </c>
      <c r="B1002" s="27" t="s">
        <v>109</v>
      </c>
      <c r="C1002" s="33"/>
      <c r="D1002" s="33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53" t="str">
        <f>HYPERLINK("https://leetcode.com/problems/is-graph-bipartite/","Bipartite graph")</f>
        <v>Bipartite graph</v>
      </c>
      <c r="B1003" s="8" t="s">
        <v>108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53" t="str">
        <f>HYPERLINK("https://leetcode.com/problems/bus-routes/","Bus routes")</f>
        <v>Bus routes</v>
      </c>
      <c r="B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54" t="str">
        <f>HYPERLINK("https://www.spoj.com/problems/MST/","Prim's Algo")</f>
        <v>Prim's Algo</v>
      </c>
      <c r="B1005" s="8" t="s">
        <v>107</v>
      </c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53" t="str">
        <f>HYPERLINK("https://www.geeksforgeeks.org/dijkstras-shortest-path-algorithm-greedy-algo-7/","Dijkstra algo")</f>
        <v>Dijkstra algo</v>
      </c>
      <c r="B1006" s="8" t="s">
        <v>106</v>
      </c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53" t="str">
        <f>HYPERLINK("https://www.codechef.com/problems/REVERSE","chef and reversing")</f>
        <v>chef and reversing</v>
      </c>
      <c r="B1007" s="8" t="s">
        <v>105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10" spans="1:26">
      <c r="A1010" s="52">
        <v>44172</v>
      </c>
    </row>
    <row r="1011" spans="1:26">
      <c r="A1011" s="21" t="s">
        <v>104</v>
      </c>
      <c r="B1011" s="20" t="s">
        <v>103</v>
      </c>
      <c r="C1011" s="20"/>
      <c r="D1011" s="20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21" t="s">
        <v>102</v>
      </c>
      <c r="B1012" s="20" t="s">
        <v>101</v>
      </c>
      <c r="C1012" s="20"/>
      <c r="D1012" s="20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51" t="str">
        <f>HYPERLINK("https://practice.geeksforgeeks.org/problems/depth-first-traversal-for-a-graph/1","DFS")</f>
        <v>DFS</v>
      </c>
      <c r="B1013" s="7" t="s">
        <v>46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50" t="str">
        <f>HYPERLINK("https://leetcode.com/problems/evaluate-division/","evaluate division")</f>
        <v>evaluate division</v>
      </c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28" t="s">
        <v>100</v>
      </c>
      <c r="B1015" s="20"/>
      <c r="C1015" s="20"/>
      <c r="D1015" s="20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28" t="s">
        <v>99</v>
      </c>
      <c r="B1016" s="39" t="s">
        <v>98</v>
      </c>
      <c r="C1016" s="20"/>
      <c r="D1016" s="20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5.75" customHeight="1">
      <c r="A1017" s="28" t="s">
        <v>97</v>
      </c>
      <c r="B1017" s="39" t="s">
        <v>96</v>
      </c>
      <c r="C1017" s="20"/>
      <c r="D1017" s="20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5.75" customHeight="1">
      <c r="A1018" s="28" t="str">
        <f>HYPERLINK("https://leetcode.com/problems/01-matrix/","0-1 matrix")</f>
        <v>0-1 matrix</v>
      </c>
      <c r="B1018" s="39" t="s">
        <v>95</v>
      </c>
      <c r="C1018" s="39"/>
      <c r="D1018" s="20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5.75" customHeight="1">
      <c r="A1019" s="28"/>
      <c r="B1019" s="39"/>
      <c r="C1019" s="39"/>
      <c r="D1019" s="20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5.75" customHeight="1">
      <c r="A1020" s="49">
        <v>44177</v>
      </c>
      <c r="B1020" s="39"/>
      <c r="C1020" s="39"/>
      <c r="D1020" s="20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28" t="s">
        <v>94</v>
      </c>
      <c r="B1021" s="20" t="s">
        <v>93</v>
      </c>
      <c r="C1021" s="20"/>
      <c r="D1021" s="20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28" t="s">
        <v>92</v>
      </c>
      <c r="B1022" s="20" t="s">
        <v>91</v>
      </c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8"/>
      <c r="X1022" s="8"/>
      <c r="Y1022" s="8"/>
      <c r="Z1022" s="8"/>
    </row>
    <row r="1023" spans="1:26">
      <c r="A1023" s="28" t="s">
        <v>90</v>
      </c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8"/>
      <c r="X1023" s="8"/>
      <c r="Y1023" s="8"/>
      <c r="Z1023" s="8"/>
    </row>
    <row r="1024" spans="1:26">
      <c r="A1024" s="48" t="str">
        <f>HYPERLINK("https://www.geeksforgeeks.org/topological-sorting/","topological sorting")</f>
        <v>topological sorting</v>
      </c>
      <c r="B1024" s="20" t="s">
        <v>56</v>
      </c>
      <c r="C1024" s="20"/>
      <c r="D1024" s="20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38" t="str">
        <f>HYPERLINK("https://www.geeksforgeeks.org/topological-sorting-indegree-based-solution/","Kahn's algo")</f>
        <v>Kahn's algo</v>
      </c>
      <c r="B1025" s="20" t="s">
        <v>89</v>
      </c>
      <c r="C1025" s="20"/>
      <c r="D1025" s="20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38" t="str">
        <f>HYPERLINK("https://leetcode.com/problems/course-schedule-ii/","course schedule 2")</f>
        <v>course schedule 2</v>
      </c>
      <c r="B1026" s="20" t="s">
        <v>88</v>
      </c>
      <c r="C1026" s="20"/>
      <c r="D1026" s="20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36"/>
      <c r="B1027" s="14"/>
      <c r="C1027" s="14"/>
      <c r="D1027" s="14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7">
        <v>44184</v>
      </c>
      <c r="B1028" s="14"/>
      <c r="C1028" s="14"/>
      <c r="D1028" s="14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8" t="s">
        <v>87</v>
      </c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6" t="s">
        <v>86</v>
      </c>
      <c r="B1030" s="20"/>
      <c r="C1030" s="20"/>
      <c r="D1030" s="20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13" t="s">
        <v>85</v>
      </c>
      <c r="B1031" s="39" t="s">
        <v>84</v>
      </c>
      <c r="C1031" s="20"/>
      <c r="D1031" s="20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35" t="s">
        <v>83</v>
      </c>
      <c r="B1032" s="29" t="s">
        <v>82</v>
      </c>
      <c r="C1032" s="14"/>
      <c r="D1032" s="14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5"/>
      <c r="B1033" s="29"/>
      <c r="C1033" s="14"/>
      <c r="D1033" s="14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5"/>
      <c r="B1034" s="29"/>
      <c r="C1034" s="14"/>
      <c r="D1034" s="14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4">
        <v>44185</v>
      </c>
      <c r="B1035" s="29"/>
      <c r="C1035" s="14"/>
      <c r="D1035" s="14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13" t="s">
        <v>81</v>
      </c>
      <c r="B1036" s="39" t="s">
        <v>80</v>
      </c>
      <c r="C1036" s="39"/>
      <c r="D1036" s="39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hidden="1">
      <c r="A1037" s="42" t="s">
        <v>79</v>
      </c>
      <c r="B1037" s="39" t="s">
        <v>78</v>
      </c>
      <c r="C1037" s="20"/>
      <c r="D1037" s="20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2" t="s">
        <v>79</v>
      </c>
      <c r="B1038" s="39" t="s">
        <v>78</v>
      </c>
      <c r="C1038" s="20"/>
      <c r="D1038" s="20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16" t="s">
        <v>77</v>
      </c>
      <c r="B1039" s="29" t="s">
        <v>76</v>
      </c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8"/>
      <c r="X1039" s="8"/>
      <c r="Y1039" s="8"/>
      <c r="Z1039" s="8"/>
    </row>
    <row r="1040" spans="1:26">
      <c r="A1040" s="16" t="s">
        <v>75</v>
      </c>
      <c r="B1040" s="29" t="s">
        <v>74</v>
      </c>
      <c r="C1040" s="14"/>
      <c r="D1040" s="14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16" t="s">
        <v>73</v>
      </c>
      <c r="B1041" s="29" t="s">
        <v>72</v>
      </c>
      <c r="C1041" s="14"/>
      <c r="D1041" s="14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35" t="str">
        <f>HYPERLINK("https://www.geeksforgeeks.org/kruskals-minimum-spanning-tree-algorithm-greedy-algo-2/","Kruskal's algo")</f>
        <v>Kruskal's algo</v>
      </c>
      <c r="B1042" s="29" t="s">
        <v>71</v>
      </c>
      <c r="C1042" s="14"/>
      <c r="D1042" s="14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32" t="s">
        <v>70</v>
      </c>
      <c r="B1043" s="29" t="s">
        <v>69</v>
      </c>
      <c r="C1043" s="14"/>
      <c r="D1043" s="14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16"/>
      <c r="B1044" s="29"/>
      <c r="C1044" s="14"/>
      <c r="D1044" s="14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3">
        <v>44189</v>
      </c>
      <c r="B1045" s="29"/>
      <c r="C1045" s="14"/>
      <c r="D1045" s="14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16" t="str">
        <f>HYPERLINK("https://leetcode.com/problems/redundant-connection-ii/","Redundant connection 2")</f>
        <v>Redundant connection 2</v>
      </c>
      <c r="B1046" s="29" t="s">
        <v>68</v>
      </c>
      <c r="C1046" s="14"/>
      <c r="D1046" s="14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28" t="str">
        <f>HYPERLINK("https://www.geeksforgeeks.org/articulation-points-or-cut-vertices-in-a-graph/","Articulation point")</f>
        <v>Articulation point</v>
      </c>
      <c r="B1047" s="39" t="s">
        <v>67</v>
      </c>
      <c r="C1047" s="20"/>
      <c r="D1047" s="20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>
      <c r="A1048" s="42" t="s">
        <v>66</v>
      </c>
      <c r="B1048" s="41" t="s">
        <v>65</v>
      </c>
      <c r="C1048" s="41"/>
      <c r="D1048" s="41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>
      <c r="A1049" s="28" t="s">
        <v>64</v>
      </c>
      <c r="B1049" s="39" t="s">
        <v>63</v>
      </c>
      <c r="C1049" s="20"/>
      <c r="D1049" s="20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>
      <c r="A1050" s="28"/>
      <c r="B1050" s="39"/>
      <c r="C1050" s="20"/>
      <c r="D1050" s="20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>
      <c r="A1051" s="40">
        <v>44191</v>
      </c>
      <c r="B1051" s="39"/>
      <c r="C1051" s="20"/>
      <c r="D1051" s="20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>
      <c r="A1052" s="38" t="str">
        <f>HYPERLINK("https://www.geeksforgeeks.org/bellman-ford-algorithm-dp-23/","bellman ford")</f>
        <v>bellman ford</v>
      </c>
      <c r="B1052" s="20" t="s">
        <v>62</v>
      </c>
      <c r="C1052" s="20"/>
      <c r="D1052" s="20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spans="1:26">
      <c r="A1053" s="16" t="s">
        <v>61</v>
      </c>
      <c r="B1053" s="29" t="s">
        <v>60</v>
      </c>
      <c r="C1053" s="29"/>
      <c r="D1053" s="14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spans="1:26">
      <c r="A1054" s="28" t="s">
        <v>59</v>
      </c>
      <c r="B1054" s="27" t="s">
        <v>58</v>
      </c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8"/>
      <c r="X1054" s="8"/>
      <c r="Y1054" s="8"/>
      <c r="Z1054" s="8"/>
    </row>
    <row r="1055" spans="1:26">
      <c r="A1055" s="17" t="str">
        <f>HYPERLINK("https://leetcode.com/problems/sort-items-by-groups-respecting-dependencies/","Sort item by group accord to dependencies")</f>
        <v>Sort item by group accord to dependencies</v>
      </c>
      <c r="B1055" s="14" t="s">
        <v>57</v>
      </c>
      <c r="C1055" s="14" t="s">
        <v>56</v>
      </c>
      <c r="D1055" s="14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spans="1:26">
      <c r="A1056" s="37" t="str">
        <f>HYPERLINK("https://leetcode.com/problems/as-far-from-land-as-possible/","As far from land as possible")</f>
        <v>As far from land as possible</v>
      </c>
      <c r="B1056" s="30" t="s">
        <v>55</v>
      </c>
      <c r="C1056" s="24"/>
      <c r="D1056" s="24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8"/>
      <c r="X1056" s="8"/>
      <c r="Y1056" s="8"/>
      <c r="Z1056" s="8"/>
    </row>
    <row r="1057" spans="1:26">
      <c r="A1057" s="36" t="str">
        <f>HYPERLINK("https://leetcode.com/problems/shortest-bridge/","Shortest bridge")</f>
        <v>Shortest bridge</v>
      </c>
      <c r="B1057" s="14"/>
      <c r="C1057" s="14"/>
      <c r="D1057" s="14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8"/>
      <c r="X1057" s="8"/>
      <c r="Y1057" s="8"/>
      <c r="Z1057" s="8"/>
    </row>
    <row r="1058" spans="1:26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spans="1:26">
      <c r="A1059" s="19">
        <v>44557</v>
      </c>
    </row>
    <row r="1060" spans="1:26">
      <c r="A1060" s="35" t="s">
        <v>54</v>
      </c>
      <c r="B1060" s="29" t="s">
        <v>53</v>
      </c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8"/>
      <c r="X1060" s="8"/>
      <c r="Y1060" s="8"/>
      <c r="Z1060" s="8"/>
    </row>
    <row r="1061" spans="1:26">
      <c r="A1061" s="34" t="s">
        <v>52</v>
      </c>
      <c r="B1061" s="27" t="s">
        <v>51</v>
      </c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8"/>
      <c r="X1061" s="8"/>
      <c r="Y1061" s="8"/>
      <c r="Z1061" s="8"/>
    </row>
    <row r="1062" spans="1:26">
      <c r="A1062" s="16" t="s">
        <v>50</v>
      </c>
      <c r="B1062" s="29" t="s">
        <v>49</v>
      </c>
      <c r="C1062" s="14"/>
      <c r="D1062" s="14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spans="1:26">
      <c r="A1063" s="16" t="s">
        <v>48</v>
      </c>
      <c r="B1063" s="29" t="s">
        <v>47</v>
      </c>
      <c r="C1063" s="29" t="s">
        <v>46</v>
      </c>
      <c r="D1063" s="29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spans="1:26">
      <c r="A1064" s="32"/>
      <c r="B1064" s="29"/>
      <c r="C1064" s="29"/>
      <c r="D1064" s="29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spans="1:26">
      <c r="A1065" s="141" t="s">
        <v>20</v>
      </c>
      <c r="B1065" s="142"/>
      <c r="C1065" s="29"/>
      <c r="D1065" s="29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spans="1:26">
      <c r="A1066" s="16" t="s">
        <v>11</v>
      </c>
      <c r="B1066" s="14"/>
      <c r="C1066" s="14"/>
      <c r="D1066" s="14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spans="1:26">
      <c r="A1067" s="31" t="s">
        <v>12</v>
      </c>
      <c r="B1067" s="30" t="s">
        <v>13</v>
      </c>
      <c r="C1067" s="24"/>
      <c r="D1067" s="24"/>
      <c r="E1067" s="23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8"/>
      <c r="X1067" s="8"/>
      <c r="Y1067" s="8"/>
      <c r="Z1067" s="8"/>
    </row>
    <row r="1068" spans="1:26">
      <c r="A1068" s="16" t="s">
        <v>14</v>
      </c>
      <c r="B1068" s="29" t="s">
        <v>15</v>
      </c>
      <c r="C1068" s="29"/>
      <c r="D1068" s="29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spans="1:26">
      <c r="A1069" s="28" t="s">
        <v>16</v>
      </c>
      <c r="B1069" s="27" t="s">
        <v>17</v>
      </c>
      <c r="C1069" s="27"/>
      <c r="D1069" s="27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spans="1:26">
      <c r="A1070" s="26" t="str">
        <f>HYPERLINK("https://www.geeksforgeeks.org/minimum-number-swaps-required-sort-array/","Min swaps required to sort array")</f>
        <v>Min swaps required to sort array</v>
      </c>
      <c r="B1070" s="9" t="s">
        <v>18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8"/>
      <c r="X1070" s="8"/>
      <c r="Y1070" s="8"/>
      <c r="Z1070" s="8"/>
    </row>
    <row r="1071" spans="1:26">
      <c r="A1071" s="25" t="s">
        <v>19</v>
      </c>
      <c r="B1071" s="24"/>
      <c r="C1071" s="24"/>
      <c r="D1071" s="24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8"/>
      <c r="X1071" s="8"/>
      <c r="Y1071" s="8"/>
      <c r="Z1071" s="8"/>
    </row>
    <row r="1073" spans="1:26">
      <c r="A1073" s="141" t="s">
        <v>448</v>
      </c>
      <c r="B1073" s="142"/>
    </row>
    <row r="1074" spans="1:26">
      <c r="A1074" s="13" t="str">
        <f>HYPERLINK("https://leetcode.com/problems/subarray-sum-equals-k/","number of subarrays sum exactly k")</f>
        <v>number of subarrays sum exactly k</v>
      </c>
      <c r="B1074" s="8" t="s">
        <v>45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spans="1:26">
      <c r="A1075" s="13" t="str">
        <f>HYPERLINK("https://www.geeksforgeeks.org/count-sub-arrays-sum-divisible-k/","Subarray sum Divisible by k")</f>
        <v>Subarray sum Divisible by k</v>
      </c>
      <c r="B1075" s="8" t="s">
        <v>44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spans="1:26">
      <c r="A1076" s="13" t="str">
        <f>HYPERLINK("https://www.geeksforgeeks.org/count-subarrays-equal-number-1s-0s/","subarray with equal number of 0 and 1")</f>
        <v>subarray with equal number of 0 and 1</v>
      </c>
      <c r="B1076" s="8" t="s">
        <v>43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spans="1:26">
      <c r="A1077" s="13" t="str">
        <f>HYPERLINK("https://www.geeksforgeeks.org/substring-equal-number-0-1-2/","Substring with equal 0 1 and 2")</f>
        <v>Substring with equal 0 1 and 2</v>
      </c>
      <c r="B1077" s="8" t="s">
        <v>42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spans="1:26">
      <c r="A1078" s="13" t="str">
        <f>HYPERLINK("https://leetcode.com/problems/k-closest-points-to-origin/","K closest point from origin")</f>
        <v>K closest point from origin</v>
      </c>
      <c r="B1078" s="8" t="s">
        <v>41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spans="1:26">
      <c r="A1079" s="13" t="str">
        <f>HYPERLINK("https://leetcode.com/problems/rabbits-in-forest/","Rabbits in forest")</f>
        <v>Rabbits in forest</v>
      </c>
      <c r="B1079" s="8" t="s">
        <v>40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spans="1:26">
      <c r="A1080" s="13" t="str">
        <f>HYPERLINK("https://www.geeksforgeeks.org/maximum-consecutive-ones-or-zeros-in-a-binary-array/","Longest consecutive 1's")</f>
        <v>Longest consecutive 1's</v>
      </c>
      <c r="B1080" s="8" t="s">
        <v>39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2" spans="1:26">
      <c r="A1082" s="141" t="s">
        <v>449</v>
      </c>
      <c r="B1082" s="142"/>
    </row>
    <row r="1083" spans="1:26">
      <c r="A1083" s="13" t="str">
        <f>HYPERLINK("https://leetcode.com/problems/minimum-number-of-refueling-stops/","Minimum number of refueling spots")</f>
        <v>Minimum number of refueling spots</v>
      </c>
      <c r="B1083" s="8" t="s">
        <v>38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spans="1:26">
      <c r="A1084" s="13" t="str">
        <f>HYPERLINK("https://www.geeksforgeeks.org/check-whether-arithmetic-progression-can-formed-given-array/","Check AP sequence")</f>
        <v>Check AP sequence</v>
      </c>
      <c r="B1084" s="8" t="s">
        <v>37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spans="1:26">
      <c r="A1085" s="22" t="str">
        <f>HYPERLINK("https://leetcode.com/problems/x-of-a-kind-in-a-deck-of-cards/","X of akind in a deck")</f>
        <v>X of akind in a deck</v>
      </c>
      <c r="B1085" s="8" t="s">
        <v>36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spans="1:26">
      <c r="A1086" s="13" t="str">
        <f>HYPERLINK("https://leetcode.com/problems/array-of-doubled-pairs/","Array of doubled Pair")</f>
        <v>Array of doubled Pair</v>
      </c>
      <c r="B1086" s="8" t="s">
        <v>35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spans="1:26">
      <c r="A1087" s="13" t="str">
        <f>HYPERLINK("https://practice.geeksforgeeks.org/problems/morning-assembly/0","Morning Assembly")</f>
        <v>Morning Assembly</v>
      </c>
      <c r="B1087" s="8" t="s">
        <v>34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spans="1:26">
      <c r="A1088" s="13" t="str">
        <f>HYPERLINK("https://leetcode.com/problems/longest-consecutive-sequence/","Longest consecutive sequence")</f>
        <v>Longest consecutive sequence</v>
      </c>
      <c r="B1088" s="8" t="s">
        <v>33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spans="1:26">
      <c r="A1089" s="13" t="str">
        <f>HYPERLINK("https://leetcode.com/problems/brick-wall/","Brick wall")</f>
        <v>Brick wall</v>
      </c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spans="1:26">
      <c r="A1090" s="21" t="str">
        <f>HYPERLINK("https://leetcode.com/problems/bulb-switcher/","bulb switcher")</f>
        <v>bulb switcher</v>
      </c>
      <c r="B1090" s="20" t="s">
        <v>32</v>
      </c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8"/>
      <c r="X1090" s="8"/>
      <c r="Y1090" s="8"/>
      <c r="Z1090" s="8"/>
    </row>
    <row r="1091" spans="1:26">
      <c r="A1091" s="13" t="str">
        <f>HYPERLINK("https://leetcode.com/problems/isomorphic-strings/","Isomorphic string")</f>
        <v>Isomorphic string</v>
      </c>
      <c r="B1091" s="8" t="s">
        <v>31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3" spans="1:26">
      <c r="A1093" s="141" t="s">
        <v>450</v>
      </c>
      <c r="B1093" s="142"/>
    </row>
    <row r="1094" spans="1:26">
      <c r="A1094" s="10" t="str">
        <f>HYPERLINK("https://leetcode.com/problems/grid-illumination/","Grid illumination")</f>
        <v>Grid illumination</v>
      </c>
      <c r="B1094" s="9" t="s">
        <v>30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8"/>
      <c r="X1094" s="8"/>
      <c r="Y1094" s="8"/>
      <c r="Z1094" s="8"/>
    </row>
    <row r="1095" spans="1:26">
      <c r="A1095" s="18" t="str">
        <f>HYPERLINK("https://www.geeksforgeeks.org/rearrange-characters-string-no-two-adjacent/","rearrange character string such that no two are same")</f>
        <v>rearrange character string such that no two are same</v>
      </c>
      <c r="B1095" s="14" t="s">
        <v>29</v>
      </c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8"/>
      <c r="X1095" s="8"/>
      <c r="Y1095" s="8"/>
      <c r="Z1095" s="8"/>
    </row>
    <row r="1096" spans="1:26">
      <c r="A1096" s="13" t="str">
        <f>HYPERLINK("https://leetcode.com/problems/island-perimeter/","Island perimeter")</f>
        <v>Island perimeter</v>
      </c>
      <c r="B1096" s="8" t="s">
        <v>28</v>
      </c>
      <c r="C1096" s="9"/>
      <c r="D1096" s="9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spans="1:26">
      <c r="A1097" s="17" t="str">
        <f>HYPERLINK("https://leetcode.com/problems/trapping-rain-water/","trapping rain water")</f>
        <v>trapping rain water</v>
      </c>
      <c r="B1097" s="14" t="s">
        <v>27</v>
      </c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8"/>
      <c r="X1097" s="8"/>
      <c r="Y1097" s="8"/>
      <c r="Z1097" s="8"/>
    </row>
    <row r="1098" spans="1:26">
      <c r="A1098" s="16" t="s">
        <v>26</v>
      </c>
      <c r="B1098" s="14" t="s">
        <v>25</v>
      </c>
      <c r="C1098" s="14"/>
      <c r="D1098" s="14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spans="1:26">
      <c r="A1099" s="15" t="str">
        <f>HYPERLINK("https://www.geeksforgeeks.org/length-largest-subarray-contiguous-elements-set-1/","length of largest subarray with continuous element")</f>
        <v>length of largest subarray with continuous element</v>
      </c>
      <c r="B1099" s="14" t="s">
        <v>24</v>
      </c>
      <c r="C1099" s="14"/>
      <c r="D1099" s="14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spans="1:26">
      <c r="A1100" s="13" t="str">
        <f>HYPERLINK("https://www.geeksforgeeks.org/length-largest-subarray-contiguous-elements-set-2/","length of largest subarray with cont element 2")</f>
        <v>length of largest subarray with cont element 2</v>
      </c>
      <c r="B1100" s="8" t="s">
        <v>23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spans="1:26">
      <c r="A1101" s="12" t="str">
        <f>HYPERLINK("https://www.geeksforgeeks.org/find-smallest-number-whose-digits-multiply-given-number-n/","smallest number whose digit mult to given no.")</f>
        <v>smallest number whose digit mult to given no.</v>
      </c>
      <c r="B1101" s="11" t="s">
        <v>22</v>
      </c>
      <c r="C1101" s="11"/>
      <c r="D1101" s="11"/>
      <c r="E1101" s="11"/>
      <c r="F1101" s="11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spans="1:26">
      <c r="A1102" s="10" t="str">
        <f>HYPERLINK("https://www.geeksforgeeks.org/check-if-frequency-of-all-characters-can-become-same-by-one-removal/","same frequency after one removal")</f>
        <v>same frequency after one removal</v>
      </c>
      <c r="B1102" s="9" t="s">
        <v>21</v>
      </c>
      <c r="C1102" s="9"/>
      <c r="D1102" s="9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4" spans="1:26" ht="15" customHeight="1" thickBot="1"/>
    <row r="1105" spans="1:5" ht="15" customHeight="1" thickBot="1">
      <c r="A1105" s="143" t="s">
        <v>468</v>
      </c>
      <c r="B1105" s="144"/>
      <c r="C1105" s="127"/>
      <c r="D1105" s="127"/>
      <c r="E1105" s="127"/>
    </row>
    <row r="1106" spans="1:5" ht="15" customHeight="1" thickBot="1">
      <c r="A1106" s="125" t="s">
        <v>465</v>
      </c>
      <c r="B1106" s="130" t="s">
        <v>401</v>
      </c>
      <c r="C1106" s="130"/>
      <c r="D1106" s="130"/>
      <c r="E1106" s="130"/>
    </row>
    <row r="1107" spans="1:5" ht="15" customHeight="1" thickBot="1">
      <c r="A1107" s="128" t="s">
        <v>466</v>
      </c>
      <c r="B1107" s="127" t="s">
        <v>400</v>
      </c>
      <c r="C1107" s="127"/>
      <c r="D1107" s="127"/>
      <c r="E1107" s="131"/>
    </row>
    <row r="1108" spans="1:5" ht="15" customHeight="1" thickBot="1">
      <c r="A1108" s="129" t="s">
        <v>467</v>
      </c>
      <c r="B1108" s="130" t="s">
        <v>399</v>
      </c>
      <c r="C1108" s="130"/>
      <c r="D1108" s="130"/>
      <c r="E1108" s="131"/>
    </row>
    <row r="1109" spans="1:5" ht="15" customHeight="1" thickBot="1">
      <c r="A1109" s="129" t="s">
        <v>398</v>
      </c>
      <c r="B1109" s="130" t="s">
        <v>398</v>
      </c>
      <c r="C1109" s="130"/>
      <c r="D1109" s="130"/>
      <c r="E1109" s="131"/>
    </row>
    <row r="1110" spans="1:5" ht="15" customHeight="1" thickBot="1">
      <c r="A1110" s="129" t="s">
        <v>462</v>
      </c>
      <c r="B1110" s="130" t="s">
        <v>389</v>
      </c>
      <c r="C1110" s="130"/>
      <c r="D1110" s="130"/>
      <c r="E1110" s="127"/>
    </row>
    <row r="1111" spans="1:5" ht="15" customHeight="1" thickBot="1">
      <c r="A1111" s="129" t="s">
        <v>463</v>
      </c>
      <c r="B1111" s="130" t="s">
        <v>388</v>
      </c>
      <c r="C1111" s="130"/>
      <c r="D1111" s="130"/>
      <c r="E1111" s="130"/>
    </row>
    <row r="1112" spans="1:5" ht="15" customHeight="1" thickBot="1">
      <c r="A1112" s="133" t="s">
        <v>390</v>
      </c>
      <c r="B1112" s="126" t="s">
        <v>390</v>
      </c>
      <c r="C1112" s="130"/>
      <c r="D1112" s="130"/>
      <c r="E1112" s="131"/>
    </row>
    <row r="1113" spans="1:5" ht="15" customHeight="1" thickBot="1">
      <c r="A1113" s="132" t="s">
        <v>384</v>
      </c>
      <c r="B1113" s="131" t="s">
        <v>384</v>
      </c>
      <c r="C1113" s="131"/>
      <c r="D1113" s="131"/>
      <c r="E1113" s="131"/>
    </row>
    <row r="1114" spans="1:5" ht="15" customHeight="1" thickBot="1">
      <c r="A1114" s="132" t="s">
        <v>387</v>
      </c>
      <c r="B1114" s="131" t="s">
        <v>386</v>
      </c>
      <c r="C1114" s="131"/>
      <c r="D1114" s="131"/>
      <c r="E1114" s="131"/>
    </row>
    <row r="1115" spans="1:5" ht="15" customHeight="1" thickBot="1">
      <c r="A1115" s="131"/>
      <c r="B1115" s="131"/>
    </row>
    <row r="1116" spans="1:5" ht="15" customHeight="1" thickBot="1"/>
    <row r="1117" spans="1:5" ht="15" customHeight="1" thickBot="1">
      <c r="A1117" s="139" t="s">
        <v>480</v>
      </c>
      <c r="B1117" s="140"/>
      <c r="C1117" s="131"/>
      <c r="D1117" s="131"/>
    </row>
    <row r="1118" spans="1:5" ht="15" customHeight="1" thickBot="1">
      <c r="A1118" s="135" t="s">
        <v>477</v>
      </c>
      <c r="B1118" s="131" t="s">
        <v>385</v>
      </c>
      <c r="C1118" s="131"/>
      <c r="D1118" s="131"/>
    </row>
    <row r="1119" spans="1:5" ht="15" customHeight="1" thickBot="1">
      <c r="A1119" s="135" t="s">
        <v>478</v>
      </c>
      <c r="B1119" s="131" t="s">
        <v>369</v>
      </c>
      <c r="C1119" s="131"/>
      <c r="D1119" s="131"/>
    </row>
    <row r="1120" spans="1:5" ht="15" customHeight="1" thickBot="1">
      <c r="A1120" s="135" t="s">
        <v>479</v>
      </c>
      <c r="B1120" s="131" t="s">
        <v>383</v>
      </c>
      <c r="C1120" s="131"/>
      <c r="D1120" s="131"/>
    </row>
    <row r="1121" spans="1:4" ht="15" customHeight="1" thickBot="1">
      <c r="A1121" s="128" t="s">
        <v>382</v>
      </c>
      <c r="B1121" s="127" t="s">
        <v>382</v>
      </c>
      <c r="C1121" s="127"/>
      <c r="D1121" s="127"/>
    </row>
    <row r="1122" spans="1:4" ht="15" customHeight="1" thickBot="1">
      <c r="A1122" s="129" t="s">
        <v>381</v>
      </c>
      <c r="B1122" s="130" t="s">
        <v>381</v>
      </c>
      <c r="C1122" s="130"/>
      <c r="D1122" s="130"/>
    </row>
    <row r="1123" spans="1:4" ht="15" customHeight="1" thickBot="1">
      <c r="A1123" s="135" t="s">
        <v>378</v>
      </c>
      <c r="B1123" s="131"/>
      <c r="C1123" s="131"/>
      <c r="D1123" s="131"/>
    </row>
  </sheetData>
  <mergeCells count="6">
    <mergeCell ref="A1117:B1117"/>
    <mergeCell ref="A1065:B1065"/>
    <mergeCell ref="A1073:B1073"/>
    <mergeCell ref="A1082:B1082"/>
    <mergeCell ref="A1093:B1093"/>
    <mergeCell ref="A1105:B1105"/>
  </mergeCells>
  <hyperlinks>
    <hyperlink ref="A33" r:id="rId1"/>
    <hyperlink ref="A38" r:id="rId2"/>
    <hyperlink ref="A41" r:id="rId3"/>
    <hyperlink ref="A44" r:id="rId4"/>
    <hyperlink ref="A66" r:id="rId5"/>
    <hyperlink ref="A93" r:id="rId6"/>
    <hyperlink ref="A103" r:id="rId7"/>
    <hyperlink ref="A104" r:id="rId8"/>
    <hyperlink ref="A111" r:id="rId9"/>
    <hyperlink ref="A112" r:id="rId10"/>
    <hyperlink ref="A113" r:id="rId11"/>
    <hyperlink ref="A115" r:id="rId12"/>
    <hyperlink ref="A116" r:id="rId13"/>
    <hyperlink ref="A121" r:id="rId14"/>
    <hyperlink ref="A122" r:id="rId15"/>
    <hyperlink ref="A126" r:id="rId16"/>
    <hyperlink ref="A127" r:id="rId17"/>
    <hyperlink ref="A129" r:id="rId18"/>
    <hyperlink ref="A130" r:id="rId19"/>
    <hyperlink ref="A131" r:id="rId20"/>
    <hyperlink ref="A132" r:id="rId21"/>
    <hyperlink ref="A133" r:id="rId22"/>
    <hyperlink ref="A137" r:id="rId23"/>
    <hyperlink ref="A139" r:id="rId24"/>
    <hyperlink ref="A142" r:id="rId25"/>
    <hyperlink ref="A146" r:id="rId26"/>
    <hyperlink ref="A148" r:id="rId27"/>
    <hyperlink ref="A149" r:id="rId28"/>
    <hyperlink ref="A154" r:id="rId29"/>
    <hyperlink ref="A155" r:id="rId30"/>
    <hyperlink ref="A157" r:id="rId31"/>
    <hyperlink ref="A162" r:id="rId32"/>
    <hyperlink ref="A163" r:id="rId33"/>
    <hyperlink ref="A164" r:id="rId34"/>
    <hyperlink ref="A165" r:id="rId35"/>
    <hyperlink ref="A166" r:id="rId36"/>
    <hyperlink ref="A200" r:id="rId37"/>
    <hyperlink ref="A201" r:id="rId38"/>
    <hyperlink ref="A238" r:id="rId39"/>
    <hyperlink ref="A247" r:id="rId40"/>
    <hyperlink ref="A251" r:id="rId41"/>
    <hyperlink ref="A252" r:id="rId42"/>
    <hyperlink ref="A253" r:id="rId43"/>
    <hyperlink ref="A254" r:id="rId44"/>
    <hyperlink ref="A255" r:id="rId45"/>
    <hyperlink ref="A256" r:id="rId46"/>
    <hyperlink ref="A259" r:id="rId47"/>
    <hyperlink ref="A260" r:id="rId48"/>
    <hyperlink ref="A261" r:id="rId49"/>
    <hyperlink ref="A263" r:id="rId50"/>
    <hyperlink ref="A264" r:id="rId51"/>
    <hyperlink ref="A278" r:id="rId52"/>
    <hyperlink ref="A279" r:id="rId53"/>
    <hyperlink ref="A280" r:id="rId54"/>
    <hyperlink ref="A281" r:id="rId55"/>
    <hyperlink ref="A282" r:id="rId56"/>
    <hyperlink ref="A284" r:id="rId57"/>
    <hyperlink ref="A293" r:id="rId58"/>
    <hyperlink ref="A294" r:id="rId59"/>
    <hyperlink ref="A297" r:id="rId60"/>
    <hyperlink ref="A313" r:id="rId61"/>
    <hyperlink ref="A314" r:id="rId62"/>
    <hyperlink ref="A315" r:id="rId63"/>
    <hyperlink ref="A316" r:id="rId64"/>
    <hyperlink ref="A320" r:id="rId65"/>
    <hyperlink ref="A321" r:id="rId66"/>
    <hyperlink ref="A322" r:id="rId67"/>
    <hyperlink ref="A323" r:id="rId68"/>
    <hyperlink ref="A331" r:id="rId69"/>
    <hyperlink ref="A332" r:id="rId70"/>
    <hyperlink ref="A340" r:id="rId71"/>
    <hyperlink ref="A347" r:id="rId72"/>
    <hyperlink ref="A349" r:id="rId73"/>
    <hyperlink ref="A350" r:id="rId74"/>
    <hyperlink ref="A351" r:id="rId75"/>
    <hyperlink ref="A355" r:id="rId76"/>
    <hyperlink ref="A356" r:id="rId77"/>
    <hyperlink ref="A358" r:id="rId78"/>
    <hyperlink ref="A359" r:id="rId79"/>
    <hyperlink ref="A360" r:id="rId80"/>
    <hyperlink ref="A361" r:id="rId81"/>
    <hyperlink ref="A365" r:id="rId82"/>
    <hyperlink ref="A370" r:id="rId83"/>
    <hyperlink ref="A371" r:id="rId84"/>
    <hyperlink ref="A381" r:id="rId85"/>
    <hyperlink ref="A384" r:id="rId86"/>
    <hyperlink ref="A385" r:id="rId87"/>
    <hyperlink ref="A399" r:id="rId88"/>
    <hyperlink ref="A402" r:id="rId89"/>
    <hyperlink ref="A410" r:id="rId90"/>
    <hyperlink ref="A418" r:id="rId91"/>
    <hyperlink ref="A483" r:id="rId92"/>
    <hyperlink ref="A490" r:id="rId93"/>
    <hyperlink ref="A491" r:id="rId94"/>
    <hyperlink ref="A498" r:id="rId95"/>
    <hyperlink ref="A499" r:id="rId96"/>
    <hyperlink ref="A508" r:id="rId97"/>
    <hyperlink ref="A511" r:id="rId98"/>
    <hyperlink ref="A520" r:id="rId99"/>
    <hyperlink ref="A544" r:id="rId100"/>
    <hyperlink ref="A545" r:id="rId101"/>
    <hyperlink ref="A546" r:id="rId102"/>
    <hyperlink ref="A547" r:id="rId103"/>
    <hyperlink ref="A548" r:id="rId104"/>
    <hyperlink ref="A551" r:id="rId105"/>
    <hyperlink ref="A552" r:id="rId106"/>
    <hyperlink ref="A553" r:id="rId107"/>
    <hyperlink ref="A554" r:id="rId108"/>
    <hyperlink ref="A555" r:id="rId109"/>
    <hyperlink ref="A556" r:id="rId110"/>
    <hyperlink ref="A557" r:id="rId111"/>
    <hyperlink ref="A558" r:id="rId112"/>
    <hyperlink ref="A562" r:id="rId113"/>
    <hyperlink ref="A568" r:id="rId114"/>
    <hyperlink ref="A578" r:id="rId115"/>
    <hyperlink ref="A579" r:id="rId116"/>
    <hyperlink ref="A584" r:id="rId117"/>
    <hyperlink ref="A586" r:id="rId118"/>
    <hyperlink ref="A587" r:id="rId119"/>
    <hyperlink ref="A591" r:id="rId120"/>
    <hyperlink ref="A592" r:id="rId121"/>
    <hyperlink ref="A593" r:id="rId122"/>
    <hyperlink ref="A595" r:id="rId123"/>
    <hyperlink ref="A596" r:id="rId124"/>
    <hyperlink ref="A597" r:id="rId125"/>
    <hyperlink ref="A603" r:id="rId126"/>
    <hyperlink ref="A604" r:id="rId127"/>
    <hyperlink ref="A605" r:id="rId128"/>
    <hyperlink ref="A608" r:id="rId129"/>
    <hyperlink ref="A610" r:id="rId130"/>
    <hyperlink ref="A611" r:id="rId131"/>
    <hyperlink ref="A612" r:id="rId132"/>
    <hyperlink ref="A613" r:id="rId133"/>
    <hyperlink ref="A619" r:id="rId134"/>
    <hyperlink ref="A622" r:id="rId135"/>
    <hyperlink ref="A623" r:id="rId136"/>
    <hyperlink ref="A624" r:id="rId137"/>
    <hyperlink ref="A629" r:id="rId138"/>
    <hyperlink ref="A630" r:id="rId139"/>
    <hyperlink ref="A631" r:id="rId140"/>
    <hyperlink ref="A632" r:id="rId141"/>
    <hyperlink ref="A633" r:id="rId142"/>
    <hyperlink ref="A635" r:id="rId143"/>
    <hyperlink ref="A636" r:id="rId144"/>
    <hyperlink ref="A668" r:id="rId145"/>
    <hyperlink ref="A686" r:id="rId146"/>
    <hyperlink ref="A689" r:id="rId147"/>
    <hyperlink ref="A692" r:id="rId148"/>
    <hyperlink ref="A698" r:id="rId149"/>
    <hyperlink ref="A699" r:id="rId150"/>
    <hyperlink ref="A710" r:id="rId151"/>
    <hyperlink ref="A718" r:id="rId152"/>
    <hyperlink ref="A722" r:id="rId153"/>
    <hyperlink ref="A723" r:id="rId154"/>
    <hyperlink ref="A724" r:id="rId155"/>
    <hyperlink ref="A726" r:id="rId156"/>
    <hyperlink ref="A727" r:id="rId157"/>
    <hyperlink ref="A729" r:id="rId158"/>
    <hyperlink ref="A741" r:id="rId159"/>
    <hyperlink ref="A742" r:id="rId160"/>
    <hyperlink ref="A743" r:id="rId161"/>
    <hyperlink ref="A744" r:id="rId162"/>
    <hyperlink ref="A745" r:id="rId163"/>
    <hyperlink ref="A746" r:id="rId164"/>
    <hyperlink ref="A748" r:id="rId165"/>
    <hyperlink ref="A749" r:id="rId166"/>
    <hyperlink ref="A752" r:id="rId167"/>
    <hyperlink ref="A753" r:id="rId168"/>
    <hyperlink ref="A755" r:id="rId169"/>
    <hyperlink ref="A758" r:id="rId170"/>
    <hyperlink ref="A760" r:id="rId171"/>
    <hyperlink ref="A763" r:id="rId172"/>
    <hyperlink ref="A764" r:id="rId173"/>
    <hyperlink ref="A767" r:id="rId174"/>
    <hyperlink ref="A768" r:id="rId175"/>
    <hyperlink ref="A771" r:id="rId176"/>
    <hyperlink ref="A774" r:id="rId177"/>
    <hyperlink ref="A775" r:id="rId178"/>
    <hyperlink ref="A776" r:id="rId179"/>
    <hyperlink ref="A779" r:id="rId180"/>
    <hyperlink ref="A780" r:id="rId181"/>
    <hyperlink ref="A781" r:id="rId182"/>
    <hyperlink ref="A787" r:id="rId183"/>
    <hyperlink ref="A788" r:id="rId184"/>
    <hyperlink ref="A791" r:id="rId185"/>
    <hyperlink ref="A792" r:id="rId186"/>
    <hyperlink ref="A793" r:id="rId187"/>
    <hyperlink ref="A794" r:id="rId188"/>
    <hyperlink ref="A828" r:id="rId189"/>
    <hyperlink ref="A835" r:id="rId190"/>
    <hyperlink ref="A836" r:id="rId191"/>
    <hyperlink ref="A838" r:id="rId192"/>
    <hyperlink ref="A839" r:id="rId193"/>
    <hyperlink ref="A840" r:id="rId194"/>
    <hyperlink ref="A843" r:id="rId195"/>
    <hyperlink ref="A844" r:id="rId196"/>
    <hyperlink ref="A849" r:id="rId197"/>
    <hyperlink ref="A852" r:id="rId198"/>
    <hyperlink ref="A858" r:id="rId199"/>
    <hyperlink ref="A859" r:id="rId200"/>
    <hyperlink ref="A865" r:id="rId201"/>
    <hyperlink ref="A868" r:id="rId202"/>
    <hyperlink ref="A872" r:id="rId203"/>
    <hyperlink ref="A878" r:id="rId204"/>
    <hyperlink ref="C878" r:id="rId205"/>
    <hyperlink ref="A891" r:id="rId206"/>
    <hyperlink ref="A914" r:id="rId207"/>
    <hyperlink ref="A929" r:id="rId208"/>
    <hyperlink ref="A938" r:id="rId209"/>
    <hyperlink ref="A939" r:id="rId210"/>
    <hyperlink ref="A948" r:id="rId211"/>
    <hyperlink ref="A949" r:id="rId212"/>
    <hyperlink ref="A950" r:id="rId213"/>
    <hyperlink ref="A967" r:id="rId214"/>
    <hyperlink ref="A968" r:id="rId215"/>
    <hyperlink ref="A969" r:id="rId216"/>
    <hyperlink ref="A970" r:id="rId217"/>
    <hyperlink ref="A984" r:id="rId218"/>
    <hyperlink ref="A985" r:id="rId219"/>
    <hyperlink ref="A986" r:id="rId220"/>
    <hyperlink ref="A990" r:id="rId221"/>
    <hyperlink ref="A991" r:id="rId222"/>
    <hyperlink ref="A992" r:id="rId223"/>
    <hyperlink ref="A995" r:id="rId224"/>
    <hyperlink ref="A997" r:id="rId225"/>
    <hyperlink ref="A1002" r:id="rId226"/>
    <hyperlink ref="A1011" r:id="rId227"/>
    <hyperlink ref="A1012" r:id="rId228"/>
    <hyperlink ref="A1015" r:id="rId229"/>
    <hyperlink ref="A1016" r:id="rId230"/>
    <hyperlink ref="A1017" r:id="rId231"/>
    <hyperlink ref="A1021" r:id="rId232"/>
    <hyperlink ref="A1022" r:id="rId233"/>
    <hyperlink ref="A1023" r:id="rId234"/>
    <hyperlink ref="A1031" r:id="rId235"/>
    <hyperlink ref="A1032" r:id="rId236"/>
    <hyperlink ref="A1036" r:id="rId237"/>
    <hyperlink ref="A1037" r:id="rId238"/>
    <hyperlink ref="A1038" r:id="rId239"/>
    <hyperlink ref="A1039" r:id="rId240"/>
    <hyperlink ref="A1040" r:id="rId241"/>
    <hyperlink ref="A1041" r:id="rId242"/>
    <hyperlink ref="A1043" r:id="rId243"/>
    <hyperlink ref="A1048" r:id="rId244"/>
    <hyperlink ref="A1049" r:id="rId245"/>
    <hyperlink ref="A1053" r:id="rId246"/>
    <hyperlink ref="A1054" r:id="rId247"/>
    <hyperlink ref="A1060" r:id="rId248"/>
    <hyperlink ref="A1061" r:id="rId249"/>
    <hyperlink ref="A1062" r:id="rId250"/>
    <hyperlink ref="A1063" r:id="rId251"/>
    <hyperlink ref="A1066" r:id="rId252"/>
    <hyperlink ref="A1067" r:id="rId253"/>
    <hyperlink ref="A1068" r:id="rId254"/>
    <hyperlink ref="A1069" r:id="rId255"/>
    <hyperlink ref="A1098" r:id="rId256"/>
    <hyperlink ref="A1106" r:id="rId257" display="https://practice.geeksforgeeks.org/problems/pairs-of-non-coinciding-points/0"/>
    <hyperlink ref="A1107" r:id="rId258" display="https://www.geeksforgeeks.org/count-pairs-in-array-whose-sum-is-divisible-by-k/"/>
    <hyperlink ref="A1108" r:id="rId259" display="https://leetcode.com/problems/employee-free-time/"/>
    <hyperlink ref="A1109" r:id="rId260" display="https://practice.geeksforgeeks.org/problems/a-simple-fraction/0"/>
    <hyperlink ref="A1110" r:id="rId261" display="https://leetcode.com/problems/insert-delete-getrandom-o1/"/>
    <hyperlink ref="A1111" r:id="rId262" display="https://leetcode.com/problems/insert-delete-getrandom-o1-duplicates-allowed/"/>
    <hyperlink ref="A1118" r:id="rId263" display="https://leetcode.com/problems/kth-smallest-element-in-a-sorted-matrix/"/>
    <hyperlink ref="A1119" r:id="rId264" display="https://leetcode.com/problems/k-th-smallest-prime-fraction/"/>
    <hyperlink ref="A1120" r:id="rId265" display="https://www.geeksforgeeks.org/binary-heap/"/>
    <hyperlink ref="A1121" r:id="rId266" display="https://www.geeksforgeeks.org/building-heap-from-array/"/>
    <hyperlink ref="A1122" r:id="rId267" display="https://www.geeksforgeeks.org/heap-sort/"/>
    <hyperlink ref="A1123" r:id="rId268"/>
  </hyperlinks>
  <pageMargins left="0.7" right="0.7" top="0.75" bottom="0.75" header="0.3" footer="0.3"/>
  <pageSetup orientation="portrait" r:id="rId269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2021-01-11T07:18:57Z</dcterms:created>
  <dcterms:modified xsi:type="dcterms:W3CDTF">2021-01-23T20:48:44Z</dcterms:modified>
</cp:coreProperties>
</file>