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" i="1" l="1"/>
  <c r="M80" i="1" s="1"/>
  <c r="M58" i="1"/>
  <c r="M59" i="1" s="1"/>
  <c r="B41" i="1"/>
  <c r="B40" i="1"/>
  <c r="B39" i="1"/>
  <c r="I37" i="1"/>
  <c r="H37" i="1"/>
  <c r="G37" i="1"/>
  <c r="I36" i="1"/>
  <c r="H36" i="1"/>
  <c r="G36" i="1"/>
  <c r="M35" i="1"/>
  <c r="M36" i="1" s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<sst xmlns="http://schemas.openxmlformats.org/spreadsheetml/2006/main" count="86" uniqueCount="29">
  <si>
    <t>(In MT)</t>
  </si>
  <si>
    <t>Year</t>
  </si>
  <si>
    <t>Arabica</t>
  </si>
  <si>
    <t>Robusta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</si>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</sst>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E0E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3F3F3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right" wrapText="1"/>
    </xf>
    <xf numFmtId="0" fontId="3" fillId="0" borderId="6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workbookViewId="0">
      <selection activeCell="M7" sqref="M7"/>
    </sheetView>
  </sheetViews>
  <sheetFormatPr defaultRowHeight="15" x14ac:dyDescent="0.25"/>
  <sheetData>
    <row r="1" spans="1:12" x14ac:dyDescent="0.25">
      <c r="A1" s="1" t="s">
        <v>0</v>
      </c>
      <c r="B1" s="2"/>
      <c r="C1" s="2"/>
      <c r="D1" s="3"/>
      <c r="E1" s="4"/>
    </row>
    <row r="2" spans="1:12" x14ac:dyDescent="0.25">
      <c r="A2" s="5" t="s">
        <v>1</v>
      </c>
      <c r="B2" s="6" t="s">
        <v>2</v>
      </c>
      <c r="C2" s="6" t="s">
        <v>3</v>
      </c>
      <c r="D2" s="6" t="s">
        <v>4</v>
      </c>
      <c r="E2" s="4"/>
      <c r="G2" s="6" t="s">
        <v>2</v>
      </c>
      <c r="H2" s="6" t="s">
        <v>3</v>
      </c>
      <c r="I2" s="6" t="s">
        <v>4</v>
      </c>
    </row>
    <row r="3" spans="1:12" x14ac:dyDescent="0.25">
      <c r="A3" s="7">
        <v>1</v>
      </c>
      <c r="B3" s="8">
        <v>15511</v>
      </c>
      <c r="C3" s="8">
        <v>3382</v>
      </c>
      <c r="D3" s="8">
        <v>18893</v>
      </c>
      <c r="E3" s="8"/>
      <c r="F3" s="7">
        <v>1</v>
      </c>
      <c r="G3">
        <f>LN(B3)</f>
        <v>9.6493047286247506</v>
      </c>
      <c r="H3">
        <f t="shared" ref="H3:I18" si="0">LN(C3)</f>
        <v>8.1262225294585253</v>
      </c>
      <c r="I3">
        <f t="shared" si="0"/>
        <v>9.8465467620733182</v>
      </c>
    </row>
    <row r="4" spans="1:12" x14ac:dyDescent="0.25">
      <c r="A4" s="7">
        <v>2</v>
      </c>
      <c r="B4" s="8">
        <v>39526</v>
      </c>
      <c r="C4" s="8">
        <v>28643</v>
      </c>
      <c r="D4" s="8">
        <v>68169</v>
      </c>
      <c r="E4" s="8"/>
      <c r="F4" s="7">
        <v>2</v>
      </c>
      <c r="G4">
        <f t="shared" ref="G4:I37" si="1">LN(B4)</f>
        <v>10.584713962200381</v>
      </c>
      <c r="H4">
        <f t="shared" si="0"/>
        <v>10.262664364192181</v>
      </c>
      <c r="I4">
        <f t="shared" si="0"/>
        <v>11.129745195039908</v>
      </c>
    </row>
    <row r="5" spans="1:12" x14ac:dyDescent="0.25">
      <c r="A5" s="7">
        <v>3</v>
      </c>
      <c r="B5" s="8">
        <v>58348</v>
      </c>
      <c r="C5" s="8">
        <v>51883</v>
      </c>
      <c r="D5" s="8">
        <v>110231</v>
      </c>
      <c r="E5" s="8"/>
      <c r="F5" s="7">
        <v>3</v>
      </c>
      <c r="G5">
        <f t="shared" si="1"/>
        <v>10.974180361206104</v>
      </c>
      <c r="H5">
        <f t="shared" si="0"/>
        <v>10.856746462510271</v>
      </c>
      <c r="I5">
        <f t="shared" si="0"/>
        <v>11.6103334428567</v>
      </c>
    </row>
    <row r="6" spans="1:12" x14ac:dyDescent="0.25">
      <c r="A6" s="7">
        <v>4</v>
      </c>
      <c r="B6" s="8">
        <v>61262</v>
      </c>
      <c r="C6" s="8">
        <v>57384</v>
      </c>
      <c r="D6" s="8">
        <v>118646</v>
      </c>
      <c r="E6" s="8"/>
      <c r="F6" s="7">
        <v>4</v>
      </c>
      <c r="G6">
        <f t="shared" si="1"/>
        <v>11.022915027584823</v>
      </c>
      <c r="H6">
        <f t="shared" si="0"/>
        <v>10.95752079780627</v>
      </c>
      <c r="I6">
        <f t="shared" si="0"/>
        <v>11.683899548695543</v>
      </c>
    </row>
    <row r="7" spans="1:12" x14ac:dyDescent="0.25">
      <c r="A7" s="7">
        <v>5</v>
      </c>
      <c r="B7" s="8">
        <v>78311</v>
      </c>
      <c r="C7" s="8">
        <v>91415</v>
      </c>
      <c r="D7" s="8">
        <v>169726</v>
      </c>
      <c r="E7" s="8"/>
      <c r="F7" s="7">
        <v>5</v>
      </c>
      <c r="G7">
        <f t="shared" si="1"/>
        <v>11.268443357424657</v>
      </c>
      <c r="H7">
        <f t="shared" si="0"/>
        <v>11.423164857762606</v>
      </c>
      <c r="I7">
        <f t="shared" si="0"/>
        <v>12.04194065103642</v>
      </c>
    </row>
    <row r="8" spans="1:12" x14ac:dyDescent="0.25">
      <c r="A8" s="7">
        <v>6</v>
      </c>
      <c r="B8" s="8">
        <v>88320</v>
      </c>
      <c r="C8" s="8">
        <v>91680</v>
      </c>
      <c r="D8" s="8">
        <v>180000</v>
      </c>
      <c r="E8" s="8"/>
      <c r="F8" s="7">
        <v>6</v>
      </c>
      <c r="G8">
        <f t="shared" si="1"/>
        <v>11.388721861510922</v>
      </c>
      <c r="H8">
        <f t="shared" si="0"/>
        <v>11.426059531948566</v>
      </c>
      <c r="I8">
        <f t="shared" si="0"/>
        <v>12.100712129872347</v>
      </c>
    </row>
    <row r="9" spans="1:12" x14ac:dyDescent="0.25">
      <c r="A9" s="7">
        <v>7</v>
      </c>
      <c r="B9" s="8">
        <v>73120</v>
      </c>
      <c r="C9" s="8">
        <v>96275</v>
      </c>
      <c r="D9" s="8">
        <v>169395</v>
      </c>
      <c r="E9" s="8"/>
      <c r="F9" s="7">
        <v>7</v>
      </c>
      <c r="G9">
        <f t="shared" si="1"/>
        <v>11.199857206128032</v>
      </c>
      <c r="H9">
        <f t="shared" si="0"/>
        <v>11.47496395868311</v>
      </c>
      <c r="I9">
        <f t="shared" si="0"/>
        <v>12.03998854482588</v>
      </c>
    </row>
    <row r="10" spans="1:12" x14ac:dyDescent="0.25">
      <c r="A10" s="7">
        <v>8</v>
      </c>
      <c r="B10" s="8">
        <v>98300</v>
      </c>
      <c r="C10" s="8">
        <v>113700</v>
      </c>
      <c r="D10" s="8">
        <v>212000</v>
      </c>
      <c r="E10" s="8"/>
      <c r="F10" s="7">
        <v>8</v>
      </c>
      <c r="G10">
        <f t="shared" si="1"/>
        <v>11.495779306135258</v>
      </c>
      <c r="H10">
        <f t="shared" si="0"/>
        <v>11.641318679738628</v>
      </c>
      <c r="I10">
        <f t="shared" si="0"/>
        <v>12.26434155365415</v>
      </c>
    </row>
    <row r="11" spans="1:12" x14ac:dyDescent="0.25">
      <c r="A11" s="7">
        <v>9</v>
      </c>
      <c r="B11" s="8">
        <v>79000</v>
      </c>
      <c r="C11" s="8">
        <v>101100</v>
      </c>
      <c r="D11" s="8">
        <v>180100</v>
      </c>
      <c r="E11" s="8"/>
      <c r="F11" s="7">
        <v>9</v>
      </c>
      <c r="G11">
        <f t="shared" si="1"/>
        <v>11.277203131449159</v>
      </c>
      <c r="H11">
        <f t="shared" si="0"/>
        <v>11.523865405008562</v>
      </c>
      <c r="I11">
        <f t="shared" si="0"/>
        <v>12.101267531164048</v>
      </c>
    </row>
    <row r="12" spans="1:12" x14ac:dyDescent="0.25">
      <c r="A12" s="7">
        <v>10</v>
      </c>
      <c r="B12" s="8">
        <v>103250</v>
      </c>
      <c r="C12" s="8">
        <v>119750</v>
      </c>
      <c r="D12" s="8">
        <v>223000</v>
      </c>
      <c r="E12" s="8"/>
      <c r="F12" s="7">
        <v>10</v>
      </c>
      <c r="G12">
        <f t="shared" si="1"/>
        <v>11.54490851082328</v>
      </c>
      <c r="H12">
        <f t="shared" si="0"/>
        <v>11.693161515273161</v>
      </c>
      <c r="I12">
        <f t="shared" si="0"/>
        <v>12.314927050442256</v>
      </c>
    </row>
    <row r="13" spans="1:12" x14ac:dyDescent="0.25">
      <c r="A13" s="7">
        <v>11</v>
      </c>
      <c r="B13" s="8">
        <v>90450</v>
      </c>
      <c r="C13" s="8">
        <v>114550</v>
      </c>
      <c r="D13" s="8">
        <v>205000</v>
      </c>
      <c r="E13" s="8"/>
      <c r="F13" s="7">
        <v>11</v>
      </c>
      <c r="G13">
        <f t="shared" si="1"/>
        <v>11.41255249082344</v>
      </c>
      <c r="H13">
        <f t="shared" si="0"/>
        <v>11.648766687881642</v>
      </c>
      <c r="I13">
        <f t="shared" si="0"/>
        <v>12.230765258120545</v>
      </c>
    </row>
    <row r="14" spans="1:12" x14ac:dyDescent="0.25">
      <c r="A14" s="7">
        <v>12</v>
      </c>
      <c r="B14" s="8">
        <v>99300</v>
      </c>
      <c r="C14" s="8">
        <v>129000</v>
      </c>
      <c r="D14" s="8">
        <v>228300</v>
      </c>
      <c r="E14" s="8"/>
      <c r="F14" s="7">
        <v>12</v>
      </c>
      <c r="G14">
        <f t="shared" si="1"/>
        <v>11.505900850033264</v>
      </c>
      <c r="H14">
        <f t="shared" si="0"/>
        <v>11.76756768334381</v>
      </c>
      <c r="I14">
        <f t="shared" si="0"/>
        <v>12.338415832517887</v>
      </c>
    </row>
    <row r="15" spans="1:12" x14ac:dyDescent="0.25">
      <c r="A15" s="7">
        <v>13</v>
      </c>
      <c r="B15" s="8">
        <v>97000</v>
      </c>
      <c r="C15" s="8">
        <v>168000</v>
      </c>
      <c r="D15" s="8">
        <v>265000</v>
      </c>
      <c r="E15" s="8"/>
      <c r="F15" s="7">
        <v>13</v>
      </c>
      <c r="G15">
        <f t="shared" si="1"/>
        <v>11.48246625748552</v>
      </c>
      <c r="H15">
        <f t="shared" si="0"/>
        <v>12.031719258385396</v>
      </c>
      <c r="I15">
        <f t="shared" si="0"/>
        <v>12.487485104968359</v>
      </c>
    </row>
    <row r="16" spans="1:12" x14ac:dyDescent="0.25">
      <c r="A16" s="7">
        <v>14</v>
      </c>
      <c r="B16" s="8">
        <v>119000</v>
      </c>
      <c r="C16" s="8">
        <v>173000</v>
      </c>
      <c r="D16" s="8">
        <v>292000</v>
      </c>
      <c r="E16" s="8"/>
      <c r="F16" s="7">
        <v>14</v>
      </c>
      <c r="G16">
        <f t="shared" si="1"/>
        <v>11.686878772093667</v>
      </c>
      <c r="H16">
        <f t="shared" si="0"/>
        <v>12.061046873479915</v>
      </c>
      <c r="I16">
        <f t="shared" si="0"/>
        <v>12.584509081250419</v>
      </c>
      <c r="L16" t="s">
        <v>5</v>
      </c>
    </row>
    <row r="17" spans="1:20" ht="15.75" thickBot="1" x14ac:dyDescent="0.3">
      <c r="A17" s="7">
        <v>15</v>
      </c>
      <c r="B17" s="8">
        <v>104400</v>
      </c>
      <c r="C17" s="8">
        <v>196800</v>
      </c>
      <c r="D17" s="8">
        <v>301200</v>
      </c>
      <c r="E17" s="8"/>
      <c r="F17" s="7">
        <v>15</v>
      </c>
      <c r="G17">
        <f t="shared" si="1"/>
        <v>11.555984954430675</v>
      </c>
      <c r="H17">
        <f t="shared" si="0"/>
        <v>12.18994326360029</v>
      </c>
      <c r="I17">
        <f t="shared" si="0"/>
        <v>12.615529774907875</v>
      </c>
    </row>
    <row r="18" spans="1:20" x14ac:dyDescent="0.25">
      <c r="A18" s="7">
        <v>16</v>
      </c>
      <c r="B18" s="8">
        <v>121050</v>
      </c>
      <c r="C18" s="8">
        <v>179550</v>
      </c>
      <c r="D18" s="8">
        <v>300600</v>
      </c>
      <c r="E18" s="8"/>
      <c r="F18" s="7">
        <v>16</v>
      </c>
      <c r="G18">
        <f t="shared" si="1"/>
        <v>11.703958962366205</v>
      </c>
      <c r="H18">
        <f t="shared" si="0"/>
        <v>12.098208999654229</v>
      </c>
      <c r="I18">
        <f t="shared" si="0"/>
        <v>12.613535756301012</v>
      </c>
      <c r="L18" s="9" t="s">
        <v>6</v>
      </c>
      <c r="M18" s="9"/>
    </row>
    <row r="19" spans="1:20" x14ac:dyDescent="0.25">
      <c r="A19" s="7">
        <v>17</v>
      </c>
      <c r="B19" s="8">
        <v>102125</v>
      </c>
      <c r="C19" s="8">
        <v>173150</v>
      </c>
      <c r="D19" s="8">
        <v>275275</v>
      </c>
      <c r="E19" s="8"/>
      <c r="F19" s="7">
        <v>17</v>
      </c>
      <c r="G19">
        <f t="shared" si="1"/>
        <v>11.533952832162305</v>
      </c>
      <c r="H19">
        <f t="shared" si="1"/>
        <v>12.061913549830567</v>
      </c>
      <c r="I19">
        <f t="shared" si="1"/>
        <v>12.525525876981792</v>
      </c>
      <c r="L19" s="10" t="s">
        <v>7</v>
      </c>
      <c r="M19" s="10">
        <v>0.51364598387315263</v>
      </c>
    </row>
    <row r="20" spans="1:20" x14ac:dyDescent="0.25">
      <c r="A20" s="7">
        <v>18</v>
      </c>
      <c r="B20" s="8">
        <v>101950</v>
      </c>
      <c r="C20" s="8">
        <v>168550</v>
      </c>
      <c r="D20" s="8">
        <v>270500</v>
      </c>
      <c r="E20" s="8"/>
      <c r="F20" s="7">
        <v>18</v>
      </c>
      <c r="G20">
        <f t="shared" si="1"/>
        <v>11.532237776002601</v>
      </c>
      <c r="H20">
        <f t="shared" si="1"/>
        <v>12.034987720662206</v>
      </c>
      <c r="I20">
        <f t="shared" si="1"/>
        <v>12.508027377268673</v>
      </c>
      <c r="L20" s="10" t="s">
        <v>8</v>
      </c>
      <c r="M20" s="10">
        <v>0.26383219674901892</v>
      </c>
    </row>
    <row r="21" spans="1:20" x14ac:dyDescent="0.25">
      <c r="A21" s="7">
        <v>19</v>
      </c>
      <c r="B21" s="8">
        <v>103400</v>
      </c>
      <c r="C21" s="8">
        <v>172100</v>
      </c>
      <c r="D21" s="8">
        <v>275500</v>
      </c>
      <c r="E21" s="8"/>
      <c r="F21" s="7">
        <v>19</v>
      </c>
      <c r="G21">
        <f t="shared" si="1"/>
        <v>11.546360241056465</v>
      </c>
      <c r="H21">
        <f t="shared" si="1"/>
        <v>12.05583098219963</v>
      </c>
      <c r="I21">
        <f t="shared" si="1"/>
        <v>12.526342907575106</v>
      </c>
      <c r="L21" s="10" t="s">
        <v>9</v>
      </c>
      <c r="M21" s="10">
        <v>0.24152408149898918</v>
      </c>
    </row>
    <row r="22" spans="1:20" x14ac:dyDescent="0.25">
      <c r="A22" s="7">
        <v>20</v>
      </c>
      <c r="B22" s="8">
        <v>94000</v>
      </c>
      <c r="C22" s="8">
        <v>180000</v>
      </c>
      <c r="D22" s="8">
        <v>274000</v>
      </c>
      <c r="E22" s="8"/>
      <c r="F22" s="7">
        <v>20</v>
      </c>
      <c r="G22">
        <f t="shared" si="1"/>
        <v>11.451050061252142</v>
      </c>
      <c r="H22">
        <f t="shared" si="1"/>
        <v>12.100712129872347</v>
      </c>
      <c r="I22">
        <f t="shared" si="1"/>
        <v>12.520883385370206</v>
      </c>
      <c r="L22" s="10" t="s">
        <v>10</v>
      </c>
      <c r="M22" s="10">
        <v>0.31795680234523732</v>
      </c>
    </row>
    <row r="23" spans="1:20" ht="15.75" thickBot="1" x14ac:dyDescent="0.3">
      <c r="A23" s="7">
        <v>21</v>
      </c>
      <c r="B23" s="8">
        <v>99700</v>
      </c>
      <c r="C23" s="8">
        <v>188300</v>
      </c>
      <c r="D23" s="8">
        <v>288000</v>
      </c>
      <c r="E23" s="8"/>
      <c r="F23" s="7">
        <v>21</v>
      </c>
      <c r="G23">
        <f t="shared" si="1"/>
        <v>11.50992095594993</v>
      </c>
      <c r="H23">
        <f t="shared" si="1"/>
        <v>12.145791714645243</v>
      </c>
      <c r="I23">
        <f t="shared" si="1"/>
        <v>12.570715759118084</v>
      </c>
      <c r="L23" s="11" t="s">
        <v>11</v>
      </c>
      <c r="M23" s="11">
        <v>35</v>
      </c>
    </row>
    <row r="24" spans="1:20" x14ac:dyDescent="0.25">
      <c r="A24" s="7">
        <v>22</v>
      </c>
      <c r="B24" s="8">
        <v>92500</v>
      </c>
      <c r="C24" s="8">
        <v>169500</v>
      </c>
      <c r="D24" s="8">
        <v>262000</v>
      </c>
      <c r="E24" s="8"/>
      <c r="F24" s="7">
        <v>22</v>
      </c>
      <c r="G24">
        <f t="shared" si="1"/>
        <v>11.434963923500517</v>
      </c>
      <c r="H24">
        <f t="shared" si="1"/>
        <v>12.040608205802641</v>
      </c>
      <c r="I24">
        <f t="shared" si="1"/>
        <v>12.476099782743233</v>
      </c>
    </row>
    <row r="25" spans="1:20" ht="15.75" thickBot="1" x14ac:dyDescent="0.3">
      <c r="A25" s="7">
        <v>23</v>
      </c>
      <c r="B25" s="8">
        <v>79500</v>
      </c>
      <c r="C25" s="8">
        <v>182800</v>
      </c>
      <c r="D25" s="8">
        <v>262300</v>
      </c>
      <c r="E25" s="8"/>
      <c r="F25" s="7">
        <v>23</v>
      </c>
      <c r="G25">
        <f t="shared" si="1"/>
        <v>11.283512300642423</v>
      </c>
      <c r="H25">
        <f t="shared" si="1"/>
        <v>12.116147938002186</v>
      </c>
      <c r="I25">
        <f t="shared" si="1"/>
        <v>12.477244165854964</v>
      </c>
      <c r="L25" t="s">
        <v>12</v>
      </c>
    </row>
    <row r="26" spans="1:20" x14ac:dyDescent="0.25">
      <c r="A26" s="7">
        <v>24</v>
      </c>
      <c r="B26" s="8">
        <v>94600</v>
      </c>
      <c r="C26" s="8">
        <v>195000</v>
      </c>
      <c r="D26" s="8">
        <v>289600</v>
      </c>
      <c r="E26" s="8"/>
      <c r="F26" s="7">
        <v>24</v>
      </c>
      <c r="G26">
        <f t="shared" si="1"/>
        <v>11.45741275503997</v>
      </c>
      <c r="H26">
        <f t="shared" si="1"/>
        <v>12.180754837545884</v>
      </c>
      <c r="I26">
        <f t="shared" si="1"/>
        <v>12.576255939493699</v>
      </c>
      <c r="L26" s="12"/>
      <c r="M26" s="12" t="s">
        <v>13</v>
      </c>
      <c r="N26" s="12" t="s">
        <v>14</v>
      </c>
      <c r="O26" s="12" t="s">
        <v>15</v>
      </c>
      <c r="P26" s="12" t="s">
        <v>16</v>
      </c>
      <c r="Q26" s="12" t="s">
        <v>17</v>
      </c>
    </row>
    <row r="27" spans="1:20" x14ac:dyDescent="0.25">
      <c r="A27" s="7">
        <v>25</v>
      </c>
      <c r="B27" s="8">
        <v>94140</v>
      </c>
      <c r="C27" s="8">
        <v>207860</v>
      </c>
      <c r="D27" s="8">
        <v>302000</v>
      </c>
      <c r="E27" s="8"/>
      <c r="F27" s="7">
        <v>25</v>
      </c>
      <c r="G27">
        <f t="shared" si="1"/>
        <v>11.452538314955133</v>
      </c>
      <c r="H27">
        <f t="shared" si="1"/>
        <v>12.244620055142413</v>
      </c>
      <c r="I27">
        <f t="shared" si="1"/>
        <v>12.618182296357007</v>
      </c>
      <c r="L27" s="10" t="s">
        <v>18</v>
      </c>
      <c r="M27" s="10">
        <v>1</v>
      </c>
      <c r="N27" s="10">
        <v>1.1956419808923706</v>
      </c>
      <c r="O27" s="10">
        <v>1.1956419808923706</v>
      </c>
      <c r="P27" s="10">
        <v>11.826736315102519</v>
      </c>
      <c r="Q27" s="10">
        <v>1.6000078034397213E-3</v>
      </c>
    </row>
    <row r="28" spans="1:20" x14ac:dyDescent="0.25">
      <c r="A28" s="7">
        <v>26</v>
      </c>
      <c r="B28" s="8">
        <v>101500</v>
      </c>
      <c r="C28" s="8">
        <v>212500</v>
      </c>
      <c r="D28" s="8">
        <v>314000</v>
      </c>
      <c r="E28" s="8"/>
      <c r="F28" s="7">
        <v>26</v>
      </c>
      <c r="G28">
        <f t="shared" si="1"/>
        <v>11.527814077463979</v>
      </c>
      <c r="H28">
        <f t="shared" si="1"/>
        <v>12.266697267346608</v>
      </c>
      <c r="I28">
        <f t="shared" si="1"/>
        <v>12.65714826489039</v>
      </c>
      <c r="L28" s="10" t="s">
        <v>19</v>
      </c>
      <c r="M28" s="10">
        <v>33</v>
      </c>
      <c r="N28" s="10">
        <v>3.3361854292010746</v>
      </c>
      <c r="O28" s="10">
        <v>0.10109652815760832</v>
      </c>
      <c r="P28" s="10"/>
      <c r="Q28" s="10"/>
    </row>
    <row r="29" spans="1:20" ht="15.75" thickBot="1" x14ac:dyDescent="0.3">
      <c r="A29" s="7">
        <v>27</v>
      </c>
      <c r="B29" s="8">
        <v>98600</v>
      </c>
      <c r="C29" s="8">
        <v>219600</v>
      </c>
      <c r="D29" s="8">
        <v>318200</v>
      </c>
      <c r="E29" s="8"/>
      <c r="F29" s="7">
        <v>27</v>
      </c>
      <c r="G29">
        <f t="shared" si="1"/>
        <v>11.498826540590727</v>
      </c>
      <c r="H29">
        <f t="shared" si="1"/>
        <v>12.299562988617513</v>
      </c>
      <c r="I29">
        <f t="shared" si="1"/>
        <v>12.670435394885823</v>
      </c>
      <c r="L29" s="11" t="s">
        <v>4</v>
      </c>
      <c r="M29" s="11">
        <v>34</v>
      </c>
      <c r="N29" s="11">
        <v>4.5318274100934453</v>
      </c>
      <c r="O29" s="11"/>
      <c r="P29" s="11"/>
      <c r="Q29" s="11"/>
    </row>
    <row r="30" spans="1:20" ht="15.75" thickBot="1" x14ac:dyDescent="0.3">
      <c r="A30" s="7">
        <v>28</v>
      </c>
      <c r="B30" s="8">
        <v>102200</v>
      </c>
      <c r="C30" s="8">
        <v>202300</v>
      </c>
      <c r="D30" s="8">
        <v>304500</v>
      </c>
      <c r="E30" s="8"/>
      <c r="F30" s="7">
        <v>28</v>
      </c>
      <c r="G30">
        <f t="shared" si="1"/>
        <v>11.534686956751742</v>
      </c>
      <c r="H30">
        <f t="shared" si="1"/>
        <v>12.217507023155838</v>
      </c>
      <c r="I30">
        <f t="shared" si="1"/>
        <v>12.626426366132089</v>
      </c>
    </row>
    <row r="31" spans="1:20" x14ac:dyDescent="0.25">
      <c r="A31" s="7">
        <v>29</v>
      </c>
      <c r="B31" s="8">
        <v>98000</v>
      </c>
      <c r="C31" s="8">
        <v>229000</v>
      </c>
      <c r="D31" s="8">
        <v>327000</v>
      </c>
      <c r="E31" s="8"/>
      <c r="F31" s="7">
        <v>29</v>
      </c>
      <c r="G31">
        <f t="shared" si="1"/>
        <v>11.492722757652709</v>
      </c>
      <c r="H31">
        <f t="shared" si="1"/>
        <v>12.341477282536376</v>
      </c>
      <c r="I31">
        <f t="shared" si="1"/>
        <v>12.697715449879391</v>
      </c>
      <c r="L31" s="12"/>
      <c r="M31" s="12" t="s">
        <v>20</v>
      </c>
      <c r="N31" s="12" t="s">
        <v>10</v>
      </c>
      <c r="O31" s="12" t="s">
        <v>21</v>
      </c>
      <c r="P31" s="12" t="s">
        <v>22</v>
      </c>
      <c r="Q31" s="12" t="s">
        <v>23</v>
      </c>
      <c r="R31" s="12" t="s">
        <v>24</v>
      </c>
      <c r="S31" s="12" t="s">
        <v>25</v>
      </c>
      <c r="T31" s="12" t="s">
        <v>26</v>
      </c>
    </row>
    <row r="32" spans="1:20" x14ac:dyDescent="0.25">
      <c r="A32" s="7">
        <v>30</v>
      </c>
      <c r="B32" s="8">
        <v>103500</v>
      </c>
      <c r="C32" s="8">
        <v>244500</v>
      </c>
      <c r="D32" s="8">
        <v>348000</v>
      </c>
      <c r="E32" s="8"/>
      <c r="F32" s="7">
        <v>30</v>
      </c>
      <c r="G32">
        <f t="shared" si="1"/>
        <v>11.547326891687561</v>
      </c>
      <c r="H32">
        <f t="shared" si="1"/>
        <v>12.406970587897064</v>
      </c>
      <c r="I32">
        <f t="shared" si="1"/>
        <v>12.759957758756611</v>
      </c>
      <c r="L32" s="10" t="s">
        <v>27</v>
      </c>
      <c r="M32" s="10">
        <v>11.037685023898657</v>
      </c>
      <c r="N32" s="10">
        <v>0.10983450881380617</v>
      </c>
      <c r="O32" s="10">
        <v>100.49378053494989</v>
      </c>
      <c r="P32" s="10">
        <v>1.2634874237749038E-42</v>
      </c>
      <c r="Q32" s="10">
        <v>10.814225035529134</v>
      </c>
      <c r="R32" s="10">
        <v>11.26114501226818</v>
      </c>
      <c r="S32" s="10">
        <v>10.814225035529134</v>
      </c>
      <c r="T32" s="10">
        <v>11.26114501226818</v>
      </c>
    </row>
    <row r="33" spans="1:20" ht="15.75" thickBot="1" x14ac:dyDescent="0.3">
      <c r="A33" s="7">
        <v>31</v>
      </c>
      <c r="B33" s="8">
        <v>95000</v>
      </c>
      <c r="C33" s="8">
        <v>217000</v>
      </c>
      <c r="D33" s="8">
        <v>312000</v>
      </c>
      <c r="E33" s="8"/>
      <c r="F33" s="7">
        <v>31</v>
      </c>
      <c r="G33">
        <f t="shared" si="1"/>
        <v>11.461632170582678</v>
      </c>
      <c r="H33">
        <f t="shared" si="1"/>
        <v>12.287652632522597</v>
      </c>
      <c r="I33">
        <f t="shared" si="1"/>
        <v>12.65075846679162</v>
      </c>
      <c r="L33" s="11" t="s">
        <v>28</v>
      </c>
      <c r="M33" s="11">
        <v>1.8300648079724358E-2</v>
      </c>
      <c r="N33" s="11">
        <v>5.3214993400564105E-3</v>
      </c>
      <c r="O33" s="11">
        <v>3.4390022266789124</v>
      </c>
      <c r="P33" s="11">
        <v>1.6000078034397241E-3</v>
      </c>
      <c r="Q33" s="11">
        <v>7.4739762670130248E-3</v>
      </c>
      <c r="R33" s="11">
        <v>2.9127319892435694E-2</v>
      </c>
      <c r="S33" s="11">
        <v>7.4739762670130248E-3</v>
      </c>
      <c r="T33" s="11">
        <v>2.9127319892435694E-2</v>
      </c>
    </row>
    <row r="34" spans="1:20" x14ac:dyDescent="0.25">
      <c r="A34" s="7">
        <v>32</v>
      </c>
      <c r="B34" s="8">
        <v>95000</v>
      </c>
      <c r="C34" s="8">
        <v>221000</v>
      </c>
      <c r="D34" s="8">
        <v>316000</v>
      </c>
      <c r="E34" s="8"/>
      <c r="F34" s="7">
        <v>32</v>
      </c>
      <c r="G34">
        <f t="shared" si="1"/>
        <v>11.461632170582678</v>
      </c>
      <c r="H34">
        <f t="shared" si="1"/>
        <v>12.30591798049989</v>
      </c>
      <c r="I34">
        <f t="shared" si="1"/>
        <v>12.66349749256905</v>
      </c>
    </row>
    <row r="35" spans="1:20" x14ac:dyDescent="0.25">
      <c r="A35" s="7">
        <v>33</v>
      </c>
      <c r="B35" s="8">
        <v>95000</v>
      </c>
      <c r="C35" s="8">
        <v>224500</v>
      </c>
      <c r="D35" s="8">
        <v>319500</v>
      </c>
      <c r="E35" s="8"/>
      <c r="F35" s="7">
        <v>33</v>
      </c>
      <c r="G35">
        <f t="shared" si="1"/>
        <v>11.461632170582678</v>
      </c>
      <c r="H35">
        <f t="shared" si="1"/>
        <v>12.321630986164447</v>
      </c>
      <c r="I35">
        <f t="shared" si="1"/>
        <v>12.674512552799726</v>
      </c>
      <c r="M35">
        <f>EXP(M33)</f>
        <v>1.0184691311536067</v>
      </c>
    </row>
    <row r="36" spans="1:20" x14ac:dyDescent="0.25">
      <c r="A36" s="7">
        <v>34</v>
      </c>
      <c r="B36" s="8">
        <v>87000</v>
      </c>
      <c r="C36" s="8">
        <v>211000</v>
      </c>
      <c r="D36" s="8">
        <v>298000</v>
      </c>
      <c r="E36" s="8"/>
      <c r="F36" s="7">
        <v>34</v>
      </c>
      <c r="G36">
        <f t="shared" si="1"/>
        <v>11.373663397636721</v>
      </c>
      <c r="H36">
        <f t="shared" si="1"/>
        <v>12.259613412458204</v>
      </c>
      <c r="I36">
        <f t="shared" si="1"/>
        <v>12.604848765487542</v>
      </c>
      <c r="M36">
        <f>(M35-1)*100</f>
        <v>1.846913115360671</v>
      </c>
    </row>
    <row r="37" spans="1:20" x14ac:dyDescent="0.25">
      <c r="A37" s="7">
        <v>35</v>
      </c>
      <c r="B37" s="8">
        <v>102000</v>
      </c>
      <c r="C37" s="8">
        <v>240000</v>
      </c>
      <c r="D37" s="8">
        <v>342000</v>
      </c>
      <c r="E37" s="8"/>
      <c r="F37" s="7">
        <v>35</v>
      </c>
      <c r="G37">
        <f t="shared" si="1"/>
        <v>11.532728092266408</v>
      </c>
      <c r="H37">
        <f t="shared" si="1"/>
        <v>12.388394202324129</v>
      </c>
      <c r="I37">
        <f t="shared" si="1"/>
        <v>12.742566016044742</v>
      </c>
    </row>
    <row r="39" spans="1:20" x14ac:dyDescent="0.25">
      <c r="B39">
        <f>(B3/B37)^1/35-1</f>
        <v>-0.9956551820728291</v>
      </c>
    </row>
    <row r="40" spans="1:20" x14ac:dyDescent="0.25">
      <c r="B40">
        <f>_xlfn.RRI(35,B3,B37)</f>
        <v>5.5286291118508801E-2</v>
      </c>
      <c r="L40" t="s">
        <v>5</v>
      </c>
    </row>
    <row r="41" spans="1:20" ht="15.75" thickBot="1" x14ac:dyDescent="0.3">
      <c r="B41">
        <f>POWER(B37/B3,1/35)-1</f>
        <v>5.5286291118508801E-2</v>
      </c>
    </row>
    <row r="42" spans="1:20" x14ac:dyDescent="0.25">
      <c r="L42" s="9" t="s">
        <v>6</v>
      </c>
      <c r="M42" s="9"/>
    </row>
    <row r="43" spans="1:20" x14ac:dyDescent="0.25">
      <c r="L43" s="10" t="s">
        <v>7</v>
      </c>
      <c r="M43" s="10">
        <v>0.72286480792099328</v>
      </c>
    </row>
    <row r="44" spans="1:20" x14ac:dyDescent="0.25">
      <c r="L44" s="10" t="s">
        <v>8</v>
      </c>
      <c r="M44" s="10">
        <v>0.52253353053065454</v>
      </c>
    </row>
    <row r="45" spans="1:20" x14ac:dyDescent="0.25">
      <c r="L45" s="10" t="s">
        <v>9</v>
      </c>
      <c r="M45" s="10">
        <v>0.50806484963764409</v>
      </c>
    </row>
    <row r="46" spans="1:20" x14ac:dyDescent="0.25">
      <c r="L46" s="10" t="s">
        <v>10</v>
      </c>
      <c r="M46" s="10">
        <v>0.56253479968596953</v>
      </c>
    </row>
    <row r="47" spans="1:20" ht="15.75" thickBot="1" x14ac:dyDescent="0.3">
      <c r="L47" s="11" t="s">
        <v>11</v>
      </c>
      <c r="M47" s="11">
        <v>35</v>
      </c>
    </row>
    <row r="49" spans="12:20" ht="15.75" thickBot="1" x14ac:dyDescent="0.3">
      <c r="L49" t="s">
        <v>12</v>
      </c>
    </row>
    <row r="50" spans="12:20" x14ac:dyDescent="0.25">
      <c r="L50" s="12"/>
      <c r="M50" s="12" t="s">
        <v>13</v>
      </c>
      <c r="N50" s="12" t="s">
        <v>14</v>
      </c>
      <c r="O50" s="12" t="s">
        <v>15</v>
      </c>
      <c r="P50" s="12" t="s">
        <v>16</v>
      </c>
      <c r="Q50" s="12" t="s">
        <v>17</v>
      </c>
    </row>
    <row r="51" spans="12:20" x14ac:dyDescent="0.25">
      <c r="L51" s="10" t="s">
        <v>18</v>
      </c>
      <c r="M51" s="10">
        <v>1</v>
      </c>
      <c r="N51" s="10">
        <v>11.428362665062215</v>
      </c>
      <c r="O51" s="10">
        <v>11.428362665062215</v>
      </c>
      <c r="P51" s="10">
        <v>36.114800954873509</v>
      </c>
      <c r="Q51" s="10">
        <v>9.379488124291452E-7</v>
      </c>
    </row>
    <row r="52" spans="12:20" x14ac:dyDescent="0.25">
      <c r="L52" s="10" t="s">
        <v>19</v>
      </c>
      <c r="M52" s="10">
        <v>33</v>
      </c>
      <c r="N52" s="10">
        <v>10.442698228305217</v>
      </c>
      <c r="O52" s="10">
        <v>0.31644540085773382</v>
      </c>
      <c r="P52" s="10"/>
      <c r="Q52" s="10"/>
    </row>
    <row r="53" spans="12:20" ht="15.75" thickBot="1" x14ac:dyDescent="0.3">
      <c r="L53" s="11" t="s">
        <v>4</v>
      </c>
      <c r="M53" s="11">
        <v>34</v>
      </c>
      <c r="N53" s="11">
        <v>21.871060893367432</v>
      </c>
      <c r="O53" s="11"/>
      <c r="P53" s="11"/>
      <c r="Q53" s="11"/>
    </row>
    <row r="54" spans="12:20" ht="15.75" thickBot="1" x14ac:dyDescent="0.3"/>
    <row r="55" spans="12:20" x14ac:dyDescent="0.25">
      <c r="L55" s="12"/>
      <c r="M55" s="12" t="s">
        <v>20</v>
      </c>
      <c r="N55" s="12" t="s">
        <v>10</v>
      </c>
      <c r="O55" s="12" t="s">
        <v>21</v>
      </c>
      <c r="P55" s="12" t="s">
        <v>22</v>
      </c>
      <c r="Q55" s="12" t="s">
        <v>23</v>
      </c>
      <c r="R55" s="12" t="s">
        <v>24</v>
      </c>
      <c r="S55" s="12" t="s">
        <v>25</v>
      </c>
      <c r="T55" s="12" t="s">
        <v>26</v>
      </c>
    </row>
    <row r="56" spans="12:20" x14ac:dyDescent="0.25">
      <c r="L56" s="10" t="s">
        <v>27</v>
      </c>
      <c r="M56" s="10">
        <v>10.788992753808394</v>
      </c>
      <c r="N56" s="10">
        <v>0.19432115607671255</v>
      </c>
      <c r="O56" s="10">
        <v>55.521452072615304</v>
      </c>
      <c r="P56" s="10">
        <v>3.5771919812022022E-34</v>
      </c>
      <c r="Q56" s="10">
        <v>10.393643389152281</v>
      </c>
      <c r="R56" s="10">
        <v>11.184342118464507</v>
      </c>
      <c r="S56" s="10">
        <v>10.393643389152281</v>
      </c>
      <c r="T56" s="10">
        <v>11.184342118464507</v>
      </c>
    </row>
    <row r="57" spans="12:20" ht="15.75" thickBot="1" x14ac:dyDescent="0.3">
      <c r="L57" s="11" t="s">
        <v>28</v>
      </c>
      <c r="M57" s="11">
        <v>5.6579342829617865E-2</v>
      </c>
      <c r="N57" s="11">
        <v>9.4148907751225898E-3</v>
      </c>
      <c r="O57" s="11">
        <v>6.0095591314898877</v>
      </c>
      <c r="P57" s="11">
        <v>9.3794881242915198E-7</v>
      </c>
      <c r="Q57" s="11">
        <v>3.7424603523816283E-2</v>
      </c>
      <c r="R57" s="11">
        <v>7.5734082135419448E-2</v>
      </c>
      <c r="S57" s="11">
        <v>3.7424603523816283E-2</v>
      </c>
      <c r="T57" s="11">
        <v>7.5734082135419448E-2</v>
      </c>
    </row>
    <row r="58" spans="12:20" x14ac:dyDescent="0.25">
      <c r="M58">
        <f>EXP(M57)</f>
        <v>1.0582105728906304</v>
      </c>
    </row>
    <row r="59" spans="12:20" x14ac:dyDescent="0.25">
      <c r="M59">
        <f>(M58-1)*100</f>
        <v>5.8210572890630363</v>
      </c>
    </row>
    <row r="61" spans="12:20" x14ac:dyDescent="0.25">
      <c r="L61" t="s">
        <v>5</v>
      </c>
    </row>
    <row r="62" spans="12:20" ht="15.75" thickBot="1" x14ac:dyDescent="0.3"/>
    <row r="63" spans="12:20" x14ac:dyDescent="0.25">
      <c r="L63" s="9" t="s">
        <v>6</v>
      </c>
      <c r="M63" s="9"/>
    </row>
    <row r="64" spans="12:20" x14ac:dyDescent="0.25">
      <c r="L64" s="10" t="s">
        <v>7</v>
      </c>
      <c r="M64" s="10">
        <v>0.71895413995810942</v>
      </c>
    </row>
    <row r="65" spans="12:20" x14ac:dyDescent="0.25">
      <c r="L65" s="10" t="s">
        <v>8</v>
      </c>
      <c r="M65" s="10">
        <v>0.51689505536290481</v>
      </c>
    </row>
    <row r="66" spans="12:20" x14ac:dyDescent="0.25">
      <c r="L66" s="10" t="s">
        <v>9</v>
      </c>
      <c r="M66" s="10">
        <v>0.50225551158602322</v>
      </c>
    </row>
    <row r="67" spans="12:20" x14ac:dyDescent="0.25">
      <c r="L67" s="10" t="s">
        <v>10</v>
      </c>
      <c r="M67" s="10">
        <v>0.39541965984842536</v>
      </c>
    </row>
    <row r="68" spans="12:20" ht="15.75" thickBot="1" x14ac:dyDescent="0.3">
      <c r="L68" s="11" t="s">
        <v>11</v>
      </c>
      <c r="M68" s="11">
        <v>35</v>
      </c>
    </row>
    <row r="70" spans="12:20" ht="15.75" thickBot="1" x14ac:dyDescent="0.3">
      <c r="L70" t="s">
        <v>12</v>
      </c>
    </row>
    <row r="71" spans="12:20" x14ac:dyDescent="0.25">
      <c r="L71" s="12"/>
      <c r="M71" s="12" t="s">
        <v>13</v>
      </c>
      <c r="N71" s="12" t="s">
        <v>14</v>
      </c>
      <c r="O71" s="12" t="s">
        <v>15</v>
      </c>
      <c r="P71" s="12" t="s">
        <v>16</v>
      </c>
      <c r="Q71" s="12" t="s">
        <v>17</v>
      </c>
    </row>
    <row r="72" spans="12:20" x14ac:dyDescent="0.25">
      <c r="L72" s="10" t="s">
        <v>18</v>
      </c>
      <c r="M72" s="10">
        <v>1</v>
      </c>
      <c r="N72" s="10">
        <v>5.5206644521767663</v>
      </c>
      <c r="O72" s="10">
        <v>5.5206644521767663</v>
      </c>
      <c r="P72" s="10">
        <v>35.308139600577576</v>
      </c>
      <c r="Q72" s="10">
        <v>1.144011409549808E-6</v>
      </c>
    </row>
    <row r="73" spans="12:20" x14ac:dyDescent="0.25">
      <c r="L73" s="10" t="s">
        <v>19</v>
      </c>
      <c r="M73" s="10">
        <v>33</v>
      </c>
      <c r="N73" s="10">
        <v>5.1597713440232669</v>
      </c>
      <c r="O73" s="10">
        <v>0.15635670739464444</v>
      </c>
      <c r="P73" s="10"/>
      <c r="Q73" s="10"/>
    </row>
    <row r="74" spans="12:20" ht="15.75" thickBot="1" x14ac:dyDescent="0.3">
      <c r="L74" s="11" t="s">
        <v>4</v>
      </c>
      <c r="M74" s="11">
        <v>34</v>
      </c>
      <c r="N74" s="11">
        <v>10.680435796200033</v>
      </c>
      <c r="O74" s="11"/>
      <c r="P74" s="11"/>
      <c r="Q74" s="11"/>
    </row>
    <row r="75" spans="12:20" ht="15.75" thickBot="1" x14ac:dyDescent="0.3"/>
    <row r="76" spans="12:20" x14ac:dyDescent="0.25">
      <c r="L76" s="12"/>
      <c r="M76" s="12" t="s">
        <v>20</v>
      </c>
      <c r="N76" s="12" t="s">
        <v>10</v>
      </c>
      <c r="O76" s="12" t="s">
        <v>21</v>
      </c>
      <c r="P76" s="12" t="s">
        <v>22</v>
      </c>
      <c r="Q76" s="12" t="s">
        <v>23</v>
      </c>
      <c r="R76" s="12" t="s">
        <v>24</v>
      </c>
      <c r="S76" s="12" t="s">
        <v>25</v>
      </c>
      <c r="T76" s="12" t="s">
        <v>26</v>
      </c>
    </row>
    <row r="77" spans="12:20" x14ac:dyDescent="0.25">
      <c r="L77" s="10" t="s">
        <v>27</v>
      </c>
      <c r="M77" s="10">
        <v>11.622192739754173</v>
      </c>
      <c r="N77" s="10">
        <v>0.1365931591789537</v>
      </c>
      <c r="O77" s="10">
        <v>85.086199115782094</v>
      </c>
      <c r="P77" s="10">
        <v>3.0051354352637944E-40</v>
      </c>
      <c r="Q77" s="10">
        <v>11.344291867877658</v>
      </c>
      <c r="R77" s="10">
        <v>11.900093611630687</v>
      </c>
      <c r="S77" s="10">
        <v>11.344291867877658</v>
      </c>
      <c r="T77" s="10">
        <v>11.900093611630687</v>
      </c>
    </row>
    <row r="78" spans="12:20" ht="15.75" thickBot="1" x14ac:dyDescent="0.3">
      <c r="L78" s="11" t="s">
        <v>28</v>
      </c>
      <c r="M78" s="11">
        <v>3.9324351341794239E-2</v>
      </c>
      <c r="N78" s="11">
        <v>6.6179601864405435E-3</v>
      </c>
      <c r="O78" s="11">
        <v>5.9420652639109877</v>
      </c>
      <c r="P78" s="11">
        <v>1.1440114095498143E-6</v>
      </c>
      <c r="Q78" s="11">
        <v>2.5860010104570272E-2</v>
      </c>
      <c r="R78" s="11">
        <v>5.2788692579018207E-2</v>
      </c>
      <c r="S78" s="11">
        <v>2.5860010104570272E-2</v>
      </c>
      <c r="T78" s="11">
        <v>5.2788692579018207E-2</v>
      </c>
    </row>
    <row r="79" spans="12:20" x14ac:dyDescent="0.25">
      <c r="M79">
        <f>EXP(M78)</f>
        <v>1.0401077893015009</v>
      </c>
    </row>
    <row r="80" spans="12:20" x14ac:dyDescent="0.25">
      <c r="M80">
        <f>(M79-1)*100</f>
        <v>4.010778930150094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2022-01-19T07:21:15Z</dcterms:modified>
</cp:coreProperties>
</file>