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TE_System_Design" sheetId="1" r:id="rId1"/>
    <sheet name="Glossary" sheetId="2" r:id="rId2"/>
    <sheet name="ReadMe" sheetId="3" r:id="rId3"/>
  </sheets>
  <calcPr calcId="124519" fullCalcOnLoad="1"/>
</workbook>
</file>

<file path=xl/comments1.xml><?xml version="1.0" encoding="utf-8"?>
<comments xmlns="http://schemas.openxmlformats.org/spreadsheetml/2006/main">
  <authors>
    <author/>
  </authors>
  <commentList>
    <comment ref="E16" authorId="0">
      <text>
        <r>
          <rPr>
            <sz val="8"/>
            <color indexed="81"/>
            <rFont val="Tahoma"/>
            <family val="2"/>
          </rPr>
          <t>QPS_avg = EventsPerDay / 86,400
Assumes uniform traffic; real workloads have diurnal patterns.</t>
        </r>
      </text>
    </comment>
    <comment ref="E17" authorId="0">
      <text>
        <r>
          <rPr>
            <sz val="8"/>
            <color indexed="81"/>
            <rFont val="Tahoma"/>
            <family val="2"/>
          </rPr>
          <t>QPS_peak = QPS_avg × PeakMultiplier
Pick 3–10× unless specified by the problem.</t>
        </r>
      </text>
    </comment>
    <comment ref="E18" authorId="0">
      <text>
        <r>
          <rPr>
            <sz val="8"/>
            <color indexed="81"/>
            <rFont val="Tahoma"/>
            <family val="2"/>
          </rPr>
          <t>Concurrency ≈ ArrivalRate × ResidenceTime
Here: Concurrency ≈ QPS_peak × (p95_ms / 1000).</t>
        </r>
      </text>
    </comment>
    <comment ref="E23" authorId="0">
      <text>
        <r>
          <rPr>
            <sz val="8"/>
            <color indexed="81"/>
            <rFont val="Tahoma"/>
            <family val="2"/>
          </rPr>
          <t>If RF=3, total bytes stored on the cluster are tripled for durability.</t>
        </r>
      </text>
    </comment>
    <comment ref="E29" authorId="0">
      <text>
        <r>
          <rPr>
            <sz val="8"/>
            <color indexed="81"/>
            <rFont val="Tahoma"/>
            <family val="2"/>
          </rPr>
          <t>Useful for cost sizing (CDN and cloud egress). Real traffic won’t be peak all month.</t>
        </r>
      </text>
    </comment>
    <comment ref="E34" authorId="0">
      <text>
        <r>
          <rPr>
            <sz val="8"/>
            <color indexed="81"/>
            <rFont val="Tahoma"/>
            <family val="2"/>
          </rPr>
          <t>1 core ≈ 1 CPU-second per second. Add headroom to avoid saturation.</t>
        </r>
      </text>
    </comment>
    <comment ref="E39" authorId="0">
      <text>
        <r>
          <rPr>
            <sz val="8"/>
            <color indexed="81"/>
            <rFont val="Tahoma"/>
            <family val="2"/>
          </rPr>
          <t>Split actual read vs write QPS if known. Here we conservatively use peak QPS.</t>
        </r>
      </text>
    </comment>
    <comment ref="E45" authorId="0">
      <text>
        <r>
          <rPr>
            <sz val="8"/>
            <color indexed="81"/>
            <rFont val="Tahoma"/>
            <family val="2"/>
          </rPr>
          <t>Assumes insertion rate ≈ peak QPS and item size ≈ response size. Adjust per workload.</t>
        </r>
      </text>
    </comment>
  </commentList>
</comments>
</file>

<file path=xl/sharedStrings.xml><?xml version="1.0" encoding="utf-8"?>
<sst xmlns="http://schemas.openxmlformats.org/spreadsheetml/2006/main" count="108" uniqueCount="104">
  <si>
    <t>Parameter</t>
  </si>
  <si>
    <t>Value (Input)</t>
  </si>
  <si>
    <t>Unit</t>
  </si>
  <si>
    <t>Formula (Output)</t>
  </si>
  <si>
    <t>Notes / How it's calculated</t>
  </si>
  <si>
    <t>DAU (Daily Active Users)</t>
  </si>
  <si>
    <t>users</t>
  </si>
  <si>
    <t>Number of unique users active per day.</t>
  </si>
  <si>
    <t>Actions/user/day</t>
  </si>
  <si>
    <t>actions</t>
  </si>
  <si>
    <t>Average count of actions per user per day (e.g., messages sent, page views).</t>
  </si>
  <si>
    <t>Payload size (at rest)</t>
  </si>
  <si>
    <t>bytes</t>
  </si>
  <si>
    <t>Average size written to storage for one event (payload + metadata).</t>
  </si>
  <si>
    <t>Response size (over network)</t>
  </si>
  <si>
    <t>Average response payload size returned to clients.</t>
  </si>
  <si>
    <t>Peak multiplier</t>
  </si>
  <si>
    <t>×</t>
  </si>
  <si>
    <t>Peak-to-average traffic factor. Use 3–10× unless specified.</t>
  </si>
  <si>
    <t>p95 latency target</t>
  </si>
  <si>
    <t>ms</t>
  </si>
  <si>
    <t>Target 95th percentile latency for a single request.</t>
  </si>
  <si>
    <t>Replication factor (RF)</t>
  </si>
  <si>
    <t>Number of copies stored for durability (e.g., RF=3).</t>
  </si>
  <si>
    <t>CPU time per request</t>
  </si>
  <si>
    <t>seconds</t>
  </si>
  <si>
    <t>Avg dedicated CPU time per request (not wall time).</t>
  </si>
  <si>
    <t>Writes per node limit</t>
  </si>
  <si>
    <t>req/s</t>
  </si>
  <si>
    <t>Sustained write throughput a DB node can handle.</t>
  </si>
  <si>
    <t>Reads per node limit</t>
  </si>
  <si>
    <t>Sustained read throughput a DB node can handle.</t>
  </si>
  <si>
    <t>Cache TTL (optional)</t>
  </si>
  <si>
    <t>Retention time for cached objects to estimate capacity.</t>
  </si>
  <si>
    <t>Traffic</t>
  </si>
  <si>
    <t>Events/day</t>
  </si>
  <si>
    <t>Total events generated per day = DAU × Actions per user per day.</t>
  </si>
  <si>
    <t>QPS_avg (Queries per second, average)</t>
  </si>
  <si>
    <t>Average queries per second over the day = Events/day ÷ 86,400 seconds/day.</t>
  </si>
  <si>
    <t>QPS_peak (Queries per second, peak)</t>
  </si>
  <si>
    <t>Estimated peak QPS = QPS_avg × Peak multiplier.</t>
  </si>
  <si>
    <t>Concurrency at p95 (Little’s Law approx.)</t>
  </si>
  <si>
    <t>Approx concurrent in-flight requests ≈ QPS_peak × p95_latency_seconds.
Little’s Law: L = λ × W.</t>
  </si>
  <si>
    <t>Storage</t>
  </si>
  <si>
    <t>Storage/day (GB)</t>
  </si>
  <si>
    <t>Daily storage added = Events/day × Payload size ÷ 1e9 (bytes→GB).</t>
  </si>
  <si>
    <t>Storage/year (TB)</t>
  </si>
  <si>
    <t>Annual storage = Storage/day × 365 ÷ 1000 (GB→TB, base-10).</t>
  </si>
  <si>
    <t>Storage with replication (TB)</t>
  </si>
  <si>
    <t>Replicated storage = Annual storage × Replication factor (RF).</t>
  </si>
  <si>
    <t>Bandwidth</t>
  </si>
  <si>
    <t>Egress_Bps (Bytes per second, peak)</t>
  </si>
  <si>
    <t>Peak egress = Response size × QPS_peak × 1.2 (headers/TLS overhead).</t>
  </si>
  <si>
    <t>Egress_MBps (MB/s, peak)</t>
  </si>
  <si>
    <t>Convert B/s to MB/s with base-10: ÷ 1e6.</t>
  </si>
  <si>
    <t>Monthly Egress (TB)</t>
  </si>
  <si>
    <t>Monthly egress = Peak B/s × seconds/month ÷ 1e12 (B→TB).</t>
  </si>
  <si>
    <t>Compute</t>
  </si>
  <si>
    <t>CPU_sec/s (CPU seconds per second at peak)</t>
  </si>
  <si>
    <t>CPU load = QPS_peak × CPU time per request (in seconds).</t>
  </si>
  <si>
    <t>Cores required (with 1.5× headroom)</t>
  </si>
  <si>
    <t>Core count ≈ CPU_sec/s × 1.5 for GC, TLS, syscalls, spikes.</t>
  </si>
  <si>
    <t>DB Shards</t>
  </si>
  <si>
    <t>Shards for writes (peak)</t>
  </si>
  <si>
    <t>Minimum shards to sustain writes = CEILING(QPS_peak ÷ writes_per_node).</t>
  </si>
  <si>
    <t>Shards for reads (peak)</t>
  </si>
  <si>
    <t>Minimum shards to sustain reads = CEILING(QPS_peak ÷ reads_per_node).</t>
  </si>
  <si>
    <t>Nodes (with replication)</t>
  </si>
  <si>
    <t>Total DB nodes = max(shards_for_writes, shards_for_reads) × Replication factor.</t>
  </si>
  <si>
    <t>Cache (optional)</t>
  </si>
  <si>
    <t>Capacity for TTL (GB)</t>
  </si>
  <si>
    <t>Approx capacity to hold TTL’s worth of inserts: ≈ QPS_peak × TTL × item_size × 1.5 (overhead) ÷ 1e9.</t>
  </si>
  <si>
    <t>Expected hit rate (rule of thumb)</t>
  </si>
  <si>
    <t>If access follows 80/20: caching top 20% can serve ~80% of reads. Set based on observed cacheability.</t>
  </si>
  <si>
    <t>Thumb rules:</t>
  </si>
  <si>
    <t>1 KB≈1e3 B, 1 MB≈1e6 B, 1 GB≈1e9 B, 1 TB≈1e12 B; Peak×=3–10; RF≈3; Network overhead≈1.2×; Concurrency≈QPS×latency(s).</t>
  </si>
  <si>
    <t>Abbreviation / Term</t>
  </si>
  <si>
    <t>Full form / Definition</t>
  </si>
  <si>
    <t>DAU</t>
  </si>
  <si>
    <t>Daily Active Users: unique users who use the product at least once per day.</t>
  </si>
  <si>
    <t>MAU</t>
  </si>
  <si>
    <t>Monthly Active Users: unique users active in a given month.</t>
  </si>
  <si>
    <t>QPS</t>
  </si>
  <si>
    <t>Queries Per Second: number of requests/operations handled per second.</t>
  </si>
  <si>
    <t>p95 / p99</t>
  </si>
  <si>
    <t>95th / 99th percentile latency: 95%/99% of requests complete at or below this time.</t>
  </si>
  <si>
    <t>TTL</t>
  </si>
  <si>
    <t>Time To Live: how long an item remains valid in cache/storage before expiry.</t>
  </si>
  <si>
    <t>RF</t>
  </si>
  <si>
    <t>Replication Factor: number of copies of the same data stored for durability/availability.</t>
  </si>
  <si>
    <t>Bps / MBps / GBps</t>
  </si>
  <si>
    <t>Bytes per second / Megabytes per second / Gigabytes per second (base-10 conversions).</t>
  </si>
  <si>
    <t>Little’s Law</t>
  </si>
  <si>
    <t>L = λ × W; average items in-system equals arrival rate times average time in system.</t>
  </si>
  <si>
    <t>CPU second</t>
  </si>
  <si>
    <t>Amount of CPU time used; 1 core supplies ≈1 CPU-second per wall second when fully utilized.</t>
  </si>
  <si>
    <t>CDN</t>
  </si>
  <si>
    <t>Content Delivery Network: caches content at the edge to reduce origin load and egress.</t>
  </si>
  <si>
    <t>Shard</t>
  </si>
  <si>
    <t>A horizontal partition of data/workload across multiple nodes to increase capacity.</t>
  </si>
  <si>
    <t>Ceiling()</t>
  </si>
  <si>
    <t>Mathematical function that rounds up to the nearest integer.</t>
  </si>
  <si>
    <t>How to use this workbook</t>
  </si>
  <si>
    <t>1) Enter your assumptions in column B on the 'BOTE_System_Design' sheet.
2) Read the 'Notes / How it's calculated' column for each output to understand the formulas.
3) See cell comments (red triangles) for extra context where present.
4) Use the 'Glossary' tab for full forms and definitions (e.g., QPS = Queries Per Second).
5) Numbers use base-10 conversions (1e3, 1e6, 1e9, 1e12) for speed. Adjust if you need IEC (Ki/Mi/Gi/Ti).</t>
  </si>
</sst>
</file>

<file path=xl/styles.xml><?xml version="1.0" encoding="utf-8"?>
<styleSheet xmlns="http://schemas.openxmlformats.org/spreadsheetml/2006/main">
  <numFmts count="1">
    <numFmt numFmtId="164" formatCode="#,##0.00"/>
  </numFmts>
  <fonts count="6">
    <font>
      <sz val="11"/>
      <color theme="1"/>
      <name val="Calibri"/>
      <family val="2"/>
      <scheme val="minor"/>
    </font>
    <font>
      <b/>
      <sz val="11"/>
      <color theme="1"/>
      <name val="Calibri"/>
      <family val="2"/>
      <scheme val="minor"/>
    </font>
    <font>
      <i/>
      <sz val="11"/>
      <color rgb="FF555555"/>
      <name val="Calibri"/>
      <family val="2"/>
      <scheme val="minor"/>
    </font>
    <font>
      <sz val="11"/>
      <color rgb="FF333333"/>
      <name val="Calibri"/>
      <family val="2"/>
      <scheme val="minor"/>
    </font>
    <font>
      <sz val="11"/>
      <color rgb="FF555555"/>
      <name val="Calibri"/>
      <family val="2"/>
      <scheme val="minor"/>
    </font>
    <font>
      <sz val="8"/>
      <color indexed="81"/>
      <name val="Tahoma"/>
      <family val="2"/>
    </font>
  </fonts>
  <fills count="4">
    <fill>
      <patternFill patternType="none"/>
    </fill>
    <fill>
      <patternFill patternType="gray125"/>
    </fill>
    <fill>
      <patternFill patternType="solid">
        <fgColor rgb="FFF2F2F2"/>
        <bgColor indexed="64"/>
      </patternFill>
    </fill>
    <fill>
      <patternFill patternType="solid">
        <fgColor rgb="FFE6F3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1" xfId="0" applyFont="1" applyFill="1" applyBorder="1"/>
    <xf numFmtId="0" fontId="2" fillId="0" borderId="0" xfId="0" applyFont="1"/>
    <xf numFmtId="0" fontId="3" fillId="0" borderId="0" xfId="0" applyFont="1" applyAlignment="1">
      <alignment wrapText="1"/>
    </xf>
    <xf numFmtId="0" fontId="1" fillId="3" borderId="0" xfId="0" applyFont="1" applyFill="1"/>
    <xf numFmtId="164" fontId="0" fillId="0" borderId="0" xfId="0" applyNumberFormat="1"/>
    <xf numFmtId="0" fontId="1" fillId="0" borderId="0" xfId="0" applyFont="1"/>
    <xf numFmtId="0" fontId="4"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F49"/>
  <sheetViews>
    <sheetView tabSelected="1" workbookViewId="0"/>
  </sheetViews>
  <sheetFormatPr defaultRowHeight="15"/>
  <cols>
    <col min="1" max="1" width="42.7109375" customWidth="1"/>
    <col min="2" max="2" width="18.7109375" customWidth="1"/>
    <col min="3" max="3" width="14.7109375" customWidth="1"/>
    <col min="4" max="4" width="2.7109375" customWidth="1"/>
    <col min="5" max="5" width="34.7109375" customWidth="1"/>
    <col min="6" max="6" width="60.7109375" customWidth="1"/>
  </cols>
  <sheetData>
    <row r="1" spans="1:6">
      <c r="A1" s="1" t="s">
        <v>0</v>
      </c>
      <c r="B1" s="1" t="s">
        <v>1</v>
      </c>
      <c r="C1" s="1" t="s">
        <v>2</v>
      </c>
      <c r="D1" s="1"/>
      <c r="E1" s="1" t="s">
        <v>3</v>
      </c>
      <c r="F1" s="1" t="s">
        <v>4</v>
      </c>
    </row>
    <row r="2" spans="1:6">
      <c r="A2" t="s">
        <v>5</v>
      </c>
      <c r="B2">
        <v>50000000</v>
      </c>
      <c r="C2" s="2" t="s">
        <v>6</v>
      </c>
      <c r="F2" s="3" t="s">
        <v>7</v>
      </c>
    </row>
    <row r="3" spans="1:6">
      <c r="A3" t="s">
        <v>8</v>
      </c>
      <c r="B3">
        <v>20</v>
      </c>
      <c r="C3" s="2" t="s">
        <v>9</v>
      </c>
      <c r="F3" s="3" t="s">
        <v>10</v>
      </c>
    </row>
    <row r="4" spans="1:6">
      <c r="A4" t="s">
        <v>11</v>
      </c>
      <c r="B4">
        <v>300</v>
      </c>
      <c r="C4" s="2" t="s">
        <v>12</v>
      </c>
      <c r="F4" s="3" t="s">
        <v>13</v>
      </c>
    </row>
    <row r="5" spans="1:6">
      <c r="A5" t="s">
        <v>14</v>
      </c>
      <c r="B5">
        <v>400</v>
      </c>
      <c r="C5" s="2" t="s">
        <v>12</v>
      </c>
      <c r="F5" s="3" t="s">
        <v>15</v>
      </c>
    </row>
    <row r="6" spans="1:6">
      <c r="A6" t="s">
        <v>16</v>
      </c>
      <c r="B6">
        <v>10</v>
      </c>
      <c r="C6" s="2" t="s">
        <v>17</v>
      </c>
      <c r="F6" s="3" t="s">
        <v>18</v>
      </c>
    </row>
    <row r="7" spans="1:6">
      <c r="A7" t="s">
        <v>19</v>
      </c>
      <c r="B7">
        <v>200</v>
      </c>
      <c r="C7" s="2" t="s">
        <v>20</v>
      </c>
      <c r="F7" s="3" t="s">
        <v>21</v>
      </c>
    </row>
    <row r="8" spans="1:6">
      <c r="A8" t="s">
        <v>22</v>
      </c>
      <c r="B8">
        <v>3</v>
      </c>
      <c r="C8" s="2" t="s">
        <v>17</v>
      </c>
      <c r="F8" s="3" t="s">
        <v>23</v>
      </c>
    </row>
    <row r="9" spans="1:6">
      <c r="A9" t="s">
        <v>24</v>
      </c>
      <c r="B9">
        <v>0.001</v>
      </c>
      <c r="C9" s="2" t="s">
        <v>25</v>
      </c>
      <c r="F9" s="3" t="s">
        <v>26</v>
      </c>
    </row>
    <row r="10" spans="1:6">
      <c r="A10" t="s">
        <v>27</v>
      </c>
      <c r="B10">
        <v>5000</v>
      </c>
      <c r="C10" s="2" t="s">
        <v>28</v>
      </c>
      <c r="F10" s="3" t="s">
        <v>29</v>
      </c>
    </row>
    <row r="11" spans="1:6">
      <c r="A11" t="s">
        <v>30</v>
      </c>
      <c r="B11">
        <v>20000</v>
      </c>
      <c r="C11" s="2" t="s">
        <v>28</v>
      </c>
      <c r="F11" s="3" t="s">
        <v>31</v>
      </c>
    </row>
    <row r="12" spans="1:6">
      <c r="A12" t="s">
        <v>32</v>
      </c>
      <c r="B12">
        <v>600</v>
      </c>
      <c r="C12" s="2" t="s">
        <v>25</v>
      </c>
      <c r="F12" s="3" t="s">
        <v>33</v>
      </c>
    </row>
    <row r="14" spans="1:6">
      <c r="A14" s="4" t="s">
        <v>34</v>
      </c>
      <c r="B14" s="4"/>
      <c r="C14" s="4"/>
      <c r="D14" s="4"/>
      <c r="E14" s="4"/>
      <c r="F14" s="4"/>
    </row>
    <row r="15" spans="1:6" s="5" customFormat="1">
      <c r="A15" s="5" t="s">
        <v>35</v>
      </c>
      <c r="E15" s="5">
        <f>B2*B3</f>
        <v>0</v>
      </c>
      <c r="F15" s="3" t="s">
        <v>36</v>
      </c>
    </row>
    <row r="16" spans="1:6" s="5" customFormat="1">
      <c r="A16" s="5" t="s">
        <v>37</v>
      </c>
      <c r="E16" s="5">
        <f>E15/86400</f>
        <v>0</v>
      </c>
      <c r="F16" s="3" t="s">
        <v>38</v>
      </c>
    </row>
    <row r="17" spans="1:6" s="5" customFormat="1">
      <c r="A17" s="5" t="s">
        <v>39</v>
      </c>
      <c r="E17" s="5">
        <f>E16*B6</f>
        <v>0</v>
      </c>
      <c r="F17" s="3" t="s">
        <v>40</v>
      </c>
    </row>
    <row r="18" spans="1:6" s="5" customFormat="1">
      <c r="A18" s="5" t="s">
        <v>41</v>
      </c>
      <c r="E18" s="5">
        <f>E17*(B7/1000)</f>
        <v>0</v>
      </c>
      <c r="F18" s="3" t="s">
        <v>42</v>
      </c>
    </row>
    <row r="20" spans="1:6">
      <c r="A20" s="4" t="s">
        <v>43</v>
      </c>
      <c r="B20" s="4"/>
      <c r="C20" s="4"/>
      <c r="D20" s="4"/>
      <c r="E20" s="4"/>
      <c r="F20" s="4"/>
    </row>
    <row r="21" spans="1:6" s="5" customFormat="1">
      <c r="A21" s="5" t="s">
        <v>44</v>
      </c>
      <c r="E21" s="5">
        <f>(E15*B4)/1E9</f>
        <v>0</v>
      </c>
      <c r="F21" s="3" t="s">
        <v>45</v>
      </c>
    </row>
    <row r="22" spans="1:6" s="5" customFormat="1">
      <c r="A22" s="5" t="s">
        <v>46</v>
      </c>
      <c r="E22" s="5">
        <f>(E21*365)/1000</f>
        <v>0</v>
      </c>
      <c r="F22" s="3" t="s">
        <v>47</v>
      </c>
    </row>
    <row r="23" spans="1:6" s="5" customFormat="1">
      <c r="A23" s="5" t="s">
        <v>48</v>
      </c>
      <c r="E23" s="5">
        <f>E22*B8</f>
        <v>0</v>
      </c>
      <c r="F23" s="3" t="s">
        <v>49</v>
      </c>
    </row>
    <row r="26" spans="1:6">
      <c r="A26" s="4" t="s">
        <v>50</v>
      </c>
      <c r="B26" s="4"/>
      <c r="C26" s="4"/>
      <c r="D26" s="4"/>
      <c r="E26" s="4"/>
      <c r="F26" s="4"/>
    </row>
    <row r="27" spans="1:6" s="5" customFormat="1">
      <c r="A27" s="5" t="s">
        <v>51</v>
      </c>
      <c r="E27" s="5">
        <f>B5*E17*1.2</f>
        <v>0</v>
      </c>
      <c r="F27" s="3" t="s">
        <v>52</v>
      </c>
    </row>
    <row r="28" spans="1:6" s="5" customFormat="1">
      <c r="A28" s="5" t="s">
        <v>53</v>
      </c>
      <c r="E28" s="5">
        <f>E27/1E6</f>
        <v>0</v>
      </c>
      <c r="F28" s="3" t="s">
        <v>54</v>
      </c>
    </row>
    <row r="29" spans="1:6" s="5" customFormat="1">
      <c r="A29" s="5" t="s">
        <v>55</v>
      </c>
      <c r="E29" s="5">
        <f>(E27*86400*30)/1E12</f>
        <v>0</v>
      </c>
      <c r="F29" s="3" t="s">
        <v>56</v>
      </c>
    </row>
    <row r="32" spans="1:6">
      <c r="A32" s="4" t="s">
        <v>57</v>
      </c>
      <c r="B32" s="4"/>
      <c r="C32" s="4"/>
      <c r="D32" s="4"/>
      <c r="E32" s="4"/>
      <c r="F32" s="4"/>
    </row>
    <row r="33" spans="1:6" s="5" customFormat="1">
      <c r="A33" s="5" t="s">
        <v>58</v>
      </c>
      <c r="E33" s="5">
        <f>E17*B9</f>
        <v>0</v>
      </c>
      <c r="F33" s="3" t="s">
        <v>59</v>
      </c>
    </row>
    <row r="34" spans="1:6" s="5" customFormat="1">
      <c r="A34" s="5" t="s">
        <v>60</v>
      </c>
      <c r="E34" s="5">
        <f>E33*1.5</f>
        <v>0</v>
      </c>
      <c r="F34" s="3" t="s">
        <v>61</v>
      </c>
    </row>
    <row r="38" spans="1:6">
      <c r="A38" s="4" t="s">
        <v>62</v>
      </c>
      <c r="B38" s="4"/>
      <c r="C38" s="4"/>
      <c r="D38" s="4"/>
      <c r="E38" s="4"/>
      <c r="F38" s="4"/>
    </row>
    <row r="39" spans="1:6" s="5" customFormat="1">
      <c r="A39" s="5" t="s">
        <v>63</v>
      </c>
      <c r="E39" s="5">
        <f>CEILING(E17/B10,1)</f>
        <v>0</v>
      </c>
      <c r="F39" s="3" t="s">
        <v>64</v>
      </c>
    </row>
    <row r="40" spans="1:6" s="5" customFormat="1">
      <c r="A40" s="5" t="s">
        <v>65</v>
      </c>
      <c r="E40" s="5">
        <f>CEILING(E17/B11,1)</f>
        <v>0</v>
      </c>
      <c r="F40" s="3" t="s">
        <v>66</v>
      </c>
    </row>
    <row r="41" spans="1:6" s="5" customFormat="1">
      <c r="A41" s="5" t="s">
        <v>67</v>
      </c>
      <c r="E41" s="5">
        <f>MAX(E39,E40)*B8</f>
        <v>0</v>
      </c>
      <c r="F41" s="3" t="s">
        <v>68</v>
      </c>
    </row>
    <row r="44" spans="1:6">
      <c r="A44" s="4" t="s">
        <v>69</v>
      </c>
      <c r="B44" s="4"/>
      <c r="C44" s="4"/>
      <c r="D44" s="4"/>
      <c r="E44" s="4"/>
      <c r="F44" s="4"/>
    </row>
    <row r="45" spans="1:6" s="5" customFormat="1">
      <c r="A45" s="5" t="s">
        <v>70</v>
      </c>
      <c r="E45" s="5">
        <f>(E17*B12*B5*1.5)/1E9</f>
        <v>0</v>
      </c>
      <c r="F45" s="3" t="s">
        <v>71</v>
      </c>
    </row>
    <row r="46" spans="1:6">
      <c r="A46" t="s">
        <v>72</v>
      </c>
      <c r="F46" s="3" t="s">
        <v>73</v>
      </c>
    </row>
    <row r="48" spans="1:6">
      <c r="A48" s="6" t="s">
        <v>74</v>
      </c>
    </row>
    <row r="49" spans="1:1">
      <c r="A49" s="7" t="s">
        <v>75</v>
      </c>
    </row>
  </sheetData>
  <mergeCells count="6">
    <mergeCell ref="A14:F14"/>
    <mergeCell ref="A20:F20"/>
    <mergeCell ref="A26:F26"/>
    <mergeCell ref="A32:F32"/>
    <mergeCell ref="A38:F38"/>
    <mergeCell ref="A44:F4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B13"/>
  <sheetViews>
    <sheetView workbookViewId="0"/>
  </sheetViews>
  <sheetFormatPr defaultRowHeight="15"/>
  <cols>
    <col min="1" max="1" width="28.7109375" customWidth="1"/>
    <col min="2" max="2" width="100.7109375" customWidth="1"/>
  </cols>
  <sheetData>
    <row r="1" spans="1:2">
      <c r="A1" s="1" t="s">
        <v>76</v>
      </c>
      <c r="B1" s="1" t="s">
        <v>77</v>
      </c>
    </row>
    <row r="2" spans="1:2">
      <c r="A2" s="6" t="s">
        <v>78</v>
      </c>
      <c r="B2" s="3" t="s">
        <v>79</v>
      </c>
    </row>
    <row r="3" spans="1:2">
      <c r="A3" s="6" t="s">
        <v>80</v>
      </c>
      <c r="B3" s="3" t="s">
        <v>81</v>
      </c>
    </row>
    <row r="4" spans="1:2">
      <c r="A4" s="6" t="s">
        <v>82</v>
      </c>
      <c r="B4" s="3" t="s">
        <v>83</v>
      </c>
    </row>
    <row r="5" spans="1:2">
      <c r="A5" s="6" t="s">
        <v>84</v>
      </c>
      <c r="B5" s="3" t="s">
        <v>85</v>
      </c>
    </row>
    <row r="6" spans="1:2">
      <c r="A6" s="6" t="s">
        <v>86</v>
      </c>
      <c r="B6" s="3" t="s">
        <v>87</v>
      </c>
    </row>
    <row r="7" spans="1:2">
      <c r="A7" s="6" t="s">
        <v>88</v>
      </c>
      <c r="B7" s="3" t="s">
        <v>89</v>
      </c>
    </row>
    <row r="8" spans="1:2">
      <c r="A8" s="6" t="s">
        <v>90</v>
      </c>
      <c r="B8" s="3" t="s">
        <v>91</v>
      </c>
    </row>
    <row r="9" spans="1:2">
      <c r="A9" s="6" t="s">
        <v>92</v>
      </c>
      <c r="B9" s="3" t="s">
        <v>93</v>
      </c>
    </row>
    <row r="10" spans="1:2">
      <c r="A10" s="6" t="s">
        <v>94</v>
      </c>
      <c r="B10" s="3" t="s">
        <v>95</v>
      </c>
    </row>
    <row r="11" spans="1:2">
      <c r="A11" s="6" t="s">
        <v>96</v>
      </c>
      <c r="B11" s="3" t="s">
        <v>97</v>
      </c>
    </row>
    <row r="12" spans="1:2">
      <c r="A12" s="6" t="s">
        <v>98</v>
      </c>
      <c r="B12" s="3" t="s">
        <v>99</v>
      </c>
    </row>
    <row r="13" spans="1:2">
      <c r="A13" s="6" t="s">
        <v>100</v>
      </c>
      <c r="B13" s="3" t="s">
        <v>101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2"/>
  <sheetViews>
    <sheetView workbookViewId="0"/>
  </sheetViews>
  <sheetFormatPr defaultRowHeight="15"/>
  <cols>
    <col min="1" max="1" width="110.7109375" customWidth="1"/>
  </cols>
  <sheetData>
    <row r="1" spans="1:1">
      <c r="A1" s="1" t="s">
        <v>102</v>
      </c>
    </row>
    <row r="2" spans="1:1">
      <c r="A2" s="3" t="s">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BOTE_System_Design</vt:lpstr>
      <vt:lpstr>Glossary</vt:lpstr>
      <vt:lpstr>ReadMe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2025-08-11T13:34:08Z</dcterms:created>
  <dcterms:modified xsi:type="dcterms:W3CDTF">2025-08-11T13:34:08Z</dcterms:modified>
</cp:coreProperties>
</file>