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vinay\PycharmProjects\MyProjects\MyTrials\"/>
    </mc:Choice>
  </mc:AlternateContent>
  <xr:revisionPtr revIDLastSave="0" documentId="8_{0D7A3BE6-07C5-4260-A45D-25CA0C21032D}" xr6:coauthVersionLast="43" xr6:coauthVersionMax="43" xr10:uidLastSave="{00000000-0000-0000-0000-000000000000}"/>
  <bookViews>
    <workbookView xWindow="28680" yWindow="780" windowWidth="19440" windowHeight="15000" activeTab="3" xr2:uid="{00000000-000D-0000-FFFF-FFFF00000000}"/>
  </bookViews>
  <sheets>
    <sheet name="RegDef" sheetId="6" r:id="rId1"/>
    <sheet name="HCMDOUT" sheetId="7" r:id="rId2"/>
    <sheet name="HCMDIN" sheetId="8" r:id="rId3"/>
    <sheet name="Local CSR" sheetId="9" r:id="rId4"/>
    <sheet name="HOFI HW logic" sheetId="11" r:id="rId5"/>
    <sheet name="FW internal regs" sheetId="10" r:id="rId6"/>
    <sheet name="LSP Data struct sharing" sheetId="5" r:id="rId7"/>
    <sheet name="PEPL" sheetId="12" r:id="rId8"/>
    <sheet name="RoughMap" sheetId="3" r:id="rId9"/>
    <sheet name="RoughReg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2" i="9" l="1"/>
  <c r="Y50" i="8"/>
  <c r="W50" i="8"/>
  <c r="V50" i="8"/>
  <c r="Q50" i="8"/>
  <c r="P50" i="8"/>
  <c r="N50" i="8"/>
  <c r="K50" i="8"/>
  <c r="C50" i="8"/>
  <c r="Y30" i="8"/>
  <c r="W30" i="8"/>
  <c r="V30" i="8"/>
  <c r="Q30" i="8"/>
  <c r="P30" i="8"/>
  <c r="N30" i="8"/>
  <c r="K30" i="8"/>
  <c r="C30" i="8"/>
  <c r="Y21" i="8"/>
  <c r="W21" i="8"/>
  <c r="V21" i="8"/>
  <c r="Q21" i="8"/>
  <c r="P21" i="8"/>
  <c r="N21" i="8"/>
  <c r="K21" i="8"/>
  <c r="C21" i="8"/>
  <c r="Y198" i="7"/>
  <c r="W198" i="7"/>
  <c r="V198" i="7"/>
  <c r="Q198" i="7"/>
  <c r="P198" i="7"/>
  <c r="N198" i="7"/>
  <c r="K198" i="7"/>
  <c r="C198" i="7"/>
  <c r="Y188" i="7"/>
  <c r="W188" i="7"/>
  <c r="V188" i="7"/>
  <c r="Q188" i="7"/>
  <c r="P188" i="7"/>
  <c r="N188" i="7"/>
  <c r="K188" i="7"/>
  <c r="C188" i="7"/>
  <c r="Y179" i="7"/>
  <c r="W179" i="7"/>
  <c r="V179" i="7"/>
  <c r="Q179" i="7"/>
  <c r="P179" i="7"/>
  <c r="N179" i="7"/>
  <c r="K179" i="7"/>
  <c r="C179" i="7"/>
  <c r="Y160" i="7"/>
  <c r="W160" i="7"/>
  <c r="V160" i="7"/>
  <c r="Q160" i="7"/>
  <c r="P160" i="7"/>
  <c r="N160" i="7"/>
  <c r="K160" i="7"/>
  <c r="C160" i="7"/>
  <c r="Y151" i="7"/>
  <c r="W151" i="7"/>
  <c r="V151" i="7"/>
  <c r="Q151" i="7"/>
  <c r="P151" i="7"/>
  <c r="N151" i="7"/>
  <c r="K151" i="7"/>
  <c r="C151" i="7"/>
  <c r="Y142" i="7"/>
  <c r="W142" i="7"/>
  <c r="V142" i="7"/>
  <c r="Q142" i="7"/>
  <c r="P142" i="7"/>
  <c r="N142" i="7"/>
  <c r="K142" i="7"/>
  <c r="C142" i="7"/>
  <c r="Y130" i="7"/>
  <c r="W130" i="7"/>
  <c r="V130" i="7"/>
  <c r="Q130" i="7"/>
  <c r="P130" i="7"/>
  <c r="N130" i="7"/>
  <c r="K130" i="7"/>
  <c r="C130" i="7"/>
  <c r="Y121" i="7"/>
  <c r="W121" i="7"/>
  <c r="V121" i="7"/>
  <c r="Q121" i="7"/>
  <c r="P121" i="7"/>
  <c r="N121" i="7"/>
  <c r="K121" i="7"/>
  <c r="C121" i="7"/>
  <c r="Y38" i="7"/>
  <c r="W38" i="7"/>
  <c r="V38" i="7"/>
  <c r="Q38" i="7"/>
  <c r="P38" i="7"/>
  <c r="N38" i="7"/>
  <c r="K38" i="7"/>
  <c r="C38" i="7"/>
  <c r="Y47" i="7"/>
  <c r="W47" i="7"/>
  <c r="V47" i="7"/>
  <c r="Q47" i="7"/>
  <c r="P47" i="7"/>
  <c r="N47" i="7"/>
  <c r="K47" i="7"/>
  <c r="C47" i="7"/>
  <c r="Y83" i="7"/>
  <c r="W83" i="7"/>
  <c r="V83" i="7"/>
  <c r="Q83" i="7"/>
  <c r="P83" i="7"/>
  <c r="N83" i="7"/>
  <c r="K83" i="7"/>
  <c r="C83" i="7"/>
  <c r="Y92" i="7"/>
  <c r="W92" i="7"/>
  <c r="V92" i="7"/>
  <c r="Q92" i="7"/>
  <c r="P92" i="7"/>
  <c r="N92" i="7"/>
  <c r="K92" i="7"/>
  <c r="C92" i="7"/>
  <c r="Y74" i="7"/>
  <c r="W74" i="7"/>
  <c r="V74" i="7"/>
  <c r="Q74" i="7"/>
  <c r="P74" i="7"/>
  <c r="N74" i="7"/>
  <c r="K74" i="7"/>
  <c r="C74" i="7"/>
  <c r="Y56" i="7"/>
  <c r="W56" i="7"/>
  <c r="V56" i="7"/>
  <c r="Q56" i="7"/>
  <c r="P56" i="7"/>
  <c r="N56" i="7"/>
  <c r="K56" i="7"/>
  <c r="C56" i="7"/>
  <c r="Y65" i="7"/>
  <c r="W65" i="7"/>
  <c r="V65" i="7"/>
  <c r="Q65" i="7"/>
  <c r="P65" i="7"/>
  <c r="N65" i="7"/>
  <c r="K65" i="7"/>
  <c r="C65" i="7"/>
  <c r="Y110" i="7"/>
  <c r="W110" i="7"/>
  <c r="V110" i="7"/>
  <c r="Q110" i="7"/>
  <c r="P110" i="7"/>
  <c r="N110" i="7"/>
  <c r="K110" i="7"/>
  <c r="C110" i="7"/>
  <c r="Y101" i="7"/>
  <c r="Q101" i="7"/>
  <c r="W101" i="7"/>
  <c r="V101" i="7"/>
  <c r="P101" i="7"/>
  <c r="N101" i="7"/>
  <c r="K101" i="7"/>
  <c r="C101" i="7"/>
  <c r="AN56" i="7"/>
  <c r="AN52" i="7"/>
  <c r="AN53" i="7"/>
  <c r="AN54" i="7"/>
  <c r="AN55" i="7"/>
  <c r="AN51" i="7"/>
  <c r="AN50" i="7"/>
  <c r="AJ56" i="7" l="1"/>
  <c r="AJ55" i="7"/>
  <c r="AJ54" i="7"/>
  <c r="AJ53" i="7"/>
  <c r="AJ52" i="7"/>
  <c r="AJ51" i="7"/>
  <c r="AJ50" i="7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l="1"/>
  <c r="A35" i="9" s="1"/>
  <c r="A36" i="9" s="1"/>
  <c r="A37" i="9" s="1"/>
  <c r="A38" i="9" s="1"/>
  <c r="A39" i="9" s="1"/>
  <c r="A40" i="9" s="1"/>
  <c r="A41" i="9" s="1"/>
  <c r="A42" i="9" s="1"/>
  <c r="A43" i="9" s="1"/>
  <c r="C17" i="9"/>
  <c r="C19" i="9"/>
  <c r="C18" i="9"/>
  <c r="C33" i="9"/>
  <c r="A44" i="9" l="1"/>
  <c r="A45" i="9" s="1"/>
  <c r="C34" i="9"/>
  <c r="C39" i="9"/>
  <c r="C37" i="9"/>
  <c r="C41" i="9"/>
  <c r="C38" i="9"/>
  <c r="C35" i="9"/>
  <c r="C42" i="9"/>
  <c r="C36" i="9"/>
  <c r="C40" i="9"/>
  <c r="C43" i="9"/>
  <c r="C20" i="9"/>
  <c r="C44" i="9" l="1"/>
  <c r="A46" i="9"/>
  <c r="C45" i="9"/>
  <c r="C21" i="9"/>
  <c r="AM26" i="12"/>
  <c r="AM21" i="12"/>
  <c r="AM22" i="12" s="1"/>
  <c r="AM16" i="12"/>
  <c r="AM17" i="12" s="1"/>
  <c r="AM18" i="12" s="1"/>
  <c r="A47" i="9" l="1"/>
  <c r="C46" i="9"/>
  <c r="C22" i="9"/>
  <c r="AM24" i="12"/>
  <c r="AM27" i="12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K17" i="7"/>
  <c r="AK4" i="7"/>
  <c r="AK5" i="7"/>
  <c r="AK6" i="7"/>
  <c r="AK7" i="7"/>
  <c r="AK8" i="7"/>
  <c r="AK9" i="7"/>
  <c r="AK10" i="7"/>
  <c r="AK11" i="7"/>
  <c r="AK12" i="7"/>
  <c r="AK14" i="7"/>
  <c r="AK13" i="7"/>
  <c r="Y170" i="7"/>
  <c r="A48" i="9" l="1"/>
  <c r="C47" i="9"/>
  <c r="C23" i="9"/>
  <c r="C7" i="9"/>
  <c r="C5" i="9"/>
  <c r="A49" i="9" l="1"/>
  <c r="A50" i="9" s="1"/>
  <c r="C48" i="9"/>
  <c r="C24" i="9"/>
  <c r="C9" i="9"/>
  <c r="C8" i="9"/>
  <c r="C6" i="9"/>
  <c r="AL7" i="8"/>
  <c r="AK7" i="8"/>
  <c r="AL6" i="8"/>
  <c r="AK6" i="8"/>
  <c r="AK21" i="7"/>
  <c r="AK19" i="7"/>
  <c r="AK20" i="7"/>
  <c r="AK18" i="7"/>
  <c r="AL8" i="8"/>
  <c r="AL5" i="8"/>
  <c r="AK8" i="8"/>
  <c r="AK5" i="8"/>
  <c r="AK23" i="7"/>
  <c r="AK22" i="7"/>
  <c r="AK16" i="7"/>
  <c r="AK15" i="7"/>
  <c r="A51" i="9" l="1"/>
  <c r="C49" i="9"/>
  <c r="C25" i="9"/>
  <c r="C10" i="9"/>
  <c r="A42" i="6"/>
  <c r="A43" i="6" s="1"/>
  <c r="C41" i="6"/>
  <c r="A7" i="6"/>
  <c r="A8" i="6" s="1"/>
  <c r="C8" i="6" s="1"/>
  <c r="A5" i="6"/>
  <c r="C5" i="6" s="1"/>
  <c r="C4" i="6"/>
  <c r="A52" i="9" l="1"/>
  <c r="C51" i="9"/>
  <c r="C50" i="9"/>
  <c r="C26" i="9"/>
  <c r="C11" i="9"/>
  <c r="C7" i="6"/>
  <c r="A9" i="6"/>
  <c r="C3" i="6" s="1"/>
  <c r="C43" i="6"/>
  <c r="A44" i="6"/>
  <c r="C40" i="6" s="1"/>
  <c r="C42" i="6"/>
  <c r="A53" i="9" l="1"/>
  <c r="A54" i="9" s="1"/>
  <c r="C52" i="9"/>
  <c r="C27" i="9"/>
  <c r="C12" i="9"/>
  <c r="A11" i="6"/>
  <c r="C9" i="6"/>
  <c r="C44" i="6"/>
  <c r="A46" i="6"/>
  <c r="A55" i="9" l="1"/>
  <c r="C54" i="9"/>
  <c r="C53" i="9"/>
  <c r="C28" i="9"/>
  <c r="A12" i="6"/>
  <c r="C12" i="6" s="1"/>
  <c r="C13" i="9"/>
  <c r="C11" i="6"/>
  <c r="A14" i="6"/>
  <c r="C14" i="6" s="1"/>
  <c r="A50" i="6"/>
  <c r="C50" i="6" s="1"/>
  <c r="C46" i="6"/>
  <c r="A56" i="9" l="1"/>
  <c r="C55" i="9"/>
  <c r="C29" i="9"/>
  <c r="C45" i="6"/>
  <c r="C14" i="9"/>
  <c r="A15" i="6"/>
  <c r="C15" i="6" s="1"/>
  <c r="C56" i="9" l="1"/>
  <c r="A57" i="9"/>
  <c r="C57" i="9" s="1"/>
  <c r="A70" i="9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C69" i="9"/>
  <c r="C30" i="9"/>
  <c r="C15" i="9"/>
  <c r="A16" i="6"/>
  <c r="C10" i="6" s="1"/>
  <c r="A58" i="9" l="1"/>
  <c r="C31" i="9"/>
  <c r="C32" i="9"/>
  <c r="C16" i="9"/>
  <c r="C16" i="6"/>
  <c r="A18" i="6"/>
  <c r="A59" i="9" l="1"/>
  <c r="C58" i="9"/>
  <c r="C18" i="6"/>
  <c r="A19" i="6"/>
  <c r="C19" i="6" s="1"/>
  <c r="A21" i="6"/>
  <c r="C21" i="6" s="1"/>
  <c r="C59" i="9" l="1"/>
  <c r="A60" i="9"/>
  <c r="A22" i="6"/>
  <c r="C22" i="6" s="1"/>
  <c r="A61" i="9" l="1"/>
  <c r="C60" i="9"/>
  <c r="A23" i="6"/>
  <c r="C17" i="6" s="1"/>
  <c r="A62" i="9" l="1"/>
  <c r="C61" i="9"/>
  <c r="C23" i="6"/>
  <c r="A25" i="6"/>
  <c r="A63" i="9" l="1"/>
  <c r="C62" i="9"/>
  <c r="C25" i="6"/>
  <c r="A28" i="6"/>
  <c r="A26" i="6"/>
  <c r="C26" i="6" s="1"/>
  <c r="A64" i="9" l="1"/>
  <c r="C63" i="9"/>
  <c r="C28" i="6"/>
  <c r="A29" i="6"/>
  <c r="A65" i="9" l="1"/>
  <c r="C64" i="9"/>
  <c r="A30" i="6"/>
  <c r="C24" i="6" s="1"/>
  <c r="C29" i="6"/>
  <c r="A66" i="9" l="1"/>
  <c r="C65" i="9"/>
  <c r="C30" i="6"/>
  <c r="A32" i="6"/>
  <c r="A38" i="6"/>
  <c r="C37" i="6"/>
  <c r="C31" i="6" l="1"/>
  <c r="A67" i="9"/>
  <c r="A68" i="9" s="1"/>
  <c r="C68" i="9" s="1"/>
  <c r="C66" i="9"/>
  <c r="C70" i="9"/>
  <c r="C32" i="6"/>
  <c r="A33" i="6"/>
  <c r="C38" i="6"/>
  <c r="A39" i="6"/>
  <c r="C39" i="6" s="1"/>
  <c r="C67" i="9" l="1"/>
  <c r="C71" i="9"/>
  <c r="A34" i="6"/>
  <c r="C33" i="6"/>
  <c r="E20" i="3"/>
  <c r="C72" i="9" l="1"/>
  <c r="C34" i="6"/>
  <c r="A35" i="6"/>
  <c r="C4" i="3"/>
  <c r="C73" i="9" l="1"/>
  <c r="C35" i="6"/>
  <c r="A36" i="6"/>
  <c r="C36" i="6" s="1"/>
  <c r="C5" i="3"/>
  <c r="C6" i="3" s="1"/>
  <c r="C74" i="9" l="1"/>
  <c r="C7" i="3"/>
  <c r="C8" i="3" s="1"/>
  <c r="C9" i="3" s="1"/>
  <c r="C75" i="9" l="1"/>
  <c r="C10" i="3"/>
  <c r="C11" i="3" s="1"/>
  <c r="C12" i="3" s="1"/>
  <c r="C76" i="9" l="1"/>
  <c r="C13" i="3"/>
  <c r="C14" i="3" s="1"/>
  <c r="C15" i="3" s="1"/>
  <c r="C16" i="3" s="1"/>
  <c r="C17" i="3" s="1"/>
  <c r="C18" i="3" s="1"/>
  <c r="D20" i="3" s="1"/>
  <c r="C77" i="9" l="1"/>
  <c r="C78" i="9" l="1"/>
  <c r="C79" i="9" l="1"/>
  <c r="C80" i="9" l="1"/>
  <c r="C81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cbu</author>
  </authors>
  <commentList>
    <comment ref="V3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3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3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38" authorId="0" shapeId="0" xr:uid="{0ECA47FA-EFAC-4FF3-A3F6-5400C1876AD1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38" authorId="0" shapeId="0" xr:uid="{BF5E4081-E188-44A4-A7AE-1CAECAC2E296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38" authorId="0" shapeId="0" xr:uid="{88B47FAB-89CD-4D19-9B32-1898A234BFD5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38" authorId="0" shapeId="0" xr:uid="{2569437E-4505-4798-95BF-020BAFF721BB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43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43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43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47" authorId="0" shapeId="0" xr:uid="{F9785C85-4796-4D42-B766-974C2717C68B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47" authorId="0" shapeId="0" xr:uid="{38D5FF99-DC4C-40F0-855A-C1EE2C3A67C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47" authorId="0" shapeId="0" xr:uid="{5AF907DB-A3E3-42FA-BE26-298475FD672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47" authorId="0" shapeId="0" xr:uid="{D8FB5803-D2DE-4A52-9B8F-265CF06CDCE6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52" authorId="0" shapeId="0" xr:uid="{00000000-0006-0000-0500-00000D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52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52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52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56" authorId="0" shapeId="0" xr:uid="{F4556BBA-3875-4249-8D26-F655D1D585D8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56" authorId="0" shapeId="0" xr:uid="{2C170A46-7E40-4E98-81FF-AE64928DDAE6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56" authorId="0" shapeId="0" xr:uid="{5CB53EB9-6803-43A5-B8FC-DE68A3DF949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56" authorId="0" shapeId="0" xr:uid="{7575C4A3-EEEA-4DFB-BFA0-C9B6F1651D9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61" authorId="0" shapeId="0" xr:uid="{6AB399CC-F521-48C7-9F58-C89C0923A198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61" authorId="0" shapeId="0" xr:uid="{00000000-0006-0000-0500-00001B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61" authorId="0" shapeId="0" xr:uid="{00000000-0006-0000-0500-00001C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61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W62" authorId="0" shapeId="0" xr:uid="{4B4D73CB-F798-4502-8593-9E1B6940D20B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used by BMU. Used by LSP_BARB to identify arbitration boundary</t>
        </r>
      </text>
    </comment>
    <comment ref="X62" authorId="0" shapeId="0" xr:uid="{4490D784-5AAE-41D9-9356-BA3DFAE06847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bmu_last is used by BMU to identify the last DWORD in the command and push i</t>
        </r>
      </text>
    </comment>
    <comment ref="Q65" authorId="0" shapeId="0" xr:uid="{836B8E7D-2B74-4750-B253-18925DFF9789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65" authorId="0" shapeId="0" xr:uid="{C8DDC1A7-B7EB-4560-9004-F9A36E9D9A3D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65" authorId="0" shapeId="0" xr:uid="{1FB77917-8543-49F5-9824-AFC81A255AB5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65" authorId="0" shapeId="0" xr:uid="{7D6F95D0-CCC7-4485-A5F1-792D90BF127A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70" authorId="0" shapeId="0" xr:uid="{CD226A04-6DB2-4F88-B5DB-AF7D616C78C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70" authorId="0" shapeId="0" xr:uid="{00000000-0006-0000-0500-000028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70" authorId="0" shapeId="0" xr:uid="{00000000-0006-0000-0500-00002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70" authorId="0" shapeId="0" xr:uid="{00000000-0006-0000-0500-00002A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W71" authorId="0" shapeId="0" xr:uid="{4C751E29-7BBA-4DB4-A4A7-8FF0E47EB896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used by BMU. Used by LSP_BARB to identify arbitration boundary</t>
        </r>
      </text>
    </comment>
    <comment ref="X71" authorId="0" shapeId="0" xr:uid="{23EFB57F-E648-4463-8229-E0DF077F5A7C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bmu_last is used by BMU to identify the last DWORD in the command and push i</t>
        </r>
      </text>
    </comment>
    <comment ref="Q74" authorId="0" shapeId="0" xr:uid="{53CF976B-9568-4090-8B04-65E4FA961B7A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74" authorId="0" shapeId="0" xr:uid="{97AE7102-0CF1-4503-9916-6B11B390A326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74" authorId="0" shapeId="0" xr:uid="{AE75AF82-CC65-4469-B443-713888A514E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74" authorId="0" shapeId="0" xr:uid="{368FCD95-FEE4-4DCF-BD36-75959FB49F4A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79" authorId="0" shapeId="0" xr:uid="{F9CA347D-08ED-40FA-93C7-3D7CC39D5C9E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79" authorId="0" shapeId="0" xr:uid="{00000000-0006-0000-0500-000035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79" authorId="0" shapeId="0" xr:uid="{00000000-0006-0000-0500-000036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79" authorId="0" shapeId="0" xr:uid="{00000000-0006-0000-0500-000037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W80" authorId="0" shapeId="0" xr:uid="{3E187F19-92B7-48E1-A9C6-879005F267D6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used by BMU. Used by LSP_BARB to identify arbitration boundary</t>
        </r>
      </text>
    </comment>
    <comment ref="X80" authorId="0" shapeId="0" xr:uid="{24D7C580-94AE-48B1-9189-B915C93D7F89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bmu_last is used by BMU to identify the last DWORD in the command and push i</t>
        </r>
      </text>
    </comment>
    <comment ref="Q83" authorId="0" shapeId="0" xr:uid="{D402E6A3-E1D5-4442-A77A-DFBC854AF5A5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83" authorId="0" shapeId="0" xr:uid="{FFE9D635-4BA4-415E-855D-69B683DC70D7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83" authorId="0" shapeId="0" xr:uid="{FAF36B65-267E-4172-8004-4503FDFEC99D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83" authorId="0" shapeId="0" xr:uid="{DD89691B-ACB1-440A-8C9B-F4F5F8CBC331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88" authorId="0" shapeId="0" xr:uid="{E4A3EB3D-7A8E-4505-8F99-D3B73D7D1B49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88" authorId="0" shapeId="0" xr:uid="{00000000-0006-0000-0500-000047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88" authorId="0" shapeId="0" xr:uid="{00000000-0006-0000-0500-000048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88" authorId="0" shapeId="0" xr:uid="{00000000-0006-0000-0500-00004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W89" authorId="0" shapeId="0" xr:uid="{8A92D64D-8291-4411-8649-06CB2940E9B7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used by BMU. Used by LSP_BARB to identify arbitration boundary</t>
        </r>
      </text>
    </comment>
    <comment ref="X89" authorId="0" shapeId="0" xr:uid="{E8289EF1-8CC0-4F21-B3CC-5EB018513C3C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bmu_last is used by BMU to identify the last DWORD in the command and push i</t>
        </r>
      </text>
    </comment>
    <comment ref="Q92" authorId="0" shapeId="0" xr:uid="{2C1201D7-7837-4E93-B974-068BD1C4FACD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92" authorId="0" shapeId="0" xr:uid="{17E29AF8-D705-49A3-BADB-44C10653BFD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92" authorId="0" shapeId="0" xr:uid="{7577848C-F4CD-4575-89B7-E55A6184A64B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92" authorId="0" shapeId="0" xr:uid="{6787789F-F2A7-46C0-8ED0-5377A5402284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97" authorId="0" shapeId="0" xr:uid="{F0DFF6D3-AA22-48BA-AEAE-D511B9A04A5E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97" authorId="0" shapeId="0" xr:uid="{00000000-0006-0000-0500-000054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97" authorId="0" shapeId="0" xr:uid="{00000000-0006-0000-0500-000055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97" authorId="0" shapeId="0" xr:uid="{00000000-0006-0000-0500-000056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W98" authorId="0" shapeId="0" xr:uid="{00000000-0006-0000-0500-00005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used by BMU. Used by LSP_BARB to identify arbitration boundary</t>
        </r>
      </text>
    </comment>
    <comment ref="X98" authorId="0" shapeId="0" xr:uid="{00000000-0006-0000-0500-00005A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bmu_last is used by BMU to identify the last DWORD in the command and push i</t>
        </r>
      </text>
    </comment>
    <comment ref="Z98" authorId="0" shapeId="0" xr:uid="{00000000-0006-0000-0500-00005B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used to push into the corresponding dwq. The corresponding evq pushed in will be the one the tag filed is pointing to</t>
        </r>
      </text>
    </comment>
    <comment ref="Q101" authorId="0" shapeId="0" xr:uid="{A77EF5DB-18EF-4773-A213-3AC73E50ABFF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101" authorId="0" shapeId="0" xr:uid="{00000000-0006-0000-0500-00005D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01" authorId="0" shapeId="0" xr:uid="{00000000-0006-0000-0500-00005E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01" authorId="0" shapeId="0" xr:uid="{00000000-0006-0000-0500-00005F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106" authorId="0" shapeId="0" xr:uid="{B4B1E54F-3613-4767-BC37-89D8AA071B88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106" authorId="0" shapeId="0" xr:uid="{00000000-0006-0000-0500-000061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06" authorId="0" shapeId="0" xr:uid="{00000000-0006-0000-0500-000062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06" authorId="0" shapeId="0" xr:uid="{00000000-0006-0000-0500-000063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07" authorId="0" shapeId="0" xr:uid="{00000000-0006-0000-0500-000065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H - Host</t>
        </r>
      </text>
    </comment>
    <comment ref="W107" authorId="0" shapeId="0" xr:uid="{00000000-0006-0000-0500-000066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used by BMU. Used by LSP_BARB to identify arbitration boundary</t>
        </r>
      </text>
    </comment>
    <comment ref="X107" authorId="0" shapeId="0" xr:uid="{00000000-0006-0000-0500-000067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bmu_last is used by BMU to identify the last DWORD in the command and push i</t>
        </r>
      </text>
    </comment>
    <comment ref="Z107" authorId="0" shapeId="0" xr:uid="{00000000-0006-0000-0500-000068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used to push into the corresponding dwq. The corresponding evq pushed in will be the one the tag filed is pointing to</t>
        </r>
      </text>
    </comment>
    <comment ref="Q110" authorId="0" shapeId="0" xr:uid="{B79AE72F-E576-4052-B9C5-1A544785B9A6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110" authorId="0" shapeId="0" xr:uid="{1BA3783B-AE31-4C80-8602-B95FF4E0B9F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10" authorId="0" shapeId="0" xr:uid="{6E1FA312-6028-4813-9726-3FE3FB866D3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10" authorId="0" shapeId="0" xr:uid="{4C997F2B-29D2-4872-9D53-34ED24903BCC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17" authorId="0" shapeId="0" xr:uid="{A091135B-63B9-4E1C-9F14-E282A07D6234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17" authorId="0" shapeId="0" xr:uid="{86C9F37D-CF3B-46E3-9EAD-9D535818F611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17" authorId="0" shapeId="0" xr:uid="{EE8A272B-A611-4515-A074-597AD355FB4C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121" authorId="0" shapeId="0" xr:uid="{20C62E9C-AE83-46C0-8C65-5A141641AE0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121" authorId="0" shapeId="0" xr:uid="{420BEECA-F9EA-416A-9444-75D2CFA346EC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21" authorId="0" shapeId="0" xr:uid="{8748C01A-33A7-4DC1-982E-2D79985FDA39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21" authorId="0" shapeId="0" xr:uid="{EE5E506C-0707-4447-8C46-DC86BE702F11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26" authorId="0" shapeId="0" xr:uid="{C15B3A08-8AE3-4AA6-8AFA-585C3EC1194D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26" authorId="0" shapeId="0" xr:uid="{6710C489-C4D0-4DB3-A953-42F23A4E4A2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26" authorId="0" shapeId="0" xr:uid="{2F22D39F-F542-4743-8819-B5FA33E18EF9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130" authorId="0" shapeId="0" xr:uid="{A58A89F4-53E3-4BBC-A7F0-380FB675A1C6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130" authorId="0" shapeId="0" xr:uid="{D6B15A30-2FE0-4C39-A848-055C787E8DF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30" authorId="0" shapeId="0" xr:uid="{9784700D-EF6B-4BEE-AC48-38105F86E15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30" authorId="0" shapeId="0" xr:uid="{1696BABF-6C42-4D5B-83B4-446D635A279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38" authorId="0" shapeId="0" xr:uid="{00000000-0006-0000-0500-00006D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38" authorId="0" shapeId="0" xr:uid="{00000000-0006-0000-0500-00006E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38" authorId="0" shapeId="0" xr:uid="{00000000-0006-0000-0500-00006F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142" authorId="0" shapeId="0" xr:uid="{F6357F71-1E02-47C4-B6F4-ADBB64A2B74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142" authorId="0" shapeId="0" xr:uid="{34F39843-8B59-44CC-A3C5-3ACDA89C2708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42" authorId="0" shapeId="0" xr:uid="{5AD69BBA-8DCF-4668-AA8B-B619C3ED8469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42" authorId="0" shapeId="0" xr:uid="{EC03B8BF-3540-4CE1-95D8-7AC938F2B4A5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47" authorId="0" shapeId="0" xr:uid="{00000000-0006-0000-0500-000073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47" authorId="0" shapeId="0" xr:uid="{00000000-0006-0000-0500-000074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47" authorId="0" shapeId="0" xr:uid="{00000000-0006-0000-0500-000075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151" authorId="0" shapeId="0" xr:uid="{002F291A-C0F6-499A-845B-F485AAD3AEB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151" authorId="0" shapeId="0" xr:uid="{12293CCF-8929-47F1-A526-3483088DEBDA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51" authorId="0" shapeId="0" xr:uid="{94D518A5-7214-4FCD-AC01-D92C50BE8CE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51" authorId="0" shapeId="0" xr:uid="{CEA50DC8-3323-41A5-B86F-66E674DCD3CA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56" authorId="0" shapeId="0" xr:uid="{3D33CEAF-E30A-4C0F-9E80-623C7F8B175E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56" authorId="0" shapeId="0" xr:uid="{BDB4823D-0818-4DC2-A023-19D7F7FBFB3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56" authorId="0" shapeId="0" xr:uid="{F6D2763E-DD22-4117-BB90-17ADE2606854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160" authorId="0" shapeId="0" xr:uid="{2257D33A-29C2-4D1D-8031-B1DD04E8474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160" authorId="0" shapeId="0" xr:uid="{FC891FFC-11EE-4F13-B0B7-0089D4507BCE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60" authorId="0" shapeId="0" xr:uid="{8C9ED381-047B-4418-8BF2-F3A0217089A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60" authorId="0" shapeId="0" xr:uid="{981F4C4A-6652-490C-9B48-FF2A797F3084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66" authorId="0" shapeId="0" xr:uid="{00000000-0006-0000-0500-00007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66" authorId="0" shapeId="0" xr:uid="{00000000-0006-0000-0500-00007A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66" authorId="0" shapeId="0" xr:uid="{00000000-0006-0000-0500-00007B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70" authorId="0" shapeId="0" xr:uid="{00000000-0006-0000-0500-00007C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70" authorId="0" shapeId="0" xr:uid="{00000000-0006-0000-0500-00007D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70" authorId="0" shapeId="0" xr:uid="{7AF9B754-588B-46CB-AA68-97C6352FE274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175" authorId="0" shapeId="0" xr:uid="{00000000-0006-0000-0500-00007F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75" authorId="0" shapeId="0" xr:uid="{00000000-0006-0000-0500-000080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75" authorId="0" shapeId="0" xr:uid="{00000000-0006-0000-0500-000081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179" authorId="0" shapeId="0" xr:uid="{7C34C044-80B3-4532-A1B9-EE53DF75CCBB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179" authorId="0" shapeId="0" xr:uid="{D5057D7C-2CC9-45D5-B3B9-D25A164F400A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79" authorId="0" shapeId="0" xr:uid="{D362928C-8AFB-415B-BD05-56D5603FB9B8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79" authorId="0" shapeId="0" xr:uid="{F2A1C64D-DD4A-4CAA-96A5-51FD0BA78E0C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B182" authorId="0" shapeId="0" xr:uid="{00000000-0006-0000-0500-000085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Update following outputs before command
hsch_sch_instance_num[1:0] 
hsch_sch_instance_speed[1:0]</t>
        </r>
      </text>
    </comment>
    <comment ref="V184" authorId="0" shapeId="0" xr:uid="{00000000-0006-0000-0500-000086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84" authorId="0" shapeId="0" xr:uid="{00000000-0006-0000-0500-000087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84" authorId="0" shapeId="0" xr:uid="{00000000-0006-0000-0500-000088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188" authorId="0" shapeId="0" xr:uid="{01BA2B3E-141E-4F12-A5ED-26537DFD3E9B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188" authorId="0" shapeId="0" xr:uid="{13AD97BD-CF3B-4F46-B17E-595CA693D37F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88" authorId="0" shapeId="0" xr:uid="{5C662DDD-F73E-4A98-9A43-E341460A84B4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88" authorId="0" shapeId="0" xr:uid="{E0EED844-99C9-4F07-95F3-49DC7A38F37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B192" authorId="0" shapeId="0" xr:uid="{00000000-0006-0000-0500-00008C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Update following outputs before command
hsch_sch_instance_num[1:0] 
hsch_sch_instance_speed[1:0]
</t>
        </r>
      </text>
    </comment>
    <comment ref="V194" authorId="0" shapeId="0" xr:uid="{00000000-0006-0000-0500-00008D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94" authorId="0" shapeId="0" xr:uid="{00000000-0006-0000-0500-00008E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94" authorId="0" shapeId="0" xr:uid="{00000000-0006-0000-0500-00008F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198" authorId="0" shapeId="0" xr:uid="{5AADFE53-90DB-49BA-91CC-F358BF2668A7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198" authorId="0" shapeId="0" xr:uid="{3E3D455D-7C1A-4D69-9C44-495063D06CFA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98" authorId="0" shapeId="0" xr:uid="{1709C448-7F56-42B3-A895-B6D0864003B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98" authorId="0" shapeId="0" xr:uid="{B38FD82D-7E99-4ACB-BAB7-DED6BBF814E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207" authorId="0" shapeId="0" xr:uid="{00000000-0006-0000-0500-000093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207" authorId="0" shapeId="0" xr:uid="{00000000-0006-0000-0500-000094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207" authorId="0" shapeId="0" xr:uid="{00000000-0006-0000-0500-000095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213" authorId="0" shapeId="0" xr:uid="{00000000-0006-0000-0500-00009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213" authorId="0" shapeId="0" xr:uid="{00000000-0006-0000-0500-00009A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213" authorId="0" shapeId="0" xr:uid="{00000000-0006-0000-0500-00009B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W231" authorId="0" shapeId="0" xr:uid="{6BBA7107-0E23-4F96-A7A6-F17011046389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used by BMU. Used by LSP_BARB to identify arbitration boundary</t>
        </r>
      </text>
    </comment>
    <comment ref="X231" authorId="0" shapeId="0" xr:uid="{4097C9D6-C7AB-4C50-B65F-8863073F8CF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bmu_last is used by BMU to identify the last DWORD in the command and push i</t>
        </r>
      </text>
    </comment>
    <comment ref="Z231" authorId="0" shapeId="0" xr:uid="{A5C7BB4A-A26B-4ECF-85BE-80F52737C806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used to push into the corresponding dwq. The corresponding evq pushed in will be the one the tag filed is pointing 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cbu</author>
  </authors>
  <commentList>
    <comment ref="V1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17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17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21" authorId="0" shapeId="0" xr:uid="{2ED296C8-E717-4568-9C37-12B1CF5B7518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21" authorId="0" shapeId="0" xr:uid="{689BBAFF-EA34-4B87-B1E7-EE73BC0D373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21" authorId="0" shapeId="0" xr:uid="{5CD76002-114D-4D7A-B644-D2321FBE82EF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21" authorId="0" shapeId="0" xr:uid="{E0225DE3-914E-44A0-81EB-F4F7495693E3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26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26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26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30" authorId="0" shapeId="0" xr:uid="{8ED0ED98-5C12-4C6A-8314-E825D0C5A087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30" authorId="0" shapeId="0" xr:uid="{66A8D75F-4620-44AD-9D55-3B1D4165B255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30" authorId="0" shapeId="0" xr:uid="{EF33C408-D265-4574-BA93-D2CDA2EC376F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30" authorId="0" shapeId="0" xr:uid="{1C6D64D1-15BD-4811-A7E7-2DB8D3D879AA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35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35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35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V46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46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46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  <comment ref="Q50" authorId="0" shapeId="0" xr:uid="{F6E235D4-DD53-4540-9B96-9969DAF66D29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ACCESS_SIZ_DW</t>
        </r>
      </text>
    </comment>
    <comment ref="V50" authorId="0" shapeId="0" xr:uid="{1FEEB6F1-7E50-4878-9210-763D78876AAE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RespReqd</t>
        </r>
      </text>
    </comment>
    <comment ref="W50" authorId="0" shapeId="0" xr:uid="{763563DA-74D4-4DAE-B489-140BFA999442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{IADDR, IDATA}</t>
        </r>
      </text>
    </comment>
    <comment ref="Y50" authorId="0" shapeId="0" xr:uid="{02A34743-C9C8-4C1D-A6BA-5A74350EC27F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CMD_ID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tc={A0F9EE4B-05A6-41F0-943E-4043953A0633}</author>
    <author>tc={EB5B840A-0B3F-43B7-A34B-758B49AD9B8B}</author>
  </authors>
  <commentList>
    <comment ref="E69" authorId="0" shapeId="0" xr:uid="{A0F9EE4B-05A6-41F0-943E-4043953A0633}">
      <text>
        <t>[Threaded comment]
Your version of Excel allows you to read this threaded comment; however, any edits to it will get removed if the file is opened in a newer version of Excel. Learn more: https://go.microsoft.com/fwlink/?linkid=870924
Comment:
    slot_id is current_slot_id being processed</t>
      </text>
    </comment>
    <comment ref="E78" authorId="1" shapeId="0" xr:uid="{EB5B840A-0B3F-43B7-A34B-758B49AD9B8B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remove slot_id and club with slot_endpoint_id_info register's slot_id if timing is not an issue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qiangwen</author>
    <author>synopsys</author>
  </authors>
  <commentList>
    <comment ref="T5" authorId="0" shapeId="0" xr:uid="{8C45F737-3FC8-4C87-834E-35506E081CF2}">
      <text>
        <r>
          <rPr>
            <b/>
            <sz val="8"/>
            <color indexed="81"/>
            <rFont val="Tahoma"/>
            <family val="2"/>
          </rPr>
          <t>Active</t>
        </r>
        <r>
          <rPr>
            <sz val="8"/>
            <color indexed="81"/>
            <rFont val="Tahoma"/>
            <family val="2"/>
          </rPr>
          <t xml:space="preserve">
00: Non-Active
01: To be Removed
10: New Added
11: Active</t>
        </r>
      </text>
    </comment>
    <comment ref="V5" authorId="0" shapeId="0" xr:uid="{B5CCC975-1290-4E0C-AC05-261B1C1BA140}">
      <text>
        <r>
          <rPr>
            <sz val="8"/>
            <color indexed="81"/>
            <rFont val="Tahoma"/>
            <family val="2"/>
          </rPr>
          <t>Microframe index for SS, HS.
Frame index for FS, LS, Split.</t>
        </r>
      </text>
    </comment>
    <comment ref="D6" authorId="0" shapeId="0" xr:uid="{6B2997D3-3881-4678-B556-AF96DAEDB6B7}">
      <text>
        <r>
          <rPr>
            <b/>
            <sz val="8"/>
            <color indexed="81"/>
            <rFont val="Tahoma"/>
            <family val="2"/>
          </rPr>
          <t>qiangwen:</t>
        </r>
        <r>
          <rPr>
            <sz val="8"/>
            <color indexed="81"/>
            <rFont val="Tahoma"/>
            <family val="2"/>
          </rPr>
          <t xml:space="preserve">
Split EP</t>
        </r>
      </text>
    </comment>
    <comment ref="H9" authorId="1" shapeId="0" xr:uid="{EBD83194-67A0-4694-AF5C-60FBE4D7F959}">
      <text>
        <r>
          <rPr>
            <sz val="9"/>
            <color indexed="81"/>
            <rFont val="Tahoma"/>
            <family val="2"/>
          </rPr>
          <t>Indicate the number of uFrames spanned from the first to the last transaction within each service interval</t>
        </r>
      </text>
    </comment>
    <comment ref="T9" authorId="0" shapeId="0" xr:uid="{ED4922D8-3921-428F-888E-31AF65B61B15}">
      <text>
        <r>
          <rPr>
            <b/>
            <sz val="8"/>
            <color indexed="81"/>
            <rFont val="Tahoma"/>
            <family val="2"/>
          </rPr>
          <t>Active</t>
        </r>
        <r>
          <rPr>
            <sz val="8"/>
            <color indexed="81"/>
            <rFont val="Tahoma"/>
            <family val="2"/>
          </rPr>
          <t xml:space="preserve">
00: Non-Active
01: To be Removed
10: New Added
11: Active</t>
        </r>
      </text>
    </comment>
    <comment ref="V9" authorId="0" shapeId="0" xr:uid="{FB5E46EE-8713-44EA-B97F-847407BE3319}">
      <text>
        <r>
          <rPr>
            <sz val="8"/>
            <color indexed="81"/>
            <rFont val="Tahoma"/>
            <family val="2"/>
          </rPr>
          <t>Microframe index for SS, HS.
Frame index for FS, LS, Split.</t>
        </r>
      </text>
    </comment>
    <comment ref="D10" authorId="0" shapeId="0" xr:uid="{74A81BF1-709A-4EF1-941A-AF2D86FF266C}">
      <text>
        <r>
          <rPr>
            <b/>
            <sz val="8"/>
            <color indexed="81"/>
            <rFont val="Tahoma"/>
            <family val="2"/>
          </rPr>
          <t>qiangwen:</t>
        </r>
        <r>
          <rPr>
            <sz val="8"/>
            <color indexed="81"/>
            <rFont val="Tahoma"/>
            <family val="2"/>
          </rPr>
          <t xml:space="preserve">
Split EP</t>
        </r>
      </text>
    </comment>
    <comment ref="T19" authorId="0" shapeId="0" xr:uid="{6A2E7E3C-8BA5-462B-B34B-C1C354B26332}">
      <text>
        <r>
          <rPr>
            <b/>
            <sz val="8"/>
            <color indexed="81"/>
            <rFont val="Tahoma"/>
            <family val="2"/>
          </rPr>
          <t>Active</t>
        </r>
        <r>
          <rPr>
            <sz val="8"/>
            <color indexed="81"/>
            <rFont val="Tahoma"/>
            <family val="2"/>
          </rPr>
          <t xml:space="preserve">
00: Non-Active
01: To be Removed
10: New Added
11: Active</t>
        </r>
      </text>
    </comment>
    <comment ref="V19" authorId="0" shapeId="0" xr:uid="{FA4FB45E-964C-4C0A-8BC2-1705A5843850}">
      <text>
        <r>
          <rPr>
            <sz val="8"/>
            <color indexed="81"/>
            <rFont val="Tahoma"/>
            <family val="2"/>
          </rPr>
          <t>Microframe index for SS, HS.
Frame index for FS, LS, Split.</t>
        </r>
      </text>
    </comment>
    <comment ref="D20" authorId="0" shapeId="0" xr:uid="{7DA3BCC4-9B51-4A32-B17C-50E07804F4DE}">
      <text>
        <r>
          <rPr>
            <b/>
            <sz val="8"/>
            <color indexed="81"/>
            <rFont val="Tahoma"/>
            <family val="2"/>
          </rPr>
          <t>qiangwen:</t>
        </r>
        <r>
          <rPr>
            <sz val="8"/>
            <color indexed="81"/>
            <rFont val="Tahoma"/>
            <family val="2"/>
          </rPr>
          <t xml:space="preserve">
Split EP</t>
        </r>
      </text>
    </comment>
    <comment ref="T28" authorId="0" shapeId="0" xr:uid="{C26AA3E0-D3E8-44B7-B7A1-4A0838B8BD72}">
      <text>
        <r>
          <rPr>
            <b/>
            <sz val="8"/>
            <color indexed="81"/>
            <rFont val="Tahoma"/>
            <family val="2"/>
          </rPr>
          <t>Active</t>
        </r>
        <r>
          <rPr>
            <sz val="8"/>
            <color indexed="81"/>
            <rFont val="Tahoma"/>
            <family val="2"/>
          </rPr>
          <t xml:space="preserve">
00: Non-Active
01: To be Removed
10: New Added
11: Active</t>
        </r>
      </text>
    </comment>
    <comment ref="V28" authorId="0" shapeId="0" xr:uid="{9FA685EF-09E3-47BF-8235-1E445AE59D25}">
      <text>
        <r>
          <rPr>
            <sz val="8"/>
            <color indexed="81"/>
            <rFont val="Tahoma"/>
            <family val="2"/>
          </rPr>
          <t>Microframe index for SS, HS.
Frame index for FS, LS, Split.</t>
        </r>
      </text>
    </comment>
    <comment ref="D29" authorId="0" shapeId="0" xr:uid="{81F9D2D8-0324-44A9-96E0-3FA7DEF967B6}">
      <text>
        <r>
          <rPr>
            <b/>
            <sz val="8"/>
            <color indexed="81"/>
            <rFont val="Tahoma"/>
            <family val="2"/>
          </rPr>
          <t>qiangwen:</t>
        </r>
        <r>
          <rPr>
            <sz val="8"/>
            <color indexed="81"/>
            <rFont val="Tahoma"/>
            <family val="2"/>
          </rPr>
          <t xml:space="preserve">
Split EP</t>
        </r>
      </text>
    </comment>
    <comment ref="X31" authorId="1" shapeId="0" xr:uid="{7F1309DE-7A80-4FBC-949A-C27016E409D6}">
      <text>
        <r>
          <rPr>
            <sz val="9"/>
            <color indexed="81"/>
            <rFont val="Tahoma"/>
            <family val="2"/>
          </rPr>
          <t>Indicate the number of uFrames spanned from the first to the last transaction within each service interval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cbu</author>
  </authors>
  <commentList>
    <comment ref="D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Example</t>
        </r>
      </text>
    </comment>
    <comment ref="D1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Example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cbu</author>
  </authors>
  <commentList>
    <comment ref="P1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Each command can have a sequence number to track the status</t>
        </r>
      </text>
    </comment>
    <comment ref="S1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TBD - Arvind</t>
        </r>
      </text>
    </comment>
    <comment ref="Y1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VALID ONLY FOR FW_CMD and AGENT_ACCEPT</t>
        </r>
      </text>
    </comment>
    <comment ref="AC1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Module ID for FW_CMD &amp; AGENT ACCEPT MODE
0000 - HDNH
0001 - HASCH
0010 - HPSCH
0011 - HERH
0100 - HEPLM
0101 - HALM (new)
Others - Resereved
</t>
        </r>
      </text>
    </comment>
    <comment ref="AG1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00000000 - BARB DCACHE ACCESS
00000001 - BARB CMD ACCESS
00000010 - CSR ACCESS
00000011 -  HALM GENERIC CMD
00000011 -  HSCH GENERIC CMD
HIBERNATION ACCEPT
CONSUMED BW ACCEPT (CIO)
slot_id_update
00000001 - FW CMD 
000010 - AGENT ACCEPT
1XX - Reserved</t>
        </r>
      </text>
    </comment>
    <comment ref="G16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NUM_LBC_LOG2 - ram number/lbc_ram_id
Assumptions to reduce bits:
ram access type = read &amp; write
legacy mode - Don’t care
ram0 access required
all ram access required
</t>
        </r>
      </text>
    </comment>
    <comment ref="K16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Refer LSP_BMU_interface.xlsx for fields</t>
        </r>
      </text>
    </comment>
    <comment ref="G17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NUM_LBC_LOG2 - ram number/lbc_ram_id
Assumptions to reduce bits:
ram access type = read &amp; write
legacy mode - Don’t care
ram0 access required
all ram access required
</t>
        </r>
      </text>
    </comment>
    <comment ref="K17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Total DW size
0 to 16</t>
        </r>
      </text>
    </comment>
    <comment ref="P17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BARB Cmd Flag, set to 1 for non-cache access
19:14 reserved for some commands - Check!</t>
        </r>
      </text>
    </comment>
    <comment ref="Q17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RAM Select - For Cache/RAM read, set to 0 by HCMD
0: select cache ram
1: select rxfifo ram</t>
        </r>
      </text>
    </comment>
    <comment ref="R17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Set to 1 for all contiguous (sequential) cache burst access except the last burst</t>
        </r>
      </text>
    </comment>
    <comment ref="U17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Setting this bit to '1' will result in pushing this request to an auxiilary queue for which DFQ command does not any dependency on pending RXQ and DWQ Commands </t>
        </r>
      </text>
    </comment>
    <comment ref="V17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Set to 0 by HCMD for non-cache access</t>
        </r>
      </text>
    </comment>
    <comment ref="W17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Set to 1 by HCMD for non-cache access</t>
        </r>
      </text>
    </comment>
    <comment ref="X17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used by BMU. Used by LSP_BARB to identify arbitration boundary</t>
        </r>
      </text>
    </comment>
    <comment ref="Y17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bmu_last is used by BMU to identify the last DWORD in the command and push into corresponding queue immediately</t>
        </r>
      </text>
    </comment>
    <comment ref="AF17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Refer LSP_BMU_interface.xlsx for fields
16:0 used as CacheAddr as well</t>
        </r>
      </text>
    </comment>
    <comment ref="P22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relevant for AGENT CMD</t>
        </r>
      </text>
    </comment>
    <comment ref="S22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TBD - Arvind</t>
        </r>
      </text>
    </comment>
    <comment ref="Y2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VALID ONLY FOR FW_CMD and AGENT_ACCEPT</t>
        </r>
      </text>
    </comment>
    <comment ref="AC2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Module ID for FW_CMD &amp; AGENT ACCEPT MODE
0000 - HDNH
0001 - HASCH
0010 - HPSCH
0011 - HERH
0100 - HEPLM
0101 - HALM (new)
Others - Resereved
</t>
        </r>
      </text>
    </comment>
    <comment ref="AG22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000 - BARB ACCESS
001 - FW CMD 
010 - AGENT ACCEPT
011 - AGENT CMD
1XX - Reserved</t>
        </r>
      </text>
    </comment>
    <comment ref="D23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Burst size for cache access
Command size for Commands
Currently Burst_size = {0,1,2,3,4,5,6,7}. 3 bits are sufficient, MSB is reserved
Command size is {0,1} 1 bit is sufficient, other bits are reserved</t>
        </r>
      </text>
    </comment>
    <comment ref="G23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NUM_LBC_LOG2 - ram number/lbc_ram_id
Assumptions to reduce bits:
ram access type = read &amp; write
legacy mode - Don’t care
ram0 access required
all ram access required
</t>
        </r>
      </text>
    </comment>
    <comment ref="K23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Refer LSP_BMU_interface.xlsx for fields</t>
        </r>
      </text>
    </comment>
    <comment ref="P28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Each command can have a sequence number to track the status</t>
        </r>
      </text>
    </comment>
    <comment ref="S28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TBD - Arvind</t>
        </r>
      </text>
    </comment>
    <comment ref="Y28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VALID ONLY FOR FW_CMD and AGENT_ACCEPT</t>
        </r>
      </text>
    </comment>
    <comment ref="AC28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Module ID for FW_CMD &amp; AGENT ACCEPT MODE
0000 - HDNH
0001 - HASCH
0010 - HPSCH
0011 - HERH
0100 - HEPLM
0101 - HALM (new)
Others - Resereved
</t>
        </r>
      </text>
    </comment>
    <comment ref="AG28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000 - BARB ACCESS
001 - FW CMD 
010 - AGENT ACCEPT
011 - CSR ACCESS
1XX - Reserved</t>
        </r>
      </text>
    </comment>
    <comment ref="D29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Burst size for cache access
Command size for Commands
Currently Burst_size = {0,1,2,3,4,5,6,7}. 3 bits are sufficient, MSB is reserved
Command size is {0,1} 1 bit is sufficient, other bits are reserved</t>
        </r>
      </text>
    </comment>
    <comment ref="G29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NUM_LBC_LOG2 - ram number/lbc_ram_id
Assumptions to reduce bits:
ram access type = read &amp; write
legacy mode - Don’t care
ram0 access required
all ram access required
</t>
        </r>
      </text>
    </comment>
    <comment ref="K29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Refer LSP_BMU_interface.xlsx for fields</t>
        </r>
      </text>
    </comment>
    <comment ref="D30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Burst size for cache access
Command size for Commands
Currently Burst_size = {0,1,2,3,4,5,6,7}. 3 bits are sufficient, MSB is reserved
Command size is {0,1} 1 bit is sufficient, other bits are reserved</t>
        </r>
      </text>
    </comment>
    <comment ref="G30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NUM_LBC_LOG2 - ram number/lbc_ram_id
Assumptions to reduce bits:
ram access type = read &amp; write
legacy mode - Don’t care
ram0 access required
all ram access required
</t>
        </r>
      </text>
    </comment>
    <comment ref="L30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Size of the access in DWs for each burst</t>
        </r>
      </text>
    </comment>
    <comment ref="P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BARB Cmd Flag, set to 1 for non-cache access
19:14 reserved for some commands - Check!</t>
        </r>
      </text>
    </comment>
    <comment ref="Q30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RAM Select - For Cache/RAM read, set to 0 by HCMD
0: select cache ram
1: select rxfifo ram</t>
        </r>
      </text>
    </comment>
    <comment ref="R30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Set to 1 for all contiguous (sequential) cache burst access except the last burst</t>
        </r>
      </text>
    </comment>
    <comment ref="U30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Setting this bit to '1' will result in pushing this request to an auxiilary queue for which DFQ command does not any dependency on pending RXQ and DWQ Commands </t>
        </r>
      </text>
    </comment>
    <comment ref="V30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Set to 0 by HCMD for non-cache access</t>
        </r>
      </text>
    </comment>
    <comment ref="W30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Set to 1 by HCMD for non-cache access</t>
        </r>
      </text>
    </comment>
    <comment ref="X30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used by BMU. Used by LSP_BARB to identify arbitration boundary</t>
        </r>
      </text>
    </comment>
    <comment ref="Y30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bmu_last is used by BMU to identify the last DWORD in the command and push into corresponding queue immediately</t>
        </r>
      </text>
    </comment>
    <comment ref="AF30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Refer LSP_BMU_interface.xlsx for fields
16:0 used as CacheAddr as well</t>
        </r>
      </text>
    </comment>
    <comment ref="AJ6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Module ID for FW_CMD &amp; AGENT ACCEPT MODE
0000 - HDNH
0001 - HASCH
0010 - HPSCH
0011 - HERH
0100 - HEPLM
Others - Resereved
</t>
        </r>
      </text>
    </comment>
    <comment ref="AN64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000 - BARB ACCESS
001 - FW CMD 
010 - AGENT ACCEPT
011 - Reserved
1XX - Reserved</t>
        </r>
      </text>
    </comment>
    <comment ref="D65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Burst size for cache access
Command size for Commands
Currently Burst_size = {0,1,2,3,4,5,6,7}. 3 bits are sufficient, MSB is reserved
Command size is {0,1} 1 bit is sufficient, other bits are reserved</t>
        </r>
      </text>
    </comment>
    <comment ref="G65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NUM_LBC_LOG2 - ram number/lbc_ram_id
Assumptions to reduce bits:
ram access type = read &amp; write
legacy mode - Don’t care
ram0 access required
all ram access required
</t>
        </r>
      </text>
    </comment>
    <comment ref="L65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Size of the access in DWs for each burst</t>
        </r>
      </text>
    </comment>
    <comment ref="P6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BARB Cmd Flag, set to 1 for non-cache access
19:14 reserved for some commands - Check!</t>
        </r>
      </text>
    </comment>
    <comment ref="Q65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RAM Select - For Cache/RAM read, set to 0 by HCMD
0: select cache ram
1: select rxfifo ram</t>
        </r>
      </text>
    </comment>
    <comment ref="R65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Set to 1 for all contiguous (sequential) cache burst access except the last burst</t>
        </r>
      </text>
    </comment>
    <comment ref="U65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Setting this bit to '1' will result in pushing this request to an auxiilary queue for which DFQ command does not any dependency on pending RXQ and DWQ Commands </t>
        </r>
      </text>
    </comment>
    <comment ref="V65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Set to 0 by HCMD for non-cache access</t>
        </r>
      </text>
    </comment>
    <comment ref="W65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Set to 1 by HCMD for non-cache access</t>
        </r>
      </text>
    </comment>
    <comment ref="X65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not used by BMU. Used by LSP_BARB to identify arbitration boundary</t>
        </r>
      </text>
    </comment>
    <comment ref="Y65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bmu_last is used by BMU to identify the last DWORD in the command and push into corresponding queue immediately</t>
        </r>
      </text>
    </comment>
    <comment ref="AF65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cbu:</t>
        </r>
        <r>
          <rPr>
            <sz val="9"/>
            <color indexed="81"/>
            <rFont val="Tahoma"/>
            <family val="2"/>
          </rPr>
          <t xml:space="preserve">
Refer LSP_BMU_interface.xlsx for fields
16:0 used as CacheAddr as well</t>
        </r>
      </text>
    </comment>
  </commentList>
</comments>
</file>

<file path=xl/sharedStrings.xml><?xml version="1.0" encoding="utf-8"?>
<sst xmlns="http://schemas.openxmlformats.org/spreadsheetml/2006/main" count="1857" uniqueCount="833">
  <si>
    <t>Register Name</t>
  </si>
  <si>
    <t>Type</t>
  </si>
  <si>
    <t>Register Description</t>
  </si>
  <si>
    <t>R</t>
  </si>
  <si>
    <t>W</t>
  </si>
  <si>
    <t>RW</t>
  </si>
  <si>
    <t>RWU</t>
  </si>
  <si>
    <t>0x4</t>
  </si>
  <si>
    <t>0x2</t>
  </si>
  <si>
    <t>RU</t>
  </si>
  <si>
    <t>0x3</t>
  </si>
  <si>
    <t>Mnemonic</t>
  </si>
  <si>
    <t>HEPH uses slotlist</t>
  </si>
  <si>
    <t>Cannot be in FW</t>
  </si>
  <si>
    <t>INT_STATUS</t>
  </si>
  <si>
    <t>INT_MASK_N</t>
  </si>
  <si>
    <t>INT_CLEAR</t>
  </si>
  <si>
    <t>INT_FORCE</t>
  </si>
  <si>
    <t>Bit Nos</t>
  </si>
  <si>
    <t>Lock</t>
  </si>
  <si>
    <t>Burst Size</t>
  </si>
  <si>
    <t>DW_SIZ</t>
  </si>
  <si>
    <t>LBC_NUM</t>
  </si>
  <si>
    <t>LBC_ADDR[24:0]</t>
  </si>
  <si>
    <t>Interrupt Status</t>
  </si>
  <si>
    <t>Interrupt Mask</t>
  </si>
  <si>
    <t>Interrupt Clear</t>
  </si>
  <si>
    <t>Interrupt Force</t>
  </si>
  <si>
    <t>Total Bytes</t>
  </si>
  <si>
    <t>Reserved</t>
  </si>
  <si>
    <t>MODE</t>
  </si>
  <si>
    <t>MODULE ID</t>
  </si>
  <si>
    <t>FW data in for miscellaneous signals</t>
  </si>
  <si>
    <t>FW data out for miscellaneous signals</t>
  </si>
  <si>
    <t>Re-use for BARB write, HW CMD, AGENT RESULT - 32 DWORDS - worst case for write burst of 8 with 128-bit data in each burst</t>
  </si>
  <si>
    <t>Re-use for BARB read HW RESULT - 32 DWORDS - worst case for write read of 8 with 128-bit data in each burst</t>
  </si>
  <si>
    <t>………………………………</t>
  </si>
  <si>
    <t>FW data out for BARB write/store, HW CMD and AGENT result (content varies for BARB CMD Type/each HW module)</t>
  </si>
  <si>
    <t>FCD</t>
  </si>
  <si>
    <t>FC</t>
  </si>
  <si>
    <t>HCMD_STS_DATA[1][31:0]</t>
  </si>
  <si>
    <t>HCD</t>
  </si>
  <si>
    <t>HC</t>
  </si>
  <si>
    <t>HW data in for BARB read/load &amp; HW command (content varies for BARB CMD Type/each HW module) also houses params for agent request</t>
  </si>
  <si>
    <t>FAST_CSR_WR[0][31:0]</t>
  </si>
  <si>
    <t>FAST_CSR_RD[1][31:0]</t>
  </si>
  <si>
    <t>FAST_CSR_WR[1][31:0]</t>
  </si>
  <si>
    <t>TBD</t>
  </si>
  <si>
    <t>FAST_CSR_RD[0][31:0]</t>
  </si>
  <si>
    <t>HSD</t>
  </si>
  <si>
    <t>HS</t>
  </si>
  <si>
    <t>FSD</t>
  </si>
  <si>
    <t>FASTR</t>
  </si>
  <si>
    <t>FASTW</t>
  </si>
  <si>
    <t>FAST_CSR_WR[FASTW-1][31:0]</t>
  </si>
  <si>
    <t>FAST_CSR_RD[FASTR-1][31:0]</t>
  </si>
  <si>
    <t>FLCG_CMD_DATA[0][31:0]</t>
  </si>
  <si>
    <t>FLCG_CMD_DATA[1][31:0]</t>
  </si>
  <si>
    <t>FLCG_STS[0][31:0]</t>
  </si>
  <si>
    <t>FLCG_STS_DATA[0][31:0]</t>
  </si>
  <si>
    <t>FLCG_STS_DATA[1][31:0]</t>
  </si>
  <si>
    <t>FLCG_CMD[0][31:0]</t>
  </si>
  <si>
    <t>FLCG_CMD[FC-1][31:0]</t>
  </si>
  <si>
    <t>FLCG_CMD_DATA[FCD-1][31:0]</t>
  </si>
  <si>
    <t>FLCG_STS[FS-1][31:0]</t>
  </si>
  <si>
    <t>FLCG_STS_DATA[FSD-1][31:0]</t>
  </si>
  <si>
    <t>FLCG_CMD[FC-1:0]</t>
  </si>
  <si>
    <t>FLCG_CMD_DATA[FCD-1:0]</t>
  </si>
  <si>
    <t>FLCG_STS_DATA[FSD-1:0]</t>
  </si>
  <si>
    <t>Depth</t>
  </si>
  <si>
    <t>FS</t>
  </si>
  <si>
    <t>FLCG_STS[FS-1:0]</t>
  </si>
  <si>
    <t>HCMD Command</t>
  </si>
  <si>
    <t>HCMD Data</t>
  </si>
  <si>
    <t>HCMD Status</t>
  </si>
  <si>
    <t>HCMD Status Data</t>
  </si>
  <si>
    <t>Firmware LogiC Change Command</t>
  </si>
  <si>
    <t>Firmware LogiC Change Status</t>
  </si>
  <si>
    <t>Firmware LogiC Change Command Data</t>
  </si>
  <si>
    <t>Firmware LogiC Change Status Data</t>
  </si>
  <si>
    <t>Size of address 
(Dwords)</t>
  </si>
  <si>
    <t>Base Offset
(Hex)</t>
  </si>
  <si>
    <t>flcg_irq</t>
  </si>
  <si>
    <t>flcg_clear</t>
  </si>
  <si>
    <t>flcg_force</t>
  </si>
  <si>
    <t>flcg_mask_n</t>
  </si>
  <si>
    <t>cr_irq</t>
  </si>
  <si>
    <t>cr_mask_n</t>
  </si>
  <si>
    <t>cr_clear</t>
  </si>
  <si>
    <t>cr_force</t>
  </si>
  <si>
    <t>FIFO Num/BI Num /CacheAddr[9:5]</t>
  </si>
  <si>
    <t>BARB CMD_TYPE/CacheAddr[4:0]</t>
  </si>
  <si>
    <t>perio</t>
  </si>
  <si>
    <t>bmu_last</t>
  </si>
  <si>
    <t>barb_last</t>
  </si>
  <si>
    <t>H</t>
  </si>
  <si>
    <t>DBC</t>
  </si>
  <si>
    <t>Burst</t>
  </si>
  <si>
    <t>Cmd</t>
  </si>
  <si>
    <t>auxq</t>
  </si>
  <si>
    <t>CacheSel</t>
  </si>
  <si>
    <t>Write</t>
  </si>
  <si>
    <t>FLCG_params</t>
  </si>
  <si>
    <t>HCMD_CMD[x][31:0]</t>
  </si>
  <si>
    <t>BI_NUM</t>
  </si>
  <si>
    <t>CmdSeqNum</t>
  </si>
  <si>
    <t>HOS</t>
  </si>
  <si>
    <t>Suggested Depths</t>
  </si>
  <si>
    <t>HOC</t>
  </si>
  <si>
    <t>HOCD</t>
  </si>
  <si>
    <t>HOCS</t>
  </si>
  <si>
    <t>HIC</t>
  </si>
  <si>
    <t>HICD</t>
  </si>
  <si>
    <t>HCMDOUT_CMD_DATA[0][31:0]</t>
  </si>
  <si>
    <t>HCMDOUT_CMD[31:0]</t>
  </si>
  <si>
    <t>HCMDOUT_CMD[63:32]</t>
  </si>
  <si>
    <t>HCMDOUT_CMD_DATA[1][31:0]</t>
  </si>
  <si>
    <t>HCMDOUT_CMD_DATA[HCD-1][31:0]</t>
  </si>
  <si>
    <t>HCMDOUT_STS[31:0]</t>
  </si>
  <si>
    <t>HCMDOUT_STS[63:32]</t>
  </si>
  <si>
    <t>HCMDOUT_STS_DATA[0][31:0]</t>
  </si>
  <si>
    <t>HCMDOUT_STS_DATA[HSD-1][31:0]</t>
  </si>
  <si>
    <t>HW data out for BARB read/load &amp; FW command (content varies for BARB CMD Type/each HW module)</t>
  </si>
  <si>
    <t>HCMDIN_CMD_DATA[0][31:0]</t>
  </si>
  <si>
    <t>HCMDIN_CMD_DATA[1][31:0]</t>
  </si>
  <si>
    <t>HCMDIN_CMD_DATA[HCD-1][31:0]</t>
  </si>
  <si>
    <t>FW data in for HW/AGENT command (content varies for each HW module)  houses params for agent command</t>
  </si>
  <si>
    <t>hco_irq</t>
  </si>
  <si>
    <t>hco_mask_n</t>
  </si>
  <si>
    <t>hco_clear</t>
  </si>
  <si>
    <t>hco_force</t>
  </si>
  <si>
    <t>hci_irq</t>
  </si>
  <si>
    <t>hci_mask_n</t>
  </si>
  <si>
    <t>hci_clear</t>
  </si>
  <si>
    <t>hci_force</t>
  </si>
  <si>
    <t>Sync up with Arvind</t>
  </si>
  <si>
    <t xml:space="preserve">Do Ping for interrupt EP. Currently ping is only for ISOC EP </t>
  </si>
  <si>
    <t>Cache Structure Names</t>
  </si>
  <si>
    <t>RAM</t>
  </si>
  <si>
    <t>Cache structure starting addresses in RAM 0</t>
  </si>
  <si>
    <t>Creator</t>
  </si>
  <si>
    <t>HW Update</t>
  </si>
  <si>
    <t>Hub Context Address</t>
  </si>
  <si>
    <t>F-F</t>
  </si>
  <si>
    <t>Host LSP scratch pad</t>
  </si>
  <si>
    <t>RAM 0</t>
  </si>
  <si>
    <t>F-H</t>
  </si>
  <si>
    <t>Slot list</t>
  </si>
  <si>
    <t>RAM 0-N</t>
  </si>
  <si>
    <t>Periodic list</t>
  </si>
  <si>
    <t>HERH Event Ring Info</t>
  </si>
  <si>
    <t>H-H</t>
  </si>
  <si>
    <t>HERH Cache Status</t>
  </si>
  <si>
    <t>Device base address</t>
  </si>
  <si>
    <t>Static scheduling table</t>
  </si>
  <si>
    <t>EP Info bitmap</t>
  </si>
  <si>
    <t>EP type bitmap</t>
  </si>
  <si>
    <t>Slot table</t>
  </si>
  <si>
    <t>Device address table</t>
  </si>
  <si>
    <t>BI Bandwidth</t>
  </si>
  <si>
    <t>Slot ID</t>
  </si>
  <si>
    <t>FS/LS EP and TRB cache</t>
  </si>
  <si>
    <t>FS/LS transaction Queue</t>
  </si>
  <si>
    <t>HS EP and TRB cache</t>
  </si>
  <si>
    <t>HS transaction Queue</t>
  </si>
  <si>
    <t>SS EP and TRB cache</t>
  </si>
  <si>
    <t>SS transaction Queue</t>
  </si>
  <si>
    <t>BDW Tracking table</t>
  </si>
  <si>
    <t>RAM0</t>
  </si>
  <si>
    <t>BDW Tracking table idx table</t>
  </si>
  <si>
    <t>Secondary bus table</t>
  </si>
  <si>
    <t>HCMDOUT_CMD[HOC-1:0]</t>
  </si>
  <si>
    <t>HCMDOUT_CMD_DATA[HOCD-1:0]</t>
  </si>
  <si>
    <t>HCMDOUT_STS[HOS-1:0]</t>
  </si>
  <si>
    <t>HCMDOUT_STS_DATA[HOSD-1:0]</t>
  </si>
  <si>
    <t>HCMDIN_CMD[HIC-1:0]</t>
  </si>
  <si>
    <t>HCMDIN_CMD_DATA[HICD-1:0]</t>
  </si>
  <si>
    <t>HOC/HOCD</t>
  </si>
  <si>
    <t>HOS/HOSD</t>
  </si>
  <si>
    <t>HIC/HICD</t>
  </si>
  <si>
    <t>FC/FCD</t>
  </si>
  <si>
    <t>FS/FSD</t>
  </si>
  <si>
    <t>LOCALW</t>
  </si>
  <si>
    <t>LOCAL_CSR_WR</t>
  </si>
  <si>
    <t>LOCAL CSR Write</t>
  </si>
  <si>
    <t>LOCALR</t>
  </si>
  <si>
    <t>LOCAL_CSR_RD</t>
  </si>
  <si>
    <t>LOCAL CSR Read</t>
  </si>
  <si>
    <t>flcgt_irq</t>
  </si>
  <si>
    <t>flcgt_mask_n</t>
  </si>
  <si>
    <t>flcgt_clear</t>
  </si>
  <si>
    <t>flcgt_force</t>
  </si>
  <si>
    <t>flcglm_irq</t>
  </si>
  <si>
    <t>flcglm_mask_n</t>
  </si>
  <si>
    <t>flcglm_clear</t>
  </si>
  <si>
    <t>flcglm_force</t>
  </si>
  <si>
    <t>flcgrm_irq</t>
  </si>
  <si>
    <t>flcgrm_mask_n</t>
  </si>
  <si>
    <t>flcgrm_clear</t>
  </si>
  <si>
    <t>flcgrm_force</t>
  </si>
  <si>
    <t>Use this DWORD for all fields except LBC address</t>
  </si>
  <si>
    <t>Use this DWORD for only LBC address which can be sent as is</t>
  </si>
  <si>
    <t>Address</t>
  </si>
  <si>
    <t>Register</t>
  </si>
  <si>
    <t>Register Fields</t>
  </si>
  <si>
    <t>FLCGCMDPAR0</t>
  </si>
  <si>
    <t>Flow Change Command Parameter 0</t>
  </si>
  <si>
    <t>[31:0]</t>
  </si>
  <si>
    <t>FLCGCMDPAR1</t>
  </si>
  <si>
    <t>Flow Change Command Parameter 1</t>
  </si>
  <si>
    <t>….</t>
  </si>
  <si>
    <t>…..</t>
  </si>
  <si>
    <t>FLCGCMDPAR15</t>
  </si>
  <si>
    <t>Flow Change Command Parameter 15</t>
  </si>
  <si>
    <t>FLCGCMD</t>
  </si>
  <si>
    <t>Flow Change Command</t>
  </si>
  <si>
    <t>FLCGADDR</t>
  </si>
  <si>
    <t>Flow Change Command Address</t>
  </si>
  <si>
    <t>HCMDOUTPAR0</t>
  </si>
  <si>
    <t>HCMD OUT Command Parameter 0</t>
  </si>
  <si>
    <t>HCMDOUTPAR1</t>
  </si>
  <si>
    <t>HCMDOUTPAR15</t>
  </si>
  <si>
    <t>HCMDOUTCMD</t>
  </si>
  <si>
    <t>HCMD OUT Command</t>
  </si>
  <si>
    <t>HCMDOUTADDR</t>
  </si>
  <si>
    <t>HCMD OUT Command Address</t>
  </si>
  <si>
    <t>See Command Table for Details</t>
  </si>
  <si>
    <t>FLCGSTSPAR0</t>
  </si>
  <si>
    <t>Flow Change Status Parameter 0</t>
  </si>
  <si>
    <t>FLCGSTSPAR1</t>
  </si>
  <si>
    <t>Flow Change Status Parameter 1</t>
  </si>
  <si>
    <t>FLCGSTSPAR15</t>
  </si>
  <si>
    <t>Flow Change Status Parameter 15</t>
  </si>
  <si>
    <t>FLCGSTS</t>
  </si>
  <si>
    <t>Flow Change Status. This could be same as command with any additional status information</t>
  </si>
  <si>
    <t>FLCGSTSADDR</t>
  </si>
  <si>
    <t>Flow Change Status Address Register. This could be  same as the command address</t>
  </si>
  <si>
    <t>See Status Table for Details</t>
  </si>
  <si>
    <t>HCMDOUTSTSPAR0</t>
  </si>
  <si>
    <t>HCMD OUT Status Parameter 0</t>
  </si>
  <si>
    <t>HCMDOUTSTSPAR1</t>
  </si>
  <si>
    <t>HCMDOUTSTSPAR15</t>
  </si>
  <si>
    <t>HCMDOUTSTS</t>
  </si>
  <si>
    <t>HCMD OUT Status. This could be same as command with additional information</t>
  </si>
  <si>
    <t>HCMDOUTSTSADDR</t>
  </si>
  <si>
    <t>HCMDINPAR0</t>
  </si>
  <si>
    <t>HCMDINPAR1</t>
  </si>
  <si>
    <t>HCMDINPAR2</t>
  </si>
  <si>
    <t>HCMDINPAR3</t>
  </si>
  <si>
    <t>HCMDIN</t>
  </si>
  <si>
    <t>HCMDINADDR</t>
  </si>
  <si>
    <t>HCMD IN Command Address</t>
  </si>
  <si>
    <t>INTSRC/INTCLEAR</t>
  </si>
  <si>
    <t>Interrupt Source Register</t>
  </si>
  <si>
    <t>INTMSK</t>
  </si>
  <si>
    <t>Interrupt Mask Interrupt Mask</t>
  </si>
  <si>
    <t>same as above</t>
  </si>
  <si>
    <t>INTFORCE</t>
  </si>
  <si>
    <t>Interrupt Force Register</t>
  </si>
  <si>
    <t>FIFOSTS</t>
  </si>
  <si>
    <t>FIFO Status Register</t>
  </si>
  <si>
    <t>FIRMFLODBG</t>
  </si>
  <si>
    <t>Firmware Flow Debug Register</t>
  </si>
  <si>
    <t>At the beginning of each task the firmware can update this register to a unique value. This is used for debug purpose; to know the firmware flow.</t>
  </si>
  <si>
    <t> Local CSR</t>
  </si>
  <si>
    <t>See HCMDIN Table for details</t>
  </si>
  <si>
    <t>HCMD IN Command. The HCMD Module passes commands through this command. For example HDNH requests will be passed through this.</t>
  </si>
  <si>
    <t>RESERVED2</t>
  </si>
  <si>
    <t>  // Scale down needs to read only once, can be read from CSR  - Will BW calculation be scaled down? Check with Scott</t>
  </si>
  <si>
    <t>//output        nsr_lsphcmd_done,   //1 - ePAP HW //61</t>
  </si>
  <si>
    <t>//output [32:0] nsr_lsphcmd_status,  //33 - HW  //94</t>
  </si>
  <si>
    <t>//output [ 7:0] te_slot_id, Use current_slot_id, new signal as te_slot_id</t>
  </si>
  <si>
    <t xml:space="preserve">//output reg  [4:0] hcmd_barb_state, </t>
  </si>
  <si>
    <t>//output reg [`DWC_USB31_HCMD_HSCH_CMD_TYPE_W-1:0]   hcmd_hsch_type,</t>
  </si>
  <si>
    <t>//output reg [`DWC_USB31_HCMD_HSCH_CMD_PARAM_W-1:0]  hcmd_hsch_param,</t>
  </si>
  <si>
    <t>//output reg                                        hcmd_hsch_valid,</t>
  </si>
  <si>
    <t>//output reg [`DWC_USB31_HCMD_HALM_CMD_TYPE_W-1:0]   hcmd_halm_type,</t>
  </si>
  <si>
    <t>//output reg [`DWC_USB31_HCMD_HALM_CMD_PARAM_W-1:0]  hcmd_halm_param,</t>
  </si>
  <si>
    <t>//output reg                                        hcmd_halm_valid,</t>
  </si>
  <si>
    <t>//output reg                               hcmd_lbs_accept, //</t>
  </si>
  <si>
    <t>//output [18:0]                            hcmd_cmd_info, HW to generate using {cmd_trb_type, endpoint_id, slot_id}</t>
  </si>
  <si>
    <t>//output reg [13:0]                        hcmd_barb_tag,</t>
  </si>
  <si>
    <t>//output reg                               hcmd_barb_lock,</t>
  </si>
  <si>
    <t>//output reg [ 1:0]                        hcmd_barb_valid,</t>
  </si>
  <si>
    <t>//output reg                               hcmd_barb_write,</t>
  </si>
  <si>
    <t>//output reg [`DWC_USB31_LBC_W-1:0]        hcmd_barb_address,</t>
  </si>
  <si>
    <t>//output reg [`DWC_USB31_LBC_DW-1:0]       hcmd_barb_wdata,</t>
  </si>
  <si>
    <t>//output reg [3:0]                             hcmd_barb_dw_siz,</t>
  </si>
  <si>
    <t>//output reg [`DWC_USB31_NUM_LBC_LOG2-1:0]     hcmd_barb_ram_id,</t>
  </si>
  <si>
    <t>//output reg [`DWC_USB31_BARB_CONFIG_W-1:0]    hcmd_barb_config,</t>
  </si>
  <si>
    <t>//output reg                                   hcmd_herh_valid,</t>
  </si>
  <si>
    <t>//output reg [`DWC_USB31_HERH_REQ_PARAM_W-1:0]  hcmd_herh_param,</t>
  </si>
  <si>
    <t>//output reg [`DWC_USB31_HDNH_HCMD_RESULT_W-1:0] hdnh_hcmd_result,  //interrupter target</t>
  </si>
  <si>
    <t>//output [9:0]                                   hcmd_interrupter_target, HW to generate using hdnh_hcmd_result and hdnh_hcmd_accept command write</t>
  </si>
  <si>
    <t>//output reg                                     hdnh_hcmd_accept</t>
  </si>
  <si>
    <t>HCMDOUT Commands</t>
  </si>
  <si>
    <t>ACCESS_SIZ_DW</t>
  </si>
  <si>
    <t>BI Num</t>
  </si>
  <si>
    <t>BARB commands</t>
  </si>
  <si>
    <t>'h0</t>
  </si>
  <si>
    <t>'h4</t>
  </si>
  <si>
    <t>2'b00</t>
  </si>
  <si>
    <t>2'b01</t>
  </si>
  <si>
    <t>2'b10</t>
  </si>
  <si>
    <t>2'b11</t>
  </si>
  <si>
    <t>Module handshake commands</t>
  </si>
  <si>
    <t>Local commands</t>
  </si>
  <si>
    <t>'h12</t>
  </si>
  <si>
    <t>Cache RAM address</t>
  </si>
  <si>
    <t>Command</t>
  </si>
  <si>
    <t>Response</t>
  </si>
  <si>
    <t>Reserved, Set to 0</t>
  </si>
  <si>
    <t>HCMDIN Commands</t>
  </si>
  <si>
    <t>hdnh_is_idle</t>
  </si>
  <si>
    <t>hcmd_wait_for_speed_dn</t>
  </si>
  <si>
    <t>To hdnh</t>
  </si>
  <si>
    <t>From hdnh</t>
  </si>
  <si>
    <t>hcmd_interrupter_target[9:0] = hdnh_hcmd_result[`HDNH_HCMD_RESULT_W-1:0]</t>
  </si>
  <si>
    <t>FW local CSR write outputs</t>
  </si>
  <si>
    <t>FW local CSR read inputs</t>
  </si>
  <si>
    <t>Local HW logic</t>
  </si>
  <si>
    <t>address_device_timeout</t>
  </si>
  <si>
    <t>Locally generated</t>
  </si>
  <si>
    <t>//debug_support //Currently unused, check why???</t>
  </si>
  <si>
    <t>//debug_port_num[3:0] //Currently unused, check why???</t>
  </si>
  <si>
    <t>xhci_revision</t>
  </si>
  <si>
    <t>csr_hs_bulk_ping_first</t>
  </si>
  <si>
    <t>sb2rl_csr_hc_parchk_disable</t>
  </si>
  <si>
    <t>sb2rl_csr_hc_errata_enable</t>
  </si>
  <si>
    <t>usbcmd_run_stop</t>
  </si>
  <si>
    <t>port_to_bi_mapping_hs[(`DWC_USB31_NUM_U2_ROOT_PORTS*4)-1:0]</t>
  </si>
  <si>
    <t>port_to_bi_mapping_ss[(`DWC_USB31_NUM_U3_ROOT_PORTS*4)-1:0]</t>
  </si>
  <si>
    <t>port_to_bi_mapping_fs[(`DWC_USB31_NUM_U2_ROOT_PORTS*4)-1:0]</t>
  </si>
  <si>
    <t>host_num_u2_port[3:0]</t>
  </si>
  <si>
    <t>host_num_u3_port[3:0]</t>
  </si>
  <si>
    <t>sb2rd_csr_gscfg[31:0]</t>
  </si>
  <si>
    <t>csr_simple_qdependency,</t>
  </si>
  <si>
    <t>sb2rd_frm_scale_dwn[1:0]</t>
  </si>
  <si>
    <t>fw_max_slot_en[7:0]</t>
  </si>
  <si>
    <t>fw_crcr[63:0]</t>
  </si>
  <si>
    <t>b2ml_loopback_en</t>
  </si>
  <si>
    <t>compliance_mode //Check with Saleem if compliance_mode is required &amp; inform FW team accordingly</t>
  </si>
  <si>
    <t>Inputs to be read from accessing CSR interface, no local CSR bits</t>
  </si>
  <si>
    <t>current_belt[11:0]</t>
  </si>
  <si>
    <t>r2m31l_hst_lsp_busy[`DWC_USB31_NUM_U3_ROOT_PORTS-1:0]</t>
  </si>
  <si>
    <t>lsp_host_controller_error</t>
  </si>
  <si>
    <t>hcmd_devaddr0_slot_id [ 7:0]</t>
  </si>
  <si>
    <t>hcmd_num_enabled_slots [ 7:0]</t>
  </si>
  <si>
    <t>te_executing_cmd</t>
  </si>
  <si>
    <t>hcmd_is_idle</t>
  </si>
  <si>
    <t>te_ep_idx [ 5:0]</t>
  </si>
  <si>
    <t>cmd_trb_type [ 5:0]</t>
  </si>
  <si>
    <t>trb_type [ 5:0]</t>
  </si>
  <si>
    <t>endpoint_id [4:0]</t>
  </si>
  <si>
    <t>fw_hcmd_state [8:0] = hcmd_state</t>
  </si>
  <si>
    <t>cmd_ring_running</t>
  </si>
  <si>
    <t>HCMD OUT Status Parameter 1</t>
  </si>
  <si>
    <t>HCMD OUT Status Parameter 15</t>
  </si>
  <si>
    <t>HCMD IN Parameter 0</t>
  </si>
  <si>
    <t>HCMD IN Parameter 1</t>
  </si>
  <si>
    <t>HCMD IN Parameter 2</t>
  </si>
  <si>
    <t>HCMD IN Parameter 3</t>
  </si>
  <si>
    <t>RESERVED</t>
  </si>
  <si>
    <t>Command Name</t>
  </si>
  <si>
    <t>10'h10</t>
  </si>
  <si>
    <t>10'h11</t>
  </si>
  <si>
    <t>10'h20</t>
  </si>
  <si>
    <t>10'h21</t>
  </si>
  <si>
    <t>10'h22</t>
  </si>
  <si>
    <t>BARB</t>
  </si>
  <si>
    <t>Module</t>
  </si>
  <si>
    <t>Local</t>
  </si>
  <si>
    <t>10'h00</t>
  </si>
  <si>
    <t>10'h01</t>
  </si>
  <si>
    <t>10'h02</t>
  </si>
  <si>
    <t>10'h03</t>
  </si>
  <si>
    <t>10'h04</t>
  </si>
  <si>
    <t>1'b1</t>
  </si>
  <si>
    <t>1'b0</t>
  </si>
  <si>
    <t>Definition ({ResponseRequired, IADR-IDATA, CMD_ID})</t>
  </si>
  <si>
    <t>See HCMDOUT Table for Details</t>
  </si>
  <si>
    <t>See HCMDOUT/HCMDIN Table for Details</t>
  </si>
  <si>
    <t>{halm_hsch_type[`DWC_USB31_HALM_CMD_TYPE_W-1:0],halm_hsch_param[`DWC_USB31_HALM_CMD_PARAM_W-1:0]}</t>
  </si>
  <si>
    <t>{list_to_be_switched_1, halm_min_intr_ep_interval[4:0], halm_min_ep_interval[4:0], halm_max_periodic_ufnum[15:0]}</t>
  </si>
  <si>
    <t>{ess_instance_num[1:0],consumed_scale[5:0]}</t>
  </si>
  <si>
    <t>{consumed_out_bw[11:0],consumed_in_bw[11:0]}</t>
  </si>
  <si>
    <t>NA</t>
  </si>
  <si>
    <t>{ess_instance_num[1:0],allocated_scale[5:0],allocated_out_bw[11:0],allocated_in_bw[11:0]}</t>
  </si>
  <si>
    <t>//FW CSR interface access to read the following, no IO, no command</t>
  </si>
  <si>
    <t>csr_soc_rd_uF_kB_bandwidth [14:0] //Max Read Bandwidth in KB per uFrame for all ESS BI</t>
  </si>
  <si>
    <t>csr_soc_wr_uF_kB_bandwidth [14:0] //Max Write Bandwidth in KB per uFrame for all ESS BI</t>
  </si>
  <si>
    <t>csr_soc_common_rd_wr_bus //0-separate read &amp; write bus (example AXI and Native)</t>
  </si>
  <si>
    <t xml:space="preserve">sb2rd_frm_scale_dwn[1:0] </t>
  </si>
  <si>
    <t>sb2rl_csr_hc_errata_enable // GUCTL1[3]</t>
  </si>
  <si>
    <t>csr_usbcmd_cme  // MaxExitLat Err enable for config ep</t>
  </si>
  <si>
    <t>sb2rl_csr_compliance_mode</t>
  </si>
  <si>
    <t>sb2rl_csr_hs_85per_bdw_en</t>
  </si>
  <si>
    <t>csr_portspeed_ssp [`DWC_USB31_NUM_U3_ROOT_PORTS-1:0]// Decoded from portsc. Indicate the port link speed is 10G</t>
  </si>
  <si>
    <t>csr_interrupt_ep_ping_enable</t>
  </si>
  <si>
    <t xml:space="preserve">csr_split_boundary_disable[1:0] </t>
  </si>
  <si>
    <t xml:space="preserve">csr_epcfg_switch_time_ctrl[2:0] </t>
  </si>
  <si>
    <t xml:space="preserve">sb2rd_csr_gscfg[31:0] </t>
  </si>
  <si>
    <t>HCMD</t>
  </si>
  <si>
    <t>HEALM</t>
  </si>
  <si>
    <t xml:space="preserve">sm2rb_als_sof_number [15:0] </t>
  </si>
  <si>
    <t>sm2rb_als_mclk_usof_number [15:0] // Microframe Number</t>
  </si>
  <si>
    <t>sm2rb_als_mclk_ufrem_240mhz[14:0] // uF remaining time in 240MHz clocks</t>
  </si>
  <si>
    <t>sm2rb_als_mclk_frem_240mhz [17:0] // Frame remaining time in 240MHz clocks</t>
  </si>
  <si>
    <t xml:space="preserve">host_num_u2_port[3:0] </t>
  </si>
  <si>
    <t>host_num_u3_port[3:0] // Not used</t>
  </si>
  <si>
    <t>hsch_sch_ufnum[`DWC_USB31_NUM_TOTAL_HST_USB_INSTANCES*16-1:0] // Fr/uF number that is being scheduled. The halm_pepl_switch_ufnum should be later than this number.  // FW may not need but we provide the read in case needed  - FW has to given instance number</t>
  </si>
  <si>
    <t>r2bl_periodic_ep_configured</t>
  </si>
  <si>
    <t>hsch_sch_instance_num[1:0] // Schedule instance number // 0 thru 3 - Make sure valid instance number used in each instance speed //Write before Commands - Update Periodic Interval &amp; Switch PEP List</t>
  </si>
  <si>
    <t>hsch_sch_instance_speed[1:0] // Schedule instance number  00 - FSLS; 01 - HS; 10 - SS/SSP/USB3/USB4; 11 - Undefined // bus_instance_combined[5:0] could also have been used, but more number of bits //Write before Commands  - Update Periodic Interval &amp; Switch PEP List</t>
  </si>
  <si>
    <t>{halm_deconfigure_info[`DWC_USB31_HALM_DECONFIGURE_INFO_W-1:0], 22'h0,halm_deconfigure_info_valid} // {remove_peri_ep_bm[31:0] , slot_id[7:0], 22'h0, halm_deconfigure_info_valid}</t>
  </si>
  <si>
    <t>HDNH</t>
  </si>
  <si>
    <t>FW internal register store</t>
  </si>
  <si>
    <t>slot_id_is_ssp[`DWC_USB31_NUM_DEVICE_SUPT-1:0]</t>
  </si>
  <si>
    <t>slot_id_to_bi[6*(`DWC_USB31_NUM_DEVICE_SUPT+1)-1:0]</t>
  </si>
  <si>
    <t>hcmd_devaddr0_slot_id[7:0]</t>
  </si>
  <si>
    <t>HALM</t>
  </si>
  <si>
    <t xml:space="preserve"> // hsch_sch_instance_num[1:0] // Schedule instance number</t>
  </si>
  <si>
    <t xml:space="preserve"> // hsch_sch_instance_speed[1:0] // Schedule instance number  00 - FSLS; 01 - HS; 10 - SS/SSP/USB3/USB4; 11 - Undefined</t>
  </si>
  <si>
    <t>//output [`DWC_USB31_NUM_TOTAL_HST_USB_INSTANCES*`DWC_USB31_HALM_PEPL_PTR_W-1:0] halm_pepl_head_ptr_0, // Periodic list head pointer0</t>
  </si>
  <si>
    <t>//output [`DWC_USB31_NUM_TOTAL_HST_USB_INSTANCES*`DWC_USB31_HALM_PEPL_PTR_W-1:0] halm_pepl_head_ptr_1, // Periodic list head pointer1</t>
  </si>
  <si>
    <t>//output reg [`DWC_USB31_NUM_TOTAL_HST_USB_INSTANCES-1:0] halm_pepl_switch_valid, // Switch request valid (desserted when halm_pepl_switch_accept is asserted)</t>
  </si>
  <si>
    <t>//output [`DWC_USB31_NUM_TOTAL_HST_USB_INSTANCES*16-1:0] halm_pepl_switch_ufnum, // Fr/uF number that switch should happen.</t>
  </si>
  <si>
    <t>//</t>
  </si>
  <si>
    <t>//output [`DWC_USB31_NUM_ESS_USB_INSTANCES*`DWC_USB31_HALM_PEPL_PTR_W-1:0] halm_pepl_ping_head_ptr_0, // SS ISOC PING list head pointer0</t>
  </si>
  <si>
    <t>//output [`DWC_USB31_NUM_ESS_USB_INSTANCES*`DWC_USB31_HALM_PEPL_PTR_W-1:0] halm_pepl_ping_head_ptr_1, // SS ISOC PING list head pointer1</t>
  </si>
  <si>
    <t>//output [`DWC_USB31_NUM_ESS_USB_INSTANCES-1:0] halm_pepl_switch_ping_active,// indicates at least one ISOC EP in the new list needs PING</t>
  </si>
  <si>
    <t>//// HW handle halm_pepl_ping_switch_valid . FW need no to read. HW generate HCMD out status</t>
  </si>
  <si>
    <t>//output [`DWC_USB31_NUM_ESS_USB_INSTANCES-1:0] halm_pepl_ping_switch_valid, // Switch request valid for HPING (asserted with halm_pepl_switch_valid, deasserted when Fr/uF number reaches halm_pepl_switch_ufnum.</t>
  </si>
  <si>
    <t>//// HW handle halm_pepl_switch_accept . FW need no to read. HW generate HCMD out status</t>
  </si>
  <si>
    <t>// input [`DWC_USB31_NUM_TOTAL_HST_USB_INSTANCES-1:0] halm_pepl_switch_accept, // Switch request accept</t>
  </si>
  <si>
    <t>//FW Switch PEP List command end</t>
  </si>
  <si>
    <t>//HW will generate following outputs</t>
  </si>
  <si>
    <t xml:space="preserve"> // Each time ouly update 1 BI. . FW Use hcmd out command</t>
  </si>
  <si>
    <t>//output [`DWC_USB31_NUM_TOTAL_HST_USB_INSTANCES*5-1:0] halm_min_intr_ep_interval_0,</t>
  </si>
  <si>
    <t>//output [`DWC_USB31_NUM_TOTAL_HST_USB_INSTANCES*5-1:0] halm_min_intr_ep_interval_1,</t>
  </si>
  <si>
    <t>//output [`DWC_USB31_NUM_TOTAL_HST_USB_INSTANCES*5-1:0] halm_min_ep_interval_0,</t>
  </si>
  <si>
    <t>//output [`DWC_USB31_NUM_TOTAL_HST_USB_INSTANCES*5-1:0] halm_min_ep_interval_1,</t>
  </si>
  <si>
    <t>//output [`DWC_USB31_NUM_TOTAL_HST_USB_INSTANCES*16-1:0] halm_max_periodic_ufnum_0,</t>
  </si>
  <si>
    <t>//output [`DWC_USB31_NUM_TOTAL_HST_USB_INSTANCES*16-1:0] halm_max_periodic_ufnum_1,</t>
  </si>
  <si>
    <t xml:space="preserve"> //FW Update Periodic Interval end</t>
  </si>
  <si>
    <t>Open</t>
  </si>
  <si>
    <t xml:space="preserve"> // This needs more investigation for FW/HW interaction. </t>
  </si>
  <si>
    <t xml:space="preserve"> input csr_pause_pps_disable,</t>
  </si>
  <si>
    <t xml:space="preserve"> input [`DWC_USB31_NUM_TOTAL_HST_USB_INSTANCES-1:0] halm_pps_idle_for_pepl_remove,</t>
  </si>
  <si>
    <t xml:space="preserve"> output reg [`DWC_USB31_NUM_TOTAL_HST_USB_INSTANCES-1:0] halm_pause_pps_for_pepl_update,</t>
  </si>
  <si>
    <t>Earlier HALM
Now part of HOFI</t>
  </si>
  <si>
    <t>hcmd_status</t>
  </si>
  <si>
    <t>Name</t>
  </si>
  <si>
    <t>0x200</t>
  </si>
  <si>
    <t>{29'h0,dn_fifo_empty,address_device_timeout,hdnh_is_idle}</t>
  </si>
  <si>
    <t>Fields</t>
  </si>
  <si>
    <t>sof_numbers</t>
  </si>
  <si>
    <t>0x204</t>
  </si>
  <si>
    <t>{sm2rb_als_sof_number [15:0] , sm2rb_als_mclk_usof_number [15:0]}</t>
  </si>
  <si>
    <t>ufrem_240mhz</t>
  </si>
  <si>
    <t>0x208</t>
  </si>
  <si>
    <t>{17'h0,sm2rb_als_mclk_ufrem_240mhz[14:0]}</t>
  </si>
  <si>
    <t>0x20C</t>
  </si>
  <si>
    <t>0x210</t>
  </si>
  <si>
    <t>{14'h0,sm2rb_als_mclk_frem_240mhz [17:0]}</t>
  </si>
  <si>
    <t>frem_240mhz</t>
  </si>
  <si>
    <t>host_num_ux_ports</t>
  </si>
  <si>
    <t>{24'h0,host_num_u2_port[3:0] ,host_num_u2_port[3:0]}</t>
  </si>
  <si>
    <t>dn_fifo_empty</t>
  </si>
  <si>
    <t>//Currently unused,check why???</t>
  </si>
  <si>
    <t>hsch_sch_ufnum_bi_01_00</t>
  </si>
  <si>
    <t>{hsch_sch_ufnum_bi01[15:0],hsch_sch_ufnum_bi00[15:0]}</t>
  </si>
  <si>
    <t>hsch_sch_ufnum_bi_03_02</t>
  </si>
  <si>
    <t>{hsch_sch_ufnum_bi03[15:0],hsch_sch_ufnum_bi02[15:0]}</t>
  </si>
  <si>
    <t>hsch_sch_ufnum_bi_05_04</t>
  </si>
  <si>
    <t>{hsch_sch_ufnum_bi05[15:0],hsch_sch_ufnum_bi04[15:0]}</t>
  </si>
  <si>
    <t>hsch_sch_ufnum_bi_07_06</t>
  </si>
  <si>
    <t>{hsch_sch_ufnum_bi07[15:0],hsch_sch_ufnum_bi06[15:0]}</t>
  </si>
  <si>
    <t>hsch_sch_ufnum_bi_09_08</t>
  </si>
  <si>
    <t>{hsch_sch_ufnum_bi09[15:0],hsch_sch_ufnum_bi08[15:0]}</t>
  </si>
  <si>
    <t>hsch_sch_ufnum_bi_11_10</t>
  </si>
  <si>
    <t>{hsch_sch_ufnum_bi11[15:0],hsch_sch_ufnum_bi10[15:0]}</t>
  </si>
  <si>
    <t xml:space="preserve"> // HW will use following local CSR FW outputs also</t>
  </si>
  <si>
    <t>te_slot_id[7:0] = slot_id[7:0]</t>
  </si>
  <si>
    <t>slot_endpoint_id_info</t>
  </si>
  <si>
    <t>te_cmd_trb_type [ 5:0] = cmd_trb_type</t>
  </si>
  <si>
    <t>{16'h0,2'h0,trb_type[5:0],2'h0,cmd_trb_type[5:0]}</t>
  </si>
  <si>
    <t>{r2m31l_hst_lsp_busy[`DWC_USB31_NUM_U3_ROOT_PORTS-1:0],4'h0,current_belt[11:0]}</t>
  </si>
  <si>
    <t>trb_type_info</t>
  </si>
  <si>
    <t>busy_belt_info</t>
  </si>
  <si>
    <t>hcmd_info</t>
  </si>
  <si>
    <t>Read CSR for configuration parameters, no need of inputs</t>
  </si>
  <si>
    <t>CSR</t>
  </si>
  <si>
    <t>10'h23</t>
  </si>
  <si>
    <t>10'h24</t>
  </si>
  <si>
    <t>10'h25</t>
  </si>
  <si>
    <t>10'h30</t>
  </si>
  <si>
    <t>10'h31</t>
  </si>
  <si>
    <t>CSR commands</t>
  </si>
  <si>
    <t>10'h26</t>
  </si>
  <si>
    <t>//HW will generate following outputs from RH command</t>
  </si>
  <si>
    <t>{port_number[7:0],port_address[6:0], update_u2_not_u3, lr_port_num[3:0], lr_device_addr[6:0], update_port_address, update_lr}</t>
  </si>
  <si>
    <t xml:space="preserve">  output [3:0]  r2mdt_lr_port_num, // Update when update_lr =1;</t>
  </si>
  <si>
    <t xml:space="preserve">  output [6:0]  r2mdt_lr_device_addr, // Update when update_lr =1;</t>
  </si>
  <si>
    <t xml:space="preserve">  output        r2mt_lr_request, // Toggle when update_lr =1;</t>
  </si>
  <si>
    <t>  output [(`DWC_USB31_NUM_U2_ROOT_PORTS*7)-1:0] r2p2b_u2_port_address, // Update when update_u2 =1</t>
  </si>
  <si>
    <t>  output [(`DWC_USB31_NUM_U3_ROOT_PORTS*7)-1:0] u3_port_address, // Update when update_u3 =1</t>
  </si>
  <si>
    <t xml:space="preserve"> Convert all Configuration specific parameters/macros used by LSP as Read-Only registers that FW can read  - No longer needed, Read from CSR - Implement this CSR????</t>
  </si>
  <si>
    <t>remove_peri_ep_bm[31:0]</t>
  </si>
  <si>
    <t>periodic_ep_bitmap</t>
  </si>
  <si>
    <t>{ 16'h0,slot_id[7:0], 6'h0, halm_deconfigure_info_valid}</t>
  </si>
  <si>
    <t>deconfig_valid</t>
  </si>
  <si>
    <t>periodic_ep_configured</t>
  </si>
  <si>
    <t>sch_instance_num</t>
  </si>
  <si>
    <t>sch_instance_speed</t>
  </si>
  <si>
    <t>Local CSR to exchange information between Firmware and Hardware</t>
  </si>
  <si>
    <t>See Local CSR Table for details</t>
  </si>
  <si>
    <t>0x0200 - 0x0300</t>
  </si>
  <si>
    <t>Local registers Notes</t>
  </si>
  <si>
    <t>For Future HCMD IN Parameters 4 - 15</t>
  </si>
  <si>
    <t>HCMD OUT Status Address; This could be same as the command address</t>
  </si>
  <si>
    <t>[0] - Doorbell Interrupt
[1]- hcmdin (not empty generated interrupt)
[2] - HCMDOUTCMD  Status (optional - polling FIFOSTS recommended)
[8] - FLCG CMD Status (optional polling FIFOSTS register recommended)
[12:9] - Timer Interrupt[3:0]
[16:13] - Register Access Match  Interrupt[3:0]
[18:17] - Logical Analyzer Match Interrupt[1:0]
Write to this register with bit set "1" will clear the corresponding interrupt.
Firmware should not clear a FIFO Non-Empty status related interrupt, Once HCMDIN or STATUS is popped, the interrupt will automatically get cleared.</t>
  </si>
  <si>
    <t xml:space="preserve">0x0000 - 0x0044 </t>
  </si>
  <si>
    <t xml:space="preserve">0x0050 - 0x0094 </t>
  </si>
  <si>
    <t xml:space="preserve">0x00A0 - 0x00E4 </t>
  </si>
  <si>
    <t xml:space="preserve">0x00F0 - 0x0134 </t>
  </si>
  <si>
    <t xml:space="preserve">0x0140 - 0x0184 </t>
  </si>
  <si>
    <t xml:space="preserve">0x0190 - 0x019C </t>
  </si>
  <si>
    <t xml:space="preserve">0x01A0 - 0x01A4 </t>
  </si>
  <si>
    <t xml:space="preserve">0x0200 - 0x0300 </t>
  </si>
  <si>
    <t>Flow Change Command Registers</t>
  </si>
  <si>
    <t>Flow Change Status Registers</t>
  </si>
  <si>
    <t>HCMD OUT Command Registers</t>
  </si>
  <si>
    <t>HCMD OUT Status Registers</t>
  </si>
  <si>
    <t>HCMD IN Command Registers</t>
  </si>
  <si>
    <t>Interrupt Registers</t>
  </si>
  <si>
    <t>ePAP domain CSRs</t>
  </si>
  <si>
    <t>Local CSR</t>
  </si>
  <si>
    <t>Register Summary</t>
  </si>
  <si>
    <t>Description</t>
  </si>
  <si>
    <t>Address Range</t>
  </si>
  <si>
    <t xml:space="preserve">Notes: 
HCMDOUT_CMD[9:0] is CMD_ID used to decode other BARB fields like Cmd; HCMDOUT_CMD[10] is response required
HCMD_OUT[CMD[15:11] is ACCESS_SIZ_DW - Used to manipulate DW_SIZ, barb_last, bmu_last and RAM address on BARB
HCMDOUT_CMD[20:19] is {IADDR, IDATA} used in all BARB CMD access </t>
  </si>
  <si>
    <t>Note</t>
  </si>
  <si>
    <t>Update following outputs before command: hsch_sch_instance_num[1:0] and hsch_sch_instance_speed[1:0]</t>
  </si>
  <si>
    <t>HW response</t>
  </si>
  <si>
    <t>Local CSR read field hcmd_status.addres_device_timeout asserted when timeout occurs, read CSR bit address_device_timeout. The field will automatically be reset, corresponding timer reset when there is any change in fw_cmd state. The command from the FIFO is popped out as soon the timer is started but no response is provided</t>
  </si>
  <si>
    <t xml:space="preserve"> HCMDOUT</t>
  </si>
  <si>
    <t xml:space="preserve"> HCMDOUTADDR</t>
  </si>
  <si>
    <t xml:space="preserve"> HCMDOUTPAR[15:0]</t>
  </si>
  <si>
    <t xml:space="preserve"> HCMDOUTSTS</t>
  </si>
  <si>
    <t xml:space="preserve"> HCMDOUTSTSADDR</t>
  </si>
  <si>
    <t xml:space="preserve"> HCMDOUTSTSPAR[15:0]</t>
  </si>
  <si>
    <t>HCMDOUT</t>
  </si>
  <si>
    <t>HCMDOUTPAR[15:0]</t>
  </si>
  <si>
    <t>HCMDINPAR[3:0]</t>
  </si>
  <si>
    <t>DW per slot</t>
  </si>
  <si>
    <t>DW count</t>
  </si>
  <si>
    <t>Periodic EP list HS/FS/ LS (ram)</t>
  </si>
  <si>
    <t>EP State</t>
  </si>
  <si>
    <t>Scheduled starting uF/Frame index</t>
  </si>
  <si>
    <t>Next EP Pointer</t>
  </si>
  <si>
    <t>EP state</t>
  </si>
  <si>
    <t>SPE</t>
  </si>
  <si>
    <t>speed</t>
  </si>
  <si>
    <t>eptype</t>
  </si>
  <si>
    <t>Max Packet Size</t>
  </si>
  <si>
    <t>Mult [2:0]</t>
  </si>
  <si>
    <t>Interval</t>
  </si>
  <si>
    <t>Max Burst Size</t>
  </si>
  <si>
    <t>Last Burst Size</t>
  </si>
  <si>
    <t>Max Exit Latency</t>
  </si>
  <si>
    <t>Mult [5:3]</t>
  </si>
  <si>
    <t>EP index</t>
  </si>
  <si>
    <t>Slot number</t>
  </si>
  <si>
    <t>Complete split mask</t>
  </si>
  <si>
    <t>Start split mask</t>
  </si>
  <si>
    <t>Use Ping/Pong linked lists, so scheduler can still use the current list when the list manager works on the new list.</t>
  </si>
  <si>
    <t>Ping list fields</t>
  </si>
  <si>
    <t>Pong list fields</t>
  </si>
  <si>
    <t>Common fields</t>
  </si>
  <si>
    <t>Periodic EP list SS  (ram)</t>
  </si>
  <si>
    <t>Mult</t>
  </si>
  <si>
    <t>Rsvd</t>
  </si>
  <si>
    <t>Number of uframes</t>
  </si>
  <si>
    <t>Next EP Pointer for PING</t>
  </si>
  <si>
    <t>Old USB32 Active periodic EP list, 4 DWs per EP</t>
  </si>
  <si>
    <t>New USB4 Active periodic EP list, 4 DWs per EP</t>
  </si>
  <si>
    <t>Local CSR description</t>
  </si>
  <si>
    <t>hsch_sch_instance_speed[1:0] // Schedule instance number  00 - FSLS; 01 - HS; 10 - SS/SSP/USB3/USB4; 11 - Undefined // //Write before Commands  - Update Periodic Interval &amp; Switch PEP List (bus_instance_combined[5:0] could also have been used, but more number of bits )</t>
  </si>
  <si>
    <t xml:space="preserve">Notes 
SPE:                   Split EP
EP State:           00 - Non-Active; 01 - To be removed; 10 - New Added; 11 - active
Scheduled starting uF/Frame index:
Microframe index for SS, HS. Frame index for FS, LS, Split.
Number of uframes: 
Indicates the number of uFrames spanned from the first to the last transaction within each service interval
</t>
  </si>
  <si>
    <t>DW_SIZE[3:0]=4</t>
  </si>
  <si>
    <t>{11'h0, hcmdin_depth[2:0], hcmdout_depth[2:0],
flcg_depth[2:0], hcmdout_CmdDat_full, flcg_CmdDat_full, hcmdout_cmd_full, flcg_cmd_full, 2'b00, hcmdin_CmdDat_empty, hcmdin_cmd_empty, hcmdout_StsDat_empty,flcg_StsDat_empty, hcmdout_sts_empty, flcg_sts_empty}
CMD Status needs to be polled to</t>
  </si>
  <si>
    <t>DWSIZE0=2</t>
  </si>
  <si>
    <t>DWSIZE0=4</t>
  </si>
  <si>
    <t>No of uFrames to be stored</t>
  </si>
  <si>
    <t>DWC_USB31_HCACH_STATIC_SCH_TBL_NUM_UFRM</t>
  </si>
  <si>
    <t>Max value</t>
  </si>
  <si>
    <t>Max number of periodic EP for ESS BI</t>
  </si>
  <si>
    <t>DWC_USB31_HOST_NUM_PERIODIC_EP_ESS_BI</t>
  </si>
  <si>
    <t>Static Table Size per BI per list (DWORDS)</t>
  </si>
  <si>
    <t>Static Table Size per BI both ping &amp; pong list (DWORDS)</t>
  </si>
  <si>
    <t>Static Table Size per BI both ping &amp; pong list (4DW)</t>
  </si>
  <si>
    <t>PEPL size per EP (DWORDS)</t>
  </si>
  <si>
    <t>4*DWC_USB31_HOST_NUM_PERIODIC_EP_ESS_BI</t>
  </si>
  <si>
    <t>Each entry has info for 2 EPs</t>
  </si>
  <si>
    <t>Double</t>
  </si>
  <si>
    <t>1/4 th</t>
  </si>
  <si>
    <t>PEPL size for all EPs (DWORDS)</t>
  </si>
  <si>
    <t>PEPL size for all EPs (4DW)</t>
  </si>
  <si>
    <t>Total 128-bit accesses</t>
  </si>
  <si>
    <t>Assume No of clock cycles per barb access (worst case)</t>
  </si>
  <si>
    <t>Each access time @ clk period of 8 ns</t>
  </si>
  <si>
    <t>Parameter/comments</t>
  </si>
  <si>
    <t>Total access time in µsec for a single config EP</t>
  </si>
  <si>
    <t>FW</t>
  </si>
  <si>
    <t>No</t>
  </si>
  <si>
    <t>FW update to cache</t>
  </si>
  <si>
    <t>Yes</t>
  </si>
  <si>
    <t>HW</t>
  </si>
  <si>
    <t>Not used by FW, used only by HW</t>
  </si>
  <si>
    <t>Internal to FW</t>
  </si>
  <si>
    <t>sof_number</t>
  </si>
  <si>
    <t>sm2rb_als_sof_number [18:0]</t>
  </si>
  <si>
    <t>sm2rb_als_mclk_usof_number [15:0]</t>
  </si>
  <si>
    <t>usof_number</t>
  </si>
  <si>
    <t>generated by FW, used by HW, duplicated in HW &amp; FW</t>
  </si>
  <si>
    <t>0x0200 - 0x0300 - Local (ram_clk domain) CSR</t>
  </si>
  <si>
    <t>{23'h0,halm_pepl_sel}</t>
  </si>
  <si>
    <t>DWSIZ1</t>
  </si>
  <si>
    <t>DWSIZ0</t>
  </si>
  <si>
    <t>BarbBMULast0</t>
  </si>
  <si>
    <t>BarbBMULast1</t>
  </si>
  <si>
    <t>HCMDOUTADDR[11:10]</t>
  </si>
  <si>
    <t>HCMDOUT[17:13] ACCESS_DW_SIZ</t>
  </si>
  <si>
    <t>'h6</t>
  </si>
  <si>
    <t>'h5</t>
  </si>
  <si>
    <t>DWC_USB31_HCACHE_HUB_CONTEXT_ADDR</t>
  </si>
  <si>
    <t>DWC_USB31_HCACHE_SCRATCH_PAD</t>
  </si>
  <si>
    <t>DWC_USB31_HCACHE_SLOT_LIST</t>
  </si>
  <si>
    <t>DWC_USB31_HCACHE_PERIODIC_LIST</t>
  </si>
  <si>
    <t>DWC_USB31_HCACHE_HERH_DATA_0</t>
  </si>
  <si>
    <t>DWC_USB31_HCACHE_HERH_DATA_1</t>
  </si>
  <si>
    <t>DWC_USB31_HCACHE_DEVICE_BASE_ADDR</t>
  </si>
  <si>
    <t>DWC_USB31_HCACH_STATIC_SCH_TBL</t>
  </si>
  <si>
    <t>DWC_USB31_HCACHE_EPINFO_BITMAP</t>
  </si>
  <si>
    <t>DWC_USB31_HCACHE_EPTYPE_BITMAP</t>
  </si>
  <si>
    <t>DWC_USB31_HCACHE_SLOT_TABLE</t>
  </si>
  <si>
    <t>DWC_USB31_HCACHE_DEVICE_ADDRESS_TABLE</t>
  </si>
  <si>
    <t>DWC_USB31_HCACHE_BI_BANDWIDTH</t>
  </si>
  <si>
    <t>DWC_USB31_HCACHE_SLOT_ID</t>
  </si>
  <si>
    <t>DWC_USB31_HCACHE_FSLS_EP</t>
  </si>
  <si>
    <t>DWC_USB31_HCACHE_FSLS_TRQ</t>
  </si>
  <si>
    <t>DWC_USB31_HCACHE_HS_EP</t>
  </si>
  <si>
    <t>DWC_USB31_HCACHE_HS_TRQ</t>
  </si>
  <si>
    <t>DWC_USB31_HCACHE_SS_EP</t>
  </si>
  <si>
    <t>DWC_USB31_HCACHE_SS_TRQ</t>
  </si>
  <si>
    <t>DWC_USB31_HCACHE_CMD_HANDLER</t>
  </si>
  <si>
    <t>DWC_USB31_HCACHE_CMD_RING_POINTER</t>
  </si>
  <si>
    <t>DWC_USB31_HCACHE_DEVICE_CONTEXT_ADDR</t>
  </si>
  <si>
    <t>DWC_USB31_HCACHE_DEVICE_SLOT_CONTEXT</t>
  </si>
  <si>
    <t>DWC_USB31_HCACHE_DEVICE_EP_CONTEXT</t>
  </si>
  <si>
    <t>DWC_USB31_HCACHE_INPUT_SLOT_CONTEXT</t>
  </si>
  <si>
    <t>DWC_USB31_HCACHE_INPUT_EP_CONTEXT</t>
  </si>
  <si>
    <t>DWC_USB31_HCACHE_INPUT_CONTROL_CONTEXT</t>
  </si>
  <si>
    <t>DWC_USB31_HCACHE_SCRATCH_PAD_ADDR</t>
  </si>
  <si>
    <t>DWC_USB31_HCACHE_PRIMARY_STREAM_CONTEXT_ADDR</t>
  </si>
  <si>
    <t>DWC_USB31_HCACHE_SECONDARY_STREAM_CONTEXT_ADDR</t>
  </si>
  <si>
    <t>DWC_USB31_HCACHE_PORT_BANDWIDTH_CONTEXT</t>
  </si>
  <si>
    <t>DWC_USB31_HCACHE_HCMD_TRB</t>
  </si>
  <si>
    <t>DWC_USB31_HCACHE_HUB_SLOT_CONTEXT</t>
  </si>
  <si>
    <t>DWC_USB31_HCACHE_BW_TR_TBL</t>
  </si>
  <si>
    <t>DWC_USB31_HCACHE_BW_TR_IDX_TBL</t>
  </si>
  <si>
    <t>DWC_USB31_HCACHE_SLOT_SBUS_TBL</t>
  </si>
  <si>
    <t>{llp_ready, ssp_bdw_mode, r2m31l_config_u3e, endpoint_id[4:0], slot_id[7:0], hcmd_num_enabled_slots[7:0], hcmd_devaddr0_slot_id [ 7:0]}</t>
  </si>
  <si>
    <t>{hcmd_wait_for_speed_dn, cmd_ring_running, hcmd_is_idle, fw_hcmd_state[8:0], lsp_host_controller_error}</t>
  </si>
  <si>
    <t>{26'h0, compliance_mode, sb2ml_loopback_en, xhci_revision, dn_fifo_empty, address_device_timeout, hdnh_is_idle}</t>
  </si>
  <si>
    <t>HCMD OUT Command Parameter 1</t>
  </si>
  <si>
    <t>HCMD OUT Command Parameter 15</t>
  </si>
  <si>
    <t>Command type</t>
  </si>
  <si>
    <t>hcmd_halm_type &amp; encodings</t>
  </si>
  <si>
    <t>EP states</t>
  </si>
  <si>
    <t>ep_db</t>
  </si>
  <si>
    <t>stream_capable</t>
  </si>
  <si>
    <t>ep_type</t>
  </si>
  <si>
    <t>buff_active</t>
  </si>
  <si>
    <t>ep_flow_ctrl</t>
  </si>
  <si>
    <t>ep_enabled</t>
  </si>
  <si>
    <t>psch_disable</t>
  </si>
  <si>
    <t>NC</t>
  </si>
  <si>
    <t>1 or 0</t>
  </si>
  <si>
    <t>0 (1 for stream EP)</t>
  </si>
  <si>
    <t>0 (NC for stream EP)</t>
  </si>
  <si>
    <t>{current_slot_id[7:0], slot_id_to_bi[5:0], slot_id_to_port[3:0], slot_id_is_ssp, slot_id_is_ssp_or_ss_hub, slot_id_to_stbi[3:0], slot_id_gen[1:0], mask_bi, mask_port, mask_ssp, mask_hub, mask_stbi, mask_gen}</t>
  </si>
  <si>
    <t xml:space="preserve">Generates outputs {slot_id_to_bi[(6*(`DWC_USB31_NUM_DEVICE_SUPT+1))-1:0], slot_id_to_port[(4*(`DWC_USB31_NUM_DEVICE_SUPT+1))-1:0], slot_id_is_ssp[`DWC_USB31_NUM_DEVICE_SUPT-1:0], slot_id_is_ssp_or_ss_hub[`DWC_USB31_NUM_DEVICE_SUPT-1:0], slot_id_to_stbi[4*(`DWC_USB31_NUM_DEVICE_SUPT+1)-1:0], slot_id_is_gen2x2[`DWC_USB31_NUM_DEVICE_SUPT-1:0], slot_id_is_gen2x1[`DWC_USB31_NUM_DEVICE_SUPT-1:0], slot_id_is_gen1x2[`DWC_USB31_NUM_DEVICE_SUPT-1:0], slot_id_is_gen1x1[`DWC_USB31_NUM_DEVICE_SUPT-1:0], slot_id_spd_lanes[`DWC_USB31_NUM_DEVICE_SUPT-1:0]}//-- Use slot_id_gen to derive slot_id_spd_lanes in HW
</t>
  </si>
  <si>
    <t>slot_id_to_bi[5:0]</t>
  </si>
  <si>
    <t>slot_id_to_port[3:0]</t>
  </si>
  <si>
    <t>slot_id_is_ssp</t>
  </si>
  <si>
    <t>slot_id_is_ssp_or_ss_hub</t>
  </si>
  <si>
    <t>slot_id_to_stbi[3:0]</t>
  </si>
  <si>
    <t>slot_id_gen[1:0]</t>
  </si>
  <si>
    <t>mask_bi</t>
  </si>
  <si>
    <t>mask_port</t>
  </si>
  <si>
    <t>mask_ssp</t>
  </si>
  <si>
    <t>mask_hub</t>
  </si>
  <si>
    <t>mask_stbi</t>
  </si>
  <si>
    <t>mask_gen</t>
  </si>
  <si>
    <t>mask bits for each field as indicated below - Example If mask_bi is 1, we don’t update the slot_id_to_bi output</t>
  </si>
  <si>
    <t>HCMD_HALM_TYPE_CONFIGURE_EP   {4'd4}</t>
  </si>
  <si>
    <t>HCMD_HALM_TYPE_STOP_EP  {4'd6}</t>
  </si>
  <si>
    <t>halm_pepl_sel</t>
  </si>
  <si>
    <t>CMD</t>
  </si>
  <si>
    <t>FIFO_NUM</t>
  </si>
  <si>
    <t>lsp_last</t>
  </si>
  <si>
    <t>DXQSEL</t>
  </si>
  <si>
    <t>LBC_RAM_ADDR</t>
  </si>
  <si>
    <t>CMD_BASE</t>
  </si>
  <si>
    <t>LBC_BURST</t>
  </si>
  <si>
    <t>LBC_RAM2_SEL = LBC_RXF_SEL;</t>
  </si>
  <si>
    <t xml:space="preserve"> LBC_PERIO_CMD = 9, LBC_PERIO_CMD_W= 1,</t>
  </si>
  <si>
    <t xml:space="preserve"> LBC_PERIO_RAM = 17, LBC_PERIO_RAM_W= 1,</t>
  </si>
  <si>
    <t xml:space="preserve"> LBC_CMD_BASE_BIT = 19,</t>
  </si>
  <si>
    <t xml:space="preserve"> LBC_CMD_DW_SIZE = 20, LBC_AUXQ_EN = 16, </t>
  </si>
  <si>
    <t xml:space="preserve"> LBC_CMD_DW_SIZE_W = 4,</t>
  </si>
  <si>
    <t>LBC_CMD = 0, LBC_CMD_W = 4,</t>
  </si>
  <si>
    <t xml:space="preserve"> LBC_FIFONUM = 4, LBC_FIFONUM_W = 5,</t>
  </si>
  <si>
    <t xml:space="preserve"> LBC_LAST = 10, LBC_LAST_W = 1,</t>
  </si>
  <si>
    <t xml:space="preserve"> LBC_LSP = 11, LBC_LSP_W = 1,</t>
  </si>
  <si>
    <t xml:space="preserve"> LBC_MODE = 12, LBC_MODE_W = 2,</t>
  </si>
  <si>
    <t xml:space="preserve"> LBC_DXQ_SEL = 14, LBC_DXQ_SEL_W = 1,</t>
  </si>
  <si>
    <t xml:space="preserve"> LBC_RAM_ADDR = 0, LBC_RAM_ADDR_W = 18,</t>
  </si>
  <si>
    <t xml:space="preserve"> LBC_RXF_SEL = 18,</t>
  </si>
  <si>
    <t xml:space="preserve"> LBC_CMD_BASE = 1&lt;&lt;LBC_CMD_BASE_BIT, // 'h80000</t>
  </si>
  <si>
    <t xml:space="preserve"> LBC_BURST = 24;</t>
  </si>
  <si>
    <t>RXF_SEL</t>
  </si>
  <si>
    <t>HCMD_HALM_TYPE_RESET_EP         {4'd7}</t>
  </si>
  <si>
    <t>HCMD_HALM_TYPE_DECONFIGURE_EP   {4'd3}</t>
  </si>
  <si>
    <t>HCMD_HALM_TYPE_INIT_PING_STATE {4'df}</t>
  </si>
  <si>
    <t>hcmd_halm_param = {halm_pst_param_toggle,halm_pst_param_state[1:0],halm_pst_param_pep_info_idx[15:0]} if command type = HCMD_HALM_TYPE_INIT_PING_STATE</t>
  </si>
  <si>
    <t>hcmd_halm_param = {endpoint_id[4:0], slot_id[7:0]}  if command type != HCMD_HALM_TYPE_INIT_PING_STATE// This is already part of local CSR</t>
  </si>
  <si>
    <t>hc_hub_context_addr</t>
  </si>
  <si>
    <t>hc_scratch_pad</t>
  </si>
  <si>
    <t>hc_slot_list</t>
  </si>
  <si>
    <t>hc_periodic_list</t>
  </si>
  <si>
    <t>hc_herh_data_0</t>
  </si>
  <si>
    <t>hc_herh_data_1</t>
  </si>
  <si>
    <t>hc_device_base_addr</t>
  </si>
  <si>
    <t>hc_dwc_usb31_hcach_static_sch_tbl</t>
  </si>
  <si>
    <t>hc_epinfo_bitmap</t>
  </si>
  <si>
    <t>hc_eptype_bitmap</t>
  </si>
  <si>
    <t>hc_slot_table</t>
  </si>
  <si>
    <t>hc_device_address_table</t>
  </si>
  <si>
    <t>hc_bi_bandwidth</t>
  </si>
  <si>
    <t>hc_slot_id</t>
  </si>
  <si>
    <t>hc_fsls_ep</t>
  </si>
  <si>
    <t>hc_fsls_trq</t>
  </si>
  <si>
    <t>hc_hs_ep</t>
  </si>
  <si>
    <t>hc_hs_trq</t>
  </si>
  <si>
    <t>hc_ss_ep</t>
  </si>
  <si>
    <t>hc_ss_trq</t>
  </si>
  <si>
    <t>hc_cmd_handler</t>
  </si>
  <si>
    <t>hc_cmd_ring_pointer</t>
  </si>
  <si>
    <t>hc_device_context_addr</t>
  </si>
  <si>
    <t>hc_device_slot_context</t>
  </si>
  <si>
    <t>hc_device_ep_context</t>
  </si>
  <si>
    <t>hc_input_slot_context</t>
  </si>
  <si>
    <t>hc_input_ep_context</t>
  </si>
  <si>
    <t>hc_input_control_context</t>
  </si>
  <si>
    <t>hc_scratch_pad_addr</t>
  </si>
  <si>
    <t>hc_primary_stream_context_addr</t>
  </si>
  <si>
    <t>hc_secondary_stream_context_addr</t>
  </si>
  <si>
    <t>hc_port_bandwidth_context</t>
  </si>
  <si>
    <t>hc_hcmd_trb</t>
  </si>
  <si>
    <t>hc_hub_slot_context</t>
  </si>
  <si>
    <t>hc_bw_tr_tbl</t>
  </si>
  <si>
    <t>hc_bw_tr_idx_tbl</t>
  </si>
  <si>
    <t>hc_slot_sbus_tbl</t>
  </si>
  <si>
    <t xml:space="preserve">DWC_USB31_HOST_CAP_REG_LEN </t>
  </si>
  <si>
    <t>host_cap_reg_len_offset</t>
  </si>
  <si>
    <t>DWC_USB31_HCACHE_DEVICE_ADDRESS_TABLE (internal to Firmware)</t>
  </si>
  <si>
    <t>DWC_USB31_HCACHE_BI_BANDWIDTH (internal to Firmware)</t>
  </si>
  <si>
    <t>DWC_USB31_HCACHE_SLOT_ID (internal to Firmware)</t>
  </si>
  <si>
    <t>DWC_USB31_HCACHE_SCRATCH_PAD_ADDR_SIZE</t>
  </si>
  <si>
    <t>hc_scratch_pad_addr_size</t>
  </si>
  <si>
    <t>Code</t>
  </si>
  <si>
    <t>Code summary</t>
  </si>
  <si>
    <t>Sl No</t>
  </si>
  <si>
    <t>F-F need not be part of cache, can be removed from cache</t>
  </si>
  <si>
    <t>F-H &amp; F-F must be maintained in FW, F-H will be updated to cache by FW</t>
  </si>
  <si>
    <t>Cache Structure</t>
  </si>
  <si>
    <t>'h110</t>
  </si>
  <si>
    <t>'h111</t>
  </si>
  <si>
    <t>'h120</t>
  </si>
  <si>
    <t>th_hsch_cmd (TH (HSCH) Command)</t>
  </si>
  <si>
    <t>herh_cmd (HERH Command)</t>
  </si>
  <si>
    <t>CSR_Write</t>
  </si>
  <si>
    <t>CSR_Read</t>
  </si>
  <si>
    <t>EventQ_ID1 (Event Q DMA idata=1, dwq[bi_num])</t>
  </si>
  <si>
    <t>EventQ_ID0 (Event Q DMA idata=0, dwq[bi_num])</t>
  </si>
  <si>
    <t>DescWr_IA1_ID1 (Descriptor Write iaddr=1, idata=1, dwq[bi_num])</t>
  </si>
  <si>
    <t>DescWr_IA1_ID0 (Descriptor Write iaddr=1, idata=0, dwq[bi_num])</t>
  </si>
  <si>
    <t>DescWr_IA0_ID1 (Descriptor Write iaddr=0, idata=1, dwq[bi_num])</t>
  </si>
  <si>
    <t>DescWr_IA0_ID0 (Descriptor Write iaddr=0, idata=0, dwq[bi_num])</t>
  </si>
  <si>
    <t>Desc_Fetch (Descriptor Fetch dfq[bi_num])</t>
  </si>
  <si>
    <t>Cache_Write</t>
  </si>
  <si>
    <t>Cache_Read</t>
  </si>
  <si>
    <t>rh_cmd (RH Command)</t>
  </si>
  <si>
    <t>halm_hsch_cmd (HALM HSCH Command)</t>
  </si>
  <si>
    <t>sw_pep_list_cmd (Switch PEP List Command)</t>
  </si>
  <si>
    <t>update_periodic_int_cmd (Update Periodic Interval)</t>
  </si>
  <si>
    <t>update_slot_par_cmd (Update Slot parameters)</t>
  </si>
  <si>
    <t>hdnh_cmd (HDNH Command)</t>
  </si>
  <si>
    <t>usb4_req_cons_bw_cmd (USB4 Consumed Bandwidth Request)</t>
  </si>
  <si>
    <t>usb4_updt_alloc_bw_cmd (USB4 Update allocated Bandwidth)</t>
  </si>
  <si>
    <t>fw_hib_ent_cmd (FW Hibernation Entry)</t>
  </si>
  <si>
    <t>{DW3[31:0],DW2[31:0],DW1[31:0],DW0[31:0]}</t>
  </si>
  <si>
    <t>{DW4[31:0],DW3[31:0],DW2[31:0],DW1[31:0],DW0[31:0]}</t>
  </si>
  <si>
    <t>{DW5[31:0],DW4[31:0],DW3[31:0],DW2[31:0],DW1[31:0],DW0[31:0]}</t>
  </si>
  <si>
    <t xml:space="preserve"> hcmd_halm_result[`DWC_USB31_HCMD_HALM_CMD_RESULT_W-1:0]</t>
  </si>
  <si>
    <t>cache_rdata[127:0] ({DW15,,….,DW8, DW7,DW6,DW5,DW4,DW3,DW2,DW1,DW0})</t>
  </si>
  <si>
    <t>cache_wdata[127:0] ({DW15,,….,DW8, DW7,DW6,DW5,DW4,DW3,DW2,DW1,DW0})</t>
  </si>
  <si>
    <t>csr_rdata[31:0] ({…...,DW0} -- DW0 will contain CSR Read Data (always 32 bit access))</t>
  </si>
  <si>
    <t>csr_wdata[31:0] (-- DW0 will contain CSR Write Data (always 32 bit access))</t>
  </si>
  <si>
    <t>start_addr_dev_timer_cmd (Start Address Device Timer)</t>
  </si>
  <si>
    <t>hcmd_herh_param[`DWC_USB31_HERH_REQ_PARAM_W-1:0]</t>
  </si>
  <si>
    <t>hcmd_herh_result[`DWC_USB31_HERH_REQ_RESULT_W-1:0]</t>
  </si>
  <si>
    <t>{hcmd_hsch_type[`DWC_USB31_HCMD_HSCH_CMD_TYPE_W-1:0], hcmd_hsch_param[`DWC_USB31_HCMD_HSCH_CMD_PARAM_W-1:0]}</t>
  </si>
  <si>
    <t>{hcmd_halm_type[`DWC_USB31_HCMD_HALM_CMD_TYPE_W-1:0], hcmd_halm_param[`DWC_USB31_HCMD_HALM_CMD_PARAM_W-1:0]}</t>
  </si>
  <si>
    <t>{dn_fifo_empty, hdnh_is_idle, hdnh_hcmd_param[`DWC_USB31_HDNH_HCMD_PARAM_W-1:0]}</t>
  </si>
  <si>
    <t>hdnh_hcmd_result[`DWC_USB31_HDNH_HCMD_RESULT_W-1:0]</t>
  </si>
  <si>
    <t>{list_to_be_switched_1, switch_ping_active, halm_pepl_head_ptr[`DWC_USB31_HALM_PEPL_PTR_W-1:0], halm_pepl_ping_head_ptr[`DWC_USB31_HALM_PEPL_PTR_W-1:0],halm_pepl_switch_ufnum_mask[15:0]}</t>
  </si>
  <si>
    <t>hcmd_hsch_result[`DWC_USB31_HCMD_HSCH_CMD_RESULT_W-1:0]</t>
  </si>
  <si>
    <t>halm_cmd (HALM Command)</t>
  </si>
  <si>
    <r>
      <t xml:space="preserve">Only one port at a time given by port_number; Generates following: output </t>
    </r>
    <r>
      <rPr>
        <i/>
        <sz val="11"/>
        <color theme="1"/>
        <rFont val="Arial Narrow"/>
        <family val="2"/>
      </rPr>
      <t>{r2p2b_u2_port_address [(`DWC_USB31_NUM_U2_ROOT_PORTS*7)-1:0]</t>
    </r>
    <r>
      <rPr>
        <sz val="11"/>
        <color theme="1"/>
        <rFont val="Arial Narrow"/>
        <family val="2"/>
      </rPr>
      <t>}</t>
    </r>
    <r>
      <rPr>
        <i/>
        <sz val="11"/>
        <color theme="1"/>
        <rFont val="Arial Narrow"/>
        <family val="2"/>
      </rPr>
      <t xml:space="preserve"> when update_u2_not_u3 =1 OR output {u3_port_address [(`DWC_USB31_NUM_U3_ROOT_PORTS*7)-1:0]} when update_u2_not_u3 =0  (pointed by port_number[7:0], port_address[6:0]); output r2mdt_lr_port_num[3:0], r2mdt_lr_device_addr[6:0]  when update_lr =1</t>
    </r>
    <r>
      <rPr>
        <sz val="11"/>
        <color theme="1"/>
        <rFont val="Arial Narrow"/>
        <family val="2"/>
      </rPr>
      <t xml:space="preserve"> </t>
    </r>
    <r>
      <rPr>
        <i/>
        <sz val="11"/>
        <color theme="1"/>
        <rFont val="Arial Narrow"/>
        <family val="2"/>
      </rPr>
      <t>(pointed by lr_port_num[3:0], lr_device_addr[6:0])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</si>
</sst>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000"/>
  </numFmts>
  <fonts count="55">
    <font>
      <sz val="11"/>
      <color theme="1"/>
      <name val="Cambri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mbri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6"/>
      <color theme="1"/>
      <name val="Cambria"/>
      <family val="2"/>
    </font>
    <font>
      <b/>
      <sz val="8"/>
      <color theme="1"/>
      <name val="Cambria"/>
      <family val="1"/>
    </font>
    <font>
      <b/>
      <sz val="9"/>
      <color theme="1"/>
      <name val="Cambria"/>
      <family val="1"/>
    </font>
    <font>
      <sz val="6"/>
      <color theme="1"/>
      <name val="Cambria"/>
      <family val="1"/>
    </font>
    <font>
      <sz val="10"/>
      <color rgb="FF242424"/>
      <name val="Arial"/>
      <family val="2"/>
    </font>
    <font>
      <sz val="6"/>
      <color rgb="FFFF0000"/>
      <name val="Cambria"/>
      <family val="2"/>
    </font>
    <font>
      <sz val="6"/>
      <color rgb="FFFF0000"/>
      <name val="Book Antiqua"/>
      <family val="1"/>
    </font>
    <font>
      <sz val="8"/>
      <color rgb="FFFF0000"/>
      <name val="Book Antiqua"/>
      <family val="1"/>
    </font>
    <font>
      <u/>
      <sz val="11"/>
      <color theme="10"/>
      <name val="Cambri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mbria"/>
      <family val="2"/>
    </font>
    <font>
      <b/>
      <sz val="10"/>
      <color theme="1"/>
      <name val="Cambria"/>
      <family val="1"/>
    </font>
    <font>
      <b/>
      <i/>
      <sz val="11"/>
      <color theme="1"/>
      <name val="Cambria"/>
      <family val="1"/>
    </font>
    <font>
      <i/>
      <sz val="11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libri"/>
      <family val="2"/>
      <scheme val="minor"/>
    </font>
    <font>
      <i/>
      <sz val="11"/>
      <name val="Cambria"/>
      <family val="1"/>
    </font>
    <font>
      <sz val="11"/>
      <color rgb="FFFF0000"/>
      <name val="Cambria"/>
      <family val="1"/>
    </font>
    <font>
      <sz val="12"/>
      <color theme="1"/>
      <name val="Times New Roman"/>
      <family val="1"/>
    </font>
    <font>
      <sz val="10"/>
      <color rgb="FF000000"/>
      <name val="Tahoma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i/>
      <sz val="11"/>
      <color theme="1"/>
      <name val="Arial Narrow"/>
      <family val="2"/>
    </font>
    <font>
      <b/>
      <i/>
      <sz val="11"/>
      <color theme="1"/>
      <name val="Arial Narrow"/>
      <family val="2"/>
    </font>
    <font>
      <sz val="12"/>
      <color theme="1"/>
      <name val="Arial Narrow"/>
      <family val="2"/>
    </font>
    <font>
      <sz val="10"/>
      <color rgb="FF000000"/>
      <name val="Arial Narrow"/>
      <family val="2"/>
    </font>
    <font>
      <sz val="9"/>
      <color theme="1"/>
      <name val="Arial Narrow"/>
      <family val="2"/>
    </font>
    <font>
      <b/>
      <i/>
      <sz val="9"/>
      <color theme="1"/>
      <name val="Arial Narrow"/>
      <family val="2"/>
    </font>
    <font>
      <u/>
      <sz val="9"/>
      <color theme="10"/>
      <name val="Arial Narrow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Cambria"/>
      <family val="2"/>
    </font>
    <font>
      <b/>
      <strike/>
      <sz val="11"/>
      <color theme="1"/>
      <name val="Cambria"/>
      <family val="1"/>
    </font>
    <font>
      <strike/>
      <sz val="11"/>
      <color theme="1"/>
      <name val="Cambria"/>
      <family val="2"/>
    </font>
    <font>
      <b/>
      <strike/>
      <sz val="11"/>
      <color theme="1"/>
      <name val="Calibri"/>
      <family val="2"/>
      <scheme val="minor"/>
    </font>
    <font>
      <strike/>
      <sz val="10"/>
      <color theme="1"/>
      <name val="Cambria"/>
      <family val="2"/>
    </font>
    <font>
      <b/>
      <sz val="11"/>
      <color rgb="FF000000"/>
      <name val="Cambria"/>
      <family val="1"/>
    </font>
    <font>
      <sz val="12"/>
      <color theme="1"/>
      <name val="Noto Serif"/>
      <family val="1"/>
    </font>
    <font>
      <sz val="11"/>
      <color rgb="FFC00000"/>
      <name val="Cambria"/>
      <family val="1"/>
    </font>
    <font>
      <sz val="11"/>
      <color rgb="FF006100"/>
      <name val="Cambria"/>
      <family val="2"/>
    </font>
    <font>
      <sz val="11"/>
      <color rgb="FF9C5700"/>
      <name val="Cambria"/>
      <family val="2"/>
    </font>
    <font>
      <sz val="11"/>
      <color rgb="FF000000"/>
      <name val="Cambria"/>
      <family val="1"/>
    </font>
    <font>
      <sz val="11"/>
      <color rgb="FF006100"/>
      <name val="Cambria"/>
      <family val="1"/>
    </font>
    <font>
      <sz val="11"/>
      <color rgb="FF9C5700"/>
      <name val="Cambria"/>
      <family val="1"/>
    </font>
    <font>
      <sz val="11"/>
      <name val="Cambria"/>
      <family val="1"/>
    </font>
    <font>
      <b/>
      <sz val="11"/>
      <name val="Cambria"/>
      <family val="1"/>
    </font>
  </fonts>
  <fills count="2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2" fillId="20" borderId="3" applyBorder="0">
      <alignment horizontal="center"/>
    </xf>
    <xf numFmtId="0" fontId="2" fillId="9" borderId="3" applyBorder="0">
      <alignment horizontal="center"/>
    </xf>
    <xf numFmtId="0" fontId="48" fillId="25" borderId="0" applyNumberFormat="0" applyBorder="0" applyAlignment="0" applyProtection="0"/>
    <xf numFmtId="0" fontId="49" fillId="26" borderId="0" applyNumberFormat="0" applyBorder="0" applyAlignment="0" applyProtection="0"/>
  </cellStyleXfs>
  <cellXfs count="68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horizontal="right"/>
    </xf>
    <xf numFmtId="0" fontId="3" fillId="0" borderId="1" xfId="0" applyFont="1" applyBorder="1"/>
    <xf numFmtId="164" fontId="0" fillId="0" borderId="0" xfId="0" applyNumberFormat="1" applyAlignment="1">
      <alignment horizontal="right"/>
    </xf>
    <xf numFmtId="0" fontId="0" fillId="0" borderId="2" xfId="0" applyBorder="1"/>
    <xf numFmtId="0" fontId="0" fillId="4" borderId="1" xfId="0" applyFill="1" applyBorder="1"/>
    <xf numFmtId="0" fontId="0" fillId="5" borderId="1" xfId="0" applyFill="1" applyBorder="1"/>
    <xf numFmtId="164" fontId="0" fillId="0" borderId="0" xfId="0" applyNumberFormat="1"/>
    <xf numFmtId="0" fontId="0" fillId="0" borderId="7" xfId="0" applyBorder="1"/>
    <xf numFmtId="0" fontId="0" fillId="4" borderId="0" xfId="0" applyFill="1"/>
    <xf numFmtId="165" fontId="0" fillId="0" borderId="1" xfId="0" applyNumberFormat="1" applyBorder="1" applyAlignment="1">
      <alignment horizontal="right"/>
    </xf>
    <xf numFmtId="0" fontId="0" fillId="5" borderId="1" xfId="0" applyFill="1" applyBorder="1" applyAlignment="1">
      <alignment wrapText="1"/>
    </xf>
    <xf numFmtId="0" fontId="6" fillId="0" borderId="2" xfId="0" applyFont="1" applyBorder="1"/>
    <xf numFmtId="0" fontId="7" fillId="0" borderId="1" xfId="0" applyFont="1" applyBorder="1" applyAlignment="1">
      <alignment horizontal="center"/>
    </xf>
    <xf numFmtId="0" fontId="0" fillId="7" borderId="5" xfId="0" applyFill="1" applyBorder="1" applyAlignment="1">
      <alignment vertical="top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2" borderId="1" xfId="0" applyFill="1" applyBorder="1"/>
    <xf numFmtId="0" fontId="0" fillId="10" borderId="5" xfId="0" applyFill="1" applyBorder="1" applyAlignment="1">
      <alignment vertical="top"/>
    </xf>
    <xf numFmtId="0" fontId="0" fillId="10" borderId="1" xfId="0" applyFill="1" applyBorder="1"/>
    <xf numFmtId="0" fontId="0" fillId="11" borderId="1" xfId="0" applyFill="1" applyBorder="1"/>
    <xf numFmtId="0" fontId="0" fillId="3" borderId="5" xfId="0" applyFill="1" applyBorder="1" applyAlignment="1">
      <alignment vertical="top"/>
    </xf>
    <xf numFmtId="0" fontId="0" fillId="3" borderId="1" xfId="0" applyFill="1" applyBorder="1"/>
    <xf numFmtId="0" fontId="0" fillId="0" borderId="5" xfId="0" applyBorder="1" applyAlignment="1">
      <alignment horizontal="right"/>
    </xf>
    <xf numFmtId="0" fontId="3" fillId="0" borderId="5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/>
    <xf numFmtId="0" fontId="0" fillId="12" borderId="5" xfId="0" applyFill="1" applyBorder="1" applyAlignment="1">
      <alignment vertical="top"/>
    </xf>
    <xf numFmtId="0" fontId="0" fillId="0" borderId="3" xfId="0" applyBorder="1" applyAlignment="1">
      <alignment horizontal="right"/>
    </xf>
    <xf numFmtId="0" fontId="0" fillId="13" borderId="15" xfId="0" applyFill="1" applyBorder="1" applyAlignment="1">
      <alignment vertical="top"/>
    </xf>
    <xf numFmtId="0" fontId="0" fillId="13" borderId="16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14" xfId="0" applyFill="1" applyBorder="1" applyAlignment="1">
      <alignment vertical="top"/>
    </xf>
    <xf numFmtId="0" fontId="0" fillId="3" borderId="15" xfId="0" applyFill="1" applyBorder="1" applyAlignment="1">
      <alignment vertical="top"/>
    </xf>
    <xf numFmtId="0" fontId="0" fillId="6" borderId="5" xfId="0" applyFill="1" applyBorder="1" applyAlignment="1">
      <alignment vertical="top"/>
    </xf>
    <xf numFmtId="0" fontId="11" fillId="0" borderId="1" xfId="0" applyFont="1" applyBorder="1"/>
    <xf numFmtId="0" fontId="12" fillId="0" borderId="1" xfId="0" applyFont="1" applyBorder="1"/>
    <xf numFmtId="0" fontId="13" fillId="0" borderId="7" xfId="0" applyFont="1" applyBorder="1"/>
    <xf numFmtId="0" fontId="3" fillId="14" borderId="5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0" fontId="2" fillId="0" borderId="22" xfId="0" applyFont="1" applyBorder="1" applyAlignment="1">
      <alignment vertical="top" wrapText="1"/>
    </xf>
    <xf numFmtId="1" fontId="2" fillId="0" borderId="0" xfId="0" applyNumberFormat="1" applyFont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0" fontId="2" fillId="0" borderId="23" xfId="0" applyFont="1" applyBorder="1" applyAlignment="1">
      <alignment vertical="top" wrapText="1"/>
    </xf>
    <xf numFmtId="0" fontId="2" fillId="0" borderId="23" xfId="0" applyFon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2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20" borderId="1" xfId="2" applyBorder="1">
      <alignment horizontal="center"/>
    </xf>
    <xf numFmtId="0" fontId="2" fillId="14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vertical="center"/>
    </xf>
    <xf numFmtId="0" fontId="3" fillId="0" borderId="26" xfId="0" applyFont="1" applyBorder="1"/>
    <xf numFmtId="0" fontId="3" fillId="0" borderId="39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14" borderId="22" xfId="0" applyFont="1" applyFill="1" applyBorder="1" applyAlignment="1">
      <alignment horizontal="left" vertical="top" wrapText="1"/>
    </xf>
    <xf numFmtId="0" fontId="2" fillId="14" borderId="22" xfId="0" applyFont="1" applyFill="1" applyBorder="1" applyAlignment="1">
      <alignment vertical="top" wrapText="1"/>
    </xf>
    <xf numFmtId="0" fontId="0" fillId="0" borderId="46" xfId="0" applyBorder="1"/>
    <xf numFmtId="0" fontId="0" fillId="0" borderId="47" xfId="0" applyBorder="1"/>
    <xf numFmtId="0" fontId="0" fillId="0" borderId="49" xfId="0" applyBorder="1"/>
    <xf numFmtId="0" fontId="0" fillId="0" borderId="37" xfId="0" applyBorder="1"/>
    <xf numFmtId="0" fontId="0" fillId="0" borderId="38" xfId="0" applyBorder="1"/>
    <xf numFmtId="0" fontId="0" fillId="0" borderId="20" xfId="0" applyBorder="1"/>
    <xf numFmtId="0" fontId="0" fillId="0" borderId="39" xfId="0" applyBorder="1"/>
    <xf numFmtId="0" fontId="0" fillId="0" borderId="48" xfId="0" applyBorder="1"/>
    <xf numFmtId="0" fontId="17" fillId="0" borderId="48" xfId="0" applyFont="1" applyBorder="1"/>
    <xf numFmtId="0" fontId="0" fillId="0" borderId="30" xfId="0" applyBorder="1" applyAlignment="1">
      <alignment horizontal="center"/>
    </xf>
    <xf numFmtId="0" fontId="21" fillId="0" borderId="39" xfId="0" applyFont="1" applyBorder="1" applyAlignment="1">
      <alignment horizontal="left"/>
    </xf>
    <xf numFmtId="0" fontId="21" fillId="0" borderId="48" xfId="0" applyFont="1" applyBorder="1" applyAlignment="1">
      <alignment horizontal="left"/>
    </xf>
    <xf numFmtId="0" fontId="3" fillId="0" borderId="49" xfId="0" applyFont="1" applyBorder="1" applyAlignment="1">
      <alignment horizontal="center"/>
    </xf>
    <xf numFmtId="0" fontId="21" fillId="0" borderId="37" xfId="0" applyFont="1" applyBorder="1" applyAlignment="1">
      <alignment horizontal="left"/>
    </xf>
    <xf numFmtId="0" fontId="3" fillId="0" borderId="38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46" xfId="0" applyBorder="1" applyAlignment="1">
      <alignment horizontal="left"/>
    </xf>
    <xf numFmtId="0" fontId="17" fillId="0" borderId="0" xfId="0" applyFont="1" applyAlignment="1">
      <alignment horizontal="left"/>
    </xf>
    <xf numFmtId="0" fontId="0" fillId="0" borderId="29" xfId="0" applyBorder="1" applyAlignment="1">
      <alignment horizontal="left"/>
    </xf>
    <xf numFmtId="0" fontId="0" fillId="0" borderId="26" xfId="0" applyBorder="1"/>
    <xf numFmtId="0" fontId="0" fillId="0" borderId="31" xfId="0" applyBorder="1"/>
    <xf numFmtId="0" fontId="0" fillId="0" borderId="28" xfId="0" applyBorder="1" applyAlignment="1">
      <alignment horizontal="center"/>
    </xf>
    <xf numFmtId="0" fontId="20" fillId="0" borderId="39" xfId="0" applyFont="1" applyBorder="1"/>
    <xf numFmtId="0" fontId="20" fillId="0" borderId="48" xfId="0" applyFont="1" applyBorder="1"/>
    <xf numFmtId="0" fontId="24" fillId="0" borderId="48" xfId="0" applyFont="1" applyBorder="1"/>
    <xf numFmtId="0" fontId="23" fillId="0" borderId="48" xfId="0" applyFont="1" applyBorder="1"/>
    <xf numFmtId="0" fontId="20" fillId="0" borderId="37" xfId="0" applyFont="1" applyBorder="1"/>
    <xf numFmtId="0" fontId="25" fillId="0" borderId="0" xfId="0" applyFont="1"/>
    <xf numFmtId="0" fontId="0" fillId="0" borderId="0" xfId="0" applyAlignment="1">
      <alignment vertical="center"/>
    </xf>
    <xf numFmtId="0" fontId="2" fillId="0" borderId="1" xfId="0" applyFont="1" applyBorder="1" applyAlignment="1">
      <alignment vertical="top" wrapText="1"/>
    </xf>
    <xf numFmtId="0" fontId="2" fillId="23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7" fillId="0" borderId="26" xfId="0" applyFont="1" applyBorder="1"/>
    <xf numFmtId="0" fontId="28" fillId="0" borderId="27" xfId="0" applyFont="1" applyBorder="1"/>
    <xf numFmtId="0" fontId="28" fillId="0" borderId="28" xfId="0" applyFont="1" applyBorder="1"/>
    <xf numFmtId="0" fontId="28" fillId="6" borderId="29" xfId="0" applyFont="1" applyFill="1" applyBorder="1" applyAlignment="1">
      <alignment vertical="top"/>
    </xf>
    <xf numFmtId="0" fontId="28" fillId="0" borderId="1" xfId="0" applyFont="1" applyBorder="1" applyAlignment="1">
      <alignment horizontal="center"/>
    </xf>
    <xf numFmtId="0" fontId="28" fillId="6" borderId="71" xfId="0" applyFont="1" applyFill="1" applyBorder="1" applyAlignment="1">
      <alignment vertical="top"/>
    </xf>
    <xf numFmtId="0" fontId="27" fillId="0" borderId="69" xfId="0" applyFont="1" applyBorder="1"/>
    <xf numFmtId="0" fontId="28" fillId="0" borderId="6" xfId="0" applyFont="1" applyBorder="1"/>
    <xf numFmtId="0" fontId="28" fillId="0" borderId="70" xfId="0" applyFont="1" applyBorder="1"/>
    <xf numFmtId="0" fontId="28" fillId="7" borderId="53" xfId="0" applyFont="1" applyFill="1" applyBorder="1" applyAlignment="1">
      <alignment vertical="top"/>
    </xf>
    <xf numFmtId="0" fontId="28" fillId="7" borderId="29" xfId="0" applyFont="1" applyFill="1" applyBorder="1"/>
    <xf numFmtId="0" fontId="28" fillId="7" borderId="31" xfId="0" applyFont="1" applyFill="1" applyBorder="1" applyAlignment="1">
      <alignment vertical="top"/>
    </xf>
    <xf numFmtId="0" fontId="29" fillId="20" borderId="1" xfId="0" applyFont="1" applyFill="1" applyBorder="1" applyAlignment="1">
      <alignment horizontal="center" vertical="center"/>
    </xf>
    <xf numFmtId="0" fontId="30" fillId="20" borderId="1" xfId="0" applyFont="1" applyFill="1" applyBorder="1" applyAlignment="1">
      <alignment horizontal="center" vertical="center"/>
    </xf>
    <xf numFmtId="0" fontId="28" fillId="0" borderId="0" xfId="0" applyFont="1"/>
    <xf numFmtId="0" fontId="28" fillId="6" borderId="31" xfId="0" applyFont="1" applyFill="1" applyBorder="1" applyAlignment="1">
      <alignment vertical="top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8" fillId="6" borderId="29" xfId="0" applyFont="1" applyFill="1" applyBorder="1" applyAlignment="1">
      <alignment horizontal="center" vertical="center"/>
    </xf>
    <xf numFmtId="0" fontId="28" fillId="6" borderId="71" xfId="0" applyFont="1" applyFill="1" applyBorder="1" applyAlignment="1">
      <alignment horizontal="center" vertical="center"/>
    </xf>
    <xf numFmtId="0" fontId="27" fillId="0" borderId="69" xfId="0" applyFont="1" applyBorder="1" applyAlignment="1">
      <alignment horizontal="center" vertical="center"/>
    </xf>
    <xf numFmtId="0" fontId="28" fillId="7" borderId="29" xfId="0" applyFont="1" applyFill="1" applyBorder="1" applyAlignment="1">
      <alignment horizontal="center" vertical="center"/>
    </xf>
    <xf numFmtId="0" fontId="28" fillId="7" borderId="31" xfId="0" applyFont="1" applyFill="1" applyBorder="1" applyAlignment="1">
      <alignment horizontal="center" vertical="center"/>
    </xf>
    <xf numFmtId="0" fontId="28" fillId="7" borderId="53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6" borderId="3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quotePrefix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0" xfId="0" quotePrefix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8" fillId="0" borderId="28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6" borderId="53" xfId="0" applyFont="1" applyFill="1" applyBorder="1" applyAlignment="1">
      <alignment horizontal="center" vertical="center"/>
    </xf>
    <xf numFmtId="0" fontId="28" fillId="7" borderId="37" xfId="0" applyFont="1" applyFill="1" applyBorder="1" applyAlignment="1">
      <alignment horizontal="center" vertical="center"/>
    </xf>
    <xf numFmtId="0" fontId="28" fillId="6" borderId="3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right" indent="2"/>
    </xf>
    <xf numFmtId="0" fontId="28" fillId="0" borderId="39" xfId="0" applyFont="1" applyBorder="1"/>
    <xf numFmtId="0" fontId="28" fillId="0" borderId="46" xfId="0" applyFont="1" applyBorder="1"/>
    <xf numFmtId="0" fontId="28" fillId="0" borderId="47" xfId="0" applyFont="1" applyBorder="1"/>
    <xf numFmtId="0" fontId="28" fillId="0" borderId="48" xfId="0" applyFont="1" applyBorder="1"/>
    <xf numFmtId="0" fontId="28" fillId="0" borderId="49" xfId="0" applyFont="1" applyBorder="1"/>
    <xf numFmtId="0" fontId="28" fillId="0" borderId="37" xfId="0" applyFont="1" applyBorder="1"/>
    <xf numFmtId="0" fontId="28" fillId="0" borderId="38" xfId="0" applyFont="1" applyBorder="1"/>
    <xf numFmtId="0" fontId="28" fillId="0" borderId="20" xfId="0" applyFont="1" applyBorder="1"/>
    <xf numFmtId="0" fontId="33" fillId="14" borderId="43" xfId="0" applyFont="1" applyFill="1" applyBorder="1" applyAlignment="1">
      <alignment horizontal="center"/>
    </xf>
    <xf numFmtId="0" fontId="33" fillId="14" borderId="44" xfId="0" applyFont="1" applyFill="1" applyBorder="1" applyAlignment="1">
      <alignment horizontal="center"/>
    </xf>
    <xf numFmtId="0" fontId="33" fillId="14" borderId="45" xfId="0" applyFont="1" applyFill="1" applyBorder="1" applyAlignment="1">
      <alignment horizontal="center"/>
    </xf>
    <xf numFmtId="0" fontId="33" fillId="10" borderId="69" xfId="0" applyFont="1" applyFill="1" applyBorder="1" applyAlignment="1">
      <alignment horizontal="center"/>
    </xf>
    <xf numFmtId="0" fontId="33" fillId="10" borderId="6" xfId="0" applyFont="1" applyFill="1" applyBorder="1" applyAlignment="1">
      <alignment horizontal="center"/>
    </xf>
    <xf numFmtId="0" fontId="33" fillId="10" borderId="70" xfId="0" applyFont="1" applyFill="1" applyBorder="1" applyAlignment="1">
      <alignment horizontal="center"/>
    </xf>
    <xf numFmtId="0" fontId="33" fillId="10" borderId="29" xfId="0" applyFont="1" applyFill="1" applyBorder="1" applyAlignment="1">
      <alignment horizontal="center"/>
    </xf>
    <xf numFmtId="0" fontId="33" fillId="10" borderId="1" xfId="0" applyFont="1" applyFill="1" applyBorder="1" applyAlignment="1">
      <alignment horizontal="center"/>
    </xf>
    <xf numFmtId="0" fontId="33" fillId="10" borderId="30" xfId="0" applyFont="1" applyFill="1" applyBorder="1" applyAlignment="1">
      <alignment horizontal="center"/>
    </xf>
    <xf numFmtId="0" fontId="33" fillId="11" borderId="29" xfId="0" applyFont="1" applyFill="1" applyBorder="1" applyAlignment="1">
      <alignment horizontal="center"/>
    </xf>
    <xf numFmtId="0" fontId="33" fillId="11" borderId="1" xfId="0" applyFont="1" applyFill="1" applyBorder="1" applyAlignment="1">
      <alignment horizontal="center"/>
    </xf>
    <xf numFmtId="0" fontId="33" fillId="11" borderId="30" xfId="0" applyFont="1" applyFill="1" applyBorder="1" applyAlignment="1">
      <alignment horizontal="center"/>
    </xf>
    <xf numFmtId="0" fontId="33" fillId="3" borderId="29" xfId="0" applyFont="1" applyFill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33" fillId="3" borderId="30" xfId="0" applyFont="1" applyFill="1" applyBorder="1" applyAlignment="1">
      <alignment horizontal="center"/>
    </xf>
    <xf numFmtId="0" fontId="33" fillId="3" borderId="31" xfId="0" applyFont="1" applyFill="1" applyBorder="1" applyAlignment="1">
      <alignment horizontal="center"/>
    </xf>
    <xf numFmtId="0" fontId="33" fillId="3" borderId="32" xfId="0" applyFont="1" applyFill="1" applyBorder="1" applyAlignment="1">
      <alignment horizontal="center"/>
    </xf>
    <xf numFmtId="0" fontId="33" fillId="3" borderId="36" xfId="0" applyFont="1" applyFill="1" applyBorder="1" applyAlignment="1">
      <alignment horizontal="center"/>
    </xf>
    <xf numFmtId="0" fontId="34" fillId="0" borderId="0" xfId="0" applyFont="1" applyAlignment="1">
      <alignment horizontal="left" vertical="center" indent="5"/>
    </xf>
    <xf numFmtId="0" fontId="27" fillId="0" borderId="26" xfId="0" applyFont="1" applyBorder="1" applyAlignment="1">
      <alignment horizontal="center" vertical="center" wrapText="1"/>
    </xf>
    <xf numFmtId="0" fontId="35" fillId="14" borderId="26" xfId="0" applyFont="1" applyFill="1" applyBorder="1" applyAlignment="1">
      <alignment horizontal="left"/>
    </xf>
    <xf numFmtId="0" fontId="35" fillId="14" borderId="27" xfId="0" applyFont="1" applyFill="1" applyBorder="1"/>
    <xf numFmtId="0" fontId="35" fillId="14" borderId="28" xfId="0" applyFont="1" applyFill="1" applyBorder="1"/>
    <xf numFmtId="0" fontId="35" fillId="11" borderId="29" xfId="0" applyFont="1" applyFill="1" applyBorder="1" applyAlignment="1">
      <alignment horizontal="right"/>
    </xf>
    <xf numFmtId="0" fontId="37" fillId="11" borderId="1" xfId="1" applyFont="1" applyFill="1" applyBorder="1"/>
    <xf numFmtId="0" fontId="35" fillId="11" borderId="30" xfId="0" applyFont="1" applyFill="1" applyBorder="1"/>
    <xf numFmtId="0" fontId="37" fillId="11" borderId="3" xfId="1" applyFont="1" applyFill="1" applyBorder="1"/>
    <xf numFmtId="0" fontId="35" fillId="3" borderId="31" xfId="0" applyFont="1" applyFill="1" applyBorder="1" applyAlignment="1">
      <alignment horizontal="right"/>
    </xf>
    <xf numFmtId="0" fontId="35" fillId="3" borderId="36" xfId="0" applyFont="1" applyFill="1" applyBorder="1"/>
    <xf numFmtId="0" fontId="37" fillId="3" borderId="32" xfId="1" applyFont="1" applyFill="1" applyBorder="1"/>
    <xf numFmtId="0" fontId="0" fillId="20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0" borderId="1" xfId="0" applyFill="1" applyBorder="1" applyAlignment="1">
      <alignment vertical="center" wrapText="1"/>
    </xf>
    <xf numFmtId="0" fontId="42" fillId="0" borderId="69" xfId="0" applyFont="1" applyBorder="1"/>
    <xf numFmtId="0" fontId="42" fillId="0" borderId="6" xfId="0" applyFont="1" applyBorder="1"/>
    <xf numFmtId="0" fontId="42" fillId="0" borderId="9" xfId="0" applyFont="1" applyBorder="1"/>
    <xf numFmtId="0" fontId="42" fillId="0" borderId="78" xfId="0" applyFont="1" applyBorder="1" applyAlignment="1">
      <alignment horizontal="center"/>
    </xf>
    <xf numFmtId="0" fontId="42" fillId="0" borderId="8" xfId="0" applyFont="1" applyBorder="1"/>
    <xf numFmtId="0" fontId="42" fillId="0" borderId="76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0" fontId="42" fillId="20" borderId="2" xfId="0" applyFont="1" applyFill="1" applyBorder="1" applyAlignment="1">
      <alignment wrapText="1"/>
    </xf>
    <xf numFmtId="0" fontId="42" fillId="0" borderId="49" xfId="0" applyFont="1" applyBorder="1" applyAlignment="1">
      <alignment horizontal="center" wrapText="1"/>
    </xf>
    <xf numFmtId="0" fontId="42" fillId="0" borderId="0" xfId="0" applyFont="1" applyAlignment="1">
      <alignment horizontal="center"/>
    </xf>
    <xf numFmtId="0" fontId="42" fillId="0" borderId="49" xfId="0" applyFont="1" applyBorder="1"/>
    <xf numFmtId="0" fontId="42" fillId="0" borderId="0" xfId="0" applyFont="1"/>
    <xf numFmtId="0" fontId="42" fillId="0" borderId="59" xfId="0" applyFont="1" applyBorder="1" applyAlignment="1">
      <alignment horizontal="center"/>
    </xf>
    <xf numFmtId="0" fontId="42" fillId="0" borderId="59" xfId="0" applyFont="1" applyBorder="1"/>
    <xf numFmtId="0" fontId="42" fillId="0" borderId="80" xfId="0" applyFont="1" applyBorder="1" applyAlignment="1">
      <alignment horizontal="center"/>
    </xf>
    <xf numFmtId="0" fontId="42" fillId="20" borderId="2" xfId="0" applyFont="1" applyFill="1" applyBorder="1" applyAlignment="1">
      <alignment vertical="center" wrapText="1"/>
    </xf>
    <xf numFmtId="0" fontId="42" fillId="0" borderId="49" xfId="0" applyFont="1" applyBorder="1" applyAlignment="1">
      <alignment horizontal="center" vertical="center" wrapText="1"/>
    </xf>
    <xf numFmtId="0" fontId="42" fillId="0" borderId="38" xfId="0" applyFont="1" applyBorder="1" applyAlignment="1">
      <alignment horizontal="center"/>
    </xf>
    <xf numFmtId="0" fontId="42" fillId="0" borderId="38" xfId="0" applyFont="1" applyBorder="1"/>
    <xf numFmtId="0" fontId="42" fillId="0" borderId="20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4" xfId="0" applyBorder="1"/>
    <xf numFmtId="0" fontId="0" fillId="0" borderId="60" xfId="0" applyBorder="1"/>
    <xf numFmtId="0" fontId="0" fillId="0" borderId="30" xfId="0" applyBorder="1" applyAlignment="1">
      <alignment horizontal="center" wrapText="1"/>
    </xf>
    <xf numFmtId="0" fontId="0" fillId="0" borderId="72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81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91" xfId="0" applyBorder="1" applyAlignment="1">
      <alignment vertical="center"/>
    </xf>
    <xf numFmtId="0" fontId="3" fillId="0" borderId="81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0" fillId="0" borderId="81" xfId="0" applyBorder="1" applyAlignment="1">
      <alignment horizontal="left" vertical="center"/>
    </xf>
    <xf numFmtId="0" fontId="0" fillId="0" borderId="69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71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2" fillId="20" borderId="11" xfId="0" applyFont="1" applyFill="1" applyBorder="1" applyAlignment="1">
      <alignment horizontal="center" vertical="center"/>
    </xf>
    <xf numFmtId="0" fontId="2" fillId="20" borderId="5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right"/>
    </xf>
    <xf numFmtId="0" fontId="45" fillId="0" borderId="1" xfId="0" applyFont="1" applyBorder="1"/>
    <xf numFmtId="0" fontId="0" fillId="0" borderId="6" xfId="0" applyBorder="1"/>
    <xf numFmtId="0" fontId="0" fillId="0" borderId="6" xfId="0" quotePrefix="1" applyBorder="1" applyAlignment="1">
      <alignment horizontal="right"/>
    </xf>
    <xf numFmtId="0" fontId="3" fillId="23" borderId="43" xfId="0" applyFont="1" applyFill="1" applyBorder="1"/>
    <xf numFmtId="0" fontId="3" fillId="23" borderId="44" xfId="0" applyFont="1" applyFill="1" applyBorder="1"/>
    <xf numFmtId="0" fontId="3" fillId="23" borderId="45" xfId="0" applyFont="1" applyFill="1" applyBorder="1"/>
    <xf numFmtId="0" fontId="0" fillId="0" borderId="69" xfId="0" applyBorder="1"/>
    <xf numFmtId="0" fontId="0" fillId="0" borderId="70" xfId="0" applyBorder="1"/>
    <xf numFmtId="0" fontId="0" fillId="0" borderId="29" xfId="0" applyBorder="1"/>
    <xf numFmtId="0" fontId="0" fillId="0" borderId="30" xfId="0" applyBorder="1"/>
    <xf numFmtId="0" fontId="0" fillId="0" borderId="32" xfId="0" applyBorder="1"/>
    <xf numFmtId="0" fontId="0" fillId="0" borderId="32" xfId="0" applyBorder="1" applyAlignment="1">
      <alignment horizontal="right"/>
    </xf>
    <xf numFmtId="0" fontId="0" fillId="0" borderId="36" xfId="0" applyBorder="1"/>
    <xf numFmtId="0" fontId="33" fillId="22" borderId="29" xfId="0" applyFont="1" applyFill="1" applyBorder="1" applyAlignment="1">
      <alignment horizontal="center"/>
    </xf>
    <xf numFmtId="0" fontId="33" fillId="22" borderId="1" xfId="0" applyFont="1" applyFill="1" applyBorder="1" applyAlignment="1">
      <alignment horizontal="center"/>
    </xf>
    <xf numFmtId="0" fontId="33" fillId="22" borderId="30" xfId="0" applyFont="1" applyFill="1" applyBorder="1" applyAlignment="1">
      <alignment horizontal="center"/>
    </xf>
    <xf numFmtId="0" fontId="0" fillId="0" borderId="32" xfId="0" applyBorder="1" applyAlignment="1">
      <alignment vertical="center" wrapText="1"/>
    </xf>
    <xf numFmtId="0" fontId="46" fillId="0" borderId="0" xfId="0" applyFont="1"/>
    <xf numFmtId="0" fontId="0" fillId="0" borderId="0" xfId="0" applyAlignment="1">
      <alignment horizontal="center" vertical="center"/>
    </xf>
    <xf numFmtId="0" fontId="46" fillId="0" borderId="0" xfId="0" applyFont="1" applyAlignment="1">
      <alignment vertical="center"/>
    </xf>
    <xf numFmtId="0" fontId="46" fillId="0" borderId="17" xfId="0" applyFont="1" applyBorder="1" applyAlignment="1">
      <alignment vertical="center" wrapText="1"/>
    </xf>
    <xf numFmtId="0" fontId="46" fillId="0" borderId="18" xfId="0" applyFont="1" applyBorder="1" applyAlignment="1">
      <alignment vertical="center" wrapText="1"/>
    </xf>
    <xf numFmtId="0" fontId="46" fillId="0" borderId="19" xfId="0" applyFont="1" applyBorder="1" applyAlignment="1">
      <alignment vertical="center" wrapText="1"/>
    </xf>
    <xf numFmtId="0" fontId="46" fillId="0" borderId="20" xfId="0" applyFont="1" applyBorder="1" applyAlignment="1">
      <alignment vertical="center" wrapText="1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29" fillId="0" borderId="1" xfId="0" applyFont="1" applyFill="1" applyBorder="1" applyAlignment="1">
      <alignment horizontal="center" vertical="center"/>
    </xf>
    <xf numFmtId="0" fontId="28" fillId="0" borderId="26" xfId="0" applyFont="1" applyFill="1" applyBorder="1" applyAlignment="1">
      <alignment horizontal="center" vertical="center"/>
    </xf>
    <xf numFmtId="0" fontId="28" fillId="0" borderId="27" xfId="0" applyFont="1" applyFill="1" applyBorder="1" applyAlignment="1">
      <alignment horizontal="center" vertical="center"/>
    </xf>
    <xf numFmtId="0" fontId="28" fillId="0" borderId="28" xfId="0" applyFont="1" applyFill="1" applyBorder="1" applyAlignment="1">
      <alignment horizontal="center" vertical="center"/>
    </xf>
    <xf numFmtId="0" fontId="28" fillId="0" borderId="29" xfId="0" applyFont="1" applyFill="1" applyBorder="1" applyAlignment="1">
      <alignment vertical="center"/>
    </xf>
    <xf numFmtId="0" fontId="29" fillId="0" borderId="1" xfId="2" applyFont="1" applyFill="1" applyBorder="1">
      <alignment horizontal="center"/>
    </xf>
    <xf numFmtId="0" fontId="29" fillId="0" borderId="1" xfId="3" applyFont="1" applyFill="1" applyBorder="1" applyAlignment="1"/>
    <xf numFmtId="0" fontId="30" fillId="0" borderId="1" xfId="0" applyFont="1" applyFill="1" applyBorder="1" applyAlignment="1">
      <alignment horizontal="center" vertical="center"/>
    </xf>
    <xf numFmtId="0" fontId="28" fillId="0" borderId="31" xfId="0" applyFont="1" applyFill="1" applyBorder="1" applyAlignment="1">
      <alignment vertical="center"/>
    </xf>
    <xf numFmtId="0" fontId="29" fillId="0" borderId="32" xfId="2" applyFont="1" applyFill="1" applyBorder="1">
      <alignment horizontal="center"/>
    </xf>
    <xf numFmtId="0" fontId="29" fillId="0" borderId="32" xfId="3" applyFont="1" applyFill="1" applyBorder="1" applyAlignment="1"/>
    <xf numFmtId="0" fontId="15" fillId="24" borderId="1" xfId="0" applyFont="1" applyFill="1" applyBorder="1" applyAlignment="1">
      <alignment horizontal="center" vertical="center"/>
    </xf>
    <xf numFmtId="0" fontId="16" fillId="24" borderId="1" xfId="0" applyFont="1" applyFill="1" applyBorder="1" applyAlignment="1">
      <alignment horizontal="center" vertical="center"/>
    </xf>
    <xf numFmtId="0" fontId="15" fillId="24" borderId="26" xfId="0" applyFont="1" applyFill="1" applyBorder="1" applyAlignment="1">
      <alignment horizontal="center" vertical="center" wrapText="1"/>
    </xf>
    <xf numFmtId="0" fontId="15" fillId="24" borderId="29" xfId="0" applyFont="1" applyFill="1" applyBorder="1" applyAlignment="1">
      <alignment horizontal="center" vertical="center" wrapText="1"/>
    </xf>
    <xf numFmtId="0" fontId="15" fillId="24" borderId="30" xfId="0" applyFont="1" applyFill="1" applyBorder="1" applyAlignment="1">
      <alignment horizontal="center" vertical="center"/>
    </xf>
    <xf numFmtId="0" fontId="16" fillId="24" borderId="29" xfId="0" applyFont="1" applyFill="1" applyBorder="1" applyAlignment="1">
      <alignment vertical="center"/>
    </xf>
    <xf numFmtId="0" fontId="16" fillId="24" borderId="30" xfId="0" applyFont="1" applyFill="1" applyBorder="1" applyAlignment="1">
      <alignment horizontal="center" vertical="center"/>
    </xf>
    <xf numFmtId="0" fontId="16" fillId="24" borderId="32" xfId="0" applyFont="1" applyFill="1" applyBorder="1" applyAlignment="1">
      <alignment horizontal="center" vertical="center"/>
    </xf>
    <xf numFmtId="0" fontId="16" fillId="24" borderId="36" xfId="0" applyFont="1" applyFill="1" applyBorder="1" applyAlignment="1">
      <alignment horizontal="center" vertical="center"/>
    </xf>
    <xf numFmtId="0" fontId="16" fillId="24" borderId="31" xfId="0" applyFont="1" applyFill="1" applyBorder="1" applyAlignment="1">
      <alignment horizontal="left" vertical="center"/>
    </xf>
    <xf numFmtId="0" fontId="47" fillId="0" borderId="29" xfId="0" applyFont="1" applyBorder="1" applyAlignment="1">
      <alignment vertical="center"/>
    </xf>
    <xf numFmtId="0" fontId="47" fillId="0" borderId="1" xfId="0" applyFont="1" applyBorder="1" applyAlignment="1">
      <alignment vertical="center"/>
    </xf>
    <xf numFmtId="0" fontId="48" fillId="25" borderId="1" xfId="4" applyBorder="1" applyAlignment="1">
      <alignment vertical="center"/>
    </xf>
    <xf numFmtId="0" fontId="49" fillId="26" borderId="1" xfId="5" applyBorder="1" applyAlignment="1">
      <alignment vertical="center"/>
    </xf>
    <xf numFmtId="0" fontId="50" fillId="0" borderId="1" xfId="0" applyFont="1" applyBorder="1" applyAlignment="1">
      <alignment vertical="center"/>
    </xf>
    <xf numFmtId="0" fontId="21" fillId="0" borderId="1" xfId="0" applyFont="1" applyBorder="1"/>
    <xf numFmtId="0" fontId="21" fillId="0" borderId="30" xfId="0" applyFont="1" applyBorder="1"/>
    <xf numFmtId="0" fontId="50" fillId="5" borderId="1" xfId="0" applyFont="1" applyFill="1" applyBorder="1" applyAlignment="1">
      <alignment vertical="center"/>
    </xf>
    <xf numFmtId="0" fontId="51" fillId="15" borderId="1" xfId="0" applyFont="1" applyFill="1" applyBorder="1" applyAlignment="1">
      <alignment vertical="center"/>
    </xf>
    <xf numFmtId="0" fontId="50" fillId="17" borderId="1" xfId="0" applyFont="1" applyFill="1" applyBorder="1" applyAlignment="1">
      <alignment vertical="center"/>
    </xf>
    <xf numFmtId="0" fontId="52" fillId="26" borderId="1" xfId="5" applyFont="1" applyBorder="1" applyAlignment="1">
      <alignment vertical="center"/>
    </xf>
    <xf numFmtId="0" fontId="50" fillId="0" borderId="32" xfId="0" applyFont="1" applyBorder="1" applyAlignment="1">
      <alignment vertical="center"/>
    </xf>
    <xf numFmtId="0" fontId="48" fillId="25" borderId="32" xfId="4" applyBorder="1" applyAlignment="1">
      <alignment vertical="center"/>
    </xf>
    <xf numFmtId="0" fontId="52" fillId="26" borderId="1" xfId="5" applyFont="1" applyBorder="1"/>
    <xf numFmtId="0" fontId="21" fillId="0" borderId="1" xfId="0" applyFont="1" applyFill="1" applyBorder="1"/>
    <xf numFmtId="0" fontId="50" fillId="18" borderId="1" xfId="0" applyFont="1" applyFill="1" applyBorder="1" applyAlignment="1">
      <alignment vertical="center"/>
    </xf>
    <xf numFmtId="0" fontId="50" fillId="19" borderId="1" xfId="0" applyFont="1" applyFill="1" applyBorder="1" applyAlignment="1">
      <alignment vertical="center"/>
    </xf>
    <xf numFmtId="0" fontId="47" fillId="0" borderId="29" xfId="0" applyFont="1" applyBorder="1" applyAlignment="1">
      <alignment horizontal="justify" vertical="center"/>
    </xf>
    <xf numFmtId="0" fontId="48" fillId="25" borderId="31" xfId="4" applyBorder="1" applyAlignment="1">
      <alignment horizontal="justify" vertical="center"/>
    </xf>
    <xf numFmtId="0" fontId="48" fillId="25" borderId="32" xfId="4" applyBorder="1"/>
    <xf numFmtId="0" fontId="48" fillId="25" borderId="36" xfId="4" applyBorder="1"/>
    <xf numFmtId="0" fontId="53" fillId="19" borderId="1" xfId="0" applyFont="1" applyFill="1" applyBorder="1" applyAlignment="1">
      <alignment vertical="center"/>
    </xf>
    <xf numFmtId="0" fontId="53" fillId="19" borderId="32" xfId="0" applyFont="1" applyFill="1" applyBorder="1" applyAlignment="1">
      <alignment vertical="center"/>
    </xf>
    <xf numFmtId="0" fontId="52" fillId="16" borderId="30" xfId="0" applyFont="1" applyFill="1" applyBorder="1" applyAlignment="1">
      <alignment horizontal="justify" vertical="center"/>
    </xf>
    <xf numFmtId="0" fontId="47" fillId="0" borderId="30" xfId="0" applyFont="1" applyBorder="1" applyAlignment="1">
      <alignment horizontal="justify" vertical="center"/>
    </xf>
    <xf numFmtId="0" fontId="51" fillId="15" borderId="30" xfId="0" applyFont="1" applyFill="1" applyBorder="1" applyAlignment="1">
      <alignment horizontal="justify" vertical="center"/>
    </xf>
    <xf numFmtId="0" fontId="51" fillId="15" borderId="36" xfId="0" applyFont="1" applyFill="1" applyBorder="1" applyAlignment="1">
      <alignment horizontal="justify" vertical="center"/>
    </xf>
    <xf numFmtId="0" fontId="50" fillId="0" borderId="6" xfId="0" applyFont="1" applyBorder="1" applyAlignment="1">
      <alignment vertical="center"/>
    </xf>
    <xf numFmtId="0" fontId="49" fillId="26" borderId="6" xfId="5" applyBorder="1" applyAlignment="1">
      <alignment vertical="center"/>
    </xf>
    <xf numFmtId="0" fontId="49" fillId="26" borderId="70" xfId="5" applyBorder="1" applyAlignment="1">
      <alignment horizontal="justify" vertical="center"/>
    </xf>
    <xf numFmtId="0" fontId="0" fillId="0" borderId="43" xfId="0" applyBorder="1"/>
    <xf numFmtId="0" fontId="45" fillId="0" borderId="44" xfId="0" applyFont="1" applyBorder="1" applyAlignment="1">
      <alignment vertical="center"/>
    </xf>
    <xf numFmtId="0" fontId="45" fillId="0" borderId="44" xfId="0" applyFont="1" applyBorder="1" applyAlignment="1">
      <alignment horizontal="center" vertical="center"/>
    </xf>
    <xf numFmtId="0" fontId="50" fillId="0" borderId="45" xfId="0" applyFont="1" applyBorder="1" applyAlignment="1">
      <alignment vertical="center"/>
    </xf>
    <xf numFmtId="0" fontId="49" fillId="26" borderId="69" xfId="5" applyBorder="1" applyAlignment="1">
      <alignment horizontal="justify" vertical="center"/>
    </xf>
    <xf numFmtId="0" fontId="49" fillId="26" borderId="6" xfId="5" applyBorder="1"/>
    <xf numFmtId="0" fontId="49" fillId="26" borderId="70" xfId="5" applyBorder="1"/>
    <xf numFmtId="0" fontId="3" fillId="14" borderId="56" xfId="0" applyFont="1" applyFill="1" applyBorder="1"/>
    <xf numFmtId="0" fontId="3" fillId="14" borderId="79" xfId="0" applyFont="1" applyFill="1" applyBorder="1"/>
    <xf numFmtId="0" fontId="3" fillId="14" borderId="93" xfId="0" applyFont="1" applyFill="1" applyBorder="1"/>
    <xf numFmtId="0" fontId="2" fillId="23" borderId="50" xfId="0" applyFont="1" applyFill="1" applyBorder="1" applyAlignment="1">
      <alignment horizontal="center" vertical="top" wrapText="1"/>
    </xf>
    <xf numFmtId="0" fontId="2" fillId="23" borderId="51" xfId="0" applyFont="1" applyFill="1" applyBorder="1" applyAlignment="1">
      <alignment horizontal="center" vertical="top" wrapText="1"/>
    </xf>
    <xf numFmtId="0" fontId="2" fillId="23" borderId="52" xfId="0" applyFont="1" applyFill="1" applyBorder="1" applyAlignment="1">
      <alignment horizontal="center" vertical="top" wrapText="1"/>
    </xf>
    <xf numFmtId="0" fontId="2" fillId="14" borderId="1" xfId="0" applyFont="1" applyFill="1" applyBorder="1" applyAlignment="1">
      <alignment horizontal="center" vertical="top"/>
    </xf>
    <xf numFmtId="165" fontId="2" fillId="0" borderId="0" xfId="0" applyNumberFormat="1" applyFont="1" applyAlignment="1">
      <alignment horizontal="right" vertical="top"/>
    </xf>
    <xf numFmtId="0" fontId="2" fillId="23" borderId="65" xfId="0" applyFont="1" applyFill="1" applyBorder="1" applyAlignment="1">
      <alignment horizontal="center" vertical="top" wrapText="1"/>
    </xf>
    <xf numFmtId="0" fontId="2" fillId="23" borderId="66" xfId="0" applyFont="1" applyFill="1" applyBorder="1" applyAlignment="1">
      <alignment horizontal="center" vertical="top" wrapText="1"/>
    </xf>
    <xf numFmtId="0" fontId="2" fillId="23" borderId="67" xfId="0" applyFont="1" applyFill="1" applyBorder="1" applyAlignment="1">
      <alignment horizontal="center" vertical="top" wrapText="1"/>
    </xf>
    <xf numFmtId="0" fontId="2" fillId="0" borderId="23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2" fillId="0" borderId="23" xfId="0" applyFont="1" applyBorder="1" applyAlignment="1">
      <alignment vertical="top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68" xfId="0" applyFont="1" applyBorder="1" applyAlignment="1">
      <alignment horizontal="center" vertical="top"/>
    </xf>
    <xf numFmtId="0" fontId="15" fillId="24" borderId="27" xfId="0" applyFont="1" applyFill="1" applyBorder="1" applyAlignment="1">
      <alignment horizontal="center" vertical="center"/>
    </xf>
    <xf numFmtId="0" fontId="15" fillId="24" borderId="28" xfId="0" applyFont="1" applyFill="1" applyBorder="1" applyAlignment="1">
      <alignment horizontal="center" vertical="center"/>
    </xf>
    <xf numFmtId="0" fontId="28" fillId="0" borderId="1" xfId="0" quotePrefix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3" xfId="0" quotePrefix="1" applyFont="1" applyBorder="1" applyAlignment="1">
      <alignment horizontal="center" vertical="center"/>
    </xf>
    <xf numFmtId="0" fontId="28" fillId="0" borderId="4" xfId="0" quotePrefix="1" applyFont="1" applyBorder="1" applyAlignment="1">
      <alignment horizontal="center" vertical="center"/>
    </xf>
    <xf numFmtId="0" fontId="28" fillId="0" borderId="2" xfId="0" quotePrefix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7" borderId="3" xfId="0" quotePrefix="1" applyFont="1" applyFill="1" applyBorder="1" applyAlignment="1">
      <alignment horizontal="center" vertical="center"/>
    </xf>
    <xf numFmtId="0" fontId="28" fillId="7" borderId="2" xfId="0" quotePrefix="1" applyFont="1" applyFill="1" applyBorder="1" applyAlignment="1">
      <alignment horizontal="center" vertical="center"/>
    </xf>
    <xf numFmtId="0" fontId="28" fillId="0" borderId="30" xfId="0" quotePrefix="1" applyFont="1" applyBorder="1" applyAlignment="1">
      <alignment horizontal="center" vertical="center"/>
    </xf>
    <xf numFmtId="0" fontId="28" fillId="0" borderId="42" xfId="0" applyFont="1" applyBorder="1" applyAlignment="1">
      <alignment horizontal="center" vertical="center"/>
    </xf>
    <xf numFmtId="0" fontId="28" fillId="0" borderId="73" xfId="0" applyFont="1" applyBorder="1" applyAlignment="1">
      <alignment horizontal="center" vertical="center"/>
    </xf>
    <xf numFmtId="0" fontId="28" fillId="0" borderId="74" xfId="0" applyFont="1" applyBorder="1" applyAlignment="1">
      <alignment horizontal="center" vertical="center"/>
    </xf>
    <xf numFmtId="0" fontId="28" fillId="0" borderId="75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73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8" fillId="0" borderId="35" xfId="0" applyFont="1" applyBorder="1" applyAlignment="1">
      <alignment horizontal="center"/>
    </xf>
    <xf numFmtId="0" fontId="2" fillId="20" borderId="10" xfId="2" applyBorder="1" applyAlignment="1">
      <alignment horizontal="center" vertical="center"/>
    </xf>
    <xf numFmtId="0" fontId="2" fillId="20" borderId="8" xfId="2" applyBorder="1" applyAlignment="1">
      <alignment horizontal="center" vertical="center"/>
    </xf>
    <xf numFmtId="0" fontId="2" fillId="20" borderId="11" xfId="2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28" fillId="4" borderId="3" xfId="0" quotePrefix="1" applyFont="1" applyFill="1" applyBorder="1" applyAlignment="1">
      <alignment horizontal="center" vertical="center"/>
    </xf>
    <xf numFmtId="0" fontId="28" fillId="4" borderId="2" xfId="0" quotePrefix="1" applyFont="1" applyFill="1" applyBorder="1" applyAlignment="1">
      <alignment horizontal="center" vertical="center"/>
    </xf>
    <xf numFmtId="0" fontId="29" fillId="20" borderId="1" xfId="2" applyFont="1" applyBorder="1" applyAlignment="1">
      <alignment horizontal="center" vertical="center"/>
    </xf>
    <xf numFmtId="0" fontId="30" fillId="20" borderId="1" xfId="0" applyFont="1" applyFill="1" applyBorder="1" applyAlignment="1">
      <alignment horizontal="center" vertical="center"/>
    </xf>
    <xf numFmtId="0" fontId="30" fillId="20" borderId="30" xfId="0" applyFont="1" applyFill="1" applyBorder="1" applyAlignment="1">
      <alignment horizontal="center" vertical="center"/>
    </xf>
    <xf numFmtId="0" fontId="28" fillId="0" borderId="57" xfId="0" applyFont="1" applyBorder="1" applyAlignment="1">
      <alignment horizontal="center" vertical="center"/>
    </xf>
    <xf numFmtId="0" fontId="28" fillId="0" borderId="72" xfId="0" applyFont="1" applyBorder="1" applyAlignment="1">
      <alignment horizontal="center" vertical="center"/>
    </xf>
    <xf numFmtId="0" fontId="2" fillId="9" borderId="3" xfId="3">
      <alignment horizontal="center"/>
    </xf>
    <xf numFmtId="0" fontId="2" fillId="9" borderId="4" xfId="3" applyBorder="1">
      <alignment horizontal="center"/>
    </xf>
    <xf numFmtId="0" fontId="2" fillId="9" borderId="2" xfId="3" applyBorder="1">
      <alignment horizontal="center"/>
    </xf>
    <xf numFmtId="0" fontId="28" fillId="21" borderId="3" xfId="0" quotePrefix="1" applyFont="1" applyFill="1" applyBorder="1" applyAlignment="1">
      <alignment horizontal="center" vertical="center"/>
    </xf>
    <xf numFmtId="0" fontId="28" fillId="21" borderId="2" xfId="0" quotePrefix="1" applyFont="1" applyFill="1" applyBorder="1" applyAlignment="1">
      <alignment horizontal="center" vertical="center"/>
    </xf>
    <xf numFmtId="0" fontId="32" fillId="0" borderId="54" xfId="0" applyFont="1" applyBorder="1" applyAlignment="1">
      <alignment horizontal="center"/>
    </xf>
    <xf numFmtId="0" fontId="32" fillId="0" borderId="60" xfId="0" applyFont="1" applyBorder="1" applyAlignment="1">
      <alignment horizontal="center"/>
    </xf>
    <xf numFmtId="0" fontId="32" fillId="0" borderId="61" xfId="0" applyFont="1" applyBorder="1" applyAlignment="1">
      <alignment horizontal="center"/>
    </xf>
    <xf numFmtId="0" fontId="28" fillId="0" borderId="41" xfId="0" quotePrefix="1" applyFont="1" applyBorder="1" applyAlignment="1">
      <alignment horizontal="center" vertical="center"/>
    </xf>
    <xf numFmtId="0" fontId="28" fillId="0" borderId="18" xfId="0" quotePrefix="1" applyFont="1" applyBorder="1" applyAlignment="1">
      <alignment horizontal="center" vertical="center"/>
    </xf>
    <xf numFmtId="0" fontId="28" fillId="0" borderId="32" xfId="0" quotePrefix="1" applyFont="1" applyBorder="1" applyAlignment="1">
      <alignment horizontal="center" vertical="center"/>
    </xf>
    <xf numFmtId="0" fontId="28" fillId="0" borderId="36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8" fillId="0" borderId="32" xfId="0" applyFont="1" applyBorder="1" applyAlignment="1">
      <alignment horizontal="left" vertical="center" wrapText="1"/>
    </xf>
    <xf numFmtId="0" fontId="28" fillId="0" borderId="36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7" fillId="2" borderId="40" xfId="0" applyFont="1" applyFill="1" applyBorder="1" applyAlignment="1">
      <alignment horizontal="center" vertical="center"/>
    </xf>
    <xf numFmtId="0" fontId="27" fillId="2" borderId="41" xfId="0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27" fillId="22" borderId="40" xfId="0" applyFont="1" applyFill="1" applyBorder="1" applyAlignment="1">
      <alignment horizontal="center" vertical="center"/>
    </xf>
    <xf numFmtId="0" fontId="27" fillId="22" borderId="41" xfId="0" applyFont="1" applyFill="1" applyBorder="1" applyAlignment="1">
      <alignment horizontal="center" vertical="center"/>
    </xf>
    <xf numFmtId="0" fontId="27" fillId="22" borderId="18" xfId="0" applyFont="1" applyFill="1" applyBorder="1" applyAlignment="1">
      <alignment horizontal="center" vertical="center"/>
    </xf>
    <xf numFmtId="0" fontId="27" fillId="11" borderId="40" xfId="0" applyFont="1" applyFill="1" applyBorder="1" applyAlignment="1">
      <alignment horizontal="center" vertical="center"/>
    </xf>
    <xf numFmtId="0" fontId="27" fillId="11" borderId="41" xfId="0" applyFont="1" applyFill="1" applyBorder="1" applyAlignment="1">
      <alignment horizontal="center" vertical="center"/>
    </xf>
    <xf numFmtId="0" fontId="27" fillId="11" borderId="18" xfId="0" applyFont="1" applyFill="1" applyBorder="1" applyAlignment="1">
      <alignment horizontal="center" vertical="center"/>
    </xf>
    <xf numFmtId="0" fontId="27" fillId="23" borderId="40" xfId="0" applyFont="1" applyFill="1" applyBorder="1" applyAlignment="1">
      <alignment horizontal="center" vertical="center"/>
    </xf>
    <xf numFmtId="0" fontId="27" fillId="23" borderId="41" xfId="0" applyFont="1" applyFill="1" applyBorder="1" applyAlignment="1">
      <alignment horizontal="center" vertical="center"/>
    </xf>
    <xf numFmtId="0" fontId="27" fillId="23" borderId="18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28" fillId="0" borderId="33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7" fillId="3" borderId="40" xfId="0" applyFont="1" applyFill="1" applyBorder="1" applyAlignment="1">
      <alignment horizontal="center" vertical="center"/>
    </xf>
    <xf numFmtId="0" fontId="27" fillId="3" borderId="41" xfId="0" applyFont="1" applyFill="1" applyBorder="1" applyAlignment="1">
      <alignment horizontal="center" vertical="center"/>
    </xf>
    <xf numFmtId="0" fontId="27" fillId="3" borderId="18" xfId="0" applyFont="1" applyFill="1" applyBorder="1" applyAlignment="1">
      <alignment horizontal="center" vertical="center"/>
    </xf>
    <xf numFmtId="0" fontId="28" fillId="22" borderId="1" xfId="0" quotePrefix="1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7" fillId="23" borderId="37" xfId="0" applyFont="1" applyFill="1" applyBorder="1" applyAlignment="1">
      <alignment horizontal="center" vertical="center"/>
    </xf>
    <xf numFmtId="0" fontId="27" fillId="23" borderId="38" xfId="0" applyFont="1" applyFill="1" applyBorder="1" applyAlignment="1">
      <alignment horizontal="center" vertical="center"/>
    </xf>
    <xf numFmtId="0" fontId="27" fillId="23" borderId="20" xfId="0" applyFont="1" applyFill="1" applyBorder="1" applyAlignment="1">
      <alignment horizontal="center" vertical="center"/>
    </xf>
    <xf numFmtId="0" fontId="28" fillId="7" borderId="1" xfId="0" quotePrefix="1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0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/>
    </xf>
    <xf numFmtId="0" fontId="28" fillId="0" borderId="76" xfId="0" applyFont="1" applyBorder="1" applyAlignment="1">
      <alignment horizontal="center" vertical="center"/>
    </xf>
    <xf numFmtId="0" fontId="27" fillId="23" borderId="43" xfId="0" applyFont="1" applyFill="1" applyBorder="1" applyAlignment="1">
      <alignment horizontal="center" vertical="center"/>
    </xf>
    <xf numFmtId="0" fontId="27" fillId="23" borderId="44" xfId="0" applyFont="1" applyFill="1" applyBorder="1" applyAlignment="1">
      <alignment horizontal="center" vertical="center"/>
    </xf>
    <xf numFmtId="0" fontId="27" fillId="23" borderId="45" xfId="0" applyFont="1" applyFill="1" applyBorder="1" applyAlignment="1">
      <alignment horizontal="center" vertical="center"/>
    </xf>
    <xf numFmtId="0" fontId="27" fillId="23" borderId="39" xfId="0" applyFont="1" applyFill="1" applyBorder="1" applyAlignment="1">
      <alignment horizontal="center" vertical="center"/>
    </xf>
    <xf numFmtId="0" fontId="27" fillId="23" borderId="46" xfId="0" applyFont="1" applyFill="1" applyBorder="1" applyAlignment="1">
      <alignment horizontal="center" vertical="center"/>
    </xf>
    <xf numFmtId="0" fontId="27" fillId="23" borderId="47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8" fillId="21" borderId="1" xfId="0" quotePrefix="1" applyFont="1" applyFill="1" applyBorder="1" applyAlignment="1">
      <alignment horizontal="center" vertical="center"/>
    </xf>
    <xf numFmtId="0" fontId="28" fillId="21" borderId="1" xfId="0" applyFont="1" applyFill="1" applyBorder="1" applyAlignment="1">
      <alignment horizontal="center" vertical="center"/>
    </xf>
    <xf numFmtId="0" fontId="28" fillId="4" borderId="1" xfId="0" quotePrefix="1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28" fillId="0" borderId="32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7" fillId="23" borderId="48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 vertical="center"/>
    </xf>
    <xf numFmtId="0" fontId="27" fillId="23" borderId="49" xfId="0" applyFont="1" applyFill="1" applyBorder="1" applyAlignment="1">
      <alignment horizontal="center" vertical="center"/>
    </xf>
    <xf numFmtId="0" fontId="28" fillId="0" borderId="32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0" fontId="29" fillId="20" borderId="3" xfId="2" applyFont="1" applyAlignment="1">
      <alignment horizontal="center" vertical="center"/>
    </xf>
    <xf numFmtId="0" fontId="29" fillId="20" borderId="4" xfId="2" applyFont="1" applyBorder="1" applyAlignment="1">
      <alignment horizontal="center" vertical="center"/>
    </xf>
    <xf numFmtId="0" fontId="29" fillId="20" borderId="2" xfId="2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/>
    </xf>
    <xf numFmtId="0" fontId="29" fillId="0" borderId="1" xfId="2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0" fontId="29" fillId="0" borderId="32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32" xfId="0" applyFont="1" applyFill="1" applyBorder="1" applyAlignment="1">
      <alignment horizontal="center"/>
    </xf>
    <xf numFmtId="0" fontId="28" fillId="22" borderId="3" xfId="0" quotePrefix="1" applyFont="1" applyFill="1" applyBorder="1" applyAlignment="1">
      <alignment horizontal="center" vertical="center"/>
    </xf>
    <xf numFmtId="0" fontId="28" fillId="22" borderId="2" xfId="0" quotePrefix="1" applyFont="1" applyFill="1" applyBorder="1" applyAlignment="1">
      <alignment horizontal="center" vertical="center"/>
    </xf>
    <xf numFmtId="0" fontId="29" fillId="20" borderId="30" xfId="2" applyFont="1" applyBorder="1" applyAlignment="1">
      <alignment horizontal="center" vertical="center"/>
    </xf>
    <xf numFmtId="0" fontId="28" fillId="0" borderId="3" xfId="0" quotePrefix="1" applyFont="1" applyBorder="1" applyAlignment="1">
      <alignment horizontal="center" vertical="center" wrapText="1"/>
    </xf>
    <xf numFmtId="0" fontId="28" fillId="0" borderId="2" xfId="0" quotePrefix="1" applyFont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36" fillId="0" borderId="40" xfId="0" applyFont="1" applyBorder="1" applyAlignment="1">
      <alignment horizontal="center"/>
    </xf>
    <xf numFmtId="0" fontId="36" fillId="0" borderId="41" xfId="0" applyFont="1" applyBorder="1" applyAlignment="1">
      <alignment horizontal="center"/>
    </xf>
    <xf numFmtId="0" fontId="36" fillId="0" borderId="18" xfId="0" applyFont="1" applyBorder="1" applyAlignment="1">
      <alignment horizontal="center"/>
    </xf>
    <xf numFmtId="0" fontId="28" fillId="0" borderId="38" xfId="0" applyFont="1" applyBorder="1" applyAlignment="1">
      <alignment horizontal="center"/>
    </xf>
    <xf numFmtId="0" fontId="27" fillId="23" borderId="40" xfId="0" applyFont="1" applyFill="1" applyBorder="1" applyAlignment="1">
      <alignment horizontal="center"/>
    </xf>
    <xf numFmtId="0" fontId="27" fillId="23" borderId="41" xfId="0" applyFont="1" applyFill="1" applyBorder="1" applyAlignment="1">
      <alignment horizontal="center"/>
    </xf>
    <xf numFmtId="0" fontId="27" fillId="23" borderId="18" xfId="0" applyFont="1" applyFill="1" applyBorder="1" applyAlignment="1">
      <alignment horizontal="center"/>
    </xf>
    <xf numFmtId="0" fontId="28" fillId="7" borderId="3" xfId="0" quotePrefix="1" applyFont="1" applyFill="1" applyBorder="1" applyAlignment="1">
      <alignment horizontal="center"/>
    </xf>
    <xf numFmtId="0" fontId="28" fillId="7" borderId="2" xfId="0" quotePrefix="1" applyFont="1" applyFill="1" applyBorder="1" applyAlignment="1">
      <alignment horizontal="center"/>
    </xf>
    <xf numFmtId="0" fontId="28" fillId="0" borderId="1" xfId="0" quotePrefix="1" applyFont="1" applyBorder="1" applyAlignment="1">
      <alignment horizontal="center"/>
    </xf>
    <xf numFmtId="0" fontId="28" fillId="0" borderId="30" xfId="0" quotePrefix="1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72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8" fillId="0" borderId="42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7" fillId="11" borderId="40" xfId="0" applyFont="1" applyFill="1" applyBorder="1" applyAlignment="1">
      <alignment horizontal="center"/>
    </xf>
    <xf numFmtId="0" fontId="27" fillId="11" borderId="41" xfId="0" applyFont="1" applyFill="1" applyBorder="1" applyAlignment="1">
      <alignment horizontal="center"/>
    </xf>
    <xf numFmtId="0" fontId="27" fillId="11" borderId="18" xfId="0" applyFont="1" applyFill="1" applyBorder="1" applyAlignment="1">
      <alignment horizontal="center"/>
    </xf>
    <xf numFmtId="0" fontId="27" fillId="3" borderId="40" xfId="0" applyFont="1" applyFill="1" applyBorder="1" applyAlignment="1">
      <alignment horizontal="center"/>
    </xf>
    <xf numFmtId="0" fontId="27" fillId="3" borderId="41" xfId="0" applyFont="1" applyFill="1" applyBorder="1" applyAlignment="1">
      <alignment horizontal="center"/>
    </xf>
    <xf numFmtId="0" fontId="27" fillId="3" borderId="18" xfId="0" applyFont="1" applyFill="1" applyBorder="1" applyAlignment="1">
      <alignment horizontal="center"/>
    </xf>
    <xf numFmtId="0" fontId="27" fillId="0" borderId="40" xfId="0" applyFont="1" applyBorder="1" applyAlignment="1">
      <alignment horizontal="center"/>
    </xf>
    <xf numFmtId="0" fontId="27" fillId="0" borderId="41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1" fillId="0" borderId="3" xfId="0" applyFont="1" applyFill="1" applyBorder="1" applyAlignment="1">
      <alignment horizontal="left" vertical="center"/>
    </xf>
    <xf numFmtId="0" fontId="21" fillId="0" borderId="4" xfId="0" applyFont="1" applyFill="1" applyBorder="1" applyAlignment="1">
      <alignment horizontal="left" vertical="center"/>
    </xf>
    <xf numFmtId="0" fontId="21" fillId="0" borderId="42" xfId="0" applyFont="1" applyFill="1" applyBorder="1" applyAlignment="1">
      <alignment horizontal="left" vertical="center"/>
    </xf>
    <xf numFmtId="0" fontId="21" fillId="0" borderId="73" xfId="0" applyFont="1" applyFill="1" applyBorder="1" applyAlignment="1">
      <alignment horizontal="left" vertical="center"/>
    </xf>
    <xf numFmtId="0" fontId="21" fillId="0" borderId="74" xfId="0" applyFont="1" applyFill="1" applyBorder="1" applyAlignment="1">
      <alignment horizontal="left" vertical="center"/>
    </xf>
    <xf numFmtId="0" fontId="21" fillId="0" borderId="75" xfId="0" applyFont="1" applyFill="1" applyBorder="1" applyAlignment="1">
      <alignment horizontal="left" vertical="center"/>
    </xf>
    <xf numFmtId="0" fontId="21" fillId="0" borderId="10" xfId="0" applyFont="1" applyFill="1" applyBorder="1" applyAlignment="1">
      <alignment horizontal="left" vertical="center"/>
    </xf>
    <xf numFmtId="0" fontId="21" fillId="0" borderId="8" xfId="0" applyFont="1" applyFill="1" applyBorder="1" applyAlignment="1">
      <alignment horizontal="left" vertical="center"/>
    </xf>
    <xf numFmtId="0" fontId="21" fillId="0" borderId="76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1" fillId="0" borderId="85" xfId="0" applyFont="1" applyFill="1" applyBorder="1" applyAlignment="1">
      <alignment horizontal="left" vertical="center"/>
    </xf>
    <xf numFmtId="0" fontId="21" fillId="0" borderId="86" xfId="0" applyFont="1" applyFill="1" applyBorder="1" applyAlignment="1">
      <alignment horizontal="left" vertical="center"/>
    </xf>
    <xf numFmtId="0" fontId="21" fillId="0" borderId="92" xfId="0" applyFont="1" applyFill="1" applyBorder="1" applyAlignment="1">
      <alignment horizontal="left" vertical="center"/>
    </xf>
    <xf numFmtId="0" fontId="0" fillId="14" borderId="40" xfId="0" applyFill="1" applyBorder="1" applyAlignment="1">
      <alignment horizontal="center" vertical="center"/>
    </xf>
    <xf numFmtId="0" fontId="0" fillId="14" borderId="41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19" fillId="0" borderId="40" xfId="0" applyFont="1" applyBorder="1" applyAlignment="1">
      <alignment horizontal="center"/>
    </xf>
    <xf numFmtId="0" fontId="19" fillId="0" borderId="41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3" fillId="0" borderId="39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91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73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7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7" fillId="0" borderId="3" xfId="0" applyFont="1" applyFill="1" applyBorder="1" applyAlignment="1">
      <alignment horizontal="left" vertical="center"/>
    </xf>
    <xf numFmtId="0" fontId="47" fillId="0" borderId="4" xfId="0" applyFont="1" applyFill="1" applyBorder="1" applyAlignment="1">
      <alignment horizontal="left" vertical="center"/>
    </xf>
    <xf numFmtId="0" fontId="47" fillId="0" borderId="42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 wrapText="1"/>
    </xf>
    <xf numFmtId="0" fontId="50" fillId="19" borderId="1" xfId="0" applyFont="1" applyFill="1" applyBorder="1" applyAlignment="1">
      <alignment vertical="center"/>
    </xf>
    <xf numFmtId="0" fontId="54" fillId="0" borderId="43" xfId="0" applyFont="1" applyFill="1" applyBorder="1" applyAlignment="1">
      <alignment horizontal="center" vertical="center"/>
    </xf>
    <xf numFmtId="0" fontId="54" fillId="0" borderId="44" xfId="0" applyFont="1" applyFill="1" applyBorder="1" applyAlignment="1">
      <alignment horizontal="center" vertical="center"/>
    </xf>
    <xf numFmtId="0" fontId="54" fillId="0" borderId="45" xfId="0" applyFont="1" applyFill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41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2" fillId="0" borderId="54" xfId="0" applyFont="1" applyBorder="1" applyAlignment="1">
      <alignment horizontal="center" vertical="center" wrapText="1"/>
    </xf>
    <xf numFmtId="0" fontId="22" fillId="0" borderId="55" xfId="0" applyFont="1" applyBorder="1" applyAlignment="1">
      <alignment horizontal="center" vertical="center" wrapText="1"/>
    </xf>
    <xf numFmtId="0" fontId="22" fillId="0" borderId="81" xfId="0" applyFont="1" applyBorder="1" applyAlignment="1">
      <alignment horizontal="center" vertical="center" wrapText="1"/>
    </xf>
    <xf numFmtId="0" fontId="22" fillId="0" borderId="83" xfId="0" applyFont="1" applyBorder="1" applyAlignment="1">
      <alignment horizontal="center" vertical="center" wrapText="1"/>
    </xf>
    <xf numFmtId="0" fontId="22" fillId="0" borderId="6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58" xfId="0" applyFont="1" applyBorder="1" applyAlignment="1">
      <alignment horizontal="center" vertical="center"/>
    </xf>
    <xf numFmtId="0" fontId="22" fillId="0" borderId="84" xfId="0" applyFont="1" applyBorder="1" applyAlignment="1">
      <alignment horizontal="center" vertical="center"/>
    </xf>
    <xf numFmtId="0" fontId="0" fillId="0" borderId="90" xfId="0" applyBorder="1" applyAlignment="1">
      <alignment horizontal="center" vertical="center" wrapText="1"/>
    </xf>
    <xf numFmtId="0" fontId="0" fillId="0" borderId="89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22" borderId="32" xfId="0" applyFill="1" applyBorder="1" applyAlignment="1">
      <alignment horizontal="center"/>
    </xf>
    <xf numFmtId="0" fontId="0" fillId="18" borderId="31" xfId="0" applyFill="1" applyBorder="1" applyAlignment="1">
      <alignment horizontal="center"/>
    </xf>
    <xf numFmtId="0" fontId="0" fillId="18" borderId="32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 wrapText="1"/>
    </xf>
    <xf numFmtId="0" fontId="0" fillId="20" borderId="3" xfId="0" applyFill="1" applyBorder="1" applyAlignment="1">
      <alignment horizontal="center" vertical="center" wrapText="1"/>
    </xf>
    <xf numFmtId="0" fontId="0" fillId="20" borderId="4" xfId="0" applyFill="1" applyBorder="1" applyAlignment="1">
      <alignment horizontal="center" vertical="center" wrapText="1"/>
    </xf>
    <xf numFmtId="0" fontId="0" fillId="20" borderId="2" xfId="0" applyFill="1" applyBorder="1" applyAlignment="1">
      <alignment horizontal="center" vertical="center" wrapText="1"/>
    </xf>
    <xf numFmtId="0" fontId="0" fillId="22" borderId="73" xfId="0" applyFill="1" applyBorder="1" applyAlignment="1">
      <alignment horizontal="center" vertical="center" wrapText="1"/>
    </xf>
    <xf numFmtId="0" fontId="0" fillId="22" borderId="82" xfId="0" applyFill="1" applyBorder="1" applyAlignment="1">
      <alignment horizontal="center" vertical="center" wrapText="1"/>
    </xf>
    <xf numFmtId="0" fontId="0" fillId="22" borderId="57" xfId="0" applyFill="1" applyBorder="1" applyAlignment="1">
      <alignment horizontal="center" vertical="center" wrapText="1"/>
    </xf>
    <xf numFmtId="0" fontId="0" fillId="22" borderId="74" xfId="0" applyFill="1" applyBorder="1" applyAlignment="1">
      <alignment horizontal="center" vertical="center" wrapText="1"/>
    </xf>
    <xf numFmtId="0" fontId="0" fillId="20" borderId="2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40" fillId="20" borderId="1" xfId="0" applyFont="1" applyFill="1" applyBorder="1" applyAlignment="1">
      <alignment horizontal="center" vertical="center" wrapText="1"/>
    </xf>
    <xf numFmtId="0" fontId="42" fillId="8" borderId="3" xfId="0" applyFont="1" applyFill="1" applyBorder="1" applyAlignment="1">
      <alignment horizontal="center" wrapText="1"/>
    </xf>
    <xf numFmtId="0" fontId="42" fillId="8" borderId="4" xfId="0" applyFont="1" applyFill="1" applyBorder="1" applyAlignment="1">
      <alignment horizontal="center" wrapText="1"/>
    </xf>
    <xf numFmtId="0" fontId="42" fillId="8" borderId="2" xfId="0" applyFont="1" applyFill="1" applyBorder="1" applyAlignment="1">
      <alignment horizontal="center" wrapText="1"/>
    </xf>
    <xf numFmtId="0" fontId="42" fillId="22" borderId="1" xfId="0" applyFont="1" applyFill="1" applyBorder="1" applyAlignment="1">
      <alignment horizontal="center" wrapText="1"/>
    </xf>
    <xf numFmtId="0" fontId="42" fillId="22" borderId="3" xfId="0" applyFont="1" applyFill="1" applyBorder="1" applyAlignment="1">
      <alignment horizontal="center" wrapText="1"/>
    </xf>
    <xf numFmtId="0" fontId="42" fillId="22" borderId="4" xfId="0" applyFont="1" applyFill="1" applyBorder="1" applyAlignment="1">
      <alignment horizontal="center" wrapText="1"/>
    </xf>
    <xf numFmtId="0" fontId="42" fillId="22" borderId="2" xfId="0" applyFont="1" applyFill="1" applyBorder="1" applyAlignment="1">
      <alignment horizontal="center" wrapText="1"/>
    </xf>
    <xf numFmtId="0" fontId="42" fillId="18" borderId="1" xfId="0" applyFont="1" applyFill="1" applyBorder="1" applyAlignment="1">
      <alignment horizontal="center" wrapText="1"/>
    </xf>
    <xf numFmtId="0" fontId="42" fillId="18" borderId="3" xfId="0" applyFont="1" applyFill="1" applyBorder="1" applyAlignment="1">
      <alignment horizontal="center" wrapText="1"/>
    </xf>
    <xf numFmtId="0" fontId="42" fillId="18" borderId="4" xfId="0" applyFont="1" applyFill="1" applyBorder="1" applyAlignment="1">
      <alignment horizontal="center" wrapText="1"/>
    </xf>
    <xf numFmtId="0" fontId="42" fillId="18" borderId="2" xfId="0" applyFont="1" applyFill="1" applyBorder="1" applyAlignment="1">
      <alignment horizontal="center" wrapText="1"/>
    </xf>
    <xf numFmtId="0" fontId="42" fillId="18" borderId="0" xfId="0" applyFont="1" applyFill="1" applyAlignment="1">
      <alignment horizontal="center"/>
    </xf>
    <xf numFmtId="0" fontId="42" fillId="22" borderId="0" xfId="0" applyFont="1" applyFill="1" applyAlignment="1">
      <alignment horizontal="center"/>
    </xf>
    <xf numFmtId="0" fontId="42" fillId="6" borderId="0" xfId="0" applyFont="1" applyFill="1" applyAlignment="1">
      <alignment horizontal="center"/>
    </xf>
    <xf numFmtId="0" fontId="43" fillId="0" borderId="55" xfId="0" applyFont="1" applyBorder="1" applyAlignment="1">
      <alignment horizontal="center" wrapText="1"/>
    </xf>
    <xf numFmtId="0" fontId="43" fillId="0" borderId="56" xfId="0" applyFont="1" applyBorder="1" applyAlignment="1">
      <alignment horizontal="center" wrapText="1"/>
    </xf>
    <xf numFmtId="0" fontId="43" fillId="0" borderId="7" xfId="0" applyFont="1" applyBorder="1" applyAlignment="1">
      <alignment horizontal="center"/>
    </xf>
    <xf numFmtId="0" fontId="43" fillId="0" borderId="79" xfId="0" applyFont="1" applyBorder="1" applyAlignment="1">
      <alignment horizontal="center"/>
    </xf>
    <xf numFmtId="0" fontId="42" fillId="20" borderId="2" xfId="0" applyFont="1" applyFill="1" applyBorder="1" applyAlignment="1">
      <alignment horizontal="center" vertical="center"/>
    </xf>
    <xf numFmtId="0" fontId="42" fillId="20" borderId="1" xfId="0" applyFont="1" applyFill="1" applyBorder="1" applyAlignment="1">
      <alignment horizontal="center" vertical="center"/>
    </xf>
    <xf numFmtId="0" fontId="42" fillId="0" borderId="77" xfId="0" applyFont="1" applyBorder="1" applyAlignment="1">
      <alignment horizontal="left"/>
    </xf>
    <xf numFmtId="0" fontId="42" fillId="0" borderId="0" xfId="0" applyFont="1" applyAlignment="1">
      <alignment horizontal="left"/>
    </xf>
    <xf numFmtId="0" fontId="42" fillId="20" borderId="3" xfId="0" applyFont="1" applyFill="1" applyBorder="1" applyAlignment="1">
      <alignment horizontal="center" wrapText="1"/>
    </xf>
    <xf numFmtId="0" fontId="42" fillId="20" borderId="4" xfId="0" applyFont="1" applyFill="1" applyBorder="1" applyAlignment="1">
      <alignment horizontal="center" wrapText="1"/>
    </xf>
    <xf numFmtId="0" fontId="42" fillId="20" borderId="2" xfId="0" applyFont="1" applyFill="1" applyBorder="1" applyAlignment="1">
      <alignment horizontal="center" wrapText="1"/>
    </xf>
    <xf numFmtId="0" fontId="42" fillId="20" borderId="1" xfId="0" applyFont="1" applyFill="1" applyBorder="1" applyAlignment="1">
      <alignment horizontal="center" wrapText="1"/>
    </xf>
    <xf numFmtId="0" fontId="42" fillId="20" borderId="2" xfId="0" applyFont="1" applyFill="1" applyBorder="1" applyAlignment="1">
      <alignment horizontal="center"/>
    </xf>
    <xf numFmtId="0" fontId="42" fillId="20" borderId="1" xfId="0" applyFont="1" applyFill="1" applyBorder="1" applyAlignment="1">
      <alignment horizontal="center"/>
    </xf>
    <xf numFmtId="0" fontId="42" fillId="20" borderId="3" xfId="0" applyFont="1" applyFill="1" applyBorder="1" applyAlignment="1">
      <alignment horizontal="center"/>
    </xf>
    <xf numFmtId="0" fontId="42" fillId="20" borderId="4" xfId="0" applyFont="1" applyFill="1" applyBorder="1" applyAlignment="1">
      <alignment horizontal="center"/>
    </xf>
    <xf numFmtId="0" fontId="42" fillId="20" borderId="3" xfId="0" applyFont="1" applyFill="1" applyBorder="1" applyAlignment="1">
      <alignment horizontal="center" vertical="center"/>
    </xf>
    <xf numFmtId="0" fontId="42" fillId="20" borderId="4" xfId="0" applyFont="1" applyFill="1" applyBorder="1" applyAlignment="1">
      <alignment horizontal="center" vertical="center"/>
    </xf>
    <xf numFmtId="0" fontId="42" fillId="20" borderId="1" xfId="0" applyFont="1" applyFill="1" applyBorder="1" applyAlignment="1">
      <alignment horizontal="center" vertical="center" wrapText="1"/>
    </xf>
    <xf numFmtId="0" fontId="44" fillId="20" borderId="1" xfId="0" applyFont="1" applyFill="1" applyBorder="1" applyAlignment="1">
      <alignment horizontal="center" vertical="center" wrapText="1"/>
    </xf>
    <xf numFmtId="0" fontId="42" fillId="20" borderId="3" xfId="0" applyFont="1" applyFill="1" applyBorder="1" applyAlignment="1">
      <alignment horizontal="center" vertical="center" wrapText="1"/>
    </xf>
    <xf numFmtId="0" fontId="42" fillId="20" borderId="4" xfId="0" applyFont="1" applyFill="1" applyBorder="1" applyAlignment="1">
      <alignment horizontal="center" vertical="center" wrapText="1"/>
    </xf>
    <xf numFmtId="0" fontId="42" fillId="20" borderId="2" xfId="0" applyFont="1" applyFill="1" applyBorder="1" applyAlignment="1">
      <alignment horizontal="center" vertical="center" wrapText="1"/>
    </xf>
    <xf numFmtId="0" fontId="42" fillId="22" borderId="1" xfId="0" applyFont="1" applyFill="1" applyBorder="1" applyAlignment="1">
      <alignment horizontal="center"/>
    </xf>
    <xf numFmtId="0" fontId="42" fillId="18" borderId="1" xfId="0" applyFont="1" applyFill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1" fillId="0" borderId="18" xfId="0" applyFont="1" applyBorder="1" applyAlignment="1">
      <alignment horizontal="center"/>
    </xf>
    <xf numFmtId="0" fontId="43" fillId="0" borderId="29" xfId="0" applyFont="1" applyBorder="1" applyAlignment="1">
      <alignment horizontal="center" wrapText="1"/>
    </xf>
    <xf numFmtId="0" fontId="43" fillId="0" borderId="71" xfId="0" applyFont="1" applyBorder="1" applyAlignment="1">
      <alignment horizontal="center" wrapText="1"/>
    </xf>
    <xf numFmtId="0" fontId="43" fillId="0" borderId="1" xfId="0" applyFont="1" applyBorder="1" applyAlignment="1">
      <alignment horizontal="center"/>
    </xf>
    <xf numFmtId="0" fontId="43" fillId="0" borderId="57" xfId="0" applyFont="1" applyBorder="1" applyAlignment="1">
      <alignment horizontal="center"/>
    </xf>
    <xf numFmtId="0" fontId="44" fillId="20" borderId="1" xfId="0" applyFont="1" applyFill="1" applyBorder="1" applyAlignment="1">
      <alignment horizontal="center" wrapText="1"/>
    </xf>
    <xf numFmtId="0" fontId="3" fillId="14" borderId="39" xfId="0" applyFont="1" applyFill="1" applyBorder="1" applyAlignment="1">
      <alignment horizontal="center"/>
    </xf>
    <xf numFmtId="0" fontId="3" fillId="14" borderId="46" xfId="0" applyFont="1" applyFill="1" applyBorder="1" applyAlignment="1">
      <alignment horizontal="center"/>
    </xf>
    <xf numFmtId="0" fontId="3" fillId="14" borderId="47" xfId="0" applyFont="1" applyFill="1" applyBorder="1" applyAlignment="1">
      <alignment horizontal="center"/>
    </xf>
    <xf numFmtId="0" fontId="42" fillId="18" borderId="1" xfId="0" applyFont="1" applyFill="1" applyBorder="1" applyAlignment="1">
      <alignment horizontal="center" vertical="center" wrapText="1"/>
    </xf>
    <xf numFmtId="0" fontId="0" fillId="22" borderId="57" xfId="0" applyFill="1" applyBorder="1" applyAlignment="1">
      <alignment horizontal="center" vertical="center"/>
    </xf>
    <xf numFmtId="0" fontId="0" fillId="22" borderId="73" xfId="0" applyFill="1" applyBorder="1" applyAlignment="1">
      <alignment horizontal="center" vertical="center"/>
    </xf>
    <xf numFmtId="0" fontId="0" fillId="22" borderId="74" xfId="0" applyFill="1" applyBorder="1" applyAlignment="1">
      <alignment horizontal="center" vertical="center"/>
    </xf>
    <xf numFmtId="0" fontId="0" fillId="22" borderId="82" xfId="0" applyFill="1" applyBorder="1" applyAlignment="1">
      <alignment horizontal="center" vertical="center"/>
    </xf>
    <xf numFmtId="0" fontId="42" fillId="22" borderId="1" xfId="0" applyFont="1" applyFill="1" applyBorder="1" applyAlignment="1">
      <alignment horizontal="center" vertical="center" wrapText="1"/>
    </xf>
    <xf numFmtId="0" fontId="0" fillId="20" borderId="3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18" borderId="62" xfId="0" applyFill="1" applyBorder="1" applyAlignment="1">
      <alignment horizontal="center" vertical="center" wrapText="1"/>
    </xf>
    <xf numFmtId="0" fontId="0" fillId="18" borderId="64" xfId="0" applyFill="1" applyBorder="1" applyAlignment="1">
      <alignment horizontal="center" vertical="center" wrapText="1"/>
    </xf>
    <xf numFmtId="0" fontId="0" fillId="18" borderId="27" xfId="0" applyFill="1" applyBorder="1" applyAlignment="1">
      <alignment horizontal="center" vertical="center" wrapText="1"/>
    </xf>
    <xf numFmtId="0" fontId="0" fillId="18" borderId="63" xfId="0" applyFill="1" applyBorder="1" applyAlignment="1">
      <alignment horizontal="center" vertical="center" wrapText="1"/>
    </xf>
    <xf numFmtId="0" fontId="0" fillId="8" borderId="73" xfId="0" applyFill="1" applyBorder="1" applyAlignment="1">
      <alignment horizontal="center" vertical="center" wrapText="1"/>
    </xf>
    <xf numFmtId="0" fontId="0" fillId="8" borderId="74" xfId="0" applyFill="1" applyBorder="1" applyAlignment="1">
      <alignment horizontal="center" vertical="center" wrapText="1"/>
    </xf>
    <xf numFmtId="0" fontId="0" fillId="8" borderId="82" xfId="0" applyFill="1" applyBorder="1" applyAlignment="1">
      <alignment horizontal="center" vertical="center" wrapText="1"/>
    </xf>
    <xf numFmtId="0" fontId="0" fillId="8" borderId="85" xfId="0" applyFill="1" applyBorder="1" applyAlignment="1">
      <alignment horizontal="center" vertical="center" wrapText="1"/>
    </xf>
    <xf numFmtId="0" fontId="0" fillId="8" borderId="86" xfId="0" applyFill="1" applyBorder="1" applyAlignment="1">
      <alignment horizontal="center" vertical="center" wrapText="1"/>
    </xf>
    <xf numFmtId="0" fontId="0" fillId="8" borderId="87" xfId="0" applyFill="1" applyBorder="1" applyAlignment="1">
      <alignment horizontal="center" vertical="center" wrapText="1"/>
    </xf>
    <xf numFmtId="0" fontId="0" fillId="18" borderId="88" xfId="0" applyFill="1" applyBorder="1" applyAlignment="1">
      <alignment horizontal="center" vertical="center" wrapText="1"/>
    </xf>
    <xf numFmtId="0" fontId="0" fillId="18" borderId="85" xfId="0" applyFill="1" applyBorder="1" applyAlignment="1">
      <alignment horizontal="center" vertical="center" wrapText="1"/>
    </xf>
    <xf numFmtId="0" fontId="0" fillId="18" borderId="86" xfId="0" applyFill="1" applyBorder="1" applyAlignment="1">
      <alignment horizontal="center" vertical="center" wrapText="1"/>
    </xf>
    <xf numFmtId="0" fontId="0" fillId="18" borderId="87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6" borderId="11" xfId="0" applyFill="1" applyBorder="1" applyAlignment="1">
      <alignment horizontal="left" vertical="top"/>
    </xf>
    <xf numFmtId="0" fontId="0" fillId="6" borderId="13" xfId="0" applyFill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6">
    <cellStyle name="Data" xfId="2" xr:uid="{00000000-0005-0000-0000-000000000000}"/>
    <cellStyle name="Good" xfId="4" builtinId="26"/>
    <cellStyle name="Hyperlink" xfId="1" builtinId="8"/>
    <cellStyle name="Neutral" xfId="5" builtinId="28"/>
    <cellStyle name="Normal" xfId="0" builtinId="0"/>
    <cellStyle name="Reserved" xfId="3" xr:uid="{00000000-0005-0000-0000-000003000000}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ndrashekar B U" id="{772FCA72-586B-4C34-8FE5-5939A47E4F7A}" userId="S::cbu@internal.synopsys.com::b699d6da-98bb-4cd0-8dba-bc1362507bc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69" dT="2019-03-29T11:38:35.27" personId="{772FCA72-586B-4C34-8FE5-5939A47E4F7A}" id="{A0F9EE4B-05A6-41F0-943E-4043953A0633}">
    <text>slot_id is current_slot_id being processed</text>
  </threadedComment>
  <threadedComment ref="E78" dT="2019-03-29T11:39:29.96" personId="{772FCA72-586B-4C34-8FE5-5939A47E4F7A}" id="{EB5B840A-0B3F-43B7-A34B-758B49AD9B8B}">
    <text>Maybe remove slot_id and club with slot_endpoint_id_info register's slot_id if timing is not an issue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52"/>
  <sheetViews>
    <sheetView topLeftCell="A19" workbookViewId="0">
      <selection activeCell="C39" sqref="C39"/>
    </sheetView>
  </sheetViews>
  <sheetFormatPr defaultColWidth="9" defaultRowHeight="12.75"/>
  <cols>
    <col min="1" max="1" width="9" style="48"/>
    <col min="2" max="2" width="9" style="49"/>
    <col min="3" max="3" width="8" style="57" bestFit="1" customWidth="1"/>
    <col min="4" max="4" width="17.375" style="49" bestFit="1" customWidth="1"/>
    <col min="5" max="5" width="31.25" style="55" customWidth="1"/>
    <col min="6" max="6" width="36.875" style="55" bestFit="1" customWidth="1"/>
    <col min="7" max="7" width="9" style="49"/>
    <col min="8" max="8" width="14" style="49" bestFit="1" customWidth="1"/>
    <col min="9" max="9" width="26" style="49" bestFit="1" customWidth="1"/>
    <col min="10" max="16384" width="9" style="49"/>
  </cols>
  <sheetData>
    <row r="2" spans="1:9">
      <c r="C2" s="68" t="s">
        <v>202</v>
      </c>
      <c r="D2" s="69" t="s">
        <v>203</v>
      </c>
      <c r="E2" s="69" t="s">
        <v>2</v>
      </c>
      <c r="F2" s="69" t="s">
        <v>204</v>
      </c>
      <c r="H2" s="321" t="s">
        <v>538</v>
      </c>
      <c r="I2" s="321"/>
    </row>
    <row r="3" spans="1:9">
      <c r="C3" s="318" t="str">
        <f>CONCATENATE("0x000",A4," to 0x00",A9," Flow Change Command Registers")</f>
        <v>0x0000 to 0x0044 Flow Change Command Registers</v>
      </c>
      <c r="D3" s="319"/>
      <c r="E3" s="319"/>
      <c r="F3" s="320"/>
      <c r="H3" s="100" t="s">
        <v>540</v>
      </c>
      <c r="I3" s="100" t="s">
        <v>539</v>
      </c>
    </row>
    <row r="4" spans="1:9">
      <c r="A4" s="51">
        <v>0</v>
      </c>
      <c r="C4" s="56" t="str">
        <f>CONCATENATE("0x000",A4)</f>
        <v>0x0000</v>
      </c>
      <c r="D4" s="50" t="s">
        <v>205</v>
      </c>
      <c r="E4" s="50" t="s">
        <v>206</v>
      </c>
      <c r="F4" s="50" t="s">
        <v>207</v>
      </c>
      <c r="H4" s="101" t="s">
        <v>522</v>
      </c>
      <c r="I4" s="101" t="s">
        <v>530</v>
      </c>
    </row>
    <row r="5" spans="1:9">
      <c r="A5" s="52" t="str">
        <f>DEC2HEX(A4+4)</f>
        <v>4</v>
      </c>
      <c r="C5" s="56" t="str">
        <f>CONCATENATE("0x000",A5)</f>
        <v>0x0004</v>
      </c>
      <c r="D5" s="50" t="s">
        <v>208</v>
      </c>
      <c r="E5" s="50" t="s">
        <v>209</v>
      </c>
      <c r="F5" s="50" t="s">
        <v>207</v>
      </c>
      <c r="H5" s="101" t="s">
        <v>523</v>
      </c>
      <c r="I5" s="101" t="s">
        <v>531</v>
      </c>
    </row>
    <row r="6" spans="1:9">
      <c r="C6" s="56" t="s">
        <v>210</v>
      </c>
      <c r="D6" s="50" t="s">
        <v>210</v>
      </c>
      <c r="E6" s="50" t="s">
        <v>211</v>
      </c>
      <c r="F6" s="50" t="s">
        <v>207</v>
      </c>
      <c r="H6" s="101" t="s">
        <v>524</v>
      </c>
      <c r="I6" s="101" t="s">
        <v>532</v>
      </c>
    </row>
    <row r="7" spans="1:9">
      <c r="A7" s="48" t="str">
        <f>DEC2HEX(15*4)</f>
        <v>3C</v>
      </c>
      <c r="C7" s="56" t="str">
        <f>CONCATENATE("0x00",A7)</f>
        <v>0x003C</v>
      </c>
      <c r="D7" s="50" t="s">
        <v>212</v>
      </c>
      <c r="E7" s="50" t="s">
        <v>213</v>
      </c>
      <c r="F7" s="50" t="s">
        <v>207</v>
      </c>
      <c r="H7" s="101" t="s">
        <v>525</v>
      </c>
      <c r="I7" s="101" t="s">
        <v>533</v>
      </c>
    </row>
    <row r="8" spans="1:9">
      <c r="A8" s="52" t="str">
        <f>DEC2HEX(HEX2DEC(A7)+4)</f>
        <v>40</v>
      </c>
      <c r="C8" s="56" t="str">
        <f t="shared" ref="C8:C9" si="0">CONCATENATE("0x00",A8)</f>
        <v>0x0040</v>
      </c>
      <c r="D8" s="50" t="s">
        <v>214</v>
      </c>
      <c r="E8" s="50" t="s">
        <v>215</v>
      </c>
      <c r="F8" s="50" t="s">
        <v>207</v>
      </c>
      <c r="H8" s="101" t="s">
        <v>526</v>
      </c>
      <c r="I8" s="101" t="s">
        <v>534</v>
      </c>
    </row>
    <row r="9" spans="1:9">
      <c r="A9" s="52" t="str">
        <f t="shared" ref="A9:A12" si="1">DEC2HEX(HEX2DEC(A8)+4)</f>
        <v>44</v>
      </c>
      <c r="C9" s="56" t="str">
        <f t="shared" si="0"/>
        <v>0x0044</v>
      </c>
      <c r="D9" s="50" t="s">
        <v>216</v>
      </c>
      <c r="E9" s="50" t="s">
        <v>217</v>
      </c>
      <c r="F9" s="50" t="s">
        <v>226</v>
      </c>
      <c r="H9" s="101" t="s">
        <v>527</v>
      </c>
      <c r="I9" s="101" t="s">
        <v>535</v>
      </c>
    </row>
    <row r="10" spans="1:9" ht="13.5" customHeight="1">
      <c r="C10" s="318" t="str">
        <f>CONCATENATE("0x00",A11," to 0x00",A16," Flow Change Status Registers")</f>
        <v>0x0050 to 0x0094 Flow Change Status Registers</v>
      </c>
      <c r="D10" s="319"/>
      <c r="E10" s="319"/>
      <c r="F10" s="320"/>
      <c r="H10" s="101" t="s">
        <v>528</v>
      </c>
      <c r="I10" s="101" t="s">
        <v>536</v>
      </c>
    </row>
    <row r="11" spans="1:9">
      <c r="A11" s="52" t="str">
        <f>DEC2HEX(HEX2DEC(A9)+12)</f>
        <v>50</v>
      </c>
      <c r="C11" s="56" t="str">
        <f>CONCATENATE("0x00",A11)</f>
        <v>0x0050</v>
      </c>
      <c r="D11" s="50" t="s">
        <v>227</v>
      </c>
      <c r="E11" s="50" t="s">
        <v>228</v>
      </c>
      <c r="F11" s="50" t="s">
        <v>207</v>
      </c>
      <c r="H11" s="101" t="s">
        <v>529</v>
      </c>
      <c r="I11" s="101" t="s">
        <v>537</v>
      </c>
    </row>
    <row r="12" spans="1:9">
      <c r="A12" s="52" t="str">
        <f t="shared" si="1"/>
        <v>54</v>
      </c>
      <c r="C12" s="56" t="str">
        <f>CONCATENATE("0x00",A12)</f>
        <v>0x0054</v>
      </c>
      <c r="D12" s="50" t="s">
        <v>229</v>
      </c>
      <c r="E12" s="50" t="s">
        <v>230</v>
      </c>
      <c r="F12" s="50" t="s">
        <v>207</v>
      </c>
    </row>
    <row r="13" spans="1:9">
      <c r="C13" s="56" t="s">
        <v>210</v>
      </c>
      <c r="D13" s="50" t="s">
        <v>210</v>
      </c>
      <c r="E13" s="50" t="s">
        <v>210</v>
      </c>
      <c r="F13" s="50" t="s">
        <v>207</v>
      </c>
    </row>
    <row r="14" spans="1:9">
      <c r="A14" s="48" t="str">
        <f>DEC2HEX(15*4+HEX2DEC(A11))</f>
        <v>8C</v>
      </c>
      <c r="C14" s="56" t="str">
        <f>CONCATENATE("0x00",A14)</f>
        <v>0x008C</v>
      </c>
      <c r="D14" s="50" t="s">
        <v>231</v>
      </c>
      <c r="E14" s="50" t="s">
        <v>232</v>
      </c>
      <c r="F14" s="50" t="s">
        <v>207</v>
      </c>
    </row>
    <row r="15" spans="1:9" ht="25.5" customHeight="1">
      <c r="A15" s="52" t="str">
        <f>DEC2HEX(HEX2DEC(A14)+4)</f>
        <v>90</v>
      </c>
      <c r="C15" s="56" t="str">
        <f t="shared" ref="C15:C16" si="2">CONCATENATE("0x00",A15)</f>
        <v>0x0090</v>
      </c>
      <c r="D15" s="50" t="s">
        <v>233</v>
      </c>
      <c r="E15" s="50" t="s">
        <v>234</v>
      </c>
      <c r="F15" s="50" t="s">
        <v>207</v>
      </c>
    </row>
    <row r="16" spans="1:9" ht="25.5" customHeight="1">
      <c r="A16" s="52" t="str">
        <f>DEC2HEX(HEX2DEC(A15)+4)</f>
        <v>94</v>
      </c>
      <c r="C16" s="56" t="str">
        <f t="shared" si="2"/>
        <v>0x0094</v>
      </c>
      <c r="D16" s="50" t="s">
        <v>235</v>
      </c>
      <c r="E16" s="50" t="s">
        <v>236</v>
      </c>
      <c r="F16" s="50" t="s">
        <v>237</v>
      </c>
    </row>
    <row r="17" spans="1:6" ht="12.75" customHeight="1">
      <c r="C17" s="318" t="str">
        <f>CONCATENATE("0x0",A18," to 0x0",A23," HCMD OUT Command Registers")</f>
        <v>0x0A0 to 0x0E4 HCMD OUT Command Registers</v>
      </c>
      <c r="D17" s="319"/>
      <c r="E17" s="319"/>
      <c r="F17" s="320"/>
    </row>
    <row r="18" spans="1:6">
      <c r="A18" s="52" t="str">
        <f>DEC2HEX(HEX2DEC(A16)+12)</f>
        <v>A0</v>
      </c>
      <c r="C18" s="56" t="str">
        <f>CONCATENATE("0x00",A18)</f>
        <v>0x00A0</v>
      </c>
      <c r="D18" s="50" t="s">
        <v>218</v>
      </c>
      <c r="E18" s="50" t="s">
        <v>219</v>
      </c>
      <c r="F18" s="50" t="s">
        <v>207</v>
      </c>
    </row>
    <row r="19" spans="1:6">
      <c r="A19" s="52" t="str">
        <f t="shared" ref="A19" si="3">DEC2HEX(HEX2DEC(A18)+4)</f>
        <v>A4</v>
      </c>
      <c r="C19" s="56" t="str">
        <f>CONCATENATE("0x00",A19)</f>
        <v>0x00A4</v>
      </c>
      <c r="D19" s="50" t="s">
        <v>220</v>
      </c>
      <c r="E19" s="50" t="s">
        <v>676</v>
      </c>
      <c r="F19" s="50" t="s">
        <v>207</v>
      </c>
    </row>
    <row r="20" spans="1:6">
      <c r="C20" s="56" t="s">
        <v>210</v>
      </c>
      <c r="D20" s="50" t="s">
        <v>210</v>
      </c>
      <c r="E20" s="50" t="s">
        <v>211</v>
      </c>
      <c r="F20" s="50"/>
    </row>
    <row r="21" spans="1:6">
      <c r="A21" s="48" t="str">
        <f>DEC2HEX(15*4+HEX2DEC(A18))</f>
        <v>DC</v>
      </c>
      <c r="C21" s="56" t="str">
        <f>CONCATENATE("0x00",A21)</f>
        <v>0x00DC</v>
      </c>
      <c r="D21" s="50" t="s">
        <v>221</v>
      </c>
      <c r="E21" s="50" t="s">
        <v>677</v>
      </c>
      <c r="F21" s="50" t="s">
        <v>207</v>
      </c>
    </row>
    <row r="22" spans="1:6">
      <c r="A22" s="52" t="str">
        <f>DEC2HEX(HEX2DEC(A21)+4)</f>
        <v>E0</v>
      </c>
      <c r="C22" s="56" t="str">
        <f>CONCATENATE("0x00",A22)</f>
        <v>0x00E0</v>
      </c>
      <c r="D22" s="50" t="s">
        <v>222</v>
      </c>
      <c r="E22" s="50" t="s">
        <v>223</v>
      </c>
      <c r="F22" s="50" t="s">
        <v>207</v>
      </c>
    </row>
    <row r="23" spans="1:6">
      <c r="A23" s="52" t="str">
        <f>DEC2HEX(HEX2DEC(A22)+4)</f>
        <v>E4</v>
      </c>
      <c r="C23" s="56" t="str">
        <f>CONCATENATE("0x00",A23)</f>
        <v>0x00E4</v>
      </c>
      <c r="D23" s="50" t="s">
        <v>224</v>
      </c>
      <c r="E23" s="50" t="s">
        <v>225</v>
      </c>
      <c r="F23" s="50" t="s">
        <v>381</v>
      </c>
    </row>
    <row r="24" spans="1:6" ht="12.75" customHeight="1">
      <c r="C24" s="318" t="str">
        <f>CONCATENATE("0x0",A25," to 0x0",A30," HCMD OUT Status Registers")</f>
        <v>0x0F0 to 0x0134 HCMD OUT Status Registers</v>
      </c>
      <c r="D24" s="319"/>
      <c r="E24" s="319"/>
      <c r="F24" s="320"/>
    </row>
    <row r="25" spans="1:6">
      <c r="A25" s="52" t="str">
        <f>DEC2HEX(HEX2DEC(A23)+12)</f>
        <v>F0</v>
      </c>
      <c r="C25" s="56" t="str">
        <f t="shared" ref="C25:C26" si="4">CONCATENATE("0x00",A25)</f>
        <v>0x00F0</v>
      </c>
      <c r="D25" s="50" t="s">
        <v>238</v>
      </c>
      <c r="E25" s="50" t="s">
        <v>239</v>
      </c>
      <c r="F25" s="50" t="s">
        <v>207</v>
      </c>
    </row>
    <row r="26" spans="1:6">
      <c r="A26" s="52" t="str">
        <f t="shared" ref="A26" si="5">DEC2HEX(HEX2DEC(A25)+4)</f>
        <v>F4</v>
      </c>
      <c r="C26" s="56" t="str">
        <f t="shared" si="4"/>
        <v>0x00F4</v>
      </c>
      <c r="D26" s="50" t="s">
        <v>240</v>
      </c>
      <c r="E26" s="50" t="s">
        <v>356</v>
      </c>
      <c r="F26" s="50" t="s">
        <v>207</v>
      </c>
    </row>
    <row r="27" spans="1:6">
      <c r="C27" s="56" t="s">
        <v>210</v>
      </c>
      <c r="D27" s="50" t="s">
        <v>210</v>
      </c>
      <c r="E27" s="50"/>
      <c r="F27" s="50" t="s">
        <v>207</v>
      </c>
    </row>
    <row r="28" spans="1:6">
      <c r="A28" s="48" t="str">
        <f>DEC2HEX(15*4+HEX2DEC(A25))</f>
        <v>12C</v>
      </c>
      <c r="C28" s="56" t="str">
        <f>CONCATENATE("0x0",A28)</f>
        <v>0x012C</v>
      </c>
      <c r="D28" s="50" t="s">
        <v>241</v>
      </c>
      <c r="E28" s="50" t="s">
        <v>357</v>
      </c>
      <c r="F28" s="50" t="s">
        <v>207</v>
      </c>
    </row>
    <row r="29" spans="1:6" ht="25.5">
      <c r="A29" s="52" t="str">
        <f>DEC2HEX(HEX2DEC(A28)+4)</f>
        <v>130</v>
      </c>
      <c r="C29" s="56" t="str">
        <f t="shared" ref="C29:C38" si="6">CONCATENATE("0x0",A29)</f>
        <v>0x0130</v>
      </c>
      <c r="D29" s="50" t="s">
        <v>242</v>
      </c>
      <c r="E29" s="50" t="s">
        <v>243</v>
      </c>
      <c r="F29" s="50" t="s">
        <v>207</v>
      </c>
    </row>
    <row r="30" spans="1:6" ht="25.5">
      <c r="A30" s="52" t="str">
        <f>DEC2HEX(HEX2DEC(A29)+4)</f>
        <v>134</v>
      </c>
      <c r="C30" s="56" t="str">
        <f t="shared" si="6"/>
        <v>0x0134</v>
      </c>
      <c r="D30" s="50" t="s">
        <v>244</v>
      </c>
      <c r="E30" s="50" t="s">
        <v>520</v>
      </c>
      <c r="F30" s="50" t="s">
        <v>380</v>
      </c>
    </row>
    <row r="31" spans="1:6" ht="12.75" customHeight="1">
      <c r="C31" s="318" t="str">
        <f>CONCATENATE("0x0",A32," to 0x0",A38," HCMD IN Command Registers")</f>
        <v>0x0140 to 0x0184 HCMD IN Command Registers</v>
      </c>
      <c r="D31" s="319"/>
      <c r="E31" s="319"/>
      <c r="F31" s="320"/>
    </row>
    <row r="32" spans="1:6">
      <c r="A32" s="52" t="str">
        <f>DEC2HEX(HEX2DEC(A30)+12)</f>
        <v>140</v>
      </c>
      <c r="C32" s="56" t="str">
        <f t="shared" si="6"/>
        <v>0x0140</v>
      </c>
      <c r="D32" s="50" t="s">
        <v>245</v>
      </c>
      <c r="E32" s="50" t="s">
        <v>358</v>
      </c>
      <c r="F32" s="50" t="s">
        <v>207</v>
      </c>
    </row>
    <row r="33" spans="1:9">
      <c r="A33" s="52" t="str">
        <f t="shared" ref="A33:A39" si="7">DEC2HEX(HEX2DEC(A32)+4)</f>
        <v>144</v>
      </c>
      <c r="C33" s="56" t="str">
        <f t="shared" si="6"/>
        <v>0x0144</v>
      </c>
      <c r="D33" s="50" t="s">
        <v>246</v>
      </c>
      <c r="E33" s="50" t="s">
        <v>359</v>
      </c>
      <c r="F33" s="50" t="s">
        <v>207</v>
      </c>
    </row>
    <row r="34" spans="1:9">
      <c r="A34" s="52" t="str">
        <f t="shared" si="7"/>
        <v>148</v>
      </c>
      <c r="C34" s="56" t="str">
        <f t="shared" si="6"/>
        <v>0x0148</v>
      </c>
      <c r="D34" s="50" t="s">
        <v>247</v>
      </c>
      <c r="E34" s="50" t="s">
        <v>360</v>
      </c>
      <c r="F34" s="50" t="s">
        <v>207</v>
      </c>
    </row>
    <row r="35" spans="1:9">
      <c r="A35" s="52" t="str">
        <f t="shared" si="7"/>
        <v>14C</v>
      </c>
      <c r="C35" s="56" t="str">
        <f t="shared" si="6"/>
        <v>0x014C</v>
      </c>
      <c r="D35" s="50" t="s">
        <v>248</v>
      </c>
      <c r="E35" s="50" t="s">
        <v>361</v>
      </c>
      <c r="F35" s="50" t="s">
        <v>207</v>
      </c>
    </row>
    <row r="36" spans="1:9" ht="25.5">
      <c r="A36" s="52" t="str">
        <f t="shared" si="7"/>
        <v>150</v>
      </c>
      <c r="C36" s="56" t="str">
        <f>CONCATENATE("0x0",A36," to 0x0",DEC2HEX(HEX2DEC(A37)-4))</f>
        <v>0x0150 to 0x017C</v>
      </c>
      <c r="D36" s="50" t="s">
        <v>362</v>
      </c>
      <c r="E36" s="50" t="s">
        <v>519</v>
      </c>
      <c r="F36" s="50" t="s">
        <v>207</v>
      </c>
    </row>
    <row r="37" spans="1:9" ht="51">
      <c r="A37" s="51">
        <v>180</v>
      </c>
      <c r="C37" s="56" t="str">
        <f t="shared" si="6"/>
        <v>0x0180</v>
      </c>
      <c r="D37" s="50" t="s">
        <v>249</v>
      </c>
      <c r="E37" s="50" t="s">
        <v>266</v>
      </c>
      <c r="F37" s="50" t="s">
        <v>265</v>
      </c>
    </row>
    <row r="38" spans="1:9">
      <c r="A38" s="52" t="str">
        <f t="shared" si="7"/>
        <v>184</v>
      </c>
      <c r="C38" s="56" t="str">
        <f t="shared" si="6"/>
        <v>0x0184</v>
      </c>
      <c r="D38" s="50" t="s">
        <v>250</v>
      </c>
      <c r="E38" s="50" t="s">
        <v>251</v>
      </c>
      <c r="F38" s="50"/>
    </row>
    <row r="39" spans="1:9" ht="25.5">
      <c r="A39" s="52" t="str">
        <f t="shared" si="7"/>
        <v>188</v>
      </c>
      <c r="C39" s="56" t="str">
        <f>CONCATENATE("0x0",A39," to 0x0",DEC2HEX(HEX2DEC(A41)-4))</f>
        <v>0x0188 to 0x018C</v>
      </c>
      <c r="D39" s="53" t="s">
        <v>362</v>
      </c>
      <c r="E39" s="53"/>
      <c r="F39" s="53"/>
    </row>
    <row r="40" spans="1:9">
      <c r="C40" s="318" t="str">
        <f>CONCATENATE("0x0",A41," to 0x0",A44," Interrupt Registers")</f>
        <v>0x0190 to 0x019C Interrupt Registers</v>
      </c>
      <c r="D40" s="319"/>
      <c r="E40" s="319"/>
      <c r="F40" s="320"/>
    </row>
    <row r="41" spans="1:9" ht="293.25">
      <c r="A41" s="48">
        <v>190</v>
      </c>
      <c r="C41" s="54" t="str">
        <f>CONCATENATE("0x0",A41)</f>
        <v>0x0190</v>
      </c>
      <c r="D41" s="53" t="s">
        <v>252</v>
      </c>
      <c r="E41" s="53" t="s">
        <v>253</v>
      </c>
      <c r="F41" s="54" t="s">
        <v>521</v>
      </c>
      <c r="I41" s="55"/>
    </row>
    <row r="42" spans="1:9">
      <c r="A42" s="52" t="str">
        <f>DEC2HEX(HEX2DEC(A41)+4)</f>
        <v>194</v>
      </c>
      <c r="C42" s="56" t="str">
        <f>CONCATENATE("0x0",A42)</f>
        <v>0x0194</v>
      </c>
      <c r="D42" s="50" t="s">
        <v>254</v>
      </c>
      <c r="E42" s="50" t="s">
        <v>255</v>
      </c>
      <c r="F42" s="50" t="s">
        <v>256</v>
      </c>
    </row>
    <row r="43" spans="1:9">
      <c r="A43" s="52" t="str">
        <f>DEC2HEX(HEX2DEC(A42)+4)</f>
        <v>198</v>
      </c>
      <c r="C43" s="56" t="str">
        <f t="shared" ref="C43:C50" si="8">CONCATENATE("0x0",A43)</f>
        <v>0x0198</v>
      </c>
      <c r="D43" s="50" t="s">
        <v>267</v>
      </c>
      <c r="E43" s="50"/>
      <c r="F43" s="50"/>
    </row>
    <row r="44" spans="1:9">
      <c r="A44" s="52" t="str">
        <f>DEC2HEX(HEX2DEC(A43)+4)</f>
        <v>19C</v>
      </c>
      <c r="C44" s="56" t="str">
        <f t="shared" si="8"/>
        <v>0x019C</v>
      </c>
      <c r="D44" s="50" t="s">
        <v>257</v>
      </c>
      <c r="E44" s="50" t="s">
        <v>258</v>
      </c>
      <c r="F44" s="50" t="s">
        <v>256</v>
      </c>
    </row>
    <row r="45" spans="1:9">
      <c r="C45" s="318" t="str">
        <f>CONCATENATE("0x0",A46," to 0x0",A50," ePAP domain CSRs")</f>
        <v>0x01A0 to 0x01A4 ePAP domain CSRs</v>
      </c>
      <c r="D45" s="319"/>
      <c r="E45" s="319"/>
      <c r="F45" s="320"/>
    </row>
    <row r="46" spans="1:9" ht="89.25" customHeight="1">
      <c r="A46" s="322" t="str">
        <f>DEC2HEX(HEX2DEC(A44)+4)</f>
        <v>1A0</v>
      </c>
      <c r="B46" s="332"/>
      <c r="C46" s="326" t="str">
        <f t="shared" si="8"/>
        <v>0x01A0</v>
      </c>
      <c r="D46" s="329" t="s">
        <v>259</v>
      </c>
      <c r="E46" s="329" t="s">
        <v>260</v>
      </c>
      <c r="F46" s="326" t="s">
        <v>591</v>
      </c>
    </row>
    <row r="47" spans="1:9" ht="12.75" hidden="1" customHeight="1">
      <c r="A47" s="322"/>
      <c r="B47" s="332"/>
      <c r="C47" s="327"/>
      <c r="D47" s="330"/>
      <c r="E47" s="330"/>
      <c r="F47" s="327"/>
    </row>
    <row r="48" spans="1:9" ht="12.75" hidden="1" customHeight="1">
      <c r="A48" s="322"/>
      <c r="B48" s="332"/>
      <c r="C48" s="327"/>
      <c r="D48" s="330"/>
      <c r="E48" s="330"/>
      <c r="F48" s="327"/>
    </row>
    <row r="49" spans="1:6" ht="12.75" hidden="1" customHeight="1">
      <c r="A49" s="322"/>
      <c r="B49" s="332"/>
      <c r="C49" s="328"/>
      <c r="D49" s="331"/>
      <c r="E49" s="331"/>
      <c r="F49" s="328"/>
    </row>
    <row r="50" spans="1:6" ht="51">
      <c r="A50" s="48" t="str">
        <f>DEC2HEX(HEX2DEC(A46)+4)</f>
        <v>1A4</v>
      </c>
      <c r="C50" s="56" t="str">
        <f t="shared" si="8"/>
        <v>0x01A4</v>
      </c>
      <c r="D50" s="50" t="s">
        <v>261</v>
      </c>
      <c r="E50" s="50" t="s">
        <v>262</v>
      </c>
      <c r="F50" s="50" t="s">
        <v>263</v>
      </c>
    </row>
    <row r="51" spans="1:6">
      <c r="C51" s="323" t="s">
        <v>626</v>
      </c>
      <c r="D51" s="324"/>
      <c r="E51" s="324"/>
      <c r="F51" s="325"/>
    </row>
    <row r="52" spans="1:6" ht="31.5" customHeight="1">
      <c r="C52" s="99" t="s">
        <v>517</v>
      </c>
      <c r="D52" s="99" t="s">
        <v>264</v>
      </c>
      <c r="E52" s="99" t="s">
        <v>515</v>
      </c>
      <c r="F52" s="99" t="s">
        <v>516</v>
      </c>
    </row>
  </sheetData>
  <mergeCells count="15">
    <mergeCell ref="A46:A49"/>
    <mergeCell ref="C51:F51"/>
    <mergeCell ref="C45:F45"/>
    <mergeCell ref="C46:C49"/>
    <mergeCell ref="D46:D49"/>
    <mergeCell ref="E46:E49"/>
    <mergeCell ref="F46:F49"/>
    <mergeCell ref="B46:B49"/>
    <mergeCell ref="C31:F31"/>
    <mergeCell ref="C40:F40"/>
    <mergeCell ref="H2:I2"/>
    <mergeCell ref="C3:F3"/>
    <mergeCell ref="C17:F17"/>
    <mergeCell ref="C10:F10"/>
    <mergeCell ref="C24:F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P66"/>
  <sheetViews>
    <sheetView zoomScaleNormal="100" workbookViewId="0">
      <pane ySplit="2" topLeftCell="A21" activePane="bottomLeft" state="frozen"/>
      <selection activeCell="C1" sqref="C1"/>
      <selection pane="bottomLeft" activeCell="M56" sqref="M56"/>
    </sheetView>
  </sheetViews>
  <sheetFormatPr defaultRowHeight="14.25"/>
  <cols>
    <col min="1" max="1" width="5.375" customWidth="1"/>
    <col min="2" max="2" width="28.75" customWidth="1"/>
    <col min="3" max="3" width="5.125" customWidth="1"/>
    <col min="4" max="32" width="6" customWidth="1"/>
    <col min="33" max="33" width="8" customWidth="1"/>
    <col min="34" max="34" width="7.625" customWidth="1"/>
    <col min="35" max="35" width="8.375" customWidth="1"/>
  </cols>
  <sheetData>
    <row r="2" spans="2:36">
      <c r="B2" s="2" t="s">
        <v>18</v>
      </c>
      <c r="C2" s="2" t="s">
        <v>1</v>
      </c>
      <c r="D2" s="7">
        <v>31</v>
      </c>
      <c r="E2" s="2">
        <v>30</v>
      </c>
      <c r="F2" s="2">
        <v>29</v>
      </c>
      <c r="G2" s="2">
        <v>28</v>
      </c>
      <c r="H2" s="2">
        <v>27</v>
      </c>
      <c r="I2" s="2">
        <v>26</v>
      </c>
      <c r="J2" s="2">
        <v>25</v>
      </c>
      <c r="K2" s="2">
        <v>24</v>
      </c>
      <c r="L2" s="2">
        <v>23</v>
      </c>
      <c r="M2" s="2">
        <v>22</v>
      </c>
      <c r="N2" s="2">
        <v>21</v>
      </c>
      <c r="O2" s="2">
        <v>20</v>
      </c>
      <c r="P2" s="2">
        <v>19</v>
      </c>
      <c r="Q2" s="2">
        <v>18</v>
      </c>
      <c r="R2" s="2">
        <v>17</v>
      </c>
      <c r="S2" s="2">
        <v>16</v>
      </c>
      <c r="T2" s="2">
        <v>15</v>
      </c>
      <c r="U2" s="2">
        <v>14</v>
      </c>
      <c r="V2" s="2">
        <v>13</v>
      </c>
      <c r="W2" s="2">
        <v>12</v>
      </c>
      <c r="X2" s="2">
        <v>11</v>
      </c>
      <c r="Y2" s="2">
        <v>10</v>
      </c>
      <c r="Z2" s="2">
        <v>9</v>
      </c>
      <c r="AA2" s="2">
        <v>8</v>
      </c>
      <c r="AB2" s="2">
        <v>7</v>
      </c>
      <c r="AC2" s="2">
        <v>6</v>
      </c>
      <c r="AD2" s="2">
        <v>5</v>
      </c>
      <c r="AE2" s="2">
        <v>4</v>
      </c>
      <c r="AF2" s="2">
        <v>3</v>
      </c>
      <c r="AG2" s="2">
        <v>2</v>
      </c>
      <c r="AH2" s="2">
        <v>1</v>
      </c>
      <c r="AI2" s="2">
        <v>0</v>
      </c>
    </row>
    <row r="3" spans="2:36">
      <c r="B3" s="22" t="s">
        <v>61</v>
      </c>
      <c r="C3" s="27" t="s">
        <v>5</v>
      </c>
      <c r="D3" s="675" t="s">
        <v>47</v>
      </c>
      <c r="E3" s="676"/>
      <c r="F3" s="676"/>
      <c r="G3" s="676"/>
      <c r="H3" s="676"/>
      <c r="I3" s="676"/>
      <c r="J3" s="676"/>
      <c r="K3" s="676"/>
      <c r="L3" s="676"/>
      <c r="M3" s="676"/>
      <c r="N3" s="676"/>
      <c r="O3" s="676"/>
      <c r="P3" s="676"/>
      <c r="Q3" s="676"/>
      <c r="R3" s="676"/>
      <c r="S3" s="676"/>
      <c r="T3" s="676"/>
      <c r="U3" s="676"/>
      <c r="V3" s="676"/>
      <c r="W3" s="676"/>
      <c r="X3" s="676"/>
      <c r="Y3" s="676"/>
      <c r="Z3" s="676"/>
      <c r="AA3" s="676"/>
      <c r="AB3" s="676"/>
      <c r="AC3" s="676"/>
      <c r="AD3" s="676"/>
      <c r="AE3" s="676"/>
      <c r="AF3" s="676"/>
      <c r="AG3" s="676"/>
      <c r="AH3" s="676"/>
      <c r="AI3" s="674"/>
    </row>
    <row r="4" spans="2:36">
      <c r="B4" s="23" t="s">
        <v>62</v>
      </c>
      <c r="C4" s="4" t="s">
        <v>6</v>
      </c>
      <c r="D4" s="675" t="s">
        <v>47</v>
      </c>
      <c r="E4" s="676"/>
      <c r="F4" s="676"/>
      <c r="G4" s="676"/>
      <c r="H4" s="676"/>
      <c r="I4" s="676"/>
      <c r="J4" s="676"/>
      <c r="K4" s="676"/>
      <c r="L4" s="676"/>
      <c r="M4" s="676"/>
      <c r="N4" s="676"/>
      <c r="O4" s="676"/>
      <c r="P4" s="676"/>
      <c r="Q4" s="676"/>
      <c r="R4" s="676"/>
      <c r="S4" s="676"/>
      <c r="T4" s="676"/>
      <c r="U4" s="676"/>
      <c r="V4" s="676"/>
      <c r="W4" s="676"/>
      <c r="X4" s="676"/>
      <c r="Y4" s="676"/>
      <c r="Z4" s="676"/>
      <c r="AA4" s="676"/>
      <c r="AB4" s="676"/>
      <c r="AC4" s="676"/>
      <c r="AD4" s="676"/>
      <c r="AE4" s="676"/>
      <c r="AF4" s="676"/>
      <c r="AG4" s="676"/>
      <c r="AH4" s="676"/>
      <c r="AI4" s="674"/>
    </row>
    <row r="5" spans="2:36">
      <c r="B5" s="24" t="s">
        <v>56</v>
      </c>
      <c r="C5" s="4" t="s">
        <v>5</v>
      </c>
      <c r="D5" s="674" t="s">
        <v>37</v>
      </c>
      <c r="E5" s="512"/>
      <c r="F5" s="512"/>
      <c r="G5" s="512"/>
      <c r="H5" s="512"/>
      <c r="I5" s="512"/>
      <c r="J5" s="512"/>
      <c r="K5" s="512"/>
      <c r="L5" s="512"/>
      <c r="M5" s="512"/>
      <c r="N5" s="512"/>
      <c r="O5" s="512"/>
      <c r="P5" s="512"/>
      <c r="Q5" s="512"/>
      <c r="R5" s="512"/>
      <c r="S5" s="512"/>
      <c r="T5" s="512"/>
      <c r="U5" s="512"/>
      <c r="V5" s="512"/>
      <c r="W5" s="512"/>
      <c r="X5" s="512"/>
      <c r="Y5" s="512"/>
      <c r="Z5" s="512"/>
      <c r="AA5" s="512"/>
      <c r="AB5" s="512"/>
      <c r="AC5" s="512"/>
      <c r="AD5" s="512"/>
      <c r="AE5" s="512"/>
      <c r="AF5" s="512"/>
      <c r="AG5" s="512"/>
      <c r="AH5" s="512"/>
      <c r="AI5" s="512"/>
    </row>
    <row r="6" spans="2:36">
      <c r="B6" s="24" t="s">
        <v>57</v>
      </c>
      <c r="C6" s="4" t="s">
        <v>5</v>
      </c>
      <c r="D6" s="674" t="s">
        <v>37</v>
      </c>
      <c r="E6" s="512"/>
      <c r="F6" s="512"/>
      <c r="G6" s="512"/>
      <c r="H6" s="512"/>
      <c r="I6" s="512"/>
      <c r="J6" s="512"/>
      <c r="K6" s="512"/>
      <c r="L6" s="512"/>
      <c r="M6" s="512"/>
      <c r="N6" s="512"/>
      <c r="O6" s="512"/>
      <c r="P6" s="512"/>
      <c r="Q6" s="512"/>
      <c r="R6" s="512"/>
      <c r="S6" s="512"/>
      <c r="T6" s="512"/>
      <c r="U6" s="512"/>
      <c r="V6" s="512"/>
      <c r="W6" s="512"/>
      <c r="X6" s="512"/>
      <c r="Y6" s="512"/>
      <c r="Z6" s="512"/>
      <c r="AA6" s="512"/>
      <c r="AB6" s="512"/>
      <c r="AC6" s="512"/>
      <c r="AD6" s="512"/>
      <c r="AE6" s="512"/>
      <c r="AF6" s="512"/>
      <c r="AG6" s="512"/>
      <c r="AH6" s="512"/>
      <c r="AI6" s="512"/>
    </row>
    <row r="7" spans="2:36">
      <c r="B7" s="24" t="s">
        <v>36</v>
      </c>
      <c r="C7" s="4" t="s">
        <v>5</v>
      </c>
      <c r="D7" s="674" t="s">
        <v>37</v>
      </c>
      <c r="E7" s="512"/>
      <c r="F7" s="512"/>
      <c r="G7" s="512"/>
      <c r="H7" s="512"/>
      <c r="I7" s="512"/>
      <c r="J7" s="512"/>
      <c r="K7" s="512"/>
      <c r="L7" s="512"/>
      <c r="M7" s="512"/>
      <c r="N7" s="512"/>
      <c r="O7" s="512"/>
      <c r="P7" s="512"/>
      <c r="Q7" s="512"/>
      <c r="R7" s="512"/>
      <c r="S7" s="512"/>
      <c r="T7" s="512"/>
      <c r="U7" s="512"/>
      <c r="V7" s="512"/>
      <c r="W7" s="512"/>
      <c r="X7" s="512"/>
      <c r="Y7" s="512"/>
      <c r="Z7" s="512"/>
      <c r="AA7" s="512"/>
      <c r="AB7" s="512"/>
      <c r="AC7" s="512"/>
      <c r="AD7" s="512"/>
      <c r="AE7" s="512"/>
      <c r="AF7" s="512"/>
      <c r="AG7" s="512"/>
      <c r="AH7" s="512"/>
      <c r="AI7" s="512"/>
    </row>
    <row r="8" spans="2:36">
      <c r="B8" s="24" t="s">
        <v>63</v>
      </c>
      <c r="C8" s="4" t="s">
        <v>5</v>
      </c>
      <c r="D8" s="674" t="s">
        <v>37</v>
      </c>
      <c r="E8" s="512"/>
      <c r="F8" s="512"/>
      <c r="G8" s="512"/>
      <c r="H8" s="512"/>
      <c r="I8" s="512"/>
      <c r="J8" s="512"/>
      <c r="K8" s="512"/>
      <c r="L8" s="512"/>
      <c r="M8" s="512"/>
      <c r="N8" s="512"/>
      <c r="O8" s="512"/>
      <c r="P8" s="512"/>
      <c r="Q8" s="512"/>
      <c r="R8" s="512"/>
      <c r="S8" s="512"/>
      <c r="T8" s="512"/>
      <c r="U8" s="512"/>
      <c r="V8" s="512"/>
      <c r="W8" s="512"/>
      <c r="X8" s="512"/>
      <c r="Y8" s="512"/>
      <c r="Z8" s="512"/>
      <c r="AA8" s="512"/>
      <c r="AB8" s="512"/>
      <c r="AC8" s="512"/>
      <c r="AD8" s="512"/>
      <c r="AE8" s="512"/>
      <c r="AF8" s="512"/>
      <c r="AG8" s="512"/>
      <c r="AH8" s="512"/>
      <c r="AI8" s="512"/>
    </row>
    <row r="9" spans="2:36">
      <c r="B9" s="25" t="s">
        <v>58</v>
      </c>
      <c r="C9" s="27" t="s">
        <v>5</v>
      </c>
      <c r="D9" s="675" t="s">
        <v>47</v>
      </c>
      <c r="E9" s="676"/>
      <c r="F9" s="676"/>
      <c r="G9" s="676"/>
      <c r="H9" s="676"/>
      <c r="I9" s="676"/>
      <c r="J9" s="676"/>
      <c r="K9" s="676"/>
      <c r="L9" s="676"/>
      <c r="M9" s="676"/>
      <c r="N9" s="676"/>
      <c r="O9" s="676"/>
      <c r="P9" s="676"/>
      <c r="Q9" s="676"/>
      <c r="R9" s="676"/>
      <c r="S9" s="676"/>
      <c r="T9" s="676"/>
      <c r="U9" s="676"/>
      <c r="V9" s="676"/>
      <c r="W9" s="676"/>
      <c r="X9" s="676"/>
      <c r="Y9" s="676"/>
      <c r="Z9" s="676"/>
      <c r="AA9" s="676"/>
      <c r="AB9" s="676"/>
      <c r="AC9" s="676"/>
      <c r="AD9" s="676"/>
      <c r="AE9" s="676"/>
      <c r="AF9" s="676"/>
      <c r="AG9" s="676"/>
      <c r="AH9" s="676"/>
      <c r="AI9" s="674"/>
    </row>
    <row r="10" spans="2:36">
      <c r="B10" s="26" t="s">
        <v>64</v>
      </c>
      <c r="C10" s="4" t="s">
        <v>6</v>
      </c>
      <c r="D10" s="675" t="s">
        <v>47</v>
      </c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  <c r="AB10" s="676"/>
      <c r="AC10" s="676"/>
      <c r="AD10" s="676"/>
      <c r="AE10" s="676"/>
      <c r="AF10" s="676"/>
      <c r="AG10" s="676"/>
      <c r="AH10" s="676"/>
      <c r="AI10" s="674"/>
    </row>
    <row r="11" spans="2:36">
      <c r="B11" s="21" t="s">
        <v>59</v>
      </c>
      <c r="C11" s="4" t="s">
        <v>3</v>
      </c>
      <c r="D11" s="674" t="s">
        <v>43</v>
      </c>
      <c r="E11" s="512"/>
      <c r="F11" s="512"/>
      <c r="G11" s="512"/>
      <c r="H11" s="512"/>
      <c r="I11" s="512"/>
      <c r="J11" s="512"/>
      <c r="K11" s="512"/>
      <c r="L11" s="512"/>
      <c r="M11" s="512"/>
      <c r="N11" s="512"/>
      <c r="O11" s="512"/>
      <c r="P11" s="512"/>
      <c r="Q11" s="512"/>
      <c r="R11" s="512"/>
      <c r="S11" s="512"/>
      <c r="T11" s="512"/>
      <c r="U11" s="512"/>
      <c r="V11" s="512"/>
      <c r="W11" s="512"/>
      <c r="X11" s="512"/>
      <c r="Y11" s="512"/>
      <c r="Z11" s="512"/>
      <c r="AA11" s="512"/>
      <c r="AB11" s="512"/>
      <c r="AC11" s="512"/>
      <c r="AD11" s="512"/>
      <c r="AE11" s="512"/>
      <c r="AF11" s="512"/>
      <c r="AG11" s="512"/>
      <c r="AH11" s="512"/>
      <c r="AI11" s="512"/>
    </row>
    <row r="12" spans="2:36">
      <c r="B12" s="21" t="s">
        <v>60</v>
      </c>
      <c r="C12" s="4" t="s">
        <v>3</v>
      </c>
      <c r="D12" s="674" t="s">
        <v>43</v>
      </c>
      <c r="E12" s="512"/>
      <c r="F12" s="512"/>
      <c r="G12" s="512"/>
      <c r="H12" s="512"/>
      <c r="I12" s="512"/>
      <c r="J12" s="512"/>
      <c r="K12" s="512"/>
      <c r="L12" s="512"/>
      <c r="M12" s="512"/>
      <c r="N12" s="512"/>
      <c r="O12" s="512"/>
      <c r="P12" s="512"/>
      <c r="Q12" s="512"/>
      <c r="R12" s="512"/>
      <c r="S12" s="512"/>
      <c r="T12" s="512"/>
      <c r="U12" s="512"/>
      <c r="V12" s="512"/>
      <c r="W12" s="512"/>
      <c r="X12" s="512"/>
      <c r="Y12" s="512"/>
      <c r="Z12" s="512"/>
      <c r="AA12" s="512"/>
      <c r="AB12" s="512"/>
      <c r="AC12" s="512"/>
      <c r="AD12" s="512"/>
      <c r="AE12" s="512"/>
      <c r="AF12" s="512"/>
      <c r="AG12" s="512"/>
      <c r="AH12" s="512"/>
      <c r="AI12" s="512"/>
    </row>
    <row r="13" spans="2:36">
      <c r="B13" s="21" t="s">
        <v>36</v>
      </c>
      <c r="C13" s="4" t="s">
        <v>3</v>
      </c>
      <c r="D13" s="674" t="s">
        <v>43</v>
      </c>
      <c r="E13" s="512"/>
      <c r="F13" s="512"/>
      <c r="G13" s="512"/>
      <c r="H13" s="512"/>
      <c r="I13" s="512"/>
      <c r="J13" s="512"/>
      <c r="K13" s="512"/>
      <c r="L13" s="512"/>
      <c r="M13" s="512"/>
      <c r="N13" s="512"/>
      <c r="O13" s="512"/>
      <c r="P13" s="512"/>
      <c r="Q13" s="512"/>
      <c r="R13" s="512"/>
      <c r="S13" s="512"/>
      <c r="T13" s="512"/>
      <c r="U13" s="512"/>
      <c r="V13" s="512"/>
      <c r="W13" s="512"/>
      <c r="X13" s="512"/>
      <c r="Y13" s="512"/>
      <c r="Z13" s="512"/>
      <c r="AA13" s="512"/>
      <c r="AB13" s="512"/>
      <c r="AC13" s="512"/>
      <c r="AD13" s="512"/>
      <c r="AE13" s="512"/>
      <c r="AF13" s="512"/>
      <c r="AG13" s="512"/>
      <c r="AH13" s="512"/>
      <c r="AI13" s="512"/>
    </row>
    <row r="14" spans="2:36">
      <c r="B14" s="21" t="s">
        <v>65</v>
      </c>
      <c r="C14" s="4" t="s">
        <v>3</v>
      </c>
      <c r="D14" s="674" t="s">
        <v>43</v>
      </c>
      <c r="E14" s="512"/>
      <c r="F14" s="512"/>
      <c r="G14" s="512"/>
      <c r="H14" s="512"/>
      <c r="I14" s="512"/>
      <c r="J14" s="512"/>
      <c r="K14" s="512"/>
      <c r="L14" s="512"/>
      <c r="M14" s="512"/>
      <c r="N14" s="512"/>
      <c r="O14" s="512"/>
      <c r="P14" s="512"/>
      <c r="Q14" s="512"/>
      <c r="R14" s="512"/>
      <c r="S14" s="512"/>
      <c r="T14" s="512"/>
      <c r="U14" s="512"/>
      <c r="V14" s="512"/>
      <c r="W14" s="512"/>
      <c r="X14" s="512"/>
      <c r="Y14" s="512"/>
      <c r="Z14" s="512"/>
      <c r="AA14" s="512"/>
      <c r="AB14" s="512"/>
      <c r="AC14" s="512"/>
      <c r="AD14" s="512"/>
      <c r="AE14" s="512"/>
      <c r="AF14" s="512"/>
      <c r="AG14" s="512"/>
      <c r="AH14" s="512"/>
      <c r="AI14" s="512"/>
    </row>
    <row r="15" spans="2:36">
      <c r="B15" s="42" t="s">
        <v>114</v>
      </c>
      <c r="C15" s="4" t="s">
        <v>6</v>
      </c>
      <c r="D15" s="666" t="s">
        <v>29</v>
      </c>
      <c r="E15" s="667"/>
      <c r="F15" s="667"/>
      <c r="G15" s="667"/>
      <c r="H15" s="667"/>
      <c r="I15" s="667"/>
      <c r="J15" s="667"/>
      <c r="K15" s="667"/>
      <c r="L15" s="667"/>
      <c r="M15" s="667"/>
      <c r="N15" s="667"/>
      <c r="O15" s="668"/>
      <c r="P15" s="663" t="s">
        <v>29</v>
      </c>
      <c r="Q15" s="663"/>
      <c r="R15" s="663"/>
      <c r="S15" s="667" t="s">
        <v>29</v>
      </c>
      <c r="T15" s="667"/>
      <c r="U15" s="667"/>
      <c r="V15" s="667"/>
      <c r="W15" s="667"/>
      <c r="X15" s="668"/>
      <c r="Y15" s="666" t="s">
        <v>104</v>
      </c>
      <c r="Z15" s="667"/>
      <c r="AA15" s="667"/>
      <c r="AB15" s="668"/>
      <c r="AC15" s="683" t="s">
        <v>31</v>
      </c>
      <c r="AD15" s="684"/>
      <c r="AE15" s="684"/>
      <c r="AF15" s="685"/>
      <c r="AG15" s="683" t="s">
        <v>30</v>
      </c>
      <c r="AH15" s="684"/>
      <c r="AI15" s="685"/>
      <c r="AJ15" t="s">
        <v>200</v>
      </c>
    </row>
    <row r="16" spans="2:36">
      <c r="B16" s="672" t="s">
        <v>115</v>
      </c>
      <c r="C16" s="681" t="s">
        <v>5</v>
      </c>
      <c r="D16" s="677"/>
      <c r="E16" s="677"/>
      <c r="F16" s="677"/>
      <c r="G16" s="678" t="s">
        <v>22</v>
      </c>
      <c r="H16" s="679"/>
      <c r="I16" s="28" t="s">
        <v>19</v>
      </c>
      <c r="J16" s="28" t="s">
        <v>101</v>
      </c>
      <c r="K16" s="678" t="s">
        <v>23</v>
      </c>
      <c r="L16" s="677"/>
      <c r="M16" s="677"/>
      <c r="N16" s="677"/>
      <c r="O16" s="677"/>
      <c r="P16" s="677"/>
      <c r="Q16" s="677"/>
      <c r="R16" s="677"/>
      <c r="S16" s="677"/>
      <c r="T16" s="677"/>
      <c r="U16" s="677"/>
      <c r="V16" s="677"/>
      <c r="W16" s="677"/>
      <c r="X16" s="677"/>
      <c r="Y16" s="677"/>
      <c r="Z16" s="677"/>
      <c r="AA16" s="677"/>
      <c r="AB16" s="677"/>
      <c r="AC16" s="677"/>
      <c r="AD16" s="677"/>
      <c r="AE16" s="677"/>
      <c r="AF16" s="677"/>
      <c r="AG16" s="677"/>
      <c r="AH16" s="677"/>
      <c r="AI16" s="679"/>
      <c r="AJ16" t="s">
        <v>201</v>
      </c>
    </row>
    <row r="17" spans="2:36">
      <c r="B17" s="673"/>
      <c r="C17" s="682"/>
      <c r="D17" s="663"/>
      <c r="E17" s="663"/>
      <c r="F17" s="663"/>
      <c r="G17" s="663" t="s">
        <v>22</v>
      </c>
      <c r="H17" s="663"/>
      <c r="I17" s="5" t="s">
        <v>19</v>
      </c>
      <c r="J17" s="5" t="s">
        <v>101</v>
      </c>
      <c r="K17" s="669" t="s">
        <v>21</v>
      </c>
      <c r="L17" s="670"/>
      <c r="M17" s="670"/>
      <c r="N17" s="670"/>
      <c r="O17" s="671"/>
      <c r="P17" s="46" t="s">
        <v>98</v>
      </c>
      <c r="Q17" s="32" t="s">
        <v>100</v>
      </c>
      <c r="R17" s="31" t="s">
        <v>97</v>
      </c>
      <c r="S17" s="30"/>
      <c r="T17" s="30"/>
      <c r="U17" s="30" t="s">
        <v>99</v>
      </c>
      <c r="V17" s="30" t="s">
        <v>96</v>
      </c>
      <c r="W17" s="30" t="s">
        <v>95</v>
      </c>
      <c r="X17" s="47" t="s">
        <v>94</v>
      </c>
      <c r="Y17" s="47" t="s">
        <v>93</v>
      </c>
      <c r="Z17" s="30" t="s">
        <v>92</v>
      </c>
      <c r="AA17" s="663" t="s">
        <v>90</v>
      </c>
      <c r="AB17" s="663"/>
      <c r="AC17" s="663"/>
      <c r="AD17" s="663"/>
      <c r="AE17" s="663"/>
      <c r="AF17" s="664" t="s">
        <v>91</v>
      </c>
      <c r="AG17" s="664"/>
      <c r="AH17" s="664"/>
      <c r="AI17" s="664"/>
    </row>
    <row r="18" spans="2:36">
      <c r="B18" s="20" t="s">
        <v>113</v>
      </c>
      <c r="C18" s="4" t="s">
        <v>5</v>
      </c>
      <c r="D18" s="674" t="s">
        <v>37</v>
      </c>
      <c r="E18" s="512"/>
      <c r="F18" s="512"/>
      <c r="G18" s="512"/>
      <c r="H18" s="512"/>
      <c r="I18" s="512"/>
      <c r="J18" s="512"/>
      <c r="K18" s="512"/>
      <c r="L18" s="512"/>
      <c r="M18" s="512"/>
      <c r="N18" s="512"/>
      <c r="O18" s="512"/>
      <c r="P18" s="680"/>
      <c r="Q18" s="680"/>
      <c r="R18" s="680"/>
      <c r="S18" s="512"/>
      <c r="T18" s="512"/>
      <c r="U18" s="512"/>
      <c r="V18" s="512"/>
      <c r="W18" s="512"/>
      <c r="X18" s="512"/>
      <c r="Y18" s="512"/>
      <c r="Z18" s="512"/>
      <c r="AA18" s="512"/>
      <c r="AB18" s="512"/>
      <c r="AC18" s="512"/>
      <c r="AD18" s="512"/>
      <c r="AE18" s="512"/>
      <c r="AF18" s="512"/>
      <c r="AG18" s="512"/>
      <c r="AH18" s="512"/>
      <c r="AI18" s="512"/>
    </row>
    <row r="19" spans="2:36">
      <c r="B19" s="20" t="s">
        <v>116</v>
      </c>
      <c r="C19" s="4" t="s">
        <v>5</v>
      </c>
      <c r="D19" s="674" t="s">
        <v>37</v>
      </c>
      <c r="E19" s="512"/>
      <c r="F19" s="512"/>
      <c r="G19" s="512"/>
      <c r="H19" s="512"/>
      <c r="I19" s="512"/>
      <c r="J19" s="512"/>
      <c r="K19" s="512"/>
      <c r="L19" s="512"/>
      <c r="M19" s="512"/>
      <c r="N19" s="512"/>
      <c r="O19" s="512"/>
      <c r="P19" s="512"/>
      <c r="Q19" s="512"/>
      <c r="R19" s="512"/>
      <c r="S19" s="512"/>
      <c r="T19" s="512"/>
      <c r="U19" s="512"/>
      <c r="V19" s="512"/>
      <c r="W19" s="512"/>
      <c r="X19" s="512"/>
      <c r="Y19" s="512"/>
      <c r="Z19" s="512"/>
      <c r="AA19" s="512"/>
      <c r="AB19" s="512"/>
      <c r="AC19" s="512"/>
      <c r="AD19" s="512"/>
      <c r="AE19" s="512"/>
      <c r="AF19" s="512"/>
      <c r="AG19" s="512"/>
      <c r="AH19" s="512"/>
      <c r="AI19" s="512"/>
    </row>
    <row r="20" spans="2:36">
      <c r="B20" s="20" t="s">
        <v>36</v>
      </c>
      <c r="C20" s="4" t="s">
        <v>5</v>
      </c>
      <c r="D20" s="674" t="s">
        <v>37</v>
      </c>
      <c r="E20" s="512"/>
      <c r="F20" s="512"/>
      <c r="G20" s="512"/>
      <c r="H20" s="512"/>
      <c r="I20" s="512"/>
      <c r="J20" s="512"/>
      <c r="K20" s="512"/>
      <c r="L20" s="512"/>
      <c r="M20" s="512"/>
      <c r="N20" s="512"/>
      <c r="O20" s="512"/>
      <c r="P20" s="512"/>
      <c r="Q20" s="512"/>
      <c r="R20" s="512"/>
      <c r="S20" s="512"/>
      <c r="T20" s="512"/>
      <c r="U20" s="512"/>
      <c r="V20" s="512"/>
      <c r="W20" s="512"/>
      <c r="X20" s="512"/>
      <c r="Y20" s="512"/>
      <c r="Z20" s="512"/>
      <c r="AA20" s="512"/>
      <c r="AB20" s="512"/>
      <c r="AC20" s="512"/>
      <c r="AD20" s="512"/>
      <c r="AE20" s="512"/>
      <c r="AF20" s="512"/>
      <c r="AG20" s="512"/>
      <c r="AH20" s="512"/>
      <c r="AI20" s="512"/>
    </row>
    <row r="21" spans="2:36">
      <c r="B21" s="20" t="s">
        <v>117</v>
      </c>
      <c r="C21" s="4" t="s">
        <v>5</v>
      </c>
      <c r="D21" s="674" t="s">
        <v>37</v>
      </c>
      <c r="E21" s="512"/>
      <c r="F21" s="512"/>
      <c r="G21" s="512"/>
      <c r="H21" s="512"/>
      <c r="I21" s="512"/>
      <c r="J21" s="512"/>
      <c r="K21" s="512"/>
      <c r="L21" s="512"/>
      <c r="M21" s="512"/>
      <c r="N21" s="512"/>
      <c r="O21" s="512"/>
      <c r="P21" s="512"/>
      <c r="Q21" s="512"/>
      <c r="R21" s="512"/>
      <c r="S21" s="512"/>
      <c r="T21" s="512"/>
      <c r="U21" s="512"/>
      <c r="V21" s="512"/>
      <c r="W21" s="512"/>
      <c r="X21" s="512"/>
      <c r="Y21" s="512"/>
      <c r="Z21" s="512"/>
      <c r="AA21" s="512"/>
      <c r="AB21" s="512"/>
      <c r="AC21" s="512"/>
      <c r="AD21" s="512"/>
      <c r="AE21" s="512"/>
      <c r="AF21" s="512"/>
      <c r="AG21" s="512"/>
      <c r="AH21" s="512"/>
      <c r="AI21" s="512"/>
    </row>
    <row r="22" spans="2:36">
      <c r="B22" s="17" t="s">
        <v>118</v>
      </c>
      <c r="C22" s="27" t="s">
        <v>9</v>
      </c>
      <c r="D22" s="663" t="s">
        <v>29</v>
      </c>
      <c r="E22" s="663"/>
      <c r="F22" s="663"/>
      <c r="G22" s="663"/>
      <c r="H22" s="663"/>
      <c r="I22" s="663"/>
      <c r="J22" s="663"/>
      <c r="K22" s="663"/>
      <c r="L22" s="663"/>
      <c r="M22" s="663"/>
      <c r="N22" s="663"/>
      <c r="O22" s="663"/>
      <c r="P22" s="663" t="s">
        <v>105</v>
      </c>
      <c r="Q22" s="663"/>
      <c r="R22" s="663"/>
      <c r="S22" s="663" t="s">
        <v>102</v>
      </c>
      <c r="T22" s="663"/>
      <c r="U22" s="663"/>
      <c r="V22" s="663"/>
      <c r="W22" s="663"/>
      <c r="X22" s="663"/>
      <c r="Y22" s="663" t="s">
        <v>104</v>
      </c>
      <c r="Z22" s="663"/>
      <c r="AA22" s="663"/>
      <c r="AB22" s="663"/>
      <c r="AC22" s="663" t="s">
        <v>31</v>
      </c>
      <c r="AD22" s="663"/>
      <c r="AE22" s="663"/>
      <c r="AF22" s="663"/>
      <c r="AG22" s="663" t="s">
        <v>30</v>
      </c>
      <c r="AH22" s="663"/>
      <c r="AI22" s="663"/>
      <c r="AJ22" t="s">
        <v>200</v>
      </c>
    </row>
    <row r="23" spans="2:36">
      <c r="B23" s="18" t="s">
        <v>119</v>
      </c>
      <c r="C23" s="4" t="s">
        <v>3</v>
      </c>
      <c r="D23" s="663" t="s">
        <v>20</v>
      </c>
      <c r="E23" s="663"/>
      <c r="F23" s="663"/>
      <c r="G23" s="663" t="s">
        <v>22</v>
      </c>
      <c r="H23" s="663"/>
      <c r="I23" s="5" t="s">
        <v>19</v>
      </c>
      <c r="J23" s="5" t="s">
        <v>101</v>
      </c>
      <c r="K23" s="663" t="s">
        <v>23</v>
      </c>
      <c r="L23" s="663"/>
      <c r="M23" s="663"/>
      <c r="N23" s="663"/>
      <c r="O23" s="663"/>
      <c r="P23" s="663"/>
      <c r="Q23" s="663"/>
      <c r="R23" s="663"/>
      <c r="S23" s="663"/>
      <c r="T23" s="663"/>
      <c r="U23" s="663"/>
      <c r="V23" s="663"/>
      <c r="W23" s="663"/>
      <c r="X23" s="663"/>
      <c r="Y23" s="663"/>
      <c r="Z23" s="663"/>
      <c r="AA23" s="663"/>
      <c r="AB23" s="663"/>
      <c r="AC23" s="663"/>
      <c r="AD23" s="663"/>
      <c r="AE23" s="663"/>
      <c r="AF23" s="663"/>
      <c r="AG23" s="663"/>
      <c r="AH23" s="663"/>
      <c r="AI23" s="663"/>
      <c r="AJ23" t="s">
        <v>201</v>
      </c>
    </row>
    <row r="24" spans="2:36">
      <c r="B24" s="19" t="s">
        <v>120</v>
      </c>
      <c r="C24" s="4" t="s">
        <v>3</v>
      </c>
      <c r="D24" s="674" t="s">
        <v>122</v>
      </c>
      <c r="E24" s="512"/>
      <c r="F24" s="512"/>
      <c r="G24" s="512"/>
      <c r="H24" s="512"/>
      <c r="I24" s="512"/>
      <c r="J24" s="512"/>
      <c r="K24" s="512"/>
      <c r="L24" s="512"/>
      <c r="M24" s="512"/>
      <c r="N24" s="512"/>
      <c r="O24" s="512"/>
      <c r="P24" s="512"/>
      <c r="Q24" s="512"/>
      <c r="R24" s="512"/>
      <c r="S24" s="512"/>
      <c r="T24" s="512"/>
      <c r="U24" s="512"/>
      <c r="V24" s="512"/>
      <c r="W24" s="512"/>
      <c r="X24" s="512"/>
      <c r="Y24" s="512"/>
      <c r="Z24" s="512"/>
      <c r="AA24" s="512"/>
      <c r="AB24" s="512"/>
      <c r="AC24" s="512"/>
      <c r="AD24" s="512"/>
      <c r="AE24" s="512"/>
      <c r="AF24" s="512"/>
      <c r="AG24" s="512"/>
      <c r="AH24" s="512"/>
      <c r="AI24" s="512"/>
    </row>
    <row r="25" spans="2:36">
      <c r="B25" s="19" t="s">
        <v>40</v>
      </c>
      <c r="C25" s="4" t="s">
        <v>3</v>
      </c>
      <c r="D25" s="674" t="s">
        <v>122</v>
      </c>
      <c r="E25" s="512"/>
      <c r="F25" s="512"/>
      <c r="G25" s="512"/>
      <c r="H25" s="512"/>
      <c r="I25" s="512"/>
      <c r="J25" s="512"/>
      <c r="K25" s="512"/>
      <c r="L25" s="512"/>
      <c r="M25" s="512"/>
      <c r="N25" s="512"/>
      <c r="O25" s="512"/>
      <c r="P25" s="512"/>
      <c r="Q25" s="512"/>
      <c r="R25" s="512"/>
      <c r="S25" s="512"/>
      <c r="T25" s="512"/>
      <c r="U25" s="512"/>
      <c r="V25" s="512"/>
      <c r="W25" s="512"/>
      <c r="X25" s="512"/>
      <c r="Y25" s="512"/>
      <c r="Z25" s="512"/>
      <c r="AA25" s="512"/>
      <c r="AB25" s="512"/>
      <c r="AC25" s="512"/>
      <c r="AD25" s="512"/>
      <c r="AE25" s="512"/>
      <c r="AF25" s="512"/>
      <c r="AG25" s="512"/>
      <c r="AH25" s="512"/>
      <c r="AI25" s="512"/>
    </row>
    <row r="26" spans="2:36">
      <c r="B26" s="19" t="s">
        <v>36</v>
      </c>
      <c r="C26" s="4" t="s">
        <v>3</v>
      </c>
      <c r="D26" s="674" t="s">
        <v>122</v>
      </c>
      <c r="E26" s="512"/>
      <c r="F26" s="512"/>
      <c r="G26" s="512"/>
      <c r="H26" s="512"/>
      <c r="I26" s="512"/>
      <c r="J26" s="512"/>
      <c r="K26" s="512"/>
      <c r="L26" s="512"/>
      <c r="M26" s="512"/>
      <c r="N26" s="512"/>
      <c r="O26" s="512"/>
      <c r="P26" s="512"/>
      <c r="Q26" s="512"/>
      <c r="R26" s="512"/>
      <c r="S26" s="512"/>
      <c r="T26" s="512"/>
      <c r="U26" s="512"/>
      <c r="V26" s="512"/>
      <c r="W26" s="512"/>
      <c r="X26" s="512"/>
      <c r="Y26" s="512"/>
      <c r="Z26" s="512"/>
      <c r="AA26" s="512"/>
      <c r="AB26" s="512"/>
      <c r="AC26" s="512"/>
      <c r="AD26" s="512"/>
      <c r="AE26" s="512"/>
      <c r="AF26" s="512"/>
      <c r="AG26" s="512"/>
      <c r="AH26" s="512"/>
      <c r="AI26" s="512"/>
    </row>
    <row r="27" spans="2:36">
      <c r="B27" s="19" t="s">
        <v>121</v>
      </c>
      <c r="C27" s="4" t="s">
        <v>3</v>
      </c>
      <c r="D27" s="674" t="s">
        <v>122</v>
      </c>
      <c r="E27" s="512"/>
      <c r="F27" s="512"/>
      <c r="G27" s="512"/>
      <c r="H27" s="512"/>
      <c r="I27" s="512"/>
      <c r="J27" s="512"/>
      <c r="K27" s="512"/>
      <c r="L27" s="512"/>
      <c r="M27" s="512"/>
      <c r="N27" s="512"/>
      <c r="O27" s="512"/>
      <c r="P27" s="512"/>
      <c r="Q27" s="512"/>
      <c r="R27" s="512"/>
      <c r="S27" s="512"/>
      <c r="T27" s="512"/>
      <c r="U27" s="512"/>
      <c r="V27" s="512"/>
      <c r="W27" s="512"/>
      <c r="X27" s="512"/>
      <c r="Y27" s="512"/>
      <c r="Z27" s="512"/>
      <c r="AA27" s="512"/>
      <c r="AB27" s="512"/>
      <c r="AC27" s="512"/>
      <c r="AD27" s="512"/>
      <c r="AE27" s="512"/>
      <c r="AF27" s="512"/>
      <c r="AG27" s="512"/>
      <c r="AH27" s="512"/>
      <c r="AI27" s="512"/>
    </row>
    <row r="28" spans="2:36">
      <c r="B28" s="42" t="s">
        <v>114</v>
      </c>
      <c r="C28" s="4" t="s">
        <v>6</v>
      </c>
      <c r="D28" s="666" t="s">
        <v>29</v>
      </c>
      <c r="E28" s="667"/>
      <c r="F28" s="667"/>
      <c r="G28" s="667"/>
      <c r="H28" s="667"/>
      <c r="I28" s="667"/>
      <c r="J28" s="667"/>
      <c r="K28" s="667"/>
      <c r="L28" s="667"/>
      <c r="M28" s="667"/>
      <c r="N28" s="667"/>
      <c r="O28" s="668"/>
      <c r="P28" s="663" t="s">
        <v>29</v>
      </c>
      <c r="Q28" s="663"/>
      <c r="R28" s="663"/>
      <c r="S28" s="667" t="s">
        <v>29</v>
      </c>
      <c r="T28" s="667"/>
      <c r="U28" s="667"/>
      <c r="V28" s="667"/>
      <c r="W28" s="667"/>
      <c r="X28" s="668"/>
      <c r="Y28" s="666" t="s">
        <v>104</v>
      </c>
      <c r="Z28" s="667"/>
      <c r="AA28" s="667"/>
      <c r="AB28" s="668"/>
      <c r="AC28" s="683" t="s">
        <v>31</v>
      </c>
      <c r="AD28" s="684"/>
      <c r="AE28" s="684"/>
      <c r="AF28" s="685"/>
      <c r="AG28" s="683" t="s">
        <v>30</v>
      </c>
      <c r="AH28" s="684"/>
      <c r="AI28" s="685"/>
      <c r="AJ28" t="s">
        <v>200</v>
      </c>
    </row>
    <row r="29" spans="2:36">
      <c r="B29" s="672" t="s">
        <v>115</v>
      </c>
      <c r="C29" s="681" t="s">
        <v>5</v>
      </c>
      <c r="D29" s="677" t="s">
        <v>20</v>
      </c>
      <c r="E29" s="677"/>
      <c r="F29" s="677"/>
      <c r="G29" s="678" t="s">
        <v>22</v>
      </c>
      <c r="H29" s="679"/>
      <c r="I29" s="28" t="s">
        <v>19</v>
      </c>
      <c r="J29" s="28" t="s">
        <v>101</v>
      </c>
      <c r="K29" s="678" t="s">
        <v>23</v>
      </c>
      <c r="L29" s="677"/>
      <c r="M29" s="677"/>
      <c r="N29" s="677"/>
      <c r="O29" s="677"/>
      <c r="P29" s="677"/>
      <c r="Q29" s="677"/>
      <c r="R29" s="677"/>
      <c r="S29" s="677"/>
      <c r="T29" s="677"/>
      <c r="U29" s="677"/>
      <c r="V29" s="677"/>
      <c r="W29" s="677"/>
      <c r="X29" s="677"/>
      <c r="Y29" s="677"/>
      <c r="Z29" s="677"/>
      <c r="AA29" s="677"/>
      <c r="AB29" s="677"/>
      <c r="AC29" s="677"/>
      <c r="AD29" s="677"/>
      <c r="AE29" s="677"/>
      <c r="AF29" s="677"/>
      <c r="AG29" s="677"/>
      <c r="AH29" s="677"/>
      <c r="AI29" s="679"/>
      <c r="AJ29" t="s">
        <v>201</v>
      </c>
    </row>
    <row r="30" spans="2:36">
      <c r="B30" s="673"/>
      <c r="C30" s="682"/>
      <c r="D30" s="663" t="s">
        <v>20</v>
      </c>
      <c r="E30" s="663"/>
      <c r="F30" s="663"/>
      <c r="G30" s="663" t="s">
        <v>22</v>
      </c>
      <c r="H30" s="663"/>
      <c r="I30" s="5" t="s">
        <v>19</v>
      </c>
      <c r="J30" s="5" t="s">
        <v>101</v>
      </c>
      <c r="K30" s="29" t="s">
        <v>29</v>
      </c>
      <c r="L30" s="663" t="s">
        <v>21</v>
      </c>
      <c r="M30" s="663"/>
      <c r="N30" s="663"/>
      <c r="O30" s="663"/>
      <c r="P30" s="31" t="s">
        <v>98</v>
      </c>
      <c r="Q30" s="32" t="s">
        <v>100</v>
      </c>
      <c r="R30" s="31" t="s">
        <v>97</v>
      </c>
      <c r="S30" s="30"/>
      <c r="T30" s="30"/>
      <c r="U30" s="30" t="s">
        <v>99</v>
      </c>
      <c r="V30" s="30" t="s">
        <v>96</v>
      </c>
      <c r="W30" s="30" t="s">
        <v>95</v>
      </c>
      <c r="X30" s="16" t="s">
        <v>94</v>
      </c>
      <c r="Y30" s="16" t="s">
        <v>93</v>
      </c>
      <c r="Z30" s="30" t="s">
        <v>92</v>
      </c>
      <c r="AA30" s="663" t="s">
        <v>90</v>
      </c>
      <c r="AB30" s="663"/>
      <c r="AC30" s="663"/>
      <c r="AD30" s="663"/>
      <c r="AE30" s="663"/>
      <c r="AF30" s="664" t="s">
        <v>91</v>
      </c>
      <c r="AG30" s="664"/>
      <c r="AH30" s="664"/>
      <c r="AI30" s="664"/>
    </row>
    <row r="31" spans="2:36">
      <c r="B31" s="20" t="s">
        <v>123</v>
      </c>
      <c r="C31" s="4" t="s">
        <v>5</v>
      </c>
      <c r="D31" s="674" t="s">
        <v>126</v>
      </c>
      <c r="E31" s="512"/>
      <c r="F31" s="512"/>
      <c r="G31" s="512"/>
      <c r="H31" s="512"/>
      <c r="I31" s="512"/>
      <c r="J31" s="512"/>
      <c r="K31" s="512"/>
      <c r="L31" s="512"/>
      <c r="M31" s="512"/>
      <c r="N31" s="512"/>
      <c r="O31" s="512"/>
      <c r="P31" s="512"/>
      <c r="Q31" s="512"/>
      <c r="R31" s="512"/>
      <c r="S31" s="512"/>
      <c r="T31" s="512"/>
      <c r="U31" s="512"/>
      <c r="V31" s="512"/>
      <c r="W31" s="512"/>
      <c r="X31" s="512"/>
      <c r="Y31" s="512"/>
      <c r="Z31" s="512"/>
      <c r="AA31" s="512"/>
      <c r="AB31" s="512"/>
      <c r="AC31" s="512"/>
      <c r="AD31" s="512"/>
      <c r="AE31" s="512"/>
      <c r="AF31" s="512"/>
      <c r="AG31" s="512"/>
      <c r="AH31" s="512"/>
      <c r="AI31" s="512"/>
    </row>
    <row r="32" spans="2:36">
      <c r="B32" s="20" t="s">
        <v>124</v>
      </c>
      <c r="C32" s="4" t="s">
        <v>5</v>
      </c>
      <c r="D32" s="674" t="s">
        <v>126</v>
      </c>
      <c r="E32" s="512"/>
      <c r="F32" s="512"/>
      <c r="G32" s="512"/>
      <c r="H32" s="512"/>
      <c r="I32" s="512"/>
      <c r="J32" s="512"/>
      <c r="K32" s="512"/>
      <c r="L32" s="512"/>
      <c r="M32" s="512"/>
      <c r="N32" s="512"/>
      <c r="O32" s="512"/>
      <c r="P32" s="512"/>
      <c r="Q32" s="512"/>
      <c r="R32" s="512"/>
      <c r="S32" s="512"/>
      <c r="T32" s="512"/>
      <c r="U32" s="512"/>
      <c r="V32" s="512"/>
      <c r="W32" s="512"/>
      <c r="X32" s="512"/>
      <c r="Y32" s="512"/>
      <c r="Z32" s="512"/>
      <c r="AA32" s="512"/>
      <c r="AB32" s="512"/>
      <c r="AC32" s="512"/>
      <c r="AD32" s="512"/>
      <c r="AE32" s="512"/>
      <c r="AF32" s="512"/>
      <c r="AG32" s="512"/>
      <c r="AH32" s="512"/>
      <c r="AI32" s="512"/>
    </row>
    <row r="33" spans="2:36">
      <c r="B33" s="20" t="s">
        <v>36</v>
      </c>
      <c r="C33" s="4" t="s">
        <v>5</v>
      </c>
      <c r="D33" s="674" t="s">
        <v>126</v>
      </c>
      <c r="E33" s="512"/>
      <c r="F33" s="512"/>
      <c r="G33" s="512"/>
      <c r="H33" s="512"/>
      <c r="I33" s="512"/>
      <c r="J33" s="512"/>
      <c r="K33" s="512"/>
      <c r="L33" s="512"/>
      <c r="M33" s="512"/>
      <c r="N33" s="512"/>
      <c r="O33" s="512"/>
      <c r="P33" s="512"/>
      <c r="Q33" s="512"/>
      <c r="R33" s="512"/>
      <c r="S33" s="512"/>
      <c r="T33" s="512"/>
      <c r="U33" s="512"/>
      <c r="V33" s="512"/>
      <c r="W33" s="512"/>
      <c r="X33" s="512"/>
      <c r="Y33" s="512"/>
      <c r="Z33" s="512"/>
      <c r="AA33" s="512"/>
      <c r="AB33" s="512"/>
      <c r="AC33" s="512"/>
      <c r="AD33" s="512"/>
      <c r="AE33" s="512"/>
      <c r="AF33" s="512"/>
      <c r="AG33" s="512"/>
      <c r="AH33" s="512"/>
      <c r="AI33" s="512"/>
    </row>
    <row r="34" spans="2:36">
      <c r="B34" s="20" t="s">
        <v>125</v>
      </c>
      <c r="C34" s="4" t="s">
        <v>5</v>
      </c>
      <c r="D34" s="674" t="s">
        <v>126</v>
      </c>
      <c r="E34" s="512"/>
      <c r="F34" s="512"/>
      <c r="G34" s="512"/>
      <c r="H34" s="512"/>
      <c r="I34" s="512"/>
      <c r="J34" s="512"/>
      <c r="K34" s="512"/>
      <c r="L34" s="512"/>
      <c r="M34" s="512"/>
      <c r="N34" s="512"/>
      <c r="O34" s="512"/>
      <c r="P34" s="512"/>
      <c r="Q34" s="512"/>
      <c r="R34" s="512"/>
      <c r="S34" s="512"/>
      <c r="T34" s="512"/>
      <c r="U34" s="512"/>
      <c r="V34" s="512"/>
      <c r="W34" s="512"/>
      <c r="X34" s="512"/>
      <c r="Y34" s="512"/>
      <c r="Z34" s="512"/>
      <c r="AA34" s="512"/>
      <c r="AB34" s="512"/>
      <c r="AC34" s="512"/>
      <c r="AD34" s="512"/>
      <c r="AE34" s="512"/>
      <c r="AF34" s="512"/>
      <c r="AG34" s="512"/>
      <c r="AH34" s="512"/>
      <c r="AI34" s="512"/>
    </row>
    <row r="35" spans="2:36">
      <c r="B35" s="8" t="s">
        <v>14</v>
      </c>
      <c r="C35" s="4" t="s">
        <v>3</v>
      </c>
      <c r="D35" s="15" t="s">
        <v>82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43" t="s">
        <v>127</v>
      </c>
      <c r="AE35" s="43" t="s">
        <v>131</v>
      </c>
      <c r="AF35" s="43" t="s">
        <v>86</v>
      </c>
      <c r="AG35" s="43" t="s">
        <v>188</v>
      </c>
      <c r="AH35" s="43" t="s">
        <v>192</v>
      </c>
      <c r="AI35" s="43" t="s">
        <v>196</v>
      </c>
    </row>
    <row r="36" spans="2:36">
      <c r="B36" s="8" t="s">
        <v>15</v>
      </c>
      <c r="C36" s="4" t="s">
        <v>5</v>
      </c>
      <c r="D36" s="15" t="s">
        <v>85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44" t="s">
        <v>128</v>
      </c>
      <c r="AE36" s="44" t="s">
        <v>132</v>
      </c>
      <c r="AF36" s="44" t="s">
        <v>87</v>
      </c>
      <c r="AG36" s="44" t="s">
        <v>189</v>
      </c>
      <c r="AH36" s="44" t="s">
        <v>193</v>
      </c>
      <c r="AI36" s="44" t="s">
        <v>197</v>
      </c>
    </row>
    <row r="37" spans="2:36" ht="15">
      <c r="B37" s="8" t="s">
        <v>16</v>
      </c>
      <c r="C37" s="4" t="s">
        <v>4</v>
      </c>
      <c r="D37" s="15" t="s">
        <v>83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44" t="s">
        <v>129</v>
      </c>
      <c r="AE37" s="44" t="s">
        <v>133</v>
      </c>
      <c r="AF37" s="44" t="s">
        <v>88</v>
      </c>
      <c r="AG37" s="44" t="s">
        <v>190</v>
      </c>
      <c r="AH37" s="44" t="s">
        <v>194</v>
      </c>
      <c r="AI37" s="44" t="s">
        <v>198</v>
      </c>
      <c r="AJ37" s="45" t="s">
        <v>135</v>
      </c>
    </row>
    <row r="38" spans="2:36">
      <c r="B38" s="8" t="s">
        <v>17</v>
      </c>
      <c r="C38" s="4" t="s">
        <v>4</v>
      </c>
      <c r="D38" s="15" t="s">
        <v>84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44" t="s">
        <v>130</v>
      </c>
      <c r="AE38" s="44" t="s">
        <v>134</v>
      </c>
      <c r="AF38" s="44" t="s">
        <v>89</v>
      </c>
      <c r="AG38" s="44" t="s">
        <v>191</v>
      </c>
      <c r="AH38" s="44" t="s">
        <v>195</v>
      </c>
      <c r="AI38" s="44" t="s">
        <v>199</v>
      </c>
    </row>
    <row r="39" spans="2:36">
      <c r="B39" s="8" t="s">
        <v>44</v>
      </c>
      <c r="C39" s="4" t="s">
        <v>4</v>
      </c>
      <c r="D39" s="674" t="s">
        <v>33</v>
      </c>
      <c r="E39" s="512"/>
      <c r="F39" s="512"/>
      <c r="G39" s="512"/>
      <c r="H39" s="512"/>
      <c r="I39" s="512"/>
      <c r="J39" s="512"/>
      <c r="K39" s="512"/>
      <c r="L39" s="512"/>
      <c r="M39" s="512"/>
      <c r="N39" s="512"/>
      <c r="O39" s="512"/>
      <c r="P39" s="512"/>
      <c r="Q39" s="512"/>
      <c r="R39" s="512"/>
      <c r="S39" s="512"/>
      <c r="T39" s="512"/>
      <c r="U39" s="512"/>
      <c r="V39" s="512"/>
      <c r="W39" s="512"/>
      <c r="X39" s="512"/>
      <c r="Y39" s="512"/>
      <c r="Z39" s="512"/>
      <c r="AA39" s="512"/>
      <c r="AB39" s="512"/>
      <c r="AC39" s="512"/>
      <c r="AD39" s="512"/>
      <c r="AE39" s="512"/>
      <c r="AF39" s="512"/>
      <c r="AG39" s="512"/>
      <c r="AH39" s="512"/>
      <c r="AI39" s="512"/>
    </row>
    <row r="40" spans="2:36">
      <c r="B40" s="8" t="s">
        <v>46</v>
      </c>
      <c r="C40" s="4" t="s">
        <v>4</v>
      </c>
      <c r="D40" s="674" t="s">
        <v>33</v>
      </c>
      <c r="E40" s="512"/>
      <c r="F40" s="512"/>
      <c r="G40" s="512"/>
      <c r="H40" s="512"/>
      <c r="I40" s="512"/>
      <c r="J40" s="512"/>
      <c r="K40" s="512"/>
      <c r="L40" s="512"/>
      <c r="M40" s="512"/>
      <c r="N40" s="512"/>
      <c r="O40" s="512"/>
      <c r="P40" s="512"/>
      <c r="Q40" s="512"/>
      <c r="R40" s="512"/>
      <c r="S40" s="512"/>
      <c r="T40" s="512"/>
      <c r="U40" s="512"/>
      <c r="V40" s="512"/>
      <c r="W40" s="512"/>
      <c r="X40" s="512"/>
      <c r="Y40" s="512"/>
      <c r="Z40" s="512"/>
      <c r="AA40" s="512"/>
      <c r="AB40" s="512"/>
      <c r="AC40" s="512"/>
      <c r="AD40" s="512"/>
      <c r="AE40" s="512"/>
      <c r="AF40" s="512"/>
      <c r="AG40" s="512"/>
      <c r="AH40" s="512"/>
      <c r="AI40" s="512"/>
    </row>
    <row r="41" spans="2:36">
      <c r="B41" s="8" t="s">
        <v>36</v>
      </c>
      <c r="C41" s="4" t="s">
        <v>4</v>
      </c>
      <c r="D41" s="674" t="s">
        <v>33</v>
      </c>
      <c r="E41" s="512"/>
      <c r="F41" s="512"/>
      <c r="G41" s="512"/>
      <c r="H41" s="512"/>
      <c r="I41" s="512"/>
      <c r="J41" s="512"/>
      <c r="K41" s="512"/>
      <c r="L41" s="512"/>
      <c r="M41" s="512"/>
      <c r="N41" s="512"/>
      <c r="O41" s="512"/>
      <c r="P41" s="512"/>
      <c r="Q41" s="512"/>
      <c r="R41" s="512"/>
      <c r="S41" s="512"/>
      <c r="T41" s="512"/>
      <c r="U41" s="512"/>
      <c r="V41" s="512"/>
      <c r="W41" s="512"/>
      <c r="X41" s="512"/>
      <c r="Y41" s="512"/>
      <c r="Z41" s="512"/>
      <c r="AA41" s="512"/>
      <c r="AB41" s="512"/>
      <c r="AC41" s="512"/>
      <c r="AD41" s="512"/>
      <c r="AE41" s="512"/>
      <c r="AF41" s="512"/>
      <c r="AG41" s="512"/>
      <c r="AH41" s="512"/>
      <c r="AI41" s="512"/>
    </row>
    <row r="42" spans="2:36">
      <c r="B42" s="8" t="s">
        <v>54</v>
      </c>
      <c r="C42" s="4" t="s">
        <v>4</v>
      </c>
      <c r="D42" s="674" t="s">
        <v>33</v>
      </c>
      <c r="E42" s="512"/>
      <c r="F42" s="512"/>
      <c r="G42" s="512"/>
      <c r="H42" s="512"/>
      <c r="I42" s="512"/>
      <c r="J42" s="512"/>
      <c r="K42" s="512"/>
      <c r="L42" s="512"/>
      <c r="M42" s="512"/>
      <c r="N42" s="512"/>
      <c r="O42" s="512"/>
      <c r="P42" s="512"/>
      <c r="Q42" s="512"/>
      <c r="R42" s="512"/>
      <c r="S42" s="512"/>
      <c r="T42" s="512"/>
      <c r="U42" s="512"/>
      <c r="V42" s="512"/>
      <c r="W42" s="512"/>
      <c r="X42" s="512"/>
      <c r="Y42" s="512"/>
      <c r="Z42" s="512"/>
      <c r="AA42" s="512"/>
      <c r="AB42" s="512"/>
      <c r="AC42" s="512"/>
      <c r="AD42" s="512"/>
      <c r="AE42" s="512"/>
      <c r="AF42" s="512"/>
      <c r="AG42" s="512"/>
      <c r="AH42" s="512"/>
      <c r="AI42" s="512"/>
    </row>
    <row r="43" spans="2:36">
      <c r="B43" s="8" t="s">
        <v>48</v>
      </c>
      <c r="C43" s="4" t="s">
        <v>3</v>
      </c>
      <c r="D43" s="674" t="s">
        <v>32</v>
      </c>
      <c r="E43" s="512"/>
      <c r="F43" s="512"/>
      <c r="G43" s="512"/>
      <c r="H43" s="512"/>
      <c r="I43" s="512"/>
      <c r="J43" s="512"/>
      <c r="K43" s="512"/>
      <c r="L43" s="512"/>
      <c r="M43" s="512"/>
      <c r="N43" s="512"/>
      <c r="O43" s="512"/>
      <c r="P43" s="512"/>
      <c r="Q43" s="512"/>
      <c r="R43" s="512"/>
      <c r="S43" s="512"/>
      <c r="T43" s="512"/>
      <c r="U43" s="512"/>
      <c r="V43" s="512"/>
      <c r="W43" s="512"/>
      <c r="X43" s="512"/>
      <c r="Y43" s="512"/>
      <c r="Z43" s="512"/>
      <c r="AA43" s="512"/>
      <c r="AB43" s="512"/>
      <c r="AC43" s="512"/>
      <c r="AD43" s="512"/>
      <c r="AE43" s="512"/>
      <c r="AF43" s="512"/>
      <c r="AG43" s="512"/>
      <c r="AH43" s="512"/>
      <c r="AI43" s="512"/>
    </row>
    <row r="44" spans="2:36">
      <c r="B44" s="8" t="s">
        <v>45</v>
      </c>
      <c r="C44" s="4" t="s">
        <v>3</v>
      </c>
      <c r="D44" s="674" t="s">
        <v>32</v>
      </c>
      <c r="E44" s="512"/>
      <c r="F44" s="512"/>
      <c r="G44" s="512"/>
      <c r="H44" s="512"/>
      <c r="I44" s="512"/>
      <c r="J44" s="512"/>
      <c r="K44" s="512"/>
      <c r="L44" s="512"/>
      <c r="M44" s="512"/>
      <c r="N44" s="512"/>
      <c r="O44" s="512"/>
      <c r="P44" s="512"/>
      <c r="Q44" s="512"/>
      <c r="R44" s="512"/>
      <c r="S44" s="512"/>
      <c r="T44" s="512"/>
      <c r="U44" s="512"/>
      <c r="V44" s="512"/>
      <c r="W44" s="512"/>
      <c r="X44" s="512"/>
      <c r="Y44" s="512"/>
      <c r="Z44" s="512"/>
      <c r="AA44" s="512"/>
      <c r="AB44" s="512"/>
      <c r="AC44" s="512"/>
      <c r="AD44" s="512"/>
      <c r="AE44" s="512"/>
      <c r="AF44" s="512"/>
      <c r="AG44" s="512"/>
      <c r="AH44" s="512"/>
      <c r="AI44" s="512"/>
    </row>
    <row r="45" spans="2:36">
      <c r="B45" s="8" t="s">
        <v>36</v>
      </c>
      <c r="C45" s="4" t="s">
        <v>3</v>
      </c>
      <c r="D45" s="674" t="s">
        <v>32</v>
      </c>
      <c r="E45" s="512"/>
      <c r="F45" s="512"/>
      <c r="G45" s="512"/>
      <c r="H45" s="512"/>
      <c r="I45" s="512"/>
      <c r="J45" s="512"/>
      <c r="K45" s="512"/>
      <c r="L45" s="512"/>
      <c r="M45" s="512"/>
      <c r="N45" s="512"/>
      <c r="O45" s="512"/>
      <c r="P45" s="512"/>
      <c r="Q45" s="512"/>
      <c r="R45" s="512"/>
      <c r="S45" s="512"/>
      <c r="T45" s="512"/>
      <c r="U45" s="512"/>
      <c r="V45" s="512"/>
      <c r="W45" s="512"/>
      <c r="X45" s="512"/>
      <c r="Y45" s="512"/>
      <c r="Z45" s="512"/>
      <c r="AA45" s="512"/>
      <c r="AB45" s="512"/>
      <c r="AC45" s="512"/>
      <c r="AD45" s="512"/>
      <c r="AE45" s="512"/>
      <c r="AF45" s="512"/>
      <c r="AG45" s="512"/>
      <c r="AH45" s="512"/>
      <c r="AI45" s="512"/>
    </row>
    <row r="46" spans="2:36">
      <c r="B46" s="8" t="s">
        <v>55</v>
      </c>
      <c r="C46" s="4" t="s">
        <v>3</v>
      </c>
      <c r="D46" s="674" t="s">
        <v>32</v>
      </c>
      <c r="E46" s="512"/>
      <c r="F46" s="512"/>
      <c r="G46" s="512"/>
      <c r="H46" s="512"/>
      <c r="I46" s="512"/>
      <c r="J46" s="512"/>
      <c r="K46" s="512"/>
      <c r="L46" s="512"/>
      <c r="M46" s="512"/>
      <c r="N46" s="512"/>
      <c r="O46" s="512"/>
      <c r="P46" s="512"/>
      <c r="Q46" s="512"/>
      <c r="R46" s="512"/>
      <c r="S46" s="512"/>
      <c r="T46" s="512"/>
      <c r="U46" s="512"/>
      <c r="V46" s="512"/>
      <c r="W46" s="512"/>
      <c r="X46" s="512"/>
      <c r="Y46" s="512"/>
      <c r="Z46" s="512"/>
      <c r="AA46" s="512"/>
      <c r="AB46" s="512"/>
      <c r="AC46" s="512"/>
      <c r="AD46" s="512"/>
      <c r="AE46" s="512"/>
      <c r="AF46" s="512"/>
      <c r="AG46" s="512"/>
      <c r="AH46" s="512"/>
      <c r="AI46" s="512"/>
    </row>
    <row r="49" spans="2:42">
      <c r="B49" s="12" t="s">
        <v>38</v>
      </c>
      <c r="C49">
        <v>32</v>
      </c>
    </row>
    <row r="50" spans="2:42">
      <c r="B50" s="12" t="s">
        <v>39</v>
      </c>
      <c r="C50">
        <v>2</v>
      </c>
    </row>
    <row r="51" spans="2:42">
      <c r="B51" s="12" t="s">
        <v>51</v>
      </c>
      <c r="C51">
        <v>32</v>
      </c>
    </row>
    <row r="52" spans="2:42">
      <c r="B52" s="12" t="s">
        <v>51</v>
      </c>
      <c r="C52">
        <v>2</v>
      </c>
    </row>
    <row r="53" spans="2:42">
      <c r="B53" s="12" t="s">
        <v>41</v>
      </c>
      <c r="C53">
        <v>32</v>
      </c>
    </row>
    <row r="54" spans="2:42">
      <c r="B54" s="12" t="s">
        <v>42</v>
      </c>
      <c r="C54">
        <v>2</v>
      </c>
    </row>
    <row r="55" spans="2:42">
      <c r="B55" s="12" t="s">
        <v>49</v>
      </c>
      <c r="C55">
        <v>32</v>
      </c>
    </row>
    <row r="56" spans="2:42">
      <c r="B56" s="12" t="s">
        <v>50</v>
      </c>
      <c r="C56">
        <v>2</v>
      </c>
    </row>
    <row r="57" spans="2:42">
      <c r="B57" s="12" t="s">
        <v>53</v>
      </c>
      <c r="C57" t="s">
        <v>47</v>
      </c>
    </row>
    <row r="58" spans="2:42">
      <c r="B58" s="12" t="s">
        <v>52</v>
      </c>
      <c r="C58" t="s">
        <v>47</v>
      </c>
    </row>
    <row r="64" spans="2:42">
      <c r="B64" s="34"/>
      <c r="D64" s="665" t="s">
        <v>103</v>
      </c>
      <c r="E64" s="665"/>
      <c r="F64" s="665"/>
      <c r="G64" s="665"/>
      <c r="H64" s="665"/>
      <c r="I64" s="665"/>
      <c r="J64" s="665"/>
      <c r="K64" s="665"/>
      <c r="L64" s="665"/>
      <c r="M64" s="665"/>
      <c r="N64" s="665"/>
      <c r="O64" s="665"/>
      <c r="P64" s="665"/>
      <c r="Q64" s="665"/>
      <c r="R64" s="665"/>
      <c r="S64" s="665"/>
      <c r="T64" s="665"/>
      <c r="U64" s="665"/>
      <c r="V64" s="665"/>
      <c r="W64" s="665"/>
      <c r="X64" s="665"/>
      <c r="Y64" s="665"/>
      <c r="Z64" s="665"/>
      <c r="AA64" s="665"/>
      <c r="AB64" s="665"/>
      <c r="AC64" s="665"/>
      <c r="AD64" s="665"/>
      <c r="AE64" s="665"/>
      <c r="AF64" s="665"/>
      <c r="AG64" s="665"/>
      <c r="AH64" s="665"/>
      <c r="AI64" s="665"/>
      <c r="AJ64" s="663" t="s">
        <v>31</v>
      </c>
      <c r="AK64" s="663"/>
      <c r="AL64" s="663"/>
      <c r="AM64" s="663"/>
      <c r="AN64" s="663" t="s">
        <v>30</v>
      </c>
      <c r="AO64" s="663"/>
      <c r="AP64" s="663"/>
    </row>
    <row r="65" spans="2:42">
      <c r="B65" s="34"/>
      <c r="D65" s="663" t="s">
        <v>20</v>
      </c>
      <c r="E65" s="663"/>
      <c r="F65" s="663"/>
      <c r="G65" s="663" t="s">
        <v>22</v>
      </c>
      <c r="H65" s="663"/>
      <c r="I65" s="5" t="s">
        <v>19</v>
      </c>
      <c r="J65" s="5" t="s">
        <v>101</v>
      </c>
      <c r="K65" s="29" t="s">
        <v>29</v>
      </c>
      <c r="L65" s="663" t="s">
        <v>21</v>
      </c>
      <c r="M65" s="663"/>
      <c r="N65" s="663"/>
      <c r="O65" s="663"/>
      <c r="P65" s="31" t="s">
        <v>98</v>
      </c>
      <c r="Q65" s="32" t="s">
        <v>100</v>
      </c>
      <c r="R65" s="31" t="s">
        <v>97</v>
      </c>
      <c r="S65" s="30"/>
      <c r="T65" s="30"/>
      <c r="U65" s="30" t="s">
        <v>99</v>
      </c>
      <c r="V65" s="30" t="s">
        <v>96</v>
      </c>
      <c r="W65" s="30" t="s">
        <v>95</v>
      </c>
      <c r="X65" s="16" t="s">
        <v>94</v>
      </c>
      <c r="Y65" s="16" t="s">
        <v>93</v>
      </c>
      <c r="Z65" s="30" t="s">
        <v>92</v>
      </c>
      <c r="AA65" s="663" t="s">
        <v>90</v>
      </c>
      <c r="AB65" s="663"/>
      <c r="AC65" s="663"/>
      <c r="AD65" s="663"/>
      <c r="AE65" s="663"/>
      <c r="AF65" s="664" t="s">
        <v>91</v>
      </c>
      <c r="AG65" s="664"/>
      <c r="AH65" s="664"/>
      <c r="AI65" s="664"/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2:42">
      <c r="B66" s="33"/>
    </row>
  </sheetData>
  <mergeCells count="81">
    <mergeCell ref="D34:AI34"/>
    <mergeCell ref="L30:O30"/>
    <mergeCell ref="AA30:AE30"/>
    <mergeCell ref="AF30:AI30"/>
    <mergeCell ref="D31:AI31"/>
    <mergeCell ref="D32:AI32"/>
    <mergeCell ref="D3:AI3"/>
    <mergeCell ref="D4:AI4"/>
    <mergeCell ref="D5:AI5"/>
    <mergeCell ref="D6:AI6"/>
    <mergeCell ref="D7:AI7"/>
    <mergeCell ref="D8:AI8"/>
    <mergeCell ref="D9:AI9"/>
    <mergeCell ref="D45:AI45"/>
    <mergeCell ref="D43:AI43"/>
    <mergeCell ref="D44:AI44"/>
    <mergeCell ref="D41:AI41"/>
    <mergeCell ref="D39:AI39"/>
    <mergeCell ref="D40:AI40"/>
    <mergeCell ref="D14:AI14"/>
    <mergeCell ref="AC15:AF15"/>
    <mergeCell ref="AG15:AI15"/>
    <mergeCell ref="D28:O28"/>
    <mergeCell ref="P28:R28"/>
    <mergeCell ref="S28:X28"/>
    <mergeCell ref="Y28:AB28"/>
    <mergeCell ref="AC28:AF28"/>
    <mergeCell ref="D46:AI46"/>
    <mergeCell ref="C16:C17"/>
    <mergeCell ref="D21:AI21"/>
    <mergeCell ref="D19:AI19"/>
    <mergeCell ref="D20:AI20"/>
    <mergeCell ref="D25:AI25"/>
    <mergeCell ref="D26:AI26"/>
    <mergeCell ref="D27:AI27"/>
    <mergeCell ref="AF17:AI17"/>
    <mergeCell ref="AA17:AE17"/>
    <mergeCell ref="K16:AI16"/>
    <mergeCell ref="D17:F17"/>
    <mergeCell ref="G17:H17"/>
    <mergeCell ref="AG28:AI28"/>
    <mergeCell ref="C29:C30"/>
    <mergeCell ref="D33:AI33"/>
    <mergeCell ref="B16:B17"/>
    <mergeCell ref="D42:AI42"/>
    <mergeCell ref="D10:AI10"/>
    <mergeCell ref="D16:F16"/>
    <mergeCell ref="G16:H16"/>
    <mergeCell ref="D11:AI11"/>
    <mergeCell ref="D12:AI12"/>
    <mergeCell ref="D13:AI13"/>
    <mergeCell ref="D18:AI18"/>
    <mergeCell ref="D24:AI24"/>
    <mergeCell ref="B29:B30"/>
    <mergeCell ref="D29:F29"/>
    <mergeCell ref="G29:H29"/>
    <mergeCell ref="K29:AI29"/>
    <mergeCell ref="D30:F30"/>
    <mergeCell ref="G30:H30"/>
    <mergeCell ref="AG22:AI22"/>
    <mergeCell ref="P15:R15"/>
    <mergeCell ref="P22:R22"/>
    <mergeCell ref="S22:X22"/>
    <mergeCell ref="K23:AI23"/>
    <mergeCell ref="D15:O15"/>
    <mergeCell ref="D22:O22"/>
    <mergeCell ref="S15:X15"/>
    <mergeCell ref="Y15:AB15"/>
    <mergeCell ref="Y22:AB22"/>
    <mergeCell ref="AC22:AF22"/>
    <mergeCell ref="D23:F23"/>
    <mergeCell ref="G23:H23"/>
    <mergeCell ref="K17:O17"/>
    <mergeCell ref="AN64:AP64"/>
    <mergeCell ref="D65:F65"/>
    <mergeCell ref="G65:H65"/>
    <mergeCell ref="L65:O65"/>
    <mergeCell ref="AA65:AE65"/>
    <mergeCell ref="AF65:AI65"/>
    <mergeCell ref="D64:AI64"/>
    <mergeCell ref="AJ64:AM6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J249"/>
  <sheetViews>
    <sheetView topLeftCell="A181" zoomScaleNormal="100" workbookViewId="0">
      <selection activeCell="C191" sqref="C191:AH191"/>
    </sheetView>
  </sheetViews>
  <sheetFormatPr defaultRowHeight="14.25"/>
  <cols>
    <col min="2" max="2" width="19.625" style="118" bestFit="1" customWidth="1"/>
    <col min="3" max="13" width="2.625" style="118" bestFit="1" customWidth="1"/>
    <col min="14" max="14" width="4.375" style="118" customWidth="1"/>
    <col min="15" max="15" width="3.875" style="118" customWidth="1"/>
    <col min="16" max="16" width="4.25" style="118" bestFit="1" customWidth="1"/>
    <col min="17" max="19" width="2.625" style="118" bestFit="1" customWidth="1"/>
    <col min="20" max="20" width="4.125" style="118" bestFit="1" customWidth="1"/>
    <col min="21" max="22" width="3.75" style="118" bestFit="1" customWidth="1"/>
    <col min="23" max="24" width="2.625" style="118" bestFit="1" customWidth="1"/>
    <col min="25" max="25" width="4" style="118" bestFit="1" customWidth="1"/>
    <col min="26" max="34" width="1.75" style="118" bestFit="1" customWidth="1"/>
    <col min="35" max="35" width="3" bestFit="1" customWidth="1"/>
    <col min="36" max="36" width="48.375" bestFit="1" customWidth="1"/>
    <col min="37" max="37" width="39.375" bestFit="1" customWidth="1"/>
    <col min="38" max="38" width="43.25" bestFit="1" customWidth="1"/>
    <col min="39" max="39" width="8" bestFit="1" customWidth="1"/>
    <col min="40" max="40" width="15.125" bestFit="1" customWidth="1"/>
    <col min="41" max="41" width="14.25" bestFit="1" customWidth="1"/>
    <col min="42" max="42" width="9.875" customWidth="1"/>
    <col min="43" max="43" width="16" customWidth="1"/>
    <col min="46" max="46" width="0.5" customWidth="1"/>
    <col min="47" max="47" width="9" hidden="1" customWidth="1"/>
    <col min="48" max="48" width="4.5" bestFit="1" customWidth="1"/>
    <col min="49" max="49" width="4.25" bestFit="1" customWidth="1"/>
    <col min="50" max="50" width="2" bestFit="1" customWidth="1"/>
    <col min="51" max="52" width="1.875" bestFit="1" customWidth="1"/>
    <col min="53" max="53" width="4.5" bestFit="1" customWidth="1"/>
  </cols>
  <sheetData>
    <row r="1" spans="35:38" ht="15" thickBot="1"/>
    <row r="2" spans="35:38" ht="17.25" thickBot="1">
      <c r="AJ2" s="372" t="s">
        <v>295</v>
      </c>
      <c r="AK2" s="373"/>
      <c r="AL2" s="374"/>
    </row>
    <row r="3" spans="35:38" ht="16.5" thickBot="1">
      <c r="AJ3" s="151" t="s">
        <v>1</v>
      </c>
      <c r="AK3" s="152" t="s">
        <v>363</v>
      </c>
      <c r="AL3" s="153" t="s">
        <v>379</v>
      </c>
    </row>
    <row r="4" spans="35:38" ht="15.75">
      <c r="AI4">
        <v>1</v>
      </c>
      <c r="AJ4" s="154" t="s">
        <v>369</v>
      </c>
      <c r="AK4" s="155" t="str">
        <f>B32</f>
        <v>Cache_Read</v>
      </c>
      <c r="AL4" s="156" t="str">
        <f>CONCATENATE("CMD[12:0]={",V34,", ",W34,", ",Y34," }")</f>
        <v>CMD[12:0]={1'b1, 2'b00, 10'h00 }</v>
      </c>
    </row>
    <row r="5" spans="35:38" ht="15.75">
      <c r="AI5">
        <v>2</v>
      </c>
      <c r="AJ5" s="157" t="s">
        <v>369</v>
      </c>
      <c r="AK5" s="158" t="str">
        <f>B41</f>
        <v>Cache_Write</v>
      </c>
      <c r="AL5" s="159" t="str">
        <f>CONCATENATE("CMD[12:0]={",V43,", ",W43,", ",Y43," }")</f>
        <v>CMD[12:0]={1'b1, 2'b00, 10'h01 }</v>
      </c>
    </row>
    <row r="6" spans="35:38" ht="15.75">
      <c r="AI6">
        <v>3</v>
      </c>
      <c r="AJ6" s="157" t="s">
        <v>369</v>
      </c>
      <c r="AK6" s="158" t="str">
        <f>B50</f>
        <v>Desc_Fetch (Descriptor Fetch dfq[bi_num])</v>
      </c>
      <c r="AL6" s="159" t="str">
        <f>CONCATENATE("CMD[12:0]={",V52,", ",W52,", ",Y52," }")</f>
        <v>CMD[12:0]={1'b1, 2'b00, 10'h02 }</v>
      </c>
    </row>
    <row r="7" spans="35:38" ht="15.75">
      <c r="AI7">
        <v>4</v>
      </c>
      <c r="AJ7" s="157" t="s">
        <v>369</v>
      </c>
      <c r="AK7" s="158" t="str">
        <f>B59</f>
        <v>DescWr_IA0_ID0 (Descriptor Write iaddr=0, idata=0, dwq[bi_num])</v>
      </c>
      <c r="AL7" s="159" t="str">
        <f>CONCATENATE("CMD[12:0]={",V61,", ",W61,", ",Y61," }")</f>
        <v>CMD[12:0]={1'b1, 2'b00, 10'h03 }</v>
      </c>
    </row>
    <row r="8" spans="35:38" ht="15.75">
      <c r="AI8">
        <v>5</v>
      </c>
      <c r="AJ8" s="157" t="s">
        <v>369</v>
      </c>
      <c r="AK8" s="158" t="str">
        <f>B68</f>
        <v>DescWr_IA0_ID1 (Descriptor Write iaddr=0, idata=1, dwq[bi_num])</v>
      </c>
      <c r="AL8" s="159" t="str">
        <f>CONCATENATE("CMD[12:0]={",V70,", ",,W70,", ",Y70," }")</f>
        <v>CMD[12:0]={1'b1, 2'b01, 10'h03 }</v>
      </c>
    </row>
    <row r="9" spans="35:38" ht="15.75">
      <c r="AI9">
        <v>6</v>
      </c>
      <c r="AJ9" s="157" t="s">
        <v>369</v>
      </c>
      <c r="AK9" s="158" t="str">
        <f>B77</f>
        <v>DescWr_IA1_ID0 (Descriptor Write iaddr=1, idata=0, dwq[bi_num])</v>
      </c>
      <c r="AL9" s="159" t="str">
        <f>CONCATENATE("CMD[12:0]={",V79,", ",W79,", ",Y79," }")</f>
        <v>CMD[12:0]={1'b1, 2'b10, 10'h03 }</v>
      </c>
    </row>
    <row r="10" spans="35:38" ht="15.75">
      <c r="AI10">
        <v>7</v>
      </c>
      <c r="AJ10" s="157" t="s">
        <v>369</v>
      </c>
      <c r="AK10" s="158" t="str">
        <f>B86</f>
        <v>DescWr_IA1_ID1 (Descriptor Write iaddr=1, idata=1, dwq[bi_num])</v>
      </c>
      <c r="AL10" s="159" t="str">
        <f>CONCATENATE("CMD[12:0]={",V88,", ",W88,", ",Y88," }")</f>
        <v>CMD[12:0]={1'b1, 2'b11, 10'h03 }</v>
      </c>
    </row>
    <row r="11" spans="35:38" ht="15.75">
      <c r="AI11">
        <v>8</v>
      </c>
      <c r="AJ11" s="157" t="s">
        <v>369</v>
      </c>
      <c r="AK11" s="158" t="str">
        <f>B95</f>
        <v>EventQ_ID0 (Event Q DMA idata=0, dwq[bi_num])</v>
      </c>
      <c r="AL11" s="159" t="str">
        <f>CONCATENATE("CMD[12:0]={",V97,", ",W97,", ",Y97," }")</f>
        <v>CMD[12:0]={1'b1, 2'b00, 10'h04 }</v>
      </c>
    </row>
    <row r="12" spans="35:38" ht="15.75">
      <c r="AI12">
        <v>9</v>
      </c>
      <c r="AJ12" s="157" t="s">
        <v>369</v>
      </c>
      <c r="AK12" s="158" t="str">
        <f>B104</f>
        <v>EventQ_ID1 (Event Q DMA idata=1, dwq[bi_num])</v>
      </c>
      <c r="AL12" s="159" t="str">
        <f>CONCATENATE("CMD[12:0]={",V106,", ",W106,", ",Y106," }")</f>
        <v>CMD[12:0]={1'b1, 2'b01, 10'h04 }</v>
      </c>
    </row>
    <row r="13" spans="35:38" ht="15.75">
      <c r="AI13">
        <v>10</v>
      </c>
      <c r="AJ13" s="244" t="s">
        <v>492</v>
      </c>
      <c r="AK13" s="245" t="str">
        <f>B115</f>
        <v>CSR_Read</v>
      </c>
      <c r="AL13" s="246" t="str">
        <f>CONCATENATE("CMD[12:0]={",V117,", ",,W117,", ",Y117," }")</f>
        <v>CMD[12:0]={1'b1, 2'b00, 10'h10 }</v>
      </c>
    </row>
    <row r="14" spans="35:38" ht="15.75">
      <c r="AI14">
        <v>11</v>
      </c>
      <c r="AJ14" s="244" t="s">
        <v>492</v>
      </c>
      <c r="AK14" s="245" t="str">
        <f>B124</f>
        <v>CSR_Write</v>
      </c>
      <c r="AL14" s="246" t="str">
        <f>CONCATENATE("CMD[12:0]={",V126,", ",W126,", ",Y126," }")</f>
        <v>CMD[12:0]={1'b1, 2'b00, 10'h11 }</v>
      </c>
    </row>
    <row r="15" spans="35:38" ht="15.75">
      <c r="AI15">
        <v>12</v>
      </c>
      <c r="AJ15" s="160" t="s">
        <v>370</v>
      </c>
      <c r="AK15" s="161" t="str">
        <f>B136</f>
        <v>herh_cmd (HERH Command)</v>
      </c>
      <c r="AL15" s="162" t="str">
        <f>CONCATENATE("CMD[12:0]={",V138,", ",W138,", ",Y138," }")</f>
        <v>CMD[12:0]={1'b1, 2'b00, 10'h20 }</v>
      </c>
    </row>
    <row r="16" spans="35:38" ht="15.75">
      <c r="AI16">
        <v>13</v>
      </c>
      <c r="AJ16" s="160" t="s">
        <v>370</v>
      </c>
      <c r="AK16" s="161" t="str">
        <f>B145</f>
        <v>th_hsch_cmd (TH (HSCH) Command)</v>
      </c>
      <c r="AL16" s="162" t="str">
        <f>CONCATENATE("CMD[12:0]={",V147,", ",W147,", ",Y147," }")</f>
        <v>CMD[12:0]={1'b1, 2'b00, 10'h21 }</v>
      </c>
    </row>
    <row r="17" spans="2:62" ht="15.75">
      <c r="AI17">
        <v>14</v>
      </c>
      <c r="AJ17" s="160" t="s">
        <v>370</v>
      </c>
      <c r="AK17" s="161" t="str">
        <f>B154</f>
        <v>rh_cmd (RH Command)</v>
      </c>
      <c r="AL17" s="162" t="str">
        <f>CONCATENATE("CMD[12:0]={",V156,", ",W156,", ",Y156," }")</f>
        <v>CMD[12:0]={1'b0, 2'b00, 10'h22 }</v>
      </c>
    </row>
    <row r="18" spans="2:62" ht="15.75">
      <c r="AI18">
        <v>15</v>
      </c>
      <c r="AJ18" s="160" t="s">
        <v>370</v>
      </c>
      <c r="AK18" s="161" t="str">
        <f>B164</f>
        <v>halm_cmd (HALM Command)</v>
      </c>
      <c r="AL18" s="162" t="str">
        <f>CONCATENATE("CMD[12:0]={",V166,", ",W166,", ",Y166," }")</f>
        <v>CMD[12:0]={1'b1, 2'b00, 10'h23 }</v>
      </c>
    </row>
    <row r="19" spans="2:62" ht="15.75">
      <c r="AI19">
        <v>16</v>
      </c>
      <c r="AJ19" s="160" t="s">
        <v>370</v>
      </c>
      <c r="AK19" s="161" t="str">
        <f>B173</f>
        <v>halm_hsch_cmd (HALM HSCH Command)</v>
      </c>
      <c r="AL19" s="162" t="str">
        <f>CONCATENATE("CMD[12:0]={",V175,", ",W175,", ",Y175," }")</f>
        <v>CMD[12:0]={1'b1, 2'b00, 10'h24 }</v>
      </c>
    </row>
    <row r="20" spans="2:62" ht="15.75">
      <c r="AI20">
        <v>17</v>
      </c>
      <c r="AJ20" s="160" t="s">
        <v>370</v>
      </c>
      <c r="AK20" s="161" t="str">
        <f>B182</f>
        <v>sw_pep_list_cmd (Switch PEP List Command)</v>
      </c>
      <c r="AL20" s="162" t="str">
        <f>CONCATENATE("CMD[12:0]={",V184,", ",W184,", ",Y184," }")</f>
        <v>CMD[12:0]={1'b1, 2'b00, 10'h25 }</v>
      </c>
    </row>
    <row r="21" spans="2:62" ht="15.75">
      <c r="AI21">
        <v>18</v>
      </c>
      <c r="AJ21" s="160" t="s">
        <v>370</v>
      </c>
      <c r="AK21" s="161" t="str">
        <f>B192</f>
        <v>update_periodic_int_cmd (Update Periodic Interval)</v>
      </c>
      <c r="AL21" s="162" t="str">
        <f>CONCATENATE("CMD[12:0]={",V194,", ",W194,", ",Y194," }")</f>
        <v>CMD[12:0]={1'b1, 2'b00, 10'h26 }</v>
      </c>
    </row>
    <row r="22" spans="2:62" ht="15.75">
      <c r="AI22">
        <v>19</v>
      </c>
      <c r="AJ22" s="163" t="s">
        <v>371</v>
      </c>
      <c r="AK22" s="164" t="str">
        <f>B205</f>
        <v>update_slot_par_cmd (Update Slot parameters)</v>
      </c>
      <c r="AL22" s="165" t="str">
        <f>CONCATENATE("CMD[12:0]={",V207,", ",,W207,", ",Y207," }")</f>
        <v>CMD[12:0]={1'b0, 2'b00, 10'h30 }</v>
      </c>
    </row>
    <row r="23" spans="2:62" ht="16.5" thickBot="1">
      <c r="AI23">
        <v>20</v>
      </c>
      <c r="AJ23" s="166" t="s">
        <v>371</v>
      </c>
      <c r="AK23" s="167" t="str">
        <f>B211</f>
        <v>start_addr_dev_timer_cmd (Start Address Device Timer)</v>
      </c>
      <c r="AL23" s="168" t="str">
        <f>CONCATENATE("CMD[12:0]={",V213,", ",W213,", ",Y213," }")</f>
        <v>CMD[12:0]={1'b0, 2'b00, 10'h31 }</v>
      </c>
    </row>
    <row r="24" spans="2:62">
      <c r="B24" s="423"/>
      <c r="C24" s="423"/>
      <c r="D24" s="423"/>
      <c r="E24" s="423"/>
      <c r="F24" s="423"/>
      <c r="G24" s="423"/>
      <c r="H24" s="423"/>
      <c r="I24" s="423"/>
      <c r="J24" s="423"/>
      <c r="K24" s="423"/>
      <c r="L24" s="423"/>
      <c r="M24" s="386"/>
      <c r="N24" s="386"/>
      <c r="O24" s="386"/>
      <c r="P24" s="386"/>
      <c r="Q24" s="386"/>
      <c r="R24" s="386"/>
      <c r="S24" s="386"/>
      <c r="T24" s="386"/>
      <c r="U24" s="386"/>
      <c r="V24" s="386"/>
    </row>
    <row r="25" spans="2:62">
      <c r="B25" s="423"/>
      <c r="C25" s="423"/>
      <c r="D25" s="423"/>
      <c r="E25" s="423"/>
      <c r="F25" s="423"/>
      <c r="G25" s="423"/>
      <c r="H25" s="423"/>
      <c r="I25" s="423"/>
      <c r="J25" s="423"/>
      <c r="K25" s="423"/>
      <c r="L25" s="423"/>
      <c r="M25" s="386"/>
      <c r="N25" s="386"/>
      <c r="O25" s="386"/>
      <c r="P25" s="386"/>
      <c r="Q25" s="386"/>
      <c r="R25" s="386"/>
      <c r="S25" s="386"/>
      <c r="T25" s="386"/>
      <c r="U25" s="386"/>
      <c r="V25" s="386"/>
    </row>
    <row r="26" spans="2:62">
      <c r="B26" s="423"/>
      <c r="C26" s="423"/>
      <c r="D26" s="423"/>
      <c r="E26" s="423"/>
      <c r="F26" s="423"/>
      <c r="G26" s="423"/>
      <c r="H26" s="423"/>
      <c r="I26" s="423"/>
      <c r="J26" s="423"/>
      <c r="K26" s="423"/>
      <c r="L26" s="423"/>
      <c r="M26" s="134" t="s">
        <v>491</v>
      </c>
    </row>
    <row r="27" spans="2:62">
      <c r="B27" s="119"/>
    </row>
    <row r="28" spans="2:62" ht="57.75" customHeight="1">
      <c r="O28" s="385" t="s">
        <v>541</v>
      </c>
      <c r="P28" s="386"/>
      <c r="Q28" s="386"/>
      <c r="R28" s="386"/>
      <c r="S28" s="386"/>
      <c r="T28" s="386"/>
      <c r="U28" s="386"/>
      <c r="V28" s="386"/>
      <c r="W28" s="386"/>
      <c r="X28" s="386"/>
      <c r="Y28" s="386"/>
      <c r="Z28" s="386"/>
      <c r="AA28" s="386"/>
      <c r="AB28" s="386"/>
      <c r="AC28" s="386"/>
      <c r="AD28" s="386"/>
      <c r="AE28" s="386"/>
      <c r="AF28" s="386"/>
      <c r="AG28" s="386"/>
    </row>
    <row r="30" spans="2:62" ht="15" thickBot="1">
      <c r="B30" s="120"/>
    </row>
    <row r="31" spans="2:62" ht="17.25" thickBot="1">
      <c r="B31" s="387" t="s">
        <v>298</v>
      </c>
      <c r="C31" s="388"/>
      <c r="D31" s="388"/>
      <c r="E31" s="388"/>
      <c r="F31" s="388"/>
      <c r="G31" s="388"/>
      <c r="H31" s="388"/>
      <c r="I31" s="388"/>
      <c r="J31" s="388"/>
      <c r="K31" s="388"/>
      <c r="L31" s="388"/>
      <c r="M31" s="388"/>
      <c r="N31" s="388"/>
      <c r="O31" s="388"/>
      <c r="P31" s="388"/>
      <c r="Q31" s="388"/>
      <c r="R31" s="388"/>
      <c r="S31" s="388"/>
      <c r="T31" s="388"/>
      <c r="U31" s="388"/>
      <c r="V31" s="388"/>
      <c r="W31" s="388"/>
      <c r="X31" s="388"/>
      <c r="Y31" s="388"/>
      <c r="Z31" s="388"/>
      <c r="AA31" s="388"/>
      <c r="AB31" s="388"/>
      <c r="AC31" s="388"/>
      <c r="AD31" s="388"/>
      <c r="AE31" s="388"/>
      <c r="AF31" s="388"/>
      <c r="AG31" s="388"/>
      <c r="AH31" s="389"/>
    </row>
    <row r="32" spans="2:62" ht="17.25" thickBot="1">
      <c r="B32" s="420" t="s">
        <v>804</v>
      </c>
      <c r="C32" s="421"/>
      <c r="D32" s="421"/>
      <c r="E32" s="421"/>
      <c r="F32" s="421"/>
      <c r="G32" s="421"/>
      <c r="H32" s="421"/>
      <c r="I32" s="421"/>
      <c r="J32" s="421"/>
      <c r="K32" s="421"/>
      <c r="L32" s="421"/>
      <c r="M32" s="421"/>
      <c r="N32" s="421"/>
      <c r="O32" s="421"/>
      <c r="P32" s="421"/>
      <c r="Q32" s="421"/>
      <c r="R32" s="421"/>
      <c r="S32" s="421"/>
      <c r="T32" s="421"/>
      <c r="U32" s="421"/>
      <c r="V32" s="421"/>
      <c r="W32" s="421"/>
      <c r="X32" s="421"/>
      <c r="Y32" s="421"/>
      <c r="Z32" s="421"/>
      <c r="AA32" s="421"/>
      <c r="AB32" s="421"/>
      <c r="AC32" s="421"/>
      <c r="AD32" s="421"/>
      <c r="AE32" s="421"/>
      <c r="AF32" s="421"/>
      <c r="AG32" s="421"/>
      <c r="AH32" s="422"/>
      <c r="AM32" s="379" t="s">
        <v>590</v>
      </c>
      <c r="AN32" s="379"/>
      <c r="AO32" s="379"/>
      <c r="AP32" s="379"/>
      <c r="AQ32" s="58">
        <v>1</v>
      </c>
      <c r="AR32" s="367" t="s">
        <v>3</v>
      </c>
      <c r="AS32" s="368"/>
      <c r="AT32" s="368"/>
      <c r="AU32" s="369"/>
      <c r="AV32" s="59" t="s">
        <v>99</v>
      </c>
      <c r="AW32" s="227" t="s">
        <v>96</v>
      </c>
      <c r="AX32" s="228" t="s">
        <v>95</v>
      </c>
      <c r="AY32" s="60">
        <v>1</v>
      </c>
      <c r="AZ32" s="60">
        <v>1</v>
      </c>
      <c r="BA32" s="61" t="s">
        <v>92</v>
      </c>
      <c r="BB32" s="356" t="s">
        <v>297</v>
      </c>
      <c r="BC32" s="357"/>
      <c r="BD32" s="357"/>
      <c r="BE32" s="357"/>
      <c r="BF32" s="358"/>
      <c r="BG32" s="359" t="s">
        <v>8</v>
      </c>
      <c r="BH32" s="359"/>
      <c r="BI32" s="359"/>
      <c r="BJ32" s="359"/>
    </row>
    <row r="33" spans="2:34" ht="16.5">
      <c r="B33" s="121" t="s">
        <v>309</v>
      </c>
      <c r="C33" s="135">
        <v>31</v>
      </c>
      <c r="D33" s="135">
        <v>30</v>
      </c>
      <c r="E33" s="135">
        <v>29</v>
      </c>
      <c r="F33" s="135">
        <v>28</v>
      </c>
      <c r="G33" s="135">
        <v>27</v>
      </c>
      <c r="H33" s="135">
        <v>26</v>
      </c>
      <c r="I33" s="135">
        <v>25</v>
      </c>
      <c r="J33" s="135">
        <v>24</v>
      </c>
      <c r="K33" s="135">
        <v>23</v>
      </c>
      <c r="L33" s="135">
        <v>22</v>
      </c>
      <c r="M33" s="135">
        <v>21</v>
      </c>
      <c r="N33" s="135">
        <v>20</v>
      </c>
      <c r="O33" s="135">
        <v>19</v>
      </c>
      <c r="P33" s="135">
        <v>18</v>
      </c>
      <c r="Q33" s="135">
        <v>17</v>
      </c>
      <c r="R33" s="135">
        <v>16</v>
      </c>
      <c r="S33" s="135">
        <v>15</v>
      </c>
      <c r="T33" s="135">
        <v>14</v>
      </c>
      <c r="U33" s="135">
        <v>13</v>
      </c>
      <c r="V33" s="135">
        <v>12</v>
      </c>
      <c r="W33" s="135">
        <v>11</v>
      </c>
      <c r="X33" s="135">
        <v>10</v>
      </c>
      <c r="Y33" s="135">
        <v>9</v>
      </c>
      <c r="Z33" s="135">
        <v>8</v>
      </c>
      <c r="AA33" s="135">
        <v>7</v>
      </c>
      <c r="AB33" s="135">
        <v>6</v>
      </c>
      <c r="AC33" s="135">
        <v>5</v>
      </c>
      <c r="AD33" s="135">
        <v>4</v>
      </c>
      <c r="AE33" s="135">
        <v>3</v>
      </c>
      <c r="AF33" s="135">
        <v>2</v>
      </c>
      <c r="AG33" s="135">
        <v>1</v>
      </c>
      <c r="AH33" s="136">
        <v>0</v>
      </c>
    </row>
    <row r="34" spans="2:34" ht="16.5">
      <c r="B34" s="122" t="s">
        <v>546</v>
      </c>
      <c r="C34" s="336" t="s">
        <v>29</v>
      </c>
      <c r="D34" s="336"/>
      <c r="E34" s="336"/>
      <c r="F34" s="336"/>
      <c r="G34" s="336"/>
      <c r="H34" s="336"/>
      <c r="I34" s="336"/>
      <c r="J34" s="336"/>
      <c r="K34" s="352" t="s">
        <v>105</v>
      </c>
      <c r="L34" s="352"/>
      <c r="M34" s="352"/>
      <c r="N34" s="335" t="s">
        <v>22</v>
      </c>
      <c r="O34" s="336"/>
      <c r="P34" s="130" t="s">
        <v>19</v>
      </c>
      <c r="Q34" s="336" t="s">
        <v>296</v>
      </c>
      <c r="R34" s="336"/>
      <c r="S34" s="336"/>
      <c r="T34" s="336"/>
      <c r="U34" s="336"/>
      <c r="V34" s="130" t="s">
        <v>377</v>
      </c>
      <c r="W34" s="412" t="s">
        <v>301</v>
      </c>
      <c r="X34" s="412"/>
      <c r="Y34" s="335" t="s">
        <v>372</v>
      </c>
      <c r="Z34" s="336"/>
      <c r="AA34" s="336"/>
      <c r="AB34" s="336"/>
      <c r="AC34" s="336"/>
      <c r="AD34" s="336"/>
      <c r="AE34" s="336"/>
      <c r="AF34" s="336"/>
      <c r="AG34" s="336"/>
      <c r="AH34" s="350"/>
    </row>
    <row r="35" spans="2:34" ht="16.5">
      <c r="B35" s="122" t="s">
        <v>547</v>
      </c>
      <c r="C35" s="336" t="s">
        <v>311</v>
      </c>
      <c r="D35" s="336"/>
      <c r="E35" s="336"/>
      <c r="F35" s="336"/>
      <c r="G35" s="336"/>
      <c r="H35" s="336"/>
      <c r="I35" s="336"/>
      <c r="J35" s="336"/>
      <c r="K35" s="336"/>
      <c r="L35" s="336"/>
      <c r="M35" s="336"/>
      <c r="N35" s="336"/>
      <c r="O35" s="336"/>
      <c r="P35" s="336"/>
      <c r="Q35" s="336"/>
      <c r="R35" s="362" t="s">
        <v>308</v>
      </c>
      <c r="S35" s="362"/>
      <c r="T35" s="362"/>
      <c r="U35" s="362"/>
      <c r="V35" s="362"/>
      <c r="W35" s="362"/>
      <c r="X35" s="362"/>
      <c r="Y35" s="362"/>
      <c r="Z35" s="362"/>
      <c r="AA35" s="362"/>
      <c r="AB35" s="362"/>
      <c r="AC35" s="362"/>
      <c r="AD35" s="362"/>
      <c r="AE35" s="362"/>
      <c r="AF35" s="362"/>
      <c r="AG35" s="362"/>
      <c r="AH35" s="449"/>
    </row>
    <row r="36" spans="2:34" ht="17.25" thickBot="1">
      <c r="B36" s="123" t="s">
        <v>548</v>
      </c>
      <c r="C36" s="353" t="s">
        <v>386</v>
      </c>
      <c r="D36" s="354"/>
      <c r="E36" s="354"/>
      <c r="F36" s="354"/>
      <c r="G36" s="354"/>
      <c r="H36" s="354"/>
      <c r="I36" s="354"/>
      <c r="J36" s="354"/>
      <c r="K36" s="354"/>
      <c r="L36" s="354"/>
      <c r="M36" s="354"/>
      <c r="N36" s="354"/>
      <c r="O36" s="354"/>
      <c r="P36" s="354"/>
      <c r="Q36" s="354"/>
      <c r="R36" s="354"/>
      <c r="S36" s="354"/>
      <c r="T36" s="354"/>
      <c r="U36" s="354"/>
      <c r="V36" s="354"/>
      <c r="W36" s="354"/>
      <c r="X36" s="354"/>
      <c r="Y36" s="354"/>
      <c r="Z36" s="354"/>
      <c r="AA36" s="354"/>
      <c r="AB36" s="354"/>
      <c r="AC36" s="354"/>
      <c r="AD36" s="354"/>
      <c r="AE36" s="354"/>
      <c r="AF36" s="354"/>
      <c r="AG36" s="354"/>
      <c r="AH36" s="355"/>
    </row>
    <row r="37" spans="2:34" ht="17.25" thickTop="1">
      <c r="B37" s="124" t="s">
        <v>310</v>
      </c>
      <c r="C37" s="137">
        <v>31</v>
      </c>
      <c r="D37" s="137">
        <v>30</v>
      </c>
      <c r="E37" s="137">
        <v>29</v>
      </c>
      <c r="F37" s="137">
        <v>28</v>
      </c>
      <c r="G37" s="137">
        <v>27</v>
      </c>
      <c r="H37" s="137">
        <v>26</v>
      </c>
      <c r="I37" s="137">
        <v>25</v>
      </c>
      <c r="J37" s="137">
        <v>24</v>
      </c>
      <c r="K37" s="137">
        <v>23</v>
      </c>
      <c r="L37" s="137">
        <v>22</v>
      </c>
      <c r="M37" s="137">
        <v>21</v>
      </c>
      <c r="N37" s="137">
        <v>20</v>
      </c>
      <c r="O37" s="137">
        <v>19</v>
      </c>
      <c r="P37" s="137">
        <v>18</v>
      </c>
      <c r="Q37" s="137">
        <v>17</v>
      </c>
      <c r="R37" s="137">
        <v>16</v>
      </c>
      <c r="S37" s="137">
        <v>15</v>
      </c>
      <c r="T37" s="137">
        <v>14</v>
      </c>
      <c r="U37" s="137">
        <v>13</v>
      </c>
      <c r="V37" s="137">
        <v>12</v>
      </c>
      <c r="W37" s="137">
        <v>11</v>
      </c>
      <c r="X37" s="137">
        <v>10</v>
      </c>
      <c r="Y37" s="137">
        <v>9</v>
      </c>
      <c r="Z37" s="137">
        <v>8</v>
      </c>
      <c r="AA37" s="137">
        <v>7</v>
      </c>
      <c r="AB37" s="137">
        <v>6</v>
      </c>
      <c r="AC37" s="137">
        <v>5</v>
      </c>
      <c r="AD37" s="137">
        <v>4</v>
      </c>
      <c r="AE37" s="137">
        <v>3</v>
      </c>
      <c r="AF37" s="137">
        <v>2</v>
      </c>
      <c r="AG37" s="137">
        <v>1</v>
      </c>
      <c r="AH37" s="138">
        <v>0</v>
      </c>
    </row>
    <row r="38" spans="2:34" ht="16.5">
      <c r="B38" s="125" t="s">
        <v>549</v>
      </c>
      <c r="C38" s="340" t="str">
        <f>C34</f>
        <v>Reserved</v>
      </c>
      <c r="D38" s="341"/>
      <c r="E38" s="341"/>
      <c r="F38" s="341"/>
      <c r="G38" s="341"/>
      <c r="H38" s="341"/>
      <c r="I38" s="341"/>
      <c r="J38" s="342"/>
      <c r="K38" s="352" t="str">
        <f>K34</f>
        <v>CmdSeqNum</v>
      </c>
      <c r="L38" s="352"/>
      <c r="M38" s="352"/>
      <c r="N38" s="335" t="str">
        <f>N34</f>
        <v>LBC_NUM</v>
      </c>
      <c r="O38" s="336"/>
      <c r="P38" s="131" t="str">
        <f>P34</f>
        <v>Lock</v>
      </c>
      <c r="Q38" s="337" t="str">
        <f>Q34</f>
        <v>ACCESS_SIZ_DW</v>
      </c>
      <c r="R38" s="338"/>
      <c r="S38" s="338"/>
      <c r="T38" s="338"/>
      <c r="U38" s="339"/>
      <c r="V38" s="130" t="str">
        <f>V34</f>
        <v>1'b1</v>
      </c>
      <c r="W38" s="343" t="str">
        <f>W34</f>
        <v>2'b00</v>
      </c>
      <c r="X38" s="344"/>
      <c r="Y38" s="335" t="str">
        <f>Y34</f>
        <v>10'h00</v>
      </c>
      <c r="Z38" s="336"/>
      <c r="AA38" s="336"/>
      <c r="AB38" s="336"/>
      <c r="AC38" s="336"/>
      <c r="AD38" s="336"/>
      <c r="AE38" s="336"/>
      <c r="AF38" s="336"/>
      <c r="AG38" s="336"/>
      <c r="AH38" s="350"/>
    </row>
    <row r="39" spans="2:34" ht="16.5">
      <c r="B39" s="125" t="s">
        <v>550</v>
      </c>
      <c r="C39" s="336" t="s">
        <v>29</v>
      </c>
      <c r="D39" s="336"/>
      <c r="E39" s="336"/>
      <c r="F39" s="336"/>
      <c r="G39" s="336"/>
      <c r="H39" s="336"/>
      <c r="I39" s="336"/>
      <c r="J39" s="336"/>
      <c r="K39" s="336"/>
      <c r="L39" s="336"/>
      <c r="M39" s="336"/>
      <c r="N39" s="336"/>
      <c r="O39" s="336"/>
      <c r="P39" s="336"/>
      <c r="Q39" s="336"/>
      <c r="R39" s="336"/>
      <c r="S39" s="336"/>
      <c r="T39" s="336"/>
      <c r="U39" s="336"/>
      <c r="V39" s="336"/>
      <c r="W39" s="336"/>
      <c r="X39" s="336"/>
      <c r="Y39" s="336"/>
      <c r="Z39" s="336"/>
      <c r="AA39" s="336"/>
      <c r="AB39" s="336"/>
      <c r="AC39" s="336"/>
      <c r="AD39" s="336"/>
      <c r="AE39" s="336"/>
      <c r="AF39" s="336"/>
      <c r="AG39" s="336"/>
      <c r="AH39" s="350"/>
    </row>
    <row r="40" spans="2:34" ht="17.25" thickBot="1">
      <c r="B40" s="126" t="s">
        <v>551</v>
      </c>
      <c r="C40" s="433" t="s">
        <v>818</v>
      </c>
      <c r="D40" s="433"/>
      <c r="E40" s="433"/>
      <c r="F40" s="433"/>
      <c r="G40" s="433"/>
      <c r="H40" s="433"/>
      <c r="I40" s="433"/>
      <c r="J40" s="433"/>
      <c r="K40" s="433"/>
      <c r="L40" s="433"/>
      <c r="M40" s="433"/>
      <c r="N40" s="433"/>
      <c r="O40" s="433"/>
      <c r="P40" s="433"/>
      <c r="Q40" s="433"/>
      <c r="R40" s="433"/>
      <c r="S40" s="433"/>
      <c r="T40" s="433"/>
      <c r="U40" s="433"/>
      <c r="V40" s="433"/>
      <c r="W40" s="433"/>
      <c r="X40" s="433"/>
      <c r="Y40" s="433"/>
      <c r="Z40" s="433"/>
      <c r="AA40" s="433"/>
      <c r="AB40" s="433"/>
      <c r="AC40" s="433"/>
      <c r="AD40" s="433"/>
      <c r="AE40" s="433"/>
      <c r="AF40" s="433"/>
      <c r="AG40" s="433"/>
      <c r="AH40" s="434"/>
    </row>
    <row r="41" spans="2:34" ht="17.25" thickBot="1">
      <c r="B41" s="409" t="s">
        <v>803</v>
      </c>
      <c r="C41" s="410"/>
      <c r="D41" s="410"/>
      <c r="E41" s="410"/>
      <c r="F41" s="410"/>
      <c r="G41" s="410"/>
      <c r="H41" s="410"/>
      <c r="I41" s="410"/>
      <c r="J41" s="410"/>
      <c r="K41" s="410"/>
      <c r="L41" s="410"/>
      <c r="M41" s="410"/>
      <c r="N41" s="410"/>
      <c r="O41" s="410"/>
      <c r="P41" s="410"/>
      <c r="Q41" s="410"/>
      <c r="R41" s="410"/>
      <c r="S41" s="410"/>
      <c r="T41" s="410"/>
      <c r="U41" s="410"/>
      <c r="V41" s="410"/>
      <c r="W41" s="410"/>
      <c r="X41" s="410"/>
      <c r="Y41" s="410"/>
      <c r="Z41" s="410"/>
      <c r="AA41" s="410"/>
      <c r="AB41" s="410"/>
      <c r="AC41" s="410"/>
      <c r="AD41" s="410"/>
      <c r="AE41" s="410"/>
      <c r="AF41" s="410"/>
      <c r="AG41" s="410"/>
      <c r="AH41" s="411"/>
    </row>
    <row r="42" spans="2:34" ht="16.5">
      <c r="B42" s="121" t="s">
        <v>309</v>
      </c>
      <c r="C42" s="135">
        <v>31</v>
      </c>
      <c r="D42" s="135">
        <v>30</v>
      </c>
      <c r="E42" s="135">
        <v>29</v>
      </c>
      <c r="F42" s="135">
        <v>28</v>
      </c>
      <c r="G42" s="135">
        <v>27</v>
      </c>
      <c r="H42" s="135">
        <v>26</v>
      </c>
      <c r="I42" s="135">
        <v>25</v>
      </c>
      <c r="J42" s="135">
        <v>24</v>
      </c>
      <c r="K42" s="135">
        <v>23</v>
      </c>
      <c r="L42" s="135">
        <v>22</v>
      </c>
      <c r="M42" s="135">
        <v>21</v>
      </c>
      <c r="N42" s="135">
        <v>20</v>
      </c>
      <c r="O42" s="135">
        <v>19</v>
      </c>
      <c r="P42" s="135">
        <v>18</v>
      </c>
      <c r="Q42" s="135">
        <v>17</v>
      </c>
      <c r="R42" s="135">
        <v>16</v>
      </c>
      <c r="S42" s="135">
        <v>15</v>
      </c>
      <c r="T42" s="135">
        <v>14</v>
      </c>
      <c r="U42" s="135">
        <v>13</v>
      </c>
      <c r="V42" s="135">
        <v>12</v>
      </c>
      <c r="W42" s="135">
        <v>11</v>
      </c>
      <c r="X42" s="135">
        <v>10</v>
      </c>
      <c r="Y42" s="135">
        <v>9</v>
      </c>
      <c r="Z42" s="135">
        <v>8</v>
      </c>
      <c r="AA42" s="135">
        <v>7</v>
      </c>
      <c r="AB42" s="135">
        <v>6</v>
      </c>
      <c r="AC42" s="135">
        <v>5</v>
      </c>
      <c r="AD42" s="135">
        <v>4</v>
      </c>
      <c r="AE42" s="135">
        <v>3</v>
      </c>
      <c r="AF42" s="135">
        <v>2</v>
      </c>
      <c r="AG42" s="135">
        <v>1</v>
      </c>
      <c r="AH42" s="136">
        <v>0</v>
      </c>
    </row>
    <row r="43" spans="2:34" ht="16.5">
      <c r="B43" s="122" t="s">
        <v>546</v>
      </c>
      <c r="C43" s="340" t="s">
        <v>29</v>
      </c>
      <c r="D43" s="341"/>
      <c r="E43" s="341"/>
      <c r="F43" s="341"/>
      <c r="G43" s="341"/>
      <c r="H43" s="341"/>
      <c r="I43" s="341"/>
      <c r="J43" s="342"/>
      <c r="K43" s="352" t="s">
        <v>105</v>
      </c>
      <c r="L43" s="352"/>
      <c r="M43" s="352"/>
      <c r="N43" s="335" t="s">
        <v>22</v>
      </c>
      <c r="O43" s="336"/>
      <c r="P43" s="130" t="s">
        <v>19</v>
      </c>
      <c r="Q43" s="336" t="s">
        <v>296</v>
      </c>
      <c r="R43" s="336"/>
      <c r="S43" s="336"/>
      <c r="T43" s="336"/>
      <c r="U43" s="336"/>
      <c r="V43" s="130" t="s">
        <v>377</v>
      </c>
      <c r="W43" s="412" t="s">
        <v>301</v>
      </c>
      <c r="X43" s="412"/>
      <c r="Y43" s="335" t="s">
        <v>373</v>
      </c>
      <c r="Z43" s="336"/>
      <c r="AA43" s="336"/>
      <c r="AB43" s="336"/>
      <c r="AC43" s="336"/>
      <c r="AD43" s="336"/>
      <c r="AE43" s="336"/>
      <c r="AF43" s="336"/>
      <c r="AG43" s="336"/>
      <c r="AH43" s="350"/>
    </row>
    <row r="44" spans="2:34" ht="16.5">
      <c r="B44" s="122" t="s">
        <v>547</v>
      </c>
      <c r="C44" s="336" t="s">
        <v>311</v>
      </c>
      <c r="D44" s="336"/>
      <c r="E44" s="336"/>
      <c r="F44" s="336"/>
      <c r="G44" s="336"/>
      <c r="H44" s="336"/>
      <c r="I44" s="336"/>
      <c r="J44" s="336"/>
      <c r="K44" s="336"/>
      <c r="L44" s="336"/>
      <c r="M44" s="336"/>
      <c r="N44" s="336"/>
      <c r="O44" s="336"/>
      <c r="P44" s="336"/>
      <c r="Q44" s="336"/>
      <c r="R44" s="435" t="s">
        <v>308</v>
      </c>
      <c r="S44" s="436"/>
      <c r="T44" s="436"/>
      <c r="U44" s="436"/>
      <c r="V44" s="436"/>
      <c r="W44" s="436"/>
      <c r="X44" s="436"/>
      <c r="Y44" s="436"/>
      <c r="Z44" s="436"/>
      <c r="AA44" s="436"/>
      <c r="AB44" s="436"/>
      <c r="AC44" s="436"/>
      <c r="AD44" s="436"/>
      <c r="AE44" s="436"/>
      <c r="AF44" s="436"/>
      <c r="AG44" s="436"/>
      <c r="AH44" s="437"/>
    </row>
    <row r="45" spans="2:34" ht="17.25" thickBot="1">
      <c r="B45" s="123" t="s">
        <v>548</v>
      </c>
      <c r="C45" s="365" t="s">
        <v>819</v>
      </c>
      <c r="D45" s="365"/>
      <c r="E45" s="365"/>
      <c r="F45" s="365"/>
      <c r="G45" s="365"/>
      <c r="H45" s="365"/>
      <c r="I45" s="365"/>
      <c r="J45" s="365"/>
      <c r="K45" s="365"/>
      <c r="L45" s="365"/>
      <c r="M45" s="365"/>
      <c r="N45" s="365"/>
      <c r="O45" s="365"/>
      <c r="P45" s="365"/>
      <c r="Q45" s="365"/>
      <c r="R45" s="365"/>
      <c r="S45" s="365"/>
      <c r="T45" s="365"/>
      <c r="U45" s="365"/>
      <c r="V45" s="365"/>
      <c r="W45" s="365"/>
      <c r="X45" s="365"/>
      <c r="Y45" s="365"/>
      <c r="Z45" s="365"/>
      <c r="AA45" s="365"/>
      <c r="AB45" s="365"/>
      <c r="AC45" s="365"/>
      <c r="AD45" s="365"/>
      <c r="AE45" s="365"/>
      <c r="AF45" s="365"/>
      <c r="AG45" s="365"/>
      <c r="AH45" s="366"/>
    </row>
    <row r="46" spans="2:34" ht="17.25" thickTop="1">
      <c r="B46" s="124" t="s">
        <v>310</v>
      </c>
      <c r="C46" s="137">
        <v>31</v>
      </c>
      <c r="D46" s="137">
        <v>30</v>
      </c>
      <c r="E46" s="137">
        <v>29</v>
      </c>
      <c r="F46" s="137">
        <v>28</v>
      </c>
      <c r="G46" s="137">
        <v>27</v>
      </c>
      <c r="H46" s="137">
        <v>26</v>
      </c>
      <c r="I46" s="137">
        <v>25</v>
      </c>
      <c r="J46" s="137">
        <v>24</v>
      </c>
      <c r="K46" s="137">
        <v>23</v>
      </c>
      <c r="L46" s="137">
        <v>22</v>
      </c>
      <c r="M46" s="137">
        <v>21</v>
      </c>
      <c r="N46" s="137">
        <v>20</v>
      </c>
      <c r="O46" s="137">
        <v>19</v>
      </c>
      <c r="P46" s="137">
        <v>18</v>
      </c>
      <c r="Q46" s="137">
        <v>17</v>
      </c>
      <c r="R46" s="137">
        <v>16</v>
      </c>
      <c r="S46" s="137">
        <v>15</v>
      </c>
      <c r="T46" s="137">
        <v>14</v>
      </c>
      <c r="U46" s="137">
        <v>13</v>
      </c>
      <c r="V46" s="137">
        <v>12</v>
      </c>
      <c r="W46" s="137">
        <v>11</v>
      </c>
      <c r="X46" s="137">
        <v>10</v>
      </c>
      <c r="Y46" s="137">
        <v>9</v>
      </c>
      <c r="Z46" s="137">
        <v>8</v>
      </c>
      <c r="AA46" s="137">
        <v>7</v>
      </c>
      <c r="AB46" s="137">
        <v>6</v>
      </c>
      <c r="AC46" s="137">
        <v>5</v>
      </c>
      <c r="AD46" s="137">
        <v>4</v>
      </c>
      <c r="AE46" s="137">
        <v>3</v>
      </c>
      <c r="AF46" s="137">
        <v>2</v>
      </c>
      <c r="AG46" s="137">
        <v>1</v>
      </c>
      <c r="AH46" s="138">
        <v>0</v>
      </c>
    </row>
    <row r="47" spans="2:34" ht="16.5">
      <c r="B47" s="127" t="s">
        <v>549</v>
      </c>
      <c r="C47" s="340" t="str">
        <f>C43</f>
        <v>Reserved</v>
      </c>
      <c r="D47" s="341"/>
      <c r="E47" s="341"/>
      <c r="F47" s="341"/>
      <c r="G47" s="341"/>
      <c r="H47" s="341"/>
      <c r="I47" s="341"/>
      <c r="J47" s="342"/>
      <c r="K47" s="352" t="str">
        <f>K43</f>
        <v>CmdSeqNum</v>
      </c>
      <c r="L47" s="352"/>
      <c r="M47" s="352"/>
      <c r="N47" s="335" t="str">
        <f>N43</f>
        <v>LBC_NUM</v>
      </c>
      <c r="O47" s="336"/>
      <c r="P47" s="131" t="str">
        <f>P43</f>
        <v>Lock</v>
      </c>
      <c r="Q47" s="337" t="str">
        <f>Q43</f>
        <v>ACCESS_SIZ_DW</v>
      </c>
      <c r="R47" s="338"/>
      <c r="S47" s="338"/>
      <c r="T47" s="338"/>
      <c r="U47" s="339"/>
      <c r="V47" s="130" t="str">
        <f>V43</f>
        <v>1'b1</v>
      </c>
      <c r="W47" s="343" t="str">
        <f>W43</f>
        <v>2'b00</v>
      </c>
      <c r="X47" s="344"/>
      <c r="Y47" s="335" t="str">
        <f>Y43</f>
        <v>10'h01</v>
      </c>
      <c r="Z47" s="336"/>
      <c r="AA47" s="336"/>
      <c r="AB47" s="336"/>
      <c r="AC47" s="336"/>
      <c r="AD47" s="336"/>
      <c r="AE47" s="336"/>
      <c r="AF47" s="336"/>
      <c r="AG47" s="336"/>
      <c r="AH47" s="350"/>
    </row>
    <row r="48" spans="2:34" ht="17.25" thickBot="1">
      <c r="B48" s="125" t="s">
        <v>550</v>
      </c>
      <c r="C48" s="340" t="s">
        <v>29</v>
      </c>
      <c r="D48" s="341"/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41"/>
      <c r="P48" s="341"/>
      <c r="Q48" s="341"/>
      <c r="R48" s="341"/>
      <c r="S48" s="341"/>
      <c r="T48" s="341"/>
      <c r="U48" s="341"/>
      <c r="V48" s="341"/>
      <c r="W48" s="341"/>
      <c r="X48" s="341"/>
      <c r="Y48" s="341"/>
      <c r="Z48" s="341"/>
      <c r="AA48" s="341"/>
      <c r="AB48" s="341"/>
      <c r="AC48" s="341"/>
      <c r="AD48" s="341"/>
      <c r="AE48" s="341"/>
      <c r="AF48" s="341"/>
      <c r="AG48" s="341"/>
      <c r="AH48" s="346"/>
    </row>
    <row r="49" spans="2:42" ht="17.25" thickBot="1">
      <c r="B49" s="126" t="s">
        <v>551</v>
      </c>
      <c r="C49" s="353" t="s">
        <v>386</v>
      </c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54"/>
      <c r="Z49" s="354"/>
      <c r="AA49" s="354"/>
      <c r="AB49" s="354"/>
      <c r="AC49" s="354"/>
      <c r="AD49" s="354"/>
      <c r="AE49" s="354"/>
      <c r="AF49" s="354"/>
      <c r="AG49" s="354"/>
      <c r="AH49" s="355"/>
      <c r="AJ49" s="234" t="s">
        <v>309</v>
      </c>
      <c r="AK49" s="235" t="s">
        <v>633</v>
      </c>
      <c r="AL49" s="235" t="s">
        <v>629</v>
      </c>
      <c r="AM49" s="235" t="s">
        <v>628</v>
      </c>
      <c r="AN49" s="235" t="s">
        <v>632</v>
      </c>
      <c r="AO49" s="235" t="s">
        <v>630</v>
      </c>
      <c r="AP49" s="236" t="s">
        <v>631</v>
      </c>
    </row>
    <row r="50" spans="2:42" ht="17.25" thickBot="1">
      <c r="B50" s="420" t="s">
        <v>802</v>
      </c>
      <c r="C50" s="421"/>
      <c r="D50" s="421"/>
      <c r="E50" s="421"/>
      <c r="F50" s="421"/>
      <c r="G50" s="421"/>
      <c r="H50" s="421"/>
      <c r="I50" s="421"/>
      <c r="J50" s="421"/>
      <c r="K50" s="421"/>
      <c r="L50" s="421"/>
      <c r="M50" s="421"/>
      <c r="N50" s="421"/>
      <c r="O50" s="421"/>
      <c r="P50" s="421"/>
      <c r="Q50" s="421"/>
      <c r="R50" s="421"/>
      <c r="S50" s="421"/>
      <c r="T50" s="421"/>
      <c r="U50" s="421"/>
      <c r="V50" s="421"/>
      <c r="W50" s="421"/>
      <c r="X50" s="421"/>
      <c r="Y50" s="421"/>
      <c r="Z50" s="421"/>
      <c r="AA50" s="421"/>
      <c r="AB50" s="421"/>
      <c r="AC50" s="421"/>
      <c r="AD50" s="421"/>
      <c r="AE50" s="421"/>
      <c r="AF50" s="421"/>
      <c r="AG50" s="421"/>
      <c r="AH50" s="422"/>
      <c r="AJ50" s="237" t="str">
        <f>B50</f>
        <v>Desc_Fetch (Descriptor Fetch dfq[bi_num])</v>
      </c>
      <c r="AK50" s="232">
        <v>4</v>
      </c>
      <c r="AL50" s="232">
        <v>4</v>
      </c>
      <c r="AM50" s="233" t="s">
        <v>386</v>
      </c>
      <c r="AN50" s="233" t="str">
        <f>AO50</f>
        <v>2'b11</v>
      </c>
      <c r="AO50" s="232" t="s">
        <v>304</v>
      </c>
      <c r="AP50" s="238" t="s">
        <v>386</v>
      </c>
    </row>
    <row r="51" spans="2:42" ht="16.5">
      <c r="B51" s="121" t="s">
        <v>309</v>
      </c>
      <c r="C51" s="135">
        <v>31</v>
      </c>
      <c r="D51" s="135">
        <v>30</v>
      </c>
      <c r="E51" s="135">
        <v>29</v>
      </c>
      <c r="F51" s="135">
        <v>28</v>
      </c>
      <c r="G51" s="135">
        <v>27</v>
      </c>
      <c r="H51" s="135">
        <v>26</v>
      </c>
      <c r="I51" s="135">
        <v>25</v>
      </c>
      <c r="J51" s="135">
        <v>24</v>
      </c>
      <c r="K51" s="135">
        <v>23</v>
      </c>
      <c r="L51" s="135">
        <v>22</v>
      </c>
      <c r="M51" s="135">
        <v>21</v>
      </c>
      <c r="N51" s="135">
        <v>20</v>
      </c>
      <c r="O51" s="135">
        <v>19</v>
      </c>
      <c r="P51" s="135">
        <v>18</v>
      </c>
      <c r="Q51" s="135">
        <v>17</v>
      </c>
      <c r="R51" s="135">
        <v>16</v>
      </c>
      <c r="S51" s="135">
        <v>15</v>
      </c>
      <c r="T51" s="135">
        <v>14</v>
      </c>
      <c r="U51" s="135">
        <v>13</v>
      </c>
      <c r="V51" s="135">
        <v>12</v>
      </c>
      <c r="W51" s="135">
        <v>11</v>
      </c>
      <c r="X51" s="135">
        <v>10</v>
      </c>
      <c r="Y51" s="135">
        <v>9</v>
      </c>
      <c r="Z51" s="135">
        <v>8</v>
      </c>
      <c r="AA51" s="135">
        <v>7</v>
      </c>
      <c r="AB51" s="135">
        <v>6</v>
      </c>
      <c r="AC51" s="135">
        <v>5</v>
      </c>
      <c r="AD51" s="135">
        <v>4</v>
      </c>
      <c r="AE51" s="135">
        <v>3</v>
      </c>
      <c r="AF51" s="135">
        <v>2</v>
      </c>
      <c r="AG51" s="135">
        <v>1</v>
      </c>
      <c r="AH51" s="136">
        <v>0</v>
      </c>
      <c r="AJ51" s="239" t="str">
        <f>B59</f>
        <v>DescWr_IA0_ID0 (Descriptor Write iaddr=0, idata=0, dwq[bi_num])</v>
      </c>
      <c r="AK51" s="2">
        <v>4</v>
      </c>
      <c r="AL51" s="2">
        <v>4</v>
      </c>
      <c r="AM51" s="4" t="s">
        <v>386</v>
      </c>
      <c r="AN51" s="230" t="str">
        <f>AO51</f>
        <v>2'b11</v>
      </c>
      <c r="AO51" s="232" t="s">
        <v>304</v>
      </c>
      <c r="AP51" s="240" t="s">
        <v>304</v>
      </c>
    </row>
    <row r="52" spans="2:42" ht="16.5">
      <c r="B52" s="122" t="s">
        <v>546</v>
      </c>
      <c r="C52" s="340" t="s">
        <v>29</v>
      </c>
      <c r="D52" s="341"/>
      <c r="E52" s="341"/>
      <c r="F52" s="341"/>
      <c r="G52" s="341"/>
      <c r="H52" s="341"/>
      <c r="I52" s="341"/>
      <c r="J52" s="342"/>
      <c r="K52" s="352" t="s">
        <v>105</v>
      </c>
      <c r="L52" s="352"/>
      <c r="M52" s="352"/>
      <c r="N52" s="337" t="s">
        <v>22</v>
      </c>
      <c r="O52" s="339"/>
      <c r="P52" s="131" t="s">
        <v>299</v>
      </c>
      <c r="Q52" s="337" t="s">
        <v>300</v>
      </c>
      <c r="R52" s="338"/>
      <c r="S52" s="338"/>
      <c r="T52" s="338"/>
      <c r="U52" s="339"/>
      <c r="V52" s="130" t="s">
        <v>377</v>
      </c>
      <c r="W52" s="412" t="s">
        <v>301</v>
      </c>
      <c r="X52" s="412"/>
      <c r="Y52" s="335" t="s">
        <v>374</v>
      </c>
      <c r="Z52" s="336"/>
      <c r="AA52" s="336"/>
      <c r="AB52" s="336"/>
      <c r="AC52" s="336"/>
      <c r="AD52" s="336"/>
      <c r="AE52" s="336"/>
      <c r="AF52" s="336"/>
      <c r="AG52" s="336"/>
      <c r="AH52" s="350"/>
      <c r="AJ52" s="239" t="str">
        <f>B68</f>
        <v>DescWr_IA0_ID1 (Descriptor Write iaddr=0, idata=1, dwq[bi_num])</v>
      </c>
      <c r="AK52" s="2">
        <v>6</v>
      </c>
      <c r="AL52" s="2">
        <v>2</v>
      </c>
      <c r="AM52" s="4">
        <v>2</v>
      </c>
      <c r="AN52" s="230" t="str">
        <f t="shared" ref="AN52:AN55" si="0">AO52</f>
        <v>2'b01</v>
      </c>
      <c r="AO52" s="2" t="s">
        <v>302</v>
      </c>
      <c r="AP52" s="240" t="s">
        <v>304</v>
      </c>
    </row>
    <row r="53" spans="2:42" ht="16.5">
      <c r="B53" s="122" t="s">
        <v>547</v>
      </c>
      <c r="C53" s="340" t="s">
        <v>29</v>
      </c>
      <c r="D53" s="341"/>
      <c r="E53" s="341"/>
      <c r="F53" s="341"/>
      <c r="G53" s="341"/>
      <c r="H53" s="341"/>
      <c r="I53" s="341"/>
      <c r="J53" s="342"/>
      <c r="K53" s="399" t="s">
        <v>300</v>
      </c>
      <c r="L53" s="379"/>
      <c r="M53" s="379"/>
      <c r="N53" s="379"/>
      <c r="O53" s="58">
        <v>1</v>
      </c>
      <c r="P53" s="367" t="s">
        <v>3</v>
      </c>
      <c r="Q53" s="368"/>
      <c r="R53" s="368"/>
      <c r="S53" s="369"/>
      <c r="T53" s="229" t="s">
        <v>99</v>
      </c>
      <c r="U53" s="227" t="s">
        <v>96</v>
      </c>
      <c r="V53" s="228" t="s">
        <v>95</v>
      </c>
      <c r="W53" s="60">
        <v>1</v>
      </c>
      <c r="X53" s="60">
        <v>1</v>
      </c>
      <c r="Y53" s="61" t="s">
        <v>92</v>
      </c>
      <c r="Z53" s="356" t="s">
        <v>297</v>
      </c>
      <c r="AA53" s="357"/>
      <c r="AB53" s="357"/>
      <c r="AC53" s="357"/>
      <c r="AD53" s="358"/>
      <c r="AE53" s="359" t="s">
        <v>8</v>
      </c>
      <c r="AF53" s="359"/>
      <c r="AG53" s="359"/>
      <c r="AH53" s="359"/>
      <c r="AJ53" s="239" t="str">
        <f>B77</f>
        <v>DescWr_IA1_ID0 (Descriptor Write iaddr=1, idata=0, dwq[bi_num])</v>
      </c>
      <c r="AK53" s="2">
        <v>5</v>
      </c>
      <c r="AL53" s="2">
        <v>4</v>
      </c>
      <c r="AM53" s="4">
        <v>1</v>
      </c>
      <c r="AN53" s="230" t="str">
        <f t="shared" si="0"/>
        <v>2'b00</v>
      </c>
      <c r="AO53" s="2" t="s">
        <v>301</v>
      </c>
      <c r="AP53" s="240" t="s">
        <v>304</v>
      </c>
    </row>
    <row r="54" spans="2:42" ht="17.25" thickBot="1">
      <c r="B54" s="123" t="s">
        <v>548</v>
      </c>
      <c r="C54" s="353" t="s">
        <v>386</v>
      </c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54"/>
      <c r="Z54" s="354"/>
      <c r="AA54" s="354"/>
      <c r="AB54" s="354"/>
      <c r="AC54" s="354"/>
      <c r="AD54" s="354"/>
      <c r="AE54" s="354"/>
      <c r="AF54" s="354"/>
      <c r="AG54" s="354"/>
      <c r="AH54" s="355"/>
      <c r="AJ54" s="239" t="str">
        <f>B86</f>
        <v>DescWr_IA1_ID1 (Descriptor Write iaddr=1, idata=1, dwq[bi_num])</v>
      </c>
      <c r="AK54" s="2">
        <v>6</v>
      </c>
      <c r="AL54" s="2">
        <v>4</v>
      </c>
      <c r="AM54" s="4">
        <v>2</v>
      </c>
      <c r="AN54" s="230" t="str">
        <f t="shared" si="0"/>
        <v>2'b01</v>
      </c>
      <c r="AO54" s="2" t="s">
        <v>302</v>
      </c>
      <c r="AP54" s="240" t="s">
        <v>304</v>
      </c>
    </row>
    <row r="55" spans="2:42" ht="17.25" thickTop="1">
      <c r="B55" s="124" t="s">
        <v>310</v>
      </c>
      <c r="C55" s="137">
        <v>31</v>
      </c>
      <c r="D55" s="137">
        <v>30</v>
      </c>
      <c r="E55" s="137">
        <v>29</v>
      </c>
      <c r="F55" s="137">
        <v>28</v>
      </c>
      <c r="G55" s="137">
        <v>27</v>
      </c>
      <c r="H55" s="137">
        <v>26</v>
      </c>
      <c r="I55" s="137">
        <v>25</v>
      </c>
      <c r="J55" s="137">
        <v>24</v>
      </c>
      <c r="K55" s="137">
        <v>23</v>
      </c>
      <c r="L55" s="137">
        <v>22</v>
      </c>
      <c r="M55" s="137">
        <v>21</v>
      </c>
      <c r="N55" s="137">
        <v>20</v>
      </c>
      <c r="O55" s="137">
        <v>19</v>
      </c>
      <c r="P55" s="137">
        <v>18</v>
      </c>
      <c r="Q55" s="137">
        <v>17</v>
      </c>
      <c r="R55" s="137">
        <v>16</v>
      </c>
      <c r="S55" s="137">
        <v>15</v>
      </c>
      <c r="T55" s="137">
        <v>14</v>
      </c>
      <c r="U55" s="137">
        <v>13</v>
      </c>
      <c r="V55" s="137">
        <v>12</v>
      </c>
      <c r="W55" s="137">
        <v>11</v>
      </c>
      <c r="X55" s="137">
        <v>10</v>
      </c>
      <c r="Y55" s="137">
        <v>9</v>
      </c>
      <c r="Z55" s="137">
        <v>8</v>
      </c>
      <c r="AA55" s="137">
        <v>7</v>
      </c>
      <c r="AB55" s="137">
        <v>6</v>
      </c>
      <c r="AC55" s="137">
        <v>5</v>
      </c>
      <c r="AD55" s="137">
        <v>4</v>
      </c>
      <c r="AE55" s="137">
        <v>3</v>
      </c>
      <c r="AF55" s="137">
        <v>2</v>
      </c>
      <c r="AG55" s="137">
        <v>1</v>
      </c>
      <c r="AH55" s="138">
        <v>0</v>
      </c>
      <c r="AJ55" s="239" t="str">
        <f>B95</f>
        <v>EventQ_ID0 (Event Q DMA idata=0, dwq[bi_num])</v>
      </c>
      <c r="AK55" s="2">
        <v>4</v>
      </c>
      <c r="AL55" s="2">
        <v>4</v>
      </c>
      <c r="AM55" s="4" t="s">
        <v>386</v>
      </c>
      <c r="AN55" s="230" t="str">
        <f t="shared" si="0"/>
        <v>2'b11</v>
      </c>
      <c r="AO55" s="2" t="s">
        <v>304</v>
      </c>
      <c r="AP55" s="240" t="s">
        <v>386</v>
      </c>
    </row>
    <row r="56" spans="2:42" ht="17.25" thickBot="1">
      <c r="B56" s="127" t="s">
        <v>549</v>
      </c>
      <c r="C56" s="340" t="str">
        <f>C52</f>
        <v>Reserved</v>
      </c>
      <c r="D56" s="341"/>
      <c r="E56" s="341"/>
      <c r="F56" s="341"/>
      <c r="G56" s="341"/>
      <c r="H56" s="341"/>
      <c r="I56" s="341"/>
      <c r="J56" s="342"/>
      <c r="K56" s="352" t="str">
        <f>K52</f>
        <v>CmdSeqNum</v>
      </c>
      <c r="L56" s="352"/>
      <c r="M56" s="352"/>
      <c r="N56" s="335" t="str">
        <f>N52</f>
        <v>LBC_NUM</v>
      </c>
      <c r="O56" s="336"/>
      <c r="P56" s="131" t="str">
        <f>P52</f>
        <v>'h0</v>
      </c>
      <c r="Q56" s="337" t="str">
        <f>Q52</f>
        <v>'h4</v>
      </c>
      <c r="R56" s="338"/>
      <c r="S56" s="338"/>
      <c r="T56" s="338"/>
      <c r="U56" s="339"/>
      <c r="V56" s="130" t="str">
        <f>V52</f>
        <v>1'b1</v>
      </c>
      <c r="W56" s="343" t="str">
        <f>W52</f>
        <v>2'b00</v>
      </c>
      <c r="X56" s="344"/>
      <c r="Y56" s="335" t="str">
        <f>Y52</f>
        <v>10'h02</v>
      </c>
      <c r="Z56" s="336"/>
      <c r="AA56" s="336"/>
      <c r="AB56" s="336"/>
      <c r="AC56" s="336"/>
      <c r="AD56" s="336"/>
      <c r="AE56" s="336"/>
      <c r="AF56" s="336"/>
      <c r="AG56" s="336"/>
      <c r="AH56" s="350"/>
      <c r="AJ56" s="90" t="str">
        <f>B104</f>
        <v>EventQ_ID1 (Event Q DMA idata=1, dwq[bi_num])</v>
      </c>
      <c r="AK56" s="241">
        <v>6</v>
      </c>
      <c r="AL56" s="241">
        <v>2</v>
      </c>
      <c r="AM56" s="242">
        <v>2</v>
      </c>
      <c r="AN56" s="242" t="str">
        <f>AO56</f>
        <v>2'b01</v>
      </c>
      <c r="AO56" s="241" t="s">
        <v>302</v>
      </c>
      <c r="AP56" s="243" t="s">
        <v>304</v>
      </c>
    </row>
    <row r="57" spans="2:42" ht="16.5">
      <c r="B57" s="125" t="s">
        <v>550</v>
      </c>
      <c r="C57" s="340" t="s">
        <v>29</v>
      </c>
      <c r="D57" s="341"/>
      <c r="E57" s="341"/>
      <c r="F57" s="341"/>
      <c r="G57" s="341"/>
      <c r="H57" s="341"/>
      <c r="I57" s="341"/>
      <c r="J57" s="341"/>
      <c r="K57" s="341"/>
      <c r="L57" s="341"/>
      <c r="M57" s="341"/>
      <c r="N57" s="341"/>
      <c r="O57" s="341"/>
      <c r="P57" s="341"/>
      <c r="Q57" s="341"/>
      <c r="R57" s="341"/>
      <c r="S57" s="341"/>
      <c r="T57" s="341"/>
      <c r="U57" s="341"/>
      <c r="V57" s="341"/>
      <c r="W57" s="341"/>
      <c r="X57" s="341"/>
      <c r="Y57" s="341"/>
      <c r="Z57" s="341"/>
      <c r="AA57" s="341"/>
      <c r="AB57" s="341"/>
      <c r="AC57" s="341"/>
      <c r="AD57" s="341"/>
      <c r="AE57" s="341"/>
      <c r="AF57" s="341"/>
      <c r="AG57" s="341"/>
      <c r="AH57" s="346"/>
    </row>
    <row r="58" spans="2:42" ht="17.25" thickBot="1">
      <c r="B58" s="126" t="s">
        <v>551</v>
      </c>
      <c r="C58" s="433" t="s">
        <v>814</v>
      </c>
      <c r="D58" s="433"/>
      <c r="E58" s="433"/>
      <c r="F58" s="433"/>
      <c r="G58" s="433"/>
      <c r="H58" s="433"/>
      <c r="I58" s="433"/>
      <c r="J58" s="433"/>
      <c r="K58" s="433"/>
      <c r="L58" s="433"/>
      <c r="M58" s="433"/>
      <c r="N58" s="433"/>
      <c r="O58" s="433"/>
      <c r="P58" s="433"/>
      <c r="Q58" s="433"/>
      <c r="R58" s="433"/>
      <c r="S58" s="433"/>
      <c r="T58" s="433"/>
      <c r="U58" s="433"/>
      <c r="V58" s="433"/>
      <c r="W58" s="433"/>
      <c r="X58" s="433"/>
      <c r="Y58" s="433"/>
      <c r="Z58" s="433"/>
      <c r="AA58" s="433"/>
      <c r="AB58" s="433"/>
      <c r="AC58" s="433"/>
      <c r="AD58" s="433"/>
      <c r="AE58" s="433"/>
      <c r="AF58" s="433"/>
      <c r="AG58" s="433"/>
      <c r="AH58" s="434"/>
    </row>
    <row r="59" spans="2:42" ht="17.25" thickBot="1">
      <c r="B59" s="420" t="s">
        <v>801</v>
      </c>
      <c r="C59" s="421"/>
      <c r="D59" s="421"/>
      <c r="E59" s="421"/>
      <c r="F59" s="421"/>
      <c r="G59" s="421"/>
      <c r="H59" s="421"/>
      <c r="I59" s="421"/>
      <c r="J59" s="421"/>
      <c r="K59" s="421"/>
      <c r="L59" s="421"/>
      <c r="M59" s="421"/>
      <c r="N59" s="421"/>
      <c r="O59" s="421"/>
      <c r="P59" s="421"/>
      <c r="Q59" s="421"/>
      <c r="R59" s="421"/>
      <c r="S59" s="421"/>
      <c r="T59" s="421"/>
      <c r="U59" s="421"/>
      <c r="V59" s="421"/>
      <c r="W59" s="421"/>
      <c r="X59" s="421"/>
      <c r="Y59" s="421"/>
      <c r="Z59" s="421"/>
      <c r="AA59" s="421"/>
      <c r="AB59" s="421"/>
      <c r="AC59" s="421"/>
      <c r="AD59" s="421"/>
      <c r="AE59" s="421"/>
      <c r="AF59" s="421"/>
      <c r="AG59" s="421"/>
      <c r="AH59" s="422"/>
    </row>
    <row r="60" spans="2:42" ht="16.5">
      <c r="B60" s="121" t="s">
        <v>309</v>
      </c>
      <c r="C60" s="135">
        <v>31</v>
      </c>
      <c r="D60" s="135">
        <v>30</v>
      </c>
      <c r="E60" s="135">
        <v>29</v>
      </c>
      <c r="F60" s="135">
        <v>28</v>
      </c>
      <c r="G60" s="135">
        <v>27</v>
      </c>
      <c r="H60" s="135">
        <v>26</v>
      </c>
      <c r="I60" s="135">
        <v>25</v>
      </c>
      <c r="J60" s="135">
        <v>24</v>
      </c>
      <c r="K60" s="135">
        <v>23</v>
      </c>
      <c r="L60" s="135">
        <v>22</v>
      </c>
      <c r="M60" s="135">
        <v>21</v>
      </c>
      <c r="N60" s="135">
        <v>20</v>
      </c>
      <c r="O60" s="135">
        <v>19</v>
      </c>
      <c r="P60" s="135">
        <v>18</v>
      </c>
      <c r="Q60" s="135">
        <v>17</v>
      </c>
      <c r="R60" s="135">
        <v>16</v>
      </c>
      <c r="S60" s="135">
        <v>15</v>
      </c>
      <c r="T60" s="135">
        <v>14</v>
      </c>
      <c r="U60" s="135">
        <v>13</v>
      </c>
      <c r="V60" s="135">
        <v>12</v>
      </c>
      <c r="W60" s="135">
        <v>11</v>
      </c>
      <c r="X60" s="135">
        <v>10</v>
      </c>
      <c r="Y60" s="135">
        <v>9</v>
      </c>
      <c r="Z60" s="135">
        <v>8</v>
      </c>
      <c r="AA60" s="135">
        <v>7</v>
      </c>
      <c r="AB60" s="135">
        <v>6</v>
      </c>
      <c r="AC60" s="135">
        <v>5</v>
      </c>
      <c r="AD60" s="135">
        <v>4</v>
      </c>
      <c r="AE60" s="135">
        <v>3</v>
      </c>
      <c r="AF60" s="135">
        <v>2</v>
      </c>
      <c r="AG60" s="135">
        <v>1</v>
      </c>
      <c r="AH60" s="136">
        <v>0</v>
      </c>
    </row>
    <row r="61" spans="2:42" ht="16.5">
      <c r="B61" s="122" t="s">
        <v>546</v>
      </c>
      <c r="C61" s="340" t="s">
        <v>29</v>
      </c>
      <c r="D61" s="341"/>
      <c r="E61" s="341"/>
      <c r="F61" s="341"/>
      <c r="G61" s="341"/>
      <c r="H61" s="341"/>
      <c r="I61" s="341"/>
      <c r="J61" s="342"/>
      <c r="K61" s="352" t="s">
        <v>105</v>
      </c>
      <c r="L61" s="352"/>
      <c r="M61" s="352"/>
      <c r="N61" s="337" t="s">
        <v>22</v>
      </c>
      <c r="O61" s="339"/>
      <c r="P61" s="131" t="s">
        <v>299</v>
      </c>
      <c r="Q61" s="337" t="s">
        <v>300</v>
      </c>
      <c r="R61" s="338"/>
      <c r="S61" s="338"/>
      <c r="T61" s="338"/>
      <c r="U61" s="339"/>
      <c r="V61" s="130" t="s">
        <v>377</v>
      </c>
      <c r="W61" s="412" t="s">
        <v>301</v>
      </c>
      <c r="X61" s="412"/>
      <c r="Y61" s="335" t="s">
        <v>375</v>
      </c>
      <c r="Z61" s="336"/>
      <c r="AA61" s="336"/>
      <c r="AB61" s="336"/>
      <c r="AC61" s="336"/>
      <c r="AD61" s="336"/>
      <c r="AE61" s="336"/>
      <c r="AF61" s="336"/>
      <c r="AG61" s="336"/>
      <c r="AH61" s="350"/>
    </row>
    <row r="62" spans="2:42" ht="16.5">
      <c r="B62" s="122" t="s">
        <v>547</v>
      </c>
      <c r="C62" s="340" t="s">
        <v>29</v>
      </c>
      <c r="D62" s="341"/>
      <c r="E62" s="341"/>
      <c r="F62" s="341"/>
      <c r="G62" s="341"/>
      <c r="H62" s="341"/>
      <c r="I62" s="341"/>
      <c r="J62" s="342"/>
      <c r="K62" s="399" t="s">
        <v>300</v>
      </c>
      <c r="L62" s="379"/>
      <c r="M62" s="379"/>
      <c r="N62" s="379"/>
      <c r="O62" s="58">
        <v>1</v>
      </c>
      <c r="P62" s="367" t="s">
        <v>3</v>
      </c>
      <c r="Q62" s="368"/>
      <c r="R62" s="368"/>
      <c r="S62" s="369"/>
      <c r="T62" s="229" t="s">
        <v>99</v>
      </c>
      <c r="U62" s="227" t="s">
        <v>96</v>
      </c>
      <c r="V62" s="228" t="s">
        <v>95</v>
      </c>
      <c r="W62" s="114">
        <v>1</v>
      </c>
      <c r="X62" s="114">
        <v>1</v>
      </c>
      <c r="Y62" s="61" t="s">
        <v>92</v>
      </c>
      <c r="Z62" s="356" t="s">
        <v>297</v>
      </c>
      <c r="AA62" s="357"/>
      <c r="AB62" s="357"/>
      <c r="AC62" s="357"/>
      <c r="AD62" s="358"/>
      <c r="AE62" s="359" t="s">
        <v>10</v>
      </c>
      <c r="AF62" s="359"/>
      <c r="AG62" s="359"/>
      <c r="AH62" s="359"/>
    </row>
    <row r="63" spans="2:42" ht="17.25" thickBot="1">
      <c r="B63" s="123" t="s">
        <v>548</v>
      </c>
      <c r="C63" s="365" t="s">
        <v>814</v>
      </c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65"/>
      <c r="Z63" s="365"/>
      <c r="AA63" s="365"/>
      <c r="AB63" s="365"/>
      <c r="AC63" s="365"/>
      <c r="AD63" s="365"/>
      <c r="AE63" s="365"/>
      <c r="AF63" s="365"/>
      <c r="AG63" s="365"/>
      <c r="AH63" s="366"/>
    </row>
    <row r="64" spans="2:42" ht="17.25" thickTop="1">
      <c r="B64" s="124" t="s">
        <v>310</v>
      </c>
      <c r="C64" s="137">
        <v>31</v>
      </c>
      <c r="D64" s="137">
        <v>30</v>
      </c>
      <c r="E64" s="137">
        <v>29</v>
      </c>
      <c r="F64" s="137">
        <v>28</v>
      </c>
      <c r="G64" s="137">
        <v>27</v>
      </c>
      <c r="H64" s="137">
        <v>26</v>
      </c>
      <c r="I64" s="137">
        <v>25</v>
      </c>
      <c r="J64" s="137">
        <v>24</v>
      </c>
      <c r="K64" s="137">
        <v>23</v>
      </c>
      <c r="L64" s="137">
        <v>22</v>
      </c>
      <c r="M64" s="137">
        <v>21</v>
      </c>
      <c r="N64" s="137">
        <v>20</v>
      </c>
      <c r="O64" s="137">
        <v>19</v>
      </c>
      <c r="P64" s="137">
        <v>18</v>
      </c>
      <c r="Q64" s="137">
        <v>17</v>
      </c>
      <c r="R64" s="137">
        <v>16</v>
      </c>
      <c r="S64" s="137">
        <v>15</v>
      </c>
      <c r="T64" s="137">
        <v>14</v>
      </c>
      <c r="U64" s="137">
        <v>13</v>
      </c>
      <c r="V64" s="137">
        <v>12</v>
      </c>
      <c r="W64" s="137">
        <v>11</v>
      </c>
      <c r="X64" s="137">
        <v>10</v>
      </c>
      <c r="Y64" s="137">
        <v>9</v>
      </c>
      <c r="Z64" s="137">
        <v>8</v>
      </c>
      <c r="AA64" s="137">
        <v>7</v>
      </c>
      <c r="AB64" s="137">
        <v>6</v>
      </c>
      <c r="AC64" s="137">
        <v>5</v>
      </c>
      <c r="AD64" s="137">
        <v>4</v>
      </c>
      <c r="AE64" s="137">
        <v>3</v>
      </c>
      <c r="AF64" s="137">
        <v>2</v>
      </c>
      <c r="AG64" s="137">
        <v>1</v>
      </c>
      <c r="AH64" s="138">
        <v>0</v>
      </c>
    </row>
    <row r="65" spans="2:34" ht="16.5">
      <c r="B65" s="127" t="s">
        <v>549</v>
      </c>
      <c r="C65" s="340" t="str">
        <f>C61</f>
        <v>Reserved</v>
      </c>
      <c r="D65" s="341"/>
      <c r="E65" s="341"/>
      <c r="F65" s="341"/>
      <c r="G65" s="341"/>
      <c r="H65" s="341"/>
      <c r="I65" s="341"/>
      <c r="J65" s="342"/>
      <c r="K65" s="352" t="str">
        <f>K61</f>
        <v>CmdSeqNum</v>
      </c>
      <c r="L65" s="352"/>
      <c r="M65" s="352"/>
      <c r="N65" s="335" t="str">
        <f>N61</f>
        <v>LBC_NUM</v>
      </c>
      <c r="O65" s="336"/>
      <c r="P65" s="131" t="str">
        <f>P61</f>
        <v>'h0</v>
      </c>
      <c r="Q65" s="337" t="str">
        <f>Q61</f>
        <v>'h4</v>
      </c>
      <c r="R65" s="338"/>
      <c r="S65" s="338"/>
      <c r="T65" s="338"/>
      <c r="U65" s="339"/>
      <c r="V65" s="130" t="str">
        <f>V61</f>
        <v>1'b1</v>
      </c>
      <c r="W65" s="343" t="str">
        <f>W61</f>
        <v>2'b00</v>
      </c>
      <c r="X65" s="344"/>
      <c r="Y65" s="335" t="str">
        <f>Y61</f>
        <v>10'h03</v>
      </c>
      <c r="Z65" s="336"/>
      <c r="AA65" s="336"/>
      <c r="AB65" s="336"/>
      <c r="AC65" s="336"/>
      <c r="AD65" s="336"/>
      <c r="AE65" s="336"/>
      <c r="AF65" s="336"/>
      <c r="AG65" s="336"/>
      <c r="AH65" s="350"/>
    </row>
    <row r="66" spans="2:34" ht="16.5">
      <c r="B66" s="125" t="s">
        <v>550</v>
      </c>
      <c r="C66" s="340" t="s">
        <v>29</v>
      </c>
      <c r="D66" s="341"/>
      <c r="E66" s="341"/>
      <c r="F66" s="341"/>
      <c r="G66" s="341"/>
      <c r="H66" s="341"/>
      <c r="I66" s="341"/>
      <c r="J66" s="341"/>
      <c r="K66" s="341"/>
      <c r="L66" s="341"/>
      <c r="M66" s="341"/>
      <c r="N66" s="341"/>
      <c r="O66" s="341"/>
      <c r="P66" s="341"/>
      <c r="Q66" s="341"/>
      <c r="R66" s="341"/>
      <c r="S66" s="341"/>
      <c r="T66" s="341"/>
      <c r="U66" s="341"/>
      <c r="V66" s="341"/>
      <c r="W66" s="341"/>
      <c r="X66" s="341"/>
      <c r="Y66" s="341"/>
      <c r="Z66" s="341"/>
      <c r="AA66" s="341"/>
      <c r="AB66" s="341"/>
      <c r="AC66" s="341"/>
      <c r="AD66" s="341"/>
      <c r="AE66" s="341"/>
      <c r="AF66" s="341"/>
      <c r="AG66" s="341"/>
      <c r="AH66" s="346"/>
    </row>
    <row r="67" spans="2:34" ht="17.25" thickBot="1">
      <c r="B67" s="126" t="s">
        <v>551</v>
      </c>
      <c r="C67" s="353" t="s">
        <v>386</v>
      </c>
      <c r="D67" s="354"/>
      <c r="E67" s="354"/>
      <c r="F67" s="354"/>
      <c r="G67" s="354"/>
      <c r="H67" s="354"/>
      <c r="I67" s="354"/>
      <c r="J67" s="354"/>
      <c r="K67" s="354"/>
      <c r="L67" s="354"/>
      <c r="M67" s="354"/>
      <c r="N67" s="354"/>
      <c r="O67" s="354"/>
      <c r="P67" s="354"/>
      <c r="Q67" s="354"/>
      <c r="R67" s="354"/>
      <c r="S67" s="354"/>
      <c r="T67" s="354"/>
      <c r="U67" s="354"/>
      <c r="V67" s="354"/>
      <c r="W67" s="354"/>
      <c r="X67" s="354"/>
      <c r="Y67" s="354"/>
      <c r="Z67" s="354"/>
      <c r="AA67" s="354"/>
      <c r="AB67" s="354"/>
      <c r="AC67" s="354"/>
      <c r="AD67" s="354"/>
      <c r="AE67" s="354"/>
      <c r="AF67" s="354"/>
      <c r="AG67" s="354"/>
      <c r="AH67" s="355"/>
    </row>
    <row r="68" spans="2:34" ht="17.25" thickBot="1">
      <c r="B68" s="417" t="s">
        <v>800</v>
      </c>
      <c r="C68" s="418"/>
      <c r="D68" s="418"/>
      <c r="E68" s="418"/>
      <c r="F68" s="418"/>
      <c r="G68" s="418"/>
      <c r="H68" s="418"/>
      <c r="I68" s="418"/>
      <c r="J68" s="418"/>
      <c r="K68" s="418"/>
      <c r="L68" s="418"/>
      <c r="M68" s="418"/>
      <c r="N68" s="418"/>
      <c r="O68" s="418"/>
      <c r="P68" s="418"/>
      <c r="Q68" s="418"/>
      <c r="R68" s="418"/>
      <c r="S68" s="418"/>
      <c r="T68" s="418"/>
      <c r="U68" s="418"/>
      <c r="V68" s="418"/>
      <c r="W68" s="418"/>
      <c r="X68" s="418"/>
      <c r="Y68" s="418"/>
      <c r="Z68" s="418"/>
      <c r="AA68" s="418"/>
      <c r="AB68" s="418"/>
      <c r="AC68" s="418"/>
      <c r="AD68" s="418"/>
      <c r="AE68" s="418"/>
      <c r="AF68" s="418"/>
      <c r="AG68" s="418"/>
      <c r="AH68" s="419"/>
    </row>
    <row r="69" spans="2:34" ht="16.5">
      <c r="B69" s="121" t="s">
        <v>309</v>
      </c>
      <c r="C69" s="135">
        <v>31</v>
      </c>
      <c r="D69" s="135">
        <v>30</v>
      </c>
      <c r="E69" s="135">
        <v>29</v>
      </c>
      <c r="F69" s="135">
        <v>28</v>
      </c>
      <c r="G69" s="135">
        <v>27</v>
      </c>
      <c r="H69" s="135">
        <v>26</v>
      </c>
      <c r="I69" s="135">
        <v>25</v>
      </c>
      <c r="J69" s="135">
        <v>24</v>
      </c>
      <c r="K69" s="135">
        <v>23</v>
      </c>
      <c r="L69" s="135">
        <v>22</v>
      </c>
      <c r="M69" s="135">
        <v>21</v>
      </c>
      <c r="N69" s="135">
        <v>20</v>
      </c>
      <c r="O69" s="135">
        <v>19</v>
      </c>
      <c r="P69" s="135">
        <v>18</v>
      </c>
      <c r="Q69" s="135">
        <v>17</v>
      </c>
      <c r="R69" s="135">
        <v>16</v>
      </c>
      <c r="S69" s="135">
        <v>15</v>
      </c>
      <c r="T69" s="135">
        <v>14</v>
      </c>
      <c r="U69" s="135">
        <v>13</v>
      </c>
      <c r="V69" s="135">
        <v>12</v>
      </c>
      <c r="W69" s="135">
        <v>11</v>
      </c>
      <c r="X69" s="135">
        <v>10</v>
      </c>
      <c r="Y69" s="135">
        <v>9</v>
      </c>
      <c r="Z69" s="135">
        <v>8</v>
      </c>
      <c r="AA69" s="135">
        <v>7</v>
      </c>
      <c r="AB69" s="135">
        <v>6</v>
      </c>
      <c r="AC69" s="135">
        <v>5</v>
      </c>
      <c r="AD69" s="135">
        <v>4</v>
      </c>
      <c r="AE69" s="135">
        <v>3</v>
      </c>
      <c r="AF69" s="135">
        <v>2</v>
      </c>
      <c r="AG69" s="135">
        <v>1</v>
      </c>
      <c r="AH69" s="136">
        <v>0</v>
      </c>
    </row>
    <row r="70" spans="2:34" ht="16.5">
      <c r="B70" s="122" t="s">
        <v>546</v>
      </c>
      <c r="C70" s="340" t="s">
        <v>29</v>
      </c>
      <c r="D70" s="341"/>
      <c r="E70" s="341"/>
      <c r="F70" s="341"/>
      <c r="G70" s="341"/>
      <c r="H70" s="341"/>
      <c r="I70" s="341"/>
      <c r="J70" s="342"/>
      <c r="K70" s="352" t="s">
        <v>105</v>
      </c>
      <c r="L70" s="352"/>
      <c r="M70" s="352"/>
      <c r="N70" s="337" t="s">
        <v>22</v>
      </c>
      <c r="O70" s="339"/>
      <c r="P70" s="131" t="s">
        <v>299</v>
      </c>
      <c r="Q70" s="337" t="s">
        <v>634</v>
      </c>
      <c r="R70" s="338"/>
      <c r="S70" s="338"/>
      <c r="T70" s="338"/>
      <c r="U70" s="339"/>
      <c r="V70" s="130" t="s">
        <v>377</v>
      </c>
      <c r="W70" s="426" t="s">
        <v>302</v>
      </c>
      <c r="X70" s="427"/>
      <c r="Y70" s="335" t="s">
        <v>375</v>
      </c>
      <c r="Z70" s="336"/>
      <c r="AA70" s="336"/>
      <c r="AB70" s="336"/>
      <c r="AC70" s="336"/>
      <c r="AD70" s="336"/>
      <c r="AE70" s="336"/>
      <c r="AF70" s="336"/>
      <c r="AG70" s="336"/>
      <c r="AH70" s="350"/>
    </row>
    <row r="71" spans="2:34" ht="16.5">
      <c r="B71" s="122" t="s">
        <v>547</v>
      </c>
      <c r="C71" s="340" t="s">
        <v>29</v>
      </c>
      <c r="D71" s="341"/>
      <c r="E71" s="341"/>
      <c r="F71" s="341"/>
      <c r="G71" s="341"/>
      <c r="H71" s="341"/>
      <c r="I71" s="341"/>
      <c r="J71" s="342"/>
      <c r="K71" s="400" t="s">
        <v>634</v>
      </c>
      <c r="L71" s="381"/>
      <c r="M71" s="381"/>
      <c r="N71" s="382"/>
      <c r="O71" s="58">
        <v>1</v>
      </c>
      <c r="P71" s="367" t="s">
        <v>3</v>
      </c>
      <c r="Q71" s="368"/>
      <c r="R71" s="368"/>
      <c r="S71" s="369"/>
      <c r="T71" s="229" t="s">
        <v>99</v>
      </c>
      <c r="U71" s="227" t="s">
        <v>96</v>
      </c>
      <c r="V71" s="228" t="s">
        <v>95</v>
      </c>
      <c r="W71" s="114">
        <v>0</v>
      </c>
      <c r="X71" s="114">
        <v>1</v>
      </c>
      <c r="Y71" s="61" t="s">
        <v>92</v>
      </c>
      <c r="Z71" s="356" t="s">
        <v>297</v>
      </c>
      <c r="AA71" s="357"/>
      <c r="AB71" s="357"/>
      <c r="AC71" s="357"/>
      <c r="AD71" s="358"/>
      <c r="AE71" s="359" t="s">
        <v>10</v>
      </c>
      <c r="AF71" s="359"/>
      <c r="AG71" s="359"/>
      <c r="AH71" s="359"/>
    </row>
    <row r="72" spans="2:34" ht="17.25" thickBot="1">
      <c r="B72" s="123" t="s">
        <v>548</v>
      </c>
      <c r="C72" s="365" t="s">
        <v>816</v>
      </c>
      <c r="D72" s="365"/>
      <c r="E72" s="365"/>
      <c r="F72" s="365"/>
      <c r="G72" s="365"/>
      <c r="H72" s="365"/>
      <c r="I72" s="365"/>
      <c r="J72" s="365"/>
      <c r="K72" s="365"/>
      <c r="L72" s="365"/>
      <c r="M72" s="365"/>
      <c r="N72" s="365"/>
      <c r="O72" s="365"/>
      <c r="P72" s="365"/>
      <c r="Q72" s="365"/>
      <c r="R72" s="365"/>
      <c r="S72" s="365"/>
      <c r="T72" s="365"/>
      <c r="U72" s="365"/>
      <c r="V72" s="365"/>
      <c r="W72" s="365"/>
      <c r="X72" s="365"/>
      <c r="Y72" s="365"/>
      <c r="Z72" s="365"/>
      <c r="AA72" s="365"/>
      <c r="AB72" s="365"/>
      <c r="AC72" s="365"/>
      <c r="AD72" s="365"/>
      <c r="AE72" s="365"/>
      <c r="AF72" s="365"/>
      <c r="AG72" s="365"/>
      <c r="AH72" s="366"/>
    </row>
    <row r="73" spans="2:34" ht="17.25" thickTop="1">
      <c r="B73" s="124" t="s">
        <v>310</v>
      </c>
      <c r="C73" s="137">
        <v>31</v>
      </c>
      <c r="D73" s="137">
        <v>30</v>
      </c>
      <c r="E73" s="137">
        <v>29</v>
      </c>
      <c r="F73" s="137">
        <v>28</v>
      </c>
      <c r="G73" s="137">
        <v>27</v>
      </c>
      <c r="H73" s="137">
        <v>26</v>
      </c>
      <c r="I73" s="137">
        <v>25</v>
      </c>
      <c r="J73" s="137">
        <v>24</v>
      </c>
      <c r="K73" s="137">
        <v>23</v>
      </c>
      <c r="L73" s="137">
        <v>22</v>
      </c>
      <c r="M73" s="137">
        <v>21</v>
      </c>
      <c r="N73" s="137">
        <v>20</v>
      </c>
      <c r="O73" s="137">
        <v>19</v>
      </c>
      <c r="P73" s="137">
        <v>18</v>
      </c>
      <c r="Q73" s="137">
        <v>17</v>
      </c>
      <c r="R73" s="137">
        <v>16</v>
      </c>
      <c r="S73" s="137">
        <v>15</v>
      </c>
      <c r="T73" s="137">
        <v>14</v>
      </c>
      <c r="U73" s="137">
        <v>13</v>
      </c>
      <c r="V73" s="137">
        <v>12</v>
      </c>
      <c r="W73" s="137">
        <v>11</v>
      </c>
      <c r="X73" s="137">
        <v>10</v>
      </c>
      <c r="Y73" s="137">
        <v>9</v>
      </c>
      <c r="Z73" s="137">
        <v>8</v>
      </c>
      <c r="AA73" s="137">
        <v>7</v>
      </c>
      <c r="AB73" s="137">
        <v>6</v>
      </c>
      <c r="AC73" s="137">
        <v>5</v>
      </c>
      <c r="AD73" s="137">
        <v>4</v>
      </c>
      <c r="AE73" s="137">
        <v>3</v>
      </c>
      <c r="AF73" s="137">
        <v>2</v>
      </c>
      <c r="AG73" s="137">
        <v>1</v>
      </c>
      <c r="AH73" s="138">
        <v>0</v>
      </c>
    </row>
    <row r="74" spans="2:34" ht="16.5">
      <c r="B74" s="125" t="s">
        <v>549</v>
      </c>
      <c r="C74" s="340" t="str">
        <f>C70</f>
        <v>Reserved</v>
      </c>
      <c r="D74" s="341"/>
      <c r="E74" s="341"/>
      <c r="F74" s="341"/>
      <c r="G74" s="341"/>
      <c r="H74" s="341"/>
      <c r="I74" s="341"/>
      <c r="J74" s="342"/>
      <c r="K74" s="352" t="str">
        <f>K70</f>
        <v>CmdSeqNum</v>
      </c>
      <c r="L74" s="352"/>
      <c r="M74" s="352"/>
      <c r="N74" s="335" t="str">
        <f>N70</f>
        <v>LBC_NUM</v>
      </c>
      <c r="O74" s="336"/>
      <c r="P74" s="131" t="str">
        <f>P70</f>
        <v>'h0</v>
      </c>
      <c r="Q74" s="337" t="str">
        <f>Q70</f>
        <v>'h6</v>
      </c>
      <c r="R74" s="338"/>
      <c r="S74" s="338"/>
      <c r="T74" s="338"/>
      <c r="U74" s="339"/>
      <c r="V74" s="130" t="str">
        <f>V70</f>
        <v>1'b1</v>
      </c>
      <c r="W74" s="360" t="str">
        <f>W70</f>
        <v>2'b01</v>
      </c>
      <c r="X74" s="361"/>
      <c r="Y74" s="335" t="str">
        <f>Y70</f>
        <v>10'h03</v>
      </c>
      <c r="Z74" s="336"/>
      <c r="AA74" s="336"/>
      <c r="AB74" s="336"/>
      <c r="AC74" s="336"/>
      <c r="AD74" s="336"/>
      <c r="AE74" s="336"/>
      <c r="AF74" s="336"/>
      <c r="AG74" s="336"/>
      <c r="AH74" s="350"/>
    </row>
    <row r="75" spans="2:34" ht="16.5">
      <c r="B75" s="125" t="s">
        <v>550</v>
      </c>
      <c r="C75" s="340" t="s">
        <v>29</v>
      </c>
      <c r="D75" s="341"/>
      <c r="E75" s="341"/>
      <c r="F75" s="341"/>
      <c r="G75" s="341"/>
      <c r="H75" s="341"/>
      <c r="I75" s="341"/>
      <c r="J75" s="341"/>
      <c r="K75" s="341"/>
      <c r="L75" s="341"/>
      <c r="M75" s="341"/>
      <c r="N75" s="341"/>
      <c r="O75" s="341"/>
      <c r="P75" s="341"/>
      <c r="Q75" s="341"/>
      <c r="R75" s="341"/>
      <c r="S75" s="341"/>
      <c r="T75" s="341"/>
      <c r="U75" s="341"/>
      <c r="V75" s="341"/>
      <c r="W75" s="341"/>
      <c r="X75" s="341"/>
      <c r="Y75" s="341"/>
      <c r="Z75" s="341"/>
      <c r="AA75" s="341"/>
      <c r="AB75" s="341"/>
      <c r="AC75" s="341"/>
      <c r="AD75" s="341"/>
      <c r="AE75" s="341"/>
      <c r="AF75" s="341"/>
      <c r="AG75" s="341"/>
      <c r="AH75" s="346"/>
    </row>
    <row r="76" spans="2:34" ht="17.25" thickBot="1">
      <c r="B76" s="126" t="s">
        <v>551</v>
      </c>
      <c r="C76" s="353" t="s">
        <v>386</v>
      </c>
      <c r="D76" s="354"/>
      <c r="E76" s="354"/>
      <c r="F76" s="354"/>
      <c r="G76" s="354"/>
      <c r="H76" s="354"/>
      <c r="I76" s="354"/>
      <c r="J76" s="354"/>
      <c r="K76" s="354"/>
      <c r="L76" s="354"/>
      <c r="M76" s="354"/>
      <c r="N76" s="354"/>
      <c r="O76" s="354"/>
      <c r="P76" s="354"/>
      <c r="Q76" s="354"/>
      <c r="R76" s="354"/>
      <c r="S76" s="354"/>
      <c r="T76" s="354"/>
      <c r="U76" s="354"/>
      <c r="V76" s="354"/>
      <c r="W76" s="354"/>
      <c r="X76" s="354"/>
      <c r="Y76" s="354"/>
      <c r="Z76" s="354"/>
      <c r="AA76" s="354"/>
      <c r="AB76" s="354"/>
      <c r="AC76" s="354"/>
      <c r="AD76" s="354"/>
      <c r="AE76" s="354"/>
      <c r="AF76" s="354"/>
      <c r="AG76" s="354"/>
      <c r="AH76" s="355"/>
    </row>
    <row r="77" spans="2:34" ht="17.25" thickBot="1">
      <c r="B77" s="396" t="s">
        <v>799</v>
      </c>
      <c r="C77" s="397"/>
      <c r="D77" s="397"/>
      <c r="E77" s="397"/>
      <c r="F77" s="397"/>
      <c r="G77" s="397"/>
      <c r="H77" s="397"/>
      <c r="I77" s="397"/>
      <c r="J77" s="397"/>
      <c r="K77" s="397"/>
      <c r="L77" s="397"/>
      <c r="M77" s="397"/>
      <c r="N77" s="397"/>
      <c r="O77" s="397"/>
      <c r="P77" s="397"/>
      <c r="Q77" s="397"/>
      <c r="R77" s="397"/>
      <c r="S77" s="397"/>
      <c r="T77" s="397"/>
      <c r="U77" s="397"/>
      <c r="V77" s="397"/>
      <c r="W77" s="397"/>
      <c r="X77" s="397"/>
      <c r="Y77" s="397"/>
      <c r="Z77" s="397"/>
      <c r="AA77" s="397"/>
      <c r="AB77" s="397"/>
      <c r="AC77" s="397"/>
      <c r="AD77" s="397"/>
      <c r="AE77" s="397"/>
      <c r="AF77" s="397"/>
      <c r="AG77" s="397"/>
      <c r="AH77" s="398"/>
    </row>
    <row r="78" spans="2:34" ht="16.5">
      <c r="B78" s="121" t="s">
        <v>309</v>
      </c>
      <c r="C78" s="135">
        <v>31</v>
      </c>
      <c r="D78" s="135">
        <v>30</v>
      </c>
      <c r="E78" s="135">
        <v>29</v>
      </c>
      <c r="F78" s="135">
        <v>28</v>
      </c>
      <c r="G78" s="135">
        <v>27</v>
      </c>
      <c r="H78" s="135">
        <v>26</v>
      </c>
      <c r="I78" s="135">
        <v>25</v>
      </c>
      <c r="J78" s="135">
        <v>24</v>
      </c>
      <c r="K78" s="135">
        <v>23</v>
      </c>
      <c r="L78" s="135">
        <v>22</v>
      </c>
      <c r="M78" s="135">
        <v>21</v>
      </c>
      <c r="N78" s="135">
        <v>20</v>
      </c>
      <c r="O78" s="135">
        <v>19</v>
      </c>
      <c r="P78" s="135">
        <v>18</v>
      </c>
      <c r="Q78" s="135">
        <v>17</v>
      </c>
      <c r="R78" s="135">
        <v>16</v>
      </c>
      <c r="S78" s="135">
        <v>15</v>
      </c>
      <c r="T78" s="135">
        <v>14</v>
      </c>
      <c r="U78" s="135">
        <v>13</v>
      </c>
      <c r="V78" s="135">
        <v>12</v>
      </c>
      <c r="W78" s="135">
        <v>11</v>
      </c>
      <c r="X78" s="135">
        <v>10</v>
      </c>
      <c r="Y78" s="135">
        <v>9</v>
      </c>
      <c r="Z78" s="135">
        <v>8</v>
      </c>
      <c r="AA78" s="135">
        <v>7</v>
      </c>
      <c r="AB78" s="135">
        <v>6</v>
      </c>
      <c r="AC78" s="135">
        <v>5</v>
      </c>
      <c r="AD78" s="135">
        <v>4</v>
      </c>
      <c r="AE78" s="135">
        <v>3</v>
      </c>
      <c r="AF78" s="135">
        <v>2</v>
      </c>
      <c r="AG78" s="135">
        <v>1</v>
      </c>
      <c r="AH78" s="136">
        <v>0</v>
      </c>
    </row>
    <row r="79" spans="2:34" ht="16.5">
      <c r="B79" s="122" t="s">
        <v>546</v>
      </c>
      <c r="C79" s="340" t="s">
        <v>29</v>
      </c>
      <c r="D79" s="341"/>
      <c r="E79" s="341"/>
      <c r="F79" s="341"/>
      <c r="G79" s="341"/>
      <c r="H79" s="341"/>
      <c r="I79" s="341"/>
      <c r="J79" s="342"/>
      <c r="K79" s="352" t="s">
        <v>105</v>
      </c>
      <c r="L79" s="352"/>
      <c r="M79" s="352"/>
      <c r="N79" s="450" t="s">
        <v>22</v>
      </c>
      <c r="O79" s="451"/>
      <c r="P79" s="131" t="s">
        <v>299</v>
      </c>
      <c r="Q79" s="337" t="s">
        <v>635</v>
      </c>
      <c r="R79" s="338"/>
      <c r="S79" s="338"/>
      <c r="T79" s="338"/>
      <c r="U79" s="339"/>
      <c r="V79" s="130" t="s">
        <v>377</v>
      </c>
      <c r="W79" s="407" t="s">
        <v>303</v>
      </c>
      <c r="X79" s="408"/>
      <c r="Y79" s="335" t="s">
        <v>375</v>
      </c>
      <c r="Z79" s="336"/>
      <c r="AA79" s="336"/>
      <c r="AB79" s="336"/>
      <c r="AC79" s="336"/>
      <c r="AD79" s="336"/>
      <c r="AE79" s="336"/>
      <c r="AF79" s="336"/>
      <c r="AG79" s="336"/>
      <c r="AH79" s="350"/>
    </row>
    <row r="80" spans="2:34" ht="16.5">
      <c r="B80" s="122" t="s">
        <v>547</v>
      </c>
      <c r="C80" s="340" t="s">
        <v>29</v>
      </c>
      <c r="D80" s="341"/>
      <c r="E80" s="341"/>
      <c r="F80" s="341"/>
      <c r="G80" s="341"/>
      <c r="H80" s="341"/>
      <c r="I80" s="341"/>
      <c r="J80" s="342"/>
      <c r="K80" s="399" t="s">
        <v>635</v>
      </c>
      <c r="L80" s="379"/>
      <c r="M80" s="379"/>
      <c r="N80" s="379"/>
      <c r="O80" s="58">
        <v>1</v>
      </c>
      <c r="P80" s="367" t="s">
        <v>3</v>
      </c>
      <c r="Q80" s="368"/>
      <c r="R80" s="368"/>
      <c r="S80" s="369"/>
      <c r="T80" s="229" t="s">
        <v>99</v>
      </c>
      <c r="U80" s="227" t="s">
        <v>96</v>
      </c>
      <c r="V80" s="228" t="s">
        <v>95</v>
      </c>
      <c r="W80" s="114">
        <v>0</v>
      </c>
      <c r="X80" s="114">
        <v>0</v>
      </c>
      <c r="Y80" s="61" t="s">
        <v>92</v>
      </c>
      <c r="Z80" s="356" t="s">
        <v>297</v>
      </c>
      <c r="AA80" s="357"/>
      <c r="AB80" s="357"/>
      <c r="AC80" s="357"/>
      <c r="AD80" s="358"/>
      <c r="AE80" s="359" t="s">
        <v>10</v>
      </c>
      <c r="AF80" s="359"/>
      <c r="AG80" s="359"/>
      <c r="AH80" s="359"/>
    </row>
    <row r="81" spans="2:34" ht="17.25" thickBot="1">
      <c r="B81" s="123" t="s">
        <v>548</v>
      </c>
      <c r="C81" s="365" t="s">
        <v>815</v>
      </c>
      <c r="D81" s="365"/>
      <c r="E81" s="365"/>
      <c r="F81" s="365"/>
      <c r="G81" s="365"/>
      <c r="H81" s="365"/>
      <c r="I81" s="365"/>
      <c r="J81" s="365"/>
      <c r="K81" s="365"/>
      <c r="L81" s="365"/>
      <c r="M81" s="365"/>
      <c r="N81" s="365"/>
      <c r="O81" s="365"/>
      <c r="P81" s="365"/>
      <c r="Q81" s="365"/>
      <c r="R81" s="365"/>
      <c r="S81" s="365"/>
      <c r="T81" s="365"/>
      <c r="U81" s="365"/>
      <c r="V81" s="365"/>
      <c r="W81" s="365"/>
      <c r="X81" s="365"/>
      <c r="Y81" s="365"/>
      <c r="Z81" s="365"/>
      <c r="AA81" s="365"/>
      <c r="AB81" s="365"/>
      <c r="AC81" s="365"/>
      <c r="AD81" s="365"/>
      <c r="AE81" s="365"/>
      <c r="AF81" s="365"/>
      <c r="AG81" s="365"/>
      <c r="AH81" s="366"/>
    </row>
    <row r="82" spans="2:34" ht="17.25" thickTop="1">
      <c r="B82" s="124" t="s">
        <v>310</v>
      </c>
      <c r="C82" s="137">
        <v>31</v>
      </c>
      <c r="D82" s="137">
        <v>30</v>
      </c>
      <c r="E82" s="137">
        <v>29</v>
      </c>
      <c r="F82" s="137">
        <v>28</v>
      </c>
      <c r="G82" s="137">
        <v>27</v>
      </c>
      <c r="H82" s="137">
        <v>26</v>
      </c>
      <c r="I82" s="137">
        <v>25</v>
      </c>
      <c r="J82" s="137">
        <v>24</v>
      </c>
      <c r="K82" s="137">
        <v>23</v>
      </c>
      <c r="L82" s="137">
        <v>22</v>
      </c>
      <c r="M82" s="137">
        <v>21</v>
      </c>
      <c r="N82" s="137">
        <v>20</v>
      </c>
      <c r="O82" s="137">
        <v>19</v>
      </c>
      <c r="P82" s="137">
        <v>18</v>
      </c>
      <c r="Q82" s="137">
        <v>17</v>
      </c>
      <c r="R82" s="137">
        <v>16</v>
      </c>
      <c r="S82" s="137">
        <v>15</v>
      </c>
      <c r="T82" s="137">
        <v>14</v>
      </c>
      <c r="U82" s="137">
        <v>13</v>
      </c>
      <c r="V82" s="137">
        <v>12</v>
      </c>
      <c r="W82" s="137">
        <v>11</v>
      </c>
      <c r="X82" s="137">
        <v>10</v>
      </c>
      <c r="Y82" s="137">
        <v>9</v>
      </c>
      <c r="Z82" s="137">
        <v>8</v>
      </c>
      <c r="AA82" s="137">
        <v>7</v>
      </c>
      <c r="AB82" s="137">
        <v>6</v>
      </c>
      <c r="AC82" s="137">
        <v>5</v>
      </c>
      <c r="AD82" s="137">
        <v>4</v>
      </c>
      <c r="AE82" s="137">
        <v>3</v>
      </c>
      <c r="AF82" s="137">
        <v>2</v>
      </c>
      <c r="AG82" s="137">
        <v>1</v>
      </c>
      <c r="AH82" s="138">
        <v>0</v>
      </c>
    </row>
    <row r="83" spans="2:34" ht="16.5">
      <c r="B83" s="125" t="s">
        <v>549</v>
      </c>
      <c r="C83" s="340" t="str">
        <f>C79</f>
        <v>Reserved</v>
      </c>
      <c r="D83" s="341"/>
      <c r="E83" s="341"/>
      <c r="F83" s="341"/>
      <c r="G83" s="341"/>
      <c r="H83" s="341"/>
      <c r="I83" s="341"/>
      <c r="J83" s="342"/>
      <c r="K83" s="352" t="str">
        <f>K79</f>
        <v>CmdSeqNum</v>
      </c>
      <c r="L83" s="352"/>
      <c r="M83" s="352"/>
      <c r="N83" s="335" t="str">
        <f>N79</f>
        <v>LBC_NUM</v>
      </c>
      <c r="O83" s="336"/>
      <c r="P83" s="131" t="str">
        <f>P79</f>
        <v>'h0</v>
      </c>
      <c r="Q83" s="337" t="str">
        <f>Q79</f>
        <v>'h5</v>
      </c>
      <c r="R83" s="338"/>
      <c r="S83" s="338"/>
      <c r="T83" s="338"/>
      <c r="U83" s="339"/>
      <c r="V83" s="130" t="str">
        <f>V79</f>
        <v>1'b1</v>
      </c>
      <c r="W83" s="447" t="str">
        <f>W79</f>
        <v>2'b10</v>
      </c>
      <c r="X83" s="448"/>
      <c r="Y83" s="335" t="str">
        <f>Y79</f>
        <v>10'h03</v>
      </c>
      <c r="Z83" s="336"/>
      <c r="AA83" s="336"/>
      <c r="AB83" s="336"/>
      <c r="AC83" s="336"/>
      <c r="AD83" s="336"/>
      <c r="AE83" s="336"/>
      <c r="AF83" s="336"/>
      <c r="AG83" s="336"/>
      <c r="AH83" s="350"/>
    </row>
    <row r="84" spans="2:34" ht="16.5">
      <c r="B84" s="125" t="s">
        <v>550</v>
      </c>
      <c r="C84" s="340" t="s">
        <v>29</v>
      </c>
      <c r="D84" s="341"/>
      <c r="E84" s="341"/>
      <c r="F84" s="341"/>
      <c r="G84" s="341"/>
      <c r="H84" s="341"/>
      <c r="I84" s="341"/>
      <c r="J84" s="341"/>
      <c r="K84" s="341"/>
      <c r="L84" s="341"/>
      <c r="M84" s="341"/>
      <c r="N84" s="341"/>
      <c r="O84" s="341"/>
      <c r="P84" s="341"/>
      <c r="Q84" s="341"/>
      <c r="R84" s="341"/>
      <c r="S84" s="341"/>
      <c r="T84" s="341"/>
      <c r="U84" s="341"/>
      <c r="V84" s="341"/>
      <c r="W84" s="341"/>
      <c r="X84" s="341"/>
      <c r="Y84" s="341"/>
      <c r="Z84" s="341"/>
      <c r="AA84" s="341"/>
      <c r="AB84" s="341"/>
      <c r="AC84" s="341"/>
      <c r="AD84" s="341"/>
      <c r="AE84" s="341"/>
      <c r="AF84" s="341"/>
      <c r="AG84" s="341"/>
      <c r="AH84" s="346"/>
    </row>
    <row r="85" spans="2:34" ht="17.25" thickBot="1">
      <c r="B85" s="126" t="s">
        <v>551</v>
      </c>
      <c r="C85" s="353" t="s">
        <v>386</v>
      </c>
      <c r="D85" s="354"/>
      <c r="E85" s="354"/>
      <c r="F85" s="354"/>
      <c r="G85" s="354"/>
      <c r="H85" s="354"/>
      <c r="I85" s="354"/>
      <c r="J85" s="354"/>
      <c r="K85" s="354"/>
      <c r="L85" s="354"/>
      <c r="M85" s="354"/>
      <c r="N85" s="354"/>
      <c r="O85" s="354"/>
      <c r="P85" s="354"/>
      <c r="Q85" s="354"/>
      <c r="R85" s="354"/>
      <c r="S85" s="354"/>
      <c r="T85" s="354"/>
      <c r="U85" s="354"/>
      <c r="V85" s="354"/>
      <c r="W85" s="354"/>
      <c r="X85" s="354"/>
      <c r="Y85" s="354"/>
      <c r="Z85" s="354"/>
      <c r="AA85" s="354"/>
      <c r="AB85" s="354"/>
      <c r="AC85" s="354"/>
      <c r="AD85" s="354"/>
      <c r="AE85" s="354"/>
      <c r="AF85" s="354"/>
      <c r="AG85" s="354"/>
      <c r="AH85" s="355"/>
    </row>
    <row r="86" spans="2:34" ht="17.25" thickBot="1">
      <c r="B86" s="396" t="s">
        <v>798</v>
      </c>
      <c r="C86" s="397"/>
      <c r="D86" s="397"/>
      <c r="E86" s="397"/>
      <c r="F86" s="397"/>
      <c r="G86" s="397"/>
      <c r="H86" s="397"/>
      <c r="I86" s="397"/>
      <c r="J86" s="397"/>
      <c r="K86" s="397"/>
      <c r="L86" s="397"/>
      <c r="M86" s="397"/>
      <c r="N86" s="397"/>
      <c r="O86" s="397"/>
      <c r="P86" s="397"/>
      <c r="Q86" s="397"/>
      <c r="R86" s="397"/>
      <c r="S86" s="397"/>
      <c r="T86" s="397"/>
      <c r="U86" s="397"/>
      <c r="V86" s="397"/>
      <c r="W86" s="397"/>
      <c r="X86" s="397"/>
      <c r="Y86" s="397"/>
      <c r="Z86" s="397"/>
      <c r="AA86" s="397"/>
      <c r="AB86" s="397"/>
      <c r="AC86" s="397"/>
      <c r="AD86" s="397"/>
      <c r="AE86" s="397"/>
      <c r="AF86" s="397"/>
      <c r="AG86" s="397"/>
      <c r="AH86" s="398"/>
    </row>
    <row r="87" spans="2:34" ht="16.5">
      <c r="B87" s="121" t="s">
        <v>309</v>
      </c>
      <c r="C87" s="135">
        <v>31</v>
      </c>
      <c r="D87" s="135">
        <v>30</v>
      </c>
      <c r="E87" s="135">
        <v>29</v>
      </c>
      <c r="F87" s="135">
        <v>28</v>
      </c>
      <c r="G87" s="135">
        <v>27</v>
      </c>
      <c r="H87" s="135">
        <v>26</v>
      </c>
      <c r="I87" s="135">
        <v>25</v>
      </c>
      <c r="J87" s="135">
        <v>24</v>
      </c>
      <c r="K87" s="135">
        <v>23</v>
      </c>
      <c r="L87" s="135">
        <v>22</v>
      </c>
      <c r="M87" s="135">
        <v>21</v>
      </c>
      <c r="N87" s="135">
        <v>20</v>
      </c>
      <c r="O87" s="135">
        <v>19</v>
      </c>
      <c r="P87" s="135">
        <v>18</v>
      </c>
      <c r="Q87" s="135">
        <v>17</v>
      </c>
      <c r="R87" s="135">
        <v>16</v>
      </c>
      <c r="S87" s="135">
        <v>15</v>
      </c>
      <c r="T87" s="135">
        <v>14</v>
      </c>
      <c r="U87" s="135">
        <v>13</v>
      </c>
      <c r="V87" s="135">
        <v>12</v>
      </c>
      <c r="W87" s="135">
        <v>11</v>
      </c>
      <c r="X87" s="135">
        <v>10</v>
      </c>
      <c r="Y87" s="135">
        <v>9</v>
      </c>
      <c r="Z87" s="135">
        <v>8</v>
      </c>
      <c r="AA87" s="135">
        <v>7</v>
      </c>
      <c r="AB87" s="135">
        <v>6</v>
      </c>
      <c r="AC87" s="135">
        <v>5</v>
      </c>
      <c r="AD87" s="135">
        <v>4</v>
      </c>
      <c r="AE87" s="135">
        <v>3</v>
      </c>
      <c r="AF87" s="135">
        <v>2</v>
      </c>
      <c r="AG87" s="135">
        <v>1</v>
      </c>
      <c r="AH87" s="136">
        <v>0</v>
      </c>
    </row>
    <row r="88" spans="2:34" ht="16.5">
      <c r="B88" s="122" t="s">
        <v>546</v>
      </c>
      <c r="C88" s="340" t="s">
        <v>29</v>
      </c>
      <c r="D88" s="341"/>
      <c r="E88" s="341"/>
      <c r="F88" s="341"/>
      <c r="G88" s="341"/>
      <c r="H88" s="341"/>
      <c r="I88" s="341"/>
      <c r="J88" s="342"/>
      <c r="K88" s="352" t="s">
        <v>105</v>
      </c>
      <c r="L88" s="352"/>
      <c r="M88" s="352"/>
      <c r="N88" s="337" t="s">
        <v>22</v>
      </c>
      <c r="O88" s="339"/>
      <c r="P88" s="131" t="s">
        <v>299</v>
      </c>
      <c r="Q88" s="337" t="s">
        <v>634</v>
      </c>
      <c r="R88" s="338"/>
      <c r="S88" s="338"/>
      <c r="T88" s="338"/>
      <c r="U88" s="339"/>
      <c r="V88" s="130" t="s">
        <v>377</v>
      </c>
      <c r="W88" s="424" t="s">
        <v>304</v>
      </c>
      <c r="X88" s="425"/>
      <c r="Y88" s="335" t="s">
        <v>375</v>
      </c>
      <c r="Z88" s="336"/>
      <c r="AA88" s="336"/>
      <c r="AB88" s="336"/>
      <c r="AC88" s="336"/>
      <c r="AD88" s="336"/>
      <c r="AE88" s="336"/>
      <c r="AF88" s="336"/>
      <c r="AG88" s="336"/>
      <c r="AH88" s="350"/>
    </row>
    <row r="89" spans="2:34" ht="16.5">
      <c r="B89" s="122" t="s">
        <v>547</v>
      </c>
      <c r="C89" s="340" t="s">
        <v>29</v>
      </c>
      <c r="D89" s="341"/>
      <c r="E89" s="341"/>
      <c r="F89" s="341"/>
      <c r="G89" s="341"/>
      <c r="H89" s="341"/>
      <c r="I89" s="341"/>
      <c r="J89" s="342"/>
      <c r="K89" s="379" t="s">
        <v>593</v>
      </c>
      <c r="L89" s="379"/>
      <c r="M89" s="379"/>
      <c r="N89" s="379"/>
      <c r="O89" s="58">
        <v>1</v>
      </c>
      <c r="P89" s="367" t="s">
        <v>3</v>
      </c>
      <c r="Q89" s="368"/>
      <c r="R89" s="368"/>
      <c r="S89" s="369"/>
      <c r="T89" s="229" t="s">
        <v>99</v>
      </c>
      <c r="U89" s="227" t="s">
        <v>96</v>
      </c>
      <c r="V89" s="228" t="s">
        <v>95</v>
      </c>
      <c r="W89" s="114">
        <v>0</v>
      </c>
      <c r="X89" s="114">
        <v>1</v>
      </c>
      <c r="Y89" s="61" t="s">
        <v>92</v>
      </c>
      <c r="Z89" s="356" t="s">
        <v>297</v>
      </c>
      <c r="AA89" s="357"/>
      <c r="AB89" s="357"/>
      <c r="AC89" s="357"/>
      <c r="AD89" s="358"/>
      <c r="AE89" s="359" t="s">
        <v>10</v>
      </c>
      <c r="AF89" s="359"/>
      <c r="AG89" s="359"/>
      <c r="AH89" s="359"/>
    </row>
    <row r="90" spans="2:34" ht="17.25" thickBot="1">
      <c r="B90" s="123" t="s">
        <v>548</v>
      </c>
      <c r="C90" s="365" t="s">
        <v>816</v>
      </c>
      <c r="D90" s="365"/>
      <c r="E90" s="365"/>
      <c r="F90" s="365"/>
      <c r="G90" s="365"/>
      <c r="H90" s="365"/>
      <c r="I90" s="365"/>
      <c r="J90" s="365"/>
      <c r="K90" s="365"/>
      <c r="L90" s="365"/>
      <c r="M90" s="365"/>
      <c r="N90" s="365"/>
      <c r="O90" s="365"/>
      <c r="P90" s="365"/>
      <c r="Q90" s="365"/>
      <c r="R90" s="365"/>
      <c r="S90" s="365"/>
      <c r="T90" s="365"/>
      <c r="U90" s="365"/>
      <c r="V90" s="365"/>
      <c r="W90" s="365"/>
      <c r="X90" s="365"/>
      <c r="Y90" s="365"/>
      <c r="Z90" s="365"/>
      <c r="AA90" s="365"/>
      <c r="AB90" s="365"/>
      <c r="AC90" s="365"/>
      <c r="AD90" s="365"/>
      <c r="AE90" s="365"/>
      <c r="AF90" s="365"/>
      <c r="AG90" s="365"/>
      <c r="AH90" s="366"/>
    </row>
    <row r="91" spans="2:34" ht="17.25" thickTop="1">
      <c r="B91" s="124" t="s">
        <v>310</v>
      </c>
      <c r="C91" s="137">
        <v>31</v>
      </c>
      <c r="D91" s="137">
        <v>30</v>
      </c>
      <c r="E91" s="137">
        <v>29</v>
      </c>
      <c r="F91" s="137">
        <v>28</v>
      </c>
      <c r="G91" s="137">
        <v>27</v>
      </c>
      <c r="H91" s="137">
        <v>26</v>
      </c>
      <c r="I91" s="137">
        <v>25</v>
      </c>
      <c r="J91" s="137">
        <v>24</v>
      </c>
      <c r="K91" s="137">
        <v>23</v>
      </c>
      <c r="L91" s="137">
        <v>22</v>
      </c>
      <c r="M91" s="137">
        <v>21</v>
      </c>
      <c r="N91" s="137">
        <v>20</v>
      </c>
      <c r="O91" s="137">
        <v>19</v>
      </c>
      <c r="P91" s="137">
        <v>18</v>
      </c>
      <c r="Q91" s="137">
        <v>17</v>
      </c>
      <c r="R91" s="137">
        <v>16</v>
      </c>
      <c r="S91" s="137">
        <v>15</v>
      </c>
      <c r="T91" s="137">
        <v>14</v>
      </c>
      <c r="U91" s="137">
        <v>13</v>
      </c>
      <c r="V91" s="137">
        <v>12</v>
      </c>
      <c r="W91" s="137">
        <v>11</v>
      </c>
      <c r="X91" s="137">
        <v>10</v>
      </c>
      <c r="Y91" s="137">
        <v>9</v>
      </c>
      <c r="Z91" s="137">
        <v>8</v>
      </c>
      <c r="AA91" s="137">
        <v>7</v>
      </c>
      <c r="AB91" s="137">
        <v>6</v>
      </c>
      <c r="AC91" s="137">
        <v>5</v>
      </c>
      <c r="AD91" s="137">
        <v>4</v>
      </c>
      <c r="AE91" s="137">
        <v>3</v>
      </c>
      <c r="AF91" s="137">
        <v>2</v>
      </c>
      <c r="AG91" s="137">
        <v>1</v>
      </c>
      <c r="AH91" s="138">
        <v>0</v>
      </c>
    </row>
    <row r="92" spans="2:34" ht="16.5">
      <c r="B92" s="127" t="s">
        <v>549</v>
      </c>
      <c r="C92" s="340" t="str">
        <f>C88</f>
        <v>Reserved</v>
      </c>
      <c r="D92" s="341"/>
      <c r="E92" s="341"/>
      <c r="F92" s="341"/>
      <c r="G92" s="341"/>
      <c r="H92" s="341"/>
      <c r="I92" s="341"/>
      <c r="J92" s="342"/>
      <c r="K92" s="352" t="str">
        <f>K88</f>
        <v>CmdSeqNum</v>
      </c>
      <c r="L92" s="352"/>
      <c r="M92" s="352"/>
      <c r="N92" s="335" t="str">
        <f>N88</f>
        <v>LBC_NUM</v>
      </c>
      <c r="O92" s="336"/>
      <c r="P92" s="131" t="str">
        <f>P88</f>
        <v>'h0</v>
      </c>
      <c r="Q92" s="337" t="str">
        <f>Q88</f>
        <v>'h6</v>
      </c>
      <c r="R92" s="338"/>
      <c r="S92" s="338"/>
      <c r="T92" s="338"/>
      <c r="U92" s="339"/>
      <c r="V92" s="130" t="str">
        <f>V88</f>
        <v>1'b1</v>
      </c>
      <c r="W92" s="370" t="str">
        <f>W88</f>
        <v>2'b11</v>
      </c>
      <c r="X92" s="371"/>
      <c r="Y92" s="335" t="str">
        <f>Y88</f>
        <v>10'h03</v>
      </c>
      <c r="Z92" s="336"/>
      <c r="AA92" s="336"/>
      <c r="AB92" s="336"/>
      <c r="AC92" s="336"/>
      <c r="AD92" s="336"/>
      <c r="AE92" s="336"/>
      <c r="AF92" s="336"/>
      <c r="AG92" s="336"/>
      <c r="AH92" s="350"/>
    </row>
    <row r="93" spans="2:34" ht="16.5">
      <c r="B93" s="125" t="s">
        <v>550</v>
      </c>
      <c r="C93" s="340" t="s">
        <v>29</v>
      </c>
      <c r="D93" s="341"/>
      <c r="E93" s="341"/>
      <c r="F93" s="341"/>
      <c r="G93" s="341"/>
      <c r="H93" s="341"/>
      <c r="I93" s="341"/>
      <c r="J93" s="341"/>
      <c r="K93" s="341"/>
      <c r="L93" s="341"/>
      <c r="M93" s="341"/>
      <c r="N93" s="341"/>
      <c r="O93" s="341"/>
      <c r="P93" s="341"/>
      <c r="Q93" s="341"/>
      <c r="R93" s="341"/>
      <c r="S93" s="341"/>
      <c r="T93" s="341"/>
      <c r="U93" s="341"/>
      <c r="V93" s="341"/>
      <c r="W93" s="341"/>
      <c r="X93" s="341"/>
      <c r="Y93" s="341"/>
      <c r="Z93" s="341"/>
      <c r="AA93" s="341"/>
      <c r="AB93" s="341"/>
      <c r="AC93" s="341"/>
      <c r="AD93" s="341"/>
      <c r="AE93" s="341"/>
      <c r="AF93" s="341"/>
      <c r="AG93" s="341"/>
      <c r="AH93" s="346"/>
    </row>
    <row r="94" spans="2:34" ht="17.25" thickBot="1">
      <c r="B94" s="126" t="s">
        <v>551</v>
      </c>
      <c r="C94" s="353" t="s">
        <v>386</v>
      </c>
      <c r="D94" s="354"/>
      <c r="E94" s="354"/>
      <c r="F94" s="354"/>
      <c r="G94" s="354"/>
      <c r="H94" s="354"/>
      <c r="I94" s="354"/>
      <c r="J94" s="354"/>
      <c r="K94" s="354"/>
      <c r="L94" s="354"/>
      <c r="M94" s="354"/>
      <c r="N94" s="354"/>
      <c r="O94" s="354"/>
      <c r="P94" s="354"/>
      <c r="Q94" s="354"/>
      <c r="R94" s="354"/>
      <c r="S94" s="354"/>
      <c r="T94" s="354"/>
      <c r="U94" s="354"/>
      <c r="V94" s="354"/>
      <c r="W94" s="354"/>
      <c r="X94" s="354"/>
      <c r="Y94" s="354"/>
      <c r="Z94" s="354"/>
      <c r="AA94" s="354"/>
      <c r="AB94" s="354"/>
      <c r="AC94" s="354"/>
      <c r="AD94" s="354"/>
      <c r="AE94" s="354"/>
      <c r="AF94" s="354"/>
      <c r="AG94" s="354"/>
      <c r="AH94" s="355"/>
    </row>
    <row r="95" spans="2:34" ht="17.25" thickBot="1">
      <c r="B95" s="420" t="s">
        <v>797</v>
      </c>
      <c r="C95" s="421"/>
      <c r="D95" s="421"/>
      <c r="E95" s="421"/>
      <c r="F95" s="421"/>
      <c r="G95" s="421"/>
      <c r="H95" s="421"/>
      <c r="I95" s="421"/>
      <c r="J95" s="421"/>
      <c r="K95" s="421"/>
      <c r="L95" s="421"/>
      <c r="M95" s="421"/>
      <c r="N95" s="421"/>
      <c r="O95" s="421"/>
      <c r="P95" s="421"/>
      <c r="Q95" s="421"/>
      <c r="R95" s="421"/>
      <c r="S95" s="421"/>
      <c r="T95" s="421"/>
      <c r="U95" s="421"/>
      <c r="V95" s="421"/>
      <c r="W95" s="421"/>
      <c r="X95" s="421"/>
      <c r="Y95" s="421"/>
      <c r="Z95" s="421"/>
      <c r="AA95" s="421"/>
      <c r="AB95" s="421"/>
      <c r="AC95" s="421"/>
      <c r="AD95" s="421"/>
      <c r="AE95" s="421"/>
      <c r="AF95" s="421"/>
      <c r="AG95" s="421"/>
      <c r="AH95" s="422"/>
    </row>
    <row r="96" spans="2:34" ht="16.5">
      <c r="B96" s="121" t="s">
        <v>309</v>
      </c>
      <c r="C96" s="135">
        <v>31</v>
      </c>
      <c r="D96" s="135">
        <v>30</v>
      </c>
      <c r="E96" s="135">
        <v>29</v>
      </c>
      <c r="F96" s="135">
        <v>28</v>
      </c>
      <c r="G96" s="135">
        <v>27</v>
      </c>
      <c r="H96" s="135">
        <v>26</v>
      </c>
      <c r="I96" s="135">
        <v>25</v>
      </c>
      <c r="J96" s="135">
        <v>24</v>
      </c>
      <c r="K96" s="135">
        <v>23</v>
      </c>
      <c r="L96" s="135">
        <v>22</v>
      </c>
      <c r="M96" s="135">
        <v>21</v>
      </c>
      <c r="N96" s="135">
        <v>20</v>
      </c>
      <c r="O96" s="135">
        <v>19</v>
      </c>
      <c r="P96" s="135">
        <v>18</v>
      </c>
      <c r="Q96" s="135">
        <v>17</v>
      </c>
      <c r="R96" s="135">
        <v>16</v>
      </c>
      <c r="S96" s="135">
        <v>15</v>
      </c>
      <c r="T96" s="135">
        <v>14</v>
      </c>
      <c r="U96" s="135">
        <v>13</v>
      </c>
      <c r="V96" s="135">
        <v>12</v>
      </c>
      <c r="W96" s="135">
        <v>11</v>
      </c>
      <c r="X96" s="135">
        <v>10</v>
      </c>
      <c r="Y96" s="135">
        <v>9</v>
      </c>
      <c r="Z96" s="135">
        <v>8</v>
      </c>
      <c r="AA96" s="135">
        <v>7</v>
      </c>
      <c r="AB96" s="135">
        <v>6</v>
      </c>
      <c r="AC96" s="135">
        <v>5</v>
      </c>
      <c r="AD96" s="135">
        <v>4</v>
      </c>
      <c r="AE96" s="135">
        <v>3</v>
      </c>
      <c r="AF96" s="135">
        <v>2</v>
      </c>
      <c r="AG96" s="135">
        <v>1</v>
      </c>
      <c r="AH96" s="136">
        <v>0</v>
      </c>
    </row>
    <row r="97" spans="2:34" ht="16.5">
      <c r="B97" s="122" t="s">
        <v>546</v>
      </c>
      <c r="C97" s="340" t="s">
        <v>29</v>
      </c>
      <c r="D97" s="341"/>
      <c r="E97" s="341"/>
      <c r="F97" s="341"/>
      <c r="G97" s="341"/>
      <c r="H97" s="341"/>
      <c r="I97" s="341"/>
      <c r="J97" s="342"/>
      <c r="K97" s="352" t="s">
        <v>105</v>
      </c>
      <c r="L97" s="352"/>
      <c r="M97" s="352"/>
      <c r="N97" s="335" t="s">
        <v>22</v>
      </c>
      <c r="O97" s="336"/>
      <c r="P97" s="131" t="s">
        <v>299</v>
      </c>
      <c r="Q97" s="337" t="s">
        <v>300</v>
      </c>
      <c r="R97" s="338"/>
      <c r="S97" s="338"/>
      <c r="T97" s="338"/>
      <c r="U97" s="339"/>
      <c r="V97" s="130" t="s">
        <v>377</v>
      </c>
      <c r="W97" s="343" t="s">
        <v>301</v>
      </c>
      <c r="X97" s="344"/>
      <c r="Y97" s="335" t="s">
        <v>376</v>
      </c>
      <c r="Z97" s="336"/>
      <c r="AA97" s="336"/>
      <c r="AB97" s="336"/>
      <c r="AC97" s="336"/>
      <c r="AD97" s="336"/>
      <c r="AE97" s="336"/>
      <c r="AF97" s="336"/>
      <c r="AG97" s="336"/>
      <c r="AH97" s="350"/>
    </row>
    <row r="98" spans="2:34" ht="16.5">
      <c r="B98" s="122" t="s">
        <v>547</v>
      </c>
      <c r="C98" s="340" t="s">
        <v>29</v>
      </c>
      <c r="D98" s="341"/>
      <c r="E98" s="341"/>
      <c r="F98" s="341"/>
      <c r="G98" s="341"/>
      <c r="H98" s="341"/>
      <c r="I98" s="341"/>
      <c r="J98" s="342"/>
      <c r="K98" s="379" t="s">
        <v>593</v>
      </c>
      <c r="L98" s="379"/>
      <c r="M98" s="379"/>
      <c r="N98" s="379"/>
      <c r="O98" s="58">
        <v>1</v>
      </c>
      <c r="P98" s="367" t="s">
        <v>3</v>
      </c>
      <c r="Q98" s="368"/>
      <c r="R98" s="368"/>
      <c r="S98" s="369"/>
      <c r="T98" s="229" t="s">
        <v>99</v>
      </c>
      <c r="U98" s="227" t="s">
        <v>96</v>
      </c>
      <c r="V98" s="228" t="s">
        <v>95</v>
      </c>
      <c r="W98" s="114">
        <v>1</v>
      </c>
      <c r="X98" s="114">
        <v>1</v>
      </c>
      <c r="Y98" s="115" t="s">
        <v>92</v>
      </c>
      <c r="Z98" s="362" t="s">
        <v>297</v>
      </c>
      <c r="AA98" s="362"/>
      <c r="AB98" s="362"/>
      <c r="AC98" s="362"/>
      <c r="AD98" s="362"/>
      <c r="AE98" s="363" t="s">
        <v>7</v>
      </c>
      <c r="AF98" s="363"/>
      <c r="AG98" s="363"/>
      <c r="AH98" s="364"/>
    </row>
    <row r="99" spans="2:34" ht="17.25" thickBot="1">
      <c r="B99" s="123" t="s">
        <v>548</v>
      </c>
      <c r="C99" s="365" t="s">
        <v>814</v>
      </c>
      <c r="D99" s="365"/>
      <c r="E99" s="365"/>
      <c r="F99" s="365"/>
      <c r="G99" s="365"/>
      <c r="H99" s="365"/>
      <c r="I99" s="365"/>
      <c r="J99" s="365"/>
      <c r="K99" s="365"/>
      <c r="L99" s="365"/>
      <c r="M99" s="365"/>
      <c r="N99" s="365"/>
      <c r="O99" s="365"/>
      <c r="P99" s="365"/>
      <c r="Q99" s="365"/>
      <c r="R99" s="365"/>
      <c r="S99" s="365"/>
      <c r="T99" s="365"/>
      <c r="U99" s="365"/>
      <c r="V99" s="365"/>
      <c r="W99" s="365"/>
      <c r="X99" s="365"/>
      <c r="Y99" s="365"/>
      <c r="Z99" s="365"/>
      <c r="AA99" s="365"/>
      <c r="AB99" s="365"/>
      <c r="AC99" s="365"/>
      <c r="AD99" s="365"/>
      <c r="AE99" s="365"/>
      <c r="AF99" s="365"/>
      <c r="AG99" s="365"/>
      <c r="AH99" s="366"/>
    </row>
    <row r="100" spans="2:34" ht="17.25" thickTop="1">
      <c r="B100" s="124" t="s">
        <v>310</v>
      </c>
      <c r="C100" s="137">
        <v>31</v>
      </c>
      <c r="D100" s="137">
        <v>30</v>
      </c>
      <c r="E100" s="137">
        <v>29</v>
      </c>
      <c r="F100" s="137">
        <v>28</v>
      </c>
      <c r="G100" s="137">
        <v>27</v>
      </c>
      <c r="H100" s="137">
        <v>26</v>
      </c>
      <c r="I100" s="137">
        <v>25</v>
      </c>
      <c r="J100" s="137">
        <v>24</v>
      </c>
      <c r="K100" s="137">
        <v>23</v>
      </c>
      <c r="L100" s="137">
        <v>22</v>
      </c>
      <c r="M100" s="137">
        <v>21</v>
      </c>
      <c r="N100" s="137">
        <v>20</v>
      </c>
      <c r="O100" s="137">
        <v>19</v>
      </c>
      <c r="P100" s="137">
        <v>18</v>
      </c>
      <c r="Q100" s="137">
        <v>17</v>
      </c>
      <c r="R100" s="137">
        <v>16</v>
      </c>
      <c r="S100" s="137">
        <v>15</v>
      </c>
      <c r="T100" s="137">
        <v>14</v>
      </c>
      <c r="U100" s="137">
        <v>13</v>
      </c>
      <c r="V100" s="137">
        <v>12</v>
      </c>
      <c r="W100" s="137">
        <v>11</v>
      </c>
      <c r="X100" s="137">
        <v>10</v>
      </c>
      <c r="Y100" s="137">
        <v>9</v>
      </c>
      <c r="Z100" s="137">
        <v>8</v>
      </c>
      <c r="AA100" s="137">
        <v>7</v>
      </c>
      <c r="AB100" s="137">
        <v>6</v>
      </c>
      <c r="AC100" s="137">
        <v>5</v>
      </c>
      <c r="AD100" s="137">
        <v>4</v>
      </c>
      <c r="AE100" s="137">
        <v>3</v>
      </c>
      <c r="AF100" s="137">
        <v>2</v>
      </c>
      <c r="AG100" s="137">
        <v>1</v>
      </c>
      <c r="AH100" s="138">
        <v>0</v>
      </c>
    </row>
    <row r="101" spans="2:34" ht="16.5">
      <c r="B101" s="127" t="s">
        <v>549</v>
      </c>
      <c r="C101" s="340" t="str">
        <f>C97</f>
        <v>Reserved</v>
      </c>
      <c r="D101" s="341"/>
      <c r="E101" s="341"/>
      <c r="F101" s="341"/>
      <c r="G101" s="341"/>
      <c r="H101" s="341"/>
      <c r="I101" s="341"/>
      <c r="J101" s="342"/>
      <c r="K101" s="352" t="str">
        <f>K97</f>
        <v>CmdSeqNum</v>
      </c>
      <c r="L101" s="352"/>
      <c r="M101" s="352"/>
      <c r="N101" s="335" t="str">
        <f>N97</f>
        <v>LBC_NUM</v>
      </c>
      <c r="O101" s="336"/>
      <c r="P101" s="131" t="str">
        <f>P97</f>
        <v>'h0</v>
      </c>
      <c r="Q101" s="337" t="str">
        <f>Q97</f>
        <v>'h4</v>
      </c>
      <c r="R101" s="338"/>
      <c r="S101" s="338"/>
      <c r="T101" s="338"/>
      <c r="U101" s="339"/>
      <c r="V101" s="130" t="str">
        <f>V97</f>
        <v>1'b1</v>
      </c>
      <c r="W101" s="343" t="str">
        <f>W97</f>
        <v>2'b00</v>
      </c>
      <c r="X101" s="344"/>
      <c r="Y101" s="335" t="str">
        <f>Y97</f>
        <v>10'h04</v>
      </c>
      <c r="Z101" s="336"/>
      <c r="AA101" s="336"/>
      <c r="AB101" s="336"/>
      <c r="AC101" s="336"/>
      <c r="AD101" s="336"/>
      <c r="AE101" s="336"/>
      <c r="AF101" s="336"/>
      <c r="AG101" s="336"/>
      <c r="AH101" s="350"/>
    </row>
    <row r="102" spans="2:34" ht="16.5">
      <c r="B102" s="125" t="s">
        <v>550</v>
      </c>
      <c r="C102" s="340" t="s">
        <v>29</v>
      </c>
      <c r="D102" s="341"/>
      <c r="E102" s="341"/>
      <c r="F102" s="341"/>
      <c r="G102" s="341"/>
      <c r="H102" s="341"/>
      <c r="I102" s="341"/>
      <c r="J102" s="341"/>
      <c r="K102" s="341"/>
      <c r="L102" s="341"/>
      <c r="M102" s="341"/>
      <c r="N102" s="341"/>
      <c r="O102" s="341"/>
      <c r="P102" s="341"/>
      <c r="Q102" s="341"/>
      <c r="R102" s="341"/>
      <c r="S102" s="341"/>
      <c r="T102" s="341"/>
      <c r="U102" s="341"/>
      <c r="V102" s="341"/>
      <c r="W102" s="341"/>
      <c r="X102" s="341"/>
      <c r="Y102" s="341"/>
      <c r="Z102" s="341"/>
      <c r="AA102" s="341"/>
      <c r="AB102" s="341"/>
      <c r="AC102" s="341"/>
      <c r="AD102" s="341"/>
      <c r="AE102" s="341"/>
      <c r="AF102" s="341"/>
      <c r="AG102" s="341"/>
      <c r="AH102" s="346"/>
    </row>
    <row r="103" spans="2:34" ht="17.25" thickBot="1">
      <c r="B103" s="126" t="s">
        <v>551</v>
      </c>
      <c r="C103" s="353" t="s">
        <v>386</v>
      </c>
      <c r="D103" s="354"/>
      <c r="E103" s="354"/>
      <c r="F103" s="354"/>
      <c r="G103" s="354"/>
      <c r="H103" s="354"/>
      <c r="I103" s="354"/>
      <c r="J103" s="354"/>
      <c r="K103" s="354"/>
      <c r="L103" s="354"/>
      <c r="M103" s="354"/>
      <c r="N103" s="354"/>
      <c r="O103" s="354"/>
      <c r="P103" s="354"/>
      <c r="Q103" s="354"/>
      <c r="R103" s="354"/>
      <c r="S103" s="354"/>
      <c r="T103" s="354"/>
      <c r="U103" s="354"/>
      <c r="V103" s="354"/>
      <c r="W103" s="354"/>
      <c r="X103" s="354"/>
      <c r="Y103" s="354"/>
      <c r="Z103" s="354"/>
      <c r="AA103" s="354"/>
      <c r="AB103" s="354"/>
      <c r="AC103" s="354"/>
      <c r="AD103" s="354"/>
      <c r="AE103" s="354"/>
      <c r="AF103" s="354"/>
      <c r="AG103" s="354"/>
      <c r="AH103" s="355"/>
    </row>
    <row r="104" spans="2:34" ht="17.25" thickBot="1">
      <c r="B104" s="420" t="s">
        <v>796</v>
      </c>
      <c r="C104" s="421"/>
      <c r="D104" s="421"/>
      <c r="E104" s="421"/>
      <c r="F104" s="421"/>
      <c r="G104" s="421"/>
      <c r="H104" s="421"/>
      <c r="I104" s="421"/>
      <c r="J104" s="421"/>
      <c r="K104" s="421"/>
      <c r="L104" s="421"/>
      <c r="M104" s="421"/>
      <c r="N104" s="421"/>
      <c r="O104" s="421"/>
      <c r="P104" s="421"/>
      <c r="Q104" s="421"/>
      <c r="R104" s="421"/>
      <c r="S104" s="421"/>
      <c r="T104" s="421"/>
      <c r="U104" s="421"/>
      <c r="V104" s="421"/>
      <c r="W104" s="421"/>
      <c r="X104" s="421"/>
      <c r="Y104" s="421"/>
      <c r="Z104" s="421"/>
      <c r="AA104" s="421"/>
      <c r="AB104" s="421"/>
      <c r="AC104" s="421"/>
      <c r="AD104" s="421"/>
      <c r="AE104" s="421"/>
      <c r="AF104" s="421"/>
      <c r="AG104" s="421"/>
      <c r="AH104" s="422"/>
    </row>
    <row r="105" spans="2:34" ht="16.5">
      <c r="B105" s="121" t="s">
        <v>309</v>
      </c>
      <c r="C105" s="135">
        <v>31</v>
      </c>
      <c r="D105" s="135">
        <v>30</v>
      </c>
      <c r="E105" s="135">
        <v>29</v>
      </c>
      <c r="F105" s="135">
        <v>28</v>
      </c>
      <c r="G105" s="135">
        <v>27</v>
      </c>
      <c r="H105" s="135">
        <v>26</v>
      </c>
      <c r="I105" s="135">
        <v>25</v>
      </c>
      <c r="J105" s="135">
        <v>24</v>
      </c>
      <c r="K105" s="135">
        <v>23</v>
      </c>
      <c r="L105" s="135">
        <v>22</v>
      </c>
      <c r="M105" s="135">
        <v>21</v>
      </c>
      <c r="N105" s="135">
        <v>20</v>
      </c>
      <c r="O105" s="135">
        <v>19</v>
      </c>
      <c r="P105" s="135">
        <v>18</v>
      </c>
      <c r="Q105" s="135">
        <v>17</v>
      </c>
      <c r="R105" s="135">
        <v>16</v>
      </c>
      <c r="S105" s="135">
        <v>15</v>
      </c>
      <c r="T105" s="135">
        <v>14</v>
      </c>
      <c r="U105" s="135">
        <v>13</v>
      </c>
      <c r="V105" s="135">
        <v>12</v>
      </c>
      <c r="W105" s="135">
        <v>11</v>
      </c>
      <c r="X105" s="135">
        <v>10</v>
      </c>
      <c r="Y105" s="135">
        <v>9</v>
      </c>
      <c r="Z105" s="135">
        <v>8</v>
      </c>
      <c r="AA105" s="135">
        <v>7</v>
      </c>
      <c r="AB105" s="135">
        <v>6</v>
      </c>
      <c r="AC105" s="135">
        <v>5</v>
      </c>
      <c r="AD105" s="135">
        <v>4</v>
      </c>
      <c r="AE105" s="135">
        <v>3</v>
      </c>
      <c r="AF105" s="135">
        <v>2</v>
      </c>
      <c r="AG105" s="135">
        <v>1</v>
      </c>
      <c r="AH105" s="136">
        <v>0</v>
      </c>
    </row>
    <row r="106" spans="2:34" ht="16.5">
      <c r="B106" s="122" t="s">
        <v>546</v>
      </c>
      <c r="C106" s="340" t="s">
        <v>29</v>
      </c>
      <c r="D106" s="341"/>
      <c r="E106" s="341"/>
      <c r="F106" s="341"/>
      <c r="G106" s="341"/>
      <c r="H106" s="341"/>
      <c r="I106" s="341"/>
      <c r="J106" s="342"/>
      <c r="K106" s="352" t="s">
        <v>105</v>
      </c>
      <c r="L106" s="352"/>
      <c r="M106" s="352"/>
      <c r="N106" s="335" t="s">
        <v>22</v>
      </c>
      <c r="O106" s="336"/>
      <c r="P106" s="131" t="s">
        <v>299</v>
      </c>
      <c r="Q106" s="337" t="s">
        <v>634</v>
      </c>
      <c r="R106" s="338"/>
      <c r="S106" s="338"/>
      <c r="T106" s="338"/>
      <c r="U106" s="339"/>
      <c r="V106" s="130" t="s">
        <v>377</v>
      </c>
      <c r="W106" s="426" t="s">
        <v>302</v>
      </c>
      <c r="X106" s="427"/>
      <c r="Y106" s="335" t="s">
        <v>376</v>
      </c>
      <c r="Z106" s="336"/>
      <c r="AA106" s="336"/>
      <c r="AB106" s="336"/>
      <c r="AC106" s="336"/>
      <c r="AD106" s="336"/>
      <c r="AE106" s="336"/>
      <c r="AF106" s="336"/>
      <c r="AG106" s="336"/>
      <c r="AH106" s="350"/>
    </row>
    <row r="107" spans="2:34" ht="16.5">
      <c r="B107" s="122" t="s">
        <v>547</v>
      </c>
      <c r="C107" s="340" t="s">
        <v>29</v>
      </c>
      <c r="D107" s="341"/>
      <c r="E107" s="341"/>
      <c r="F107" s="341"/>
      <c r="G107" s="341"/>
      <c r="H107" s="341"/>
      <c r="I107" s="341"/>
      <c r="J107" s="342"/>
      <c r="K107" s="380" t="s">
        <v>592</v>
      </c>
      <c r="L107" s="381"/>
      <c r="M107" s="381"/>
      <c r="N107" s="382"/>
      <c r="O107" s="58">
        <v>1</v>
      </c>
      <c r="P107" s="367" t="s">
        <v>3</v>
      </c>
      <c r="Q107" s="368"/>
      <c r="R107" s="368"/>
      <c r="S107" s="369"/>
      <c r="T107" s="229" t="s">
        <v>99</v>
      </c>
      <c r="U107" s="227" t="s">
        <v>96</v>
      </c>
      <c r="V107" s="114">
        <v>1</v>
      </c>
      <c r="W107" s="114">
        <v>0</v>
      </c>
      <c r="X107" s="114">
        <v>1</v>
      </c>
      <c r="Y107" s="115" t="s">
        <v>92</v>
      </c>
      <c r="Z107" s="362" t="s">
        <v>297</v>
      </c>
      <c r="AA107" s="362"/>
      <c r="AB107" s="362"/>
      <c r="AC107" s="362"/>
      <c r="AD107" s="362"/>
      <c r="AE107" s="363" t="s">
        <v>7</v>
      </c>
      <c r="AF107" s="363"/>
      <c r="AG107" s="363"/>
      <c r="AH107" s="364"/>
    </row>
    <row r="108" spans="2:34" ht="17.25" thickBot="1">
      <c r="B108" s="123" t="s">
        <v>548</v>
      </c>
      <c r="C108" s="365" t="s">
        <v>816</v>
      </c>
      <c r="D108" s="365"/>
      <c r="E108" s="365"/>
      <c r="F108" s="365"/>
      <c r="G108" s="365"/>
      <c r="H108" s="365"/>
      <c r="I108" s="365"/>
      <c r="J108" s="365"/>
      <c r="K108" s="365"/>
      <c r="L108" s="365"/>
      <c r="M108" s="365"/>
      <c r="N108" s="365"/>
      <c r="O108" s="365"/>
      <c r="P108" s="365"/>
      <c r="Q108" s="365"/>
      <c r="R108" s="365"/>
      <c r="S108" s="365"/>
      <c r="T108" s="365"/>
      <c r="U108" s="365"/>
      <c r="V108" s="365"/>
      <c r="W108" s="365"/>
      <c r="X108" s="365"/>
      <c r="Y108" s="365"/>
      <c r="Z108" s="365"/>
      <c r="AA108" s="365"/>
      <c r="AB108" s="365"/>
      <c r="AC108" s="365"/>
      <c r="AD108" s="365"/>
      <c r="AE108" s="365"/>
      <c r="AF108" s="365"/>
      <c r="AG108" s="365"/>
      <c r="AH108" s="366"/>
    </row>
    <row r="109" spans="2:34" ht="17.25" thickTop="1">
      <c r="B109" s="124" t="s">
        <v>310</v>
      </c>
      <c r="C109" s="137">
        <v>31</v>
      </c>
      <c r="D109" s="137">
        <v>30</v>
      </c>
      <c r="E109" s="137">
        <v>29</v>
      </c>
      <c r="F109" s="137">
        <v>28</v>
      </c>
      <c r="G109" s="137">
        <v>27</v>
      </c>
      <c r="H109" s="137">
        <v>26</v>
      </c>
      <c r="I109" s="137">
        <v>25</v>
      </c>
      <c r="J109" s="137">
        <v>24</v>
      </c>
      <c r="K109" s="137">
        <v>23</v>
      </c>
      <c r="L109" s="137">
        <v>22</v>
      </c>
      <c r="M109" s="137">
        <v>21</v>
      </c>
      <c r="N109" s="137">
        <v>20</v>
      </c>
      <c r="O109" s="137">
        <v>19</v>
      </c>
      <c r="P109" s="137">
        <v>18</v>
      </c>
      <c r="Q109" s="137">
        <v>17</v>
      </c>
      <c r="R109" s="137">
        <v>16</v>
      </c>
      <c r="S109" s="137">
        <v>15</v>
      </c>
      <c r="T109" s="137">
        <v>14</v>
      </c>
      <c r="U109" s="137">
        <v>13</v>
      </c>
      <c r="V109" s="137">
        <v>12</v>
      </c>
      <c r="W109" s="137">
        <v>11</v>
      </c>
      <c r="X109" s="137">
        <v>10</v>
      </c>
      <c r="Y109" s="137">
        <v>9</v>
      </c>
      <c r="Z109" s="137">
        <v>8</v>
      </c>
      <c r="AA109" s="137">
        <v>7</v>
      </c>
      <c r="AB109" s="137">
        <v>6</v>
      </c>
      <c r="AC109" s="137">
        <v>5</v>
      </c>
      <c r="AD109" s="137">
        <v>4</v>
      </c>
      <c r="AE109" s="137">
        <v>3</v>
      </c>
      <c r="AF109" s="137">
        <v>2</v>
      </c>
      <c r="AG109" s="137">
        <v>1</v>
      </c>
      <c r="AH109" s="138">
        <v>0</v>
      </c>
    </row>
    <row r="110" spans="2:34" ht="16.5">
      <c r="B110" s="127" t="s">
        <v>549</v>
      </c>
      <c r="C110" s="340" t="str">
        <f>C106</f>
        <v>Reserved</v>
      </c>
      <c r="D110" s="341"/>
      <c r="E110" s="341"/>
      <c r="F110" s="341"/>
      <c r="G110" s="341"/>
      <c r="H110" s="341"/>
      <c r="I110" s="341"/>
      <c r="J110" s="342"/>
      <c r="K110" s="352" t="str">
        <f>K106</f>
        <v>CmdSeqNum</v>
      </c>
      <c r="L110" s="352"/>
      <c r="M110" s="352"/>
      <c r="N110" s="335" t="str">
        <f>N106</f>
        <v>LBC_NUM</v>
      </c>
      <c r="O110" s="336"/>
      <c r="P110" s="131" t="str">
        <f>P106</f>
        <v>'h0</v>
      </c>
      <c r="Q110" s="337" t="str">
        <f>Q106</f>
        <v>'h6</v>
      </c>
      <c r="R110" s="338"/>
      <c r="S110" s="338"/>
      <c r="T110" s="338"/>
      <c r="U110" s="339"/>
      <c r="V110" s="130" t="str">
        <f>V106</f>
        <v>1'b1</v>
      </c>
      <c r="W110" s="360" t="str">
        <f>W106</f>
        <v>2'b01</v>
      </c>
      <c r="X110" s="361"/>
      <c r="Y110" s="335" t="str">
        <f>Y106</f>
        <v>10'h04</v>
      </c>
      <c r="Z110" s="336"/>
      <c r="AA110" s="336"/>
      <c r="AB110" s="336"/>
      <c r="AC110" s="336"/>
      <c r="AD110" s="336"/>
      <c r="AE110" s="336"/>
      <c r="AF110" s="336"/>
      <c r="AG110" s="336"/>
      <c r="AH110" s="350"/>
    </row>
    <row r="111" spans="2:34" ht="16.5">
      <c r="B111" s="125" t="s">
        <v>550</v>
      </c>
      <c r="C111" s="340" t="s">
        <v>29</v>
      </c>
      <c r="D111" s="341"/>
      <c r="E111" s="341"/>
      <c r="F111" s="341"/>
      <c r="G111" s="341"/>
      <c r="H111" s="341"/>
      <c r="I111" s="341"/>
      <c r="J111" s="341"/>
      <c r="K111" s="341"/>
      <c r="L111" s="341"/>
      <c r="M111" s="341"/>
      <c r="N111" s="341"/>
      <c r="O111" s="341"/>
      <c r="P111" s="341"/>
      <c r="Q111" s="341"/>
      <c r="R111" s="341"/>
      <c r="S111" s="341"/>
      <c r="T111" s="341"/>
      <c r="U111" s="341"/>
      <c r="V111" s="341"/>
      <c r="W111" s="341"/>
      <c r="X111" s="341"/>
      <c r="Y111" s="341"/>
      <c r="Z111" s="341"/>
      <c r="AA111" s="341"/>
      <c r="AB111" s="341"/>
      <c r="AC111" s="341"/>
      <c r="AD111" s="341"/>
      <c r="AE111" s="341"/>
      <c r="AF111" s="341"/>
      <c r="AG111" s="341"/>
      <c r="AH111" s="346"/>
    </row>
    <row r="112" spans="2:34" ht="17.25" thickBot="1">
      <c r="B112" s="126" t="s">
        <v>551</v>
      </c>
      <c r="C112" s="353" t="s">
        <v>386</v>
      </c>
      <c r="D112" s="354"/>
      <c r="E112" s="354"/>
      <c r="F112" s="354"/>
      <c r="G112" s="354"/>
      <c r="H112" s="354"/>
      <c r="I112" s="354"/>
      <c r="J112" s="354"/>
      <c r="K112" s="354"/>
      <c r="L112" s="354"/>
      <c r="M112" s="354"/>
      <c r="N112" s="354"/>
      <c r="O112" s="354"/>
      <c r="P112" s="354"/>
      <c r="Q112" s="354"/>
      <c r="R112" s="354"/>
      <c r="S112" s="354"/>
      <c r="T112" s="354"/>
      <c r="U112" s="354"/>
      <c r="V112" s="354"/>
      <c r="W112" s="354"/>
      <c r="X112" s="354"/>
      <c r="Y112" s="354"/>
      <c r="Z112" s="354"/>
      <c r="AA112" s="354"/>
      <c r="AB112" s="354"/>
      <c r="AC112" s="354"/>
      <c r="AD112" s="354"/>
      <c r="AE112" s="354"/>
      <c r="AF112" s="354"/>
      <c r="AG112" s="354"/>
      <c r="AH112" s="355"/>
    </row>
    <row r="113" spans="2:34" ht="17.25" thickBot="1">
      <c r="B113" s="128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  <c r="O113" s="413"/>
      <c r="P113" s="413"/>
      <c r="Q113" s="413"/>
      <c r="R113" s="413"/>
      <c r="S113" s="413"/>
      <c r="T113" s="413"/>
      <c r="U113" s="413"/>
      <c r="V113" s="413"/>
      <c r="W113" s="413"/>
      <c r="X113" s="413"/>
      <c r="Y113" s="413"/>
      <c r="Z113" s="413"/>
      <c r="AA113" s="413"/>
      <c r="AB113" s="413"/>
      <c r="AC113" s="413"/>
      <c r="AD113" s="413"/>
      <c r="AE113" s="413"/>
      <c r="AF113" s="413"/>
      <c r="AG113" s="413"/>
      <c r="AH113" s="413"/>
    </row>
    <row r="114" spans="2:34" ht="17.25" thickBot="1">
      <c r="B114" s="390" t="s">
        <v>498</v>
      </c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91"/>
      <c r="AB114" s="391"/>
      <c r="AC114" s="391"/>
      <c r="AD114" s="391"/>
      <c r="AE114" s="391"/>
      <c r="AF114" s="391"/>
      <c r="AG114" s="391"/>
      <c r="AH114" s="392"/>
    </row>
    <row r="115" spans="2:34" ht="17.25" thickBot="1">
      <c r="B115" s="396" t="s">
        <v>795</v>
      </c>
      <c r="C115" s="397"/>
      <c r="D115" s="397"/>
      <c r="E115" s="397"/>
      <c r="F115" s="397"/>
      <c r="G115" s="397"/>
      <c r="H115" s="397"/>
      <c r="I115" s="397"/>
      <c r="J115" s="397"/>
      <c r="K115" s="397"/>
      <c r="L115" s="397"/>
      <c r="M115" s="397"/>
      <c r="N115" s="397"/>
      <c r="O115" s="397"/>
      <c r="P115" s="397"/>
      <c r="Q115" s="397"/>
      <c r="R115" s="397"/>
      <c r="S115" s="397"/>
      <c r="T115" s="397"/>
      <c r="U115" s="397"/>
      <c r="V115" s="397"/>
      <c r="W115" s="397"/>
      <c r="X115" s="397"/>
      <c r="Y115" s="397"/>
      <c r="Z115" s="397"/>
      <c r="AA115" s="397"/>
      <c r="AB115" s="397"/>
      <c r="AC115" s="397"/>
      <c r="AD115" s="397"/>
      <c r="AE115" s="397"/>
      <c r="AF115" s="397"/>
      <c r="AG115" s="397"/>
      <c r="AH115" s="398"/>
    </row>
    <row r="116" spans="2:34" ht="16.5">
      <c r="B116" s="121" t="s">
        <v>309</v>
      </c>
      <c r="C116" s="135">
        <v>31</v>
      </c>
      <c r="D116" s="135">
        <v>30</v>
      </c>
      <c r="E116" s="135">
        <v>29</v>
      </c>
      <c r="F116" s="135">
        <v>28</v>
      </c>
      <c r="G116" s="135">
        <v>27</v>
      </c>
      <c r="H116" s="135">
        <v>26</v>
      </c>
      <c r="I116" s="135">
        <v>25</v>
      </c>
      <c r="J116" s="135">
        <v>24</v>
      </c>
      <c r="K116" s="135">
        <v>23</v>
      </c>
      <c r="L116" s="135">
        <v>22</v>
      </c>
      <c r="M116" s="135">
        <v>21</v>
      </c>
      <c r="N116" s="135">
        <v>20</v>
      </c>
      <c r="O116" s="135">
        <v>19</v>
      </c>
      <c r="P116" s="135">
        <v>18</v>
      </c>
      <c r="Q116" s="135">
        <v>17</v>
      </c>
      <c r="R116" s="135">
        <v>16</v>
      </c>
      <c r="S116" s="135">
        <v>15</v>
      </c>
      <c r="T116" s="135">
        <v>14</v>
      </c>
      <c r="U116" s="135">
        <v>13</v>
      </c>
      <c r="V116" s="135">
        <v>12</v>
      </c>
      <c r="W116" s="135">
        <v>11</v>
      </c>
      <c r="X116" s="135">
        <v>10</v>
      </c>
      <c r="Y116" s="135">
        <v>9</v>
      </c>
      <c r="Z116" s="135">
        <v>8</v>
      </c>
      <c r="AA116" s="135">
        <v>7</v>
      </c>
      <c r="AB116" s="135">
        <v>6</v>
      </c>
      <c r="AC116" s="135">
        <v>5</v>
      </c>
      <c r="AD116" s="135">
        <v>4</v>
      </c>
      <c r="AE116" s="135">
        <v>3</v>
      </c>
      <c r="AF116" s="135">
        <v>2</v>
      </c>
      <c r="AG116" s="135">
        <v>1</v>
      </c>
      <c r="AH116" s="136">
        <v>0</v>
      </c>
    </row>
    <row r="117" spans="2:34" ht="16.5">
      <c r="B117" s="122" t="s">
        <v>546</v>
      </c>
      <c r="C117" s="340" t="s">
        <v>29</v>
      </c>
      <c r="D117" s="341"/>
      <c r="E117" s="341"/>
      <c r="F117" s="341"/>
      <c r="G117" s="341"/>
      <c r="H117" s="341"/>
      <c r="I117" s="341"/>
      <c r="J117" s="342"/>
      <c r="K117" s="336" t="s">
        <v>105</v>
      </c>
      <c r="L117" s="336"/>
      <c r="M117" s="336"/>
      <c r="N117" s="335"/>
      <c r="O117" s="336"/>
      <c r="P117" s="130" t="s">
        <v>19</v>
      </c>
      <c r="Q117" s="336" t="s">
        <v>29</v>
      </c>
      <c r="R117" s="336"/>
      <c r="S117" s="336"/>
      <c r="T117" s="336"/>
      <c r="U117" s="336"/>
      <c r="V117" s="130" t="s">
        <v>377</v>
      </c>
      <c r="W117" s="343" t="s">
        <v>301</v>
      </c>
      <c r="X117" s="344"/>
      <c r="Y117" s="335" t="s">
        <v>364</v>
      </c>
      <c r="Z117" s="335"/>
      <c r="AA117" s="335"/>
      <c r="AB117" s="335"/>
      <c r="AC117" s="335"/>
      <c r="AD117" s="335"/>
      <c r="AE117" s="335"/>
      <c r="AF117" s="335"/>
      <c r="AG117" s="335"/>
      <c r="AH117" s="345"/>
    </row>
    <row r="118" spans="2:34" ht="16.5">
      <c r="B118" s="122" t="s">
        <v>547</v>
      </c>
      <c r="C118" s="336" t="s">
        <v>29</v>
      </c>
      <c r="D118" s="336"/>
      <c r="E118" s="336"/>
      <c r="F118" s="336"/>
      <c r="G118" s="336"/>
      <c r="H118" s="336"/>
      <c r="I118" s="336"/>
      <c r="J118" s="336"/>
      <c r="K118" s="336"/>
      <c r="L118" s="336"/>
      <c r="M118" s="336"/>
      <c r="N118" s="336"/>
      <c r="O118" s="336"/>
      <c r="P118" s="336"/>
      <c r="Q118" s="336"/>
      <c r="R118" s="336"/>
      <c r="S118" s="336"/>
      <c r="T118" s="336"/>
      <c r="U118" s="336"/>
      <c r="V118" s="336"/>
      <c r="W118" s="336"/>
      <c r="X118" s="336"/>
      <c r="Y118" s="336"/>
      <c r="Z118" s="336"/>
      <c r="AA118" s="336"/>
      <c r="AB118" s="336"/>
      <c r="AC118" s="336"/>
      <c r="AD118" s="336"/>
      <c r="AE118" s="336"/>
      <c r="AF118" s="336"/>
      <c r="AG118" s="336"/>
      <c r="AH118" s="350"/>
    </row>
    <row r="119" spans="2:34" ht="17.25" thickBot="1">
      <c r="B119" s="123" t="s">
        <v>548</v>
      </c>
      <c r="C119" s="353" t="s">
        <v>386</v>
      </c>
      <c r="D119" s="354"/>
      <c r="E119" s="354"/>
      <c r="F119" s="354"/>
      <c r="G119" s="354"/>
      <c r="H119" s="354"/>
      <c r="I119" s="354"/>
      <c r="J119" s="354"/>
      <c r="K119" s="354"/>
      <c r="L119" s="354"/>
      <c r="M119" s="354"/>
      <c r="N119" s="354"/>
      <c r="O119" s="354"/>
      <c r="P119" s="354"/>
      <c r="Q119" s="354"/>
      <c r="R119" s="354"/>
      <c r="S119" s="354"/>
      <c r="T119" s="354"/>
      <c r="U119" s="354"/>
      <c r="V119" s="354"/>
      <c r="W119" s="354"/>
      <c r="X119" s="354"/>
      <c r="Y119" s="354"/>
      <c r="Z119" s="354"/>
      <c r="AA119" s="354"/>
      <c r="AB119" s="354"/>
      <c r="AC119" s="354"/>
      <c r="AD119" s="354"/>
      <c r="AE119" s="354"/>
      <c r="AF119" s="354"/>
      <c r="AG119" s="354"/>
      <c r="AH119" s="355"/>
    </row>
    <row r="120" spans="2:34" ht="17.25" thickTop="1">
      <c r="B120" s="124" t="s">
        <v>310</v>
      </c>
      <c r="C120" s="137">
        <v>31</v>
      </c>
      <c r="D120" s="137">
        <v>30</v>
      </c>
      <c r="E120" s="137">
        <v>29</v>
      </c>
      <c r="F120" s="137">
        <v>28</v>
      </c>
      <c r="G120" s="137">
        <v>27</v>
      </c>
      <c r="H120" s="137">
        <v>26</v>
      </c>
      <c r="I120" s="137">
        <v>25</v>
      </c>
      <c r="J120" s="137">
        <v>24</v>
      </c>
      <c r="K120" s="137">
        <v>23</v>
      </c>
      <c r="L120" s="137">
        <v>22</v>
      </c>
      <c r="M120" s="137">
        <v>21</v>
      </c>
      <c r="N120" s="137">
        <v>20</v>
      </c>
      <c r="O120" s="137">
        <v>19</v>
      </c>
      <c r="P120" s="137">
        <v>18</v>
      </c>
      <c r="Q120" s="137">
        <v>17</v>
      </c>
      <c r="R120" s="137">
        <v>16</v>
      </c>
      <c r="S120" s="137">
        <v>15</v>
      </c>
      <c r="T120" s="137">
        <v>14</v>
      </c>
      <c r="U120" s="137">
        <v>13</v>
      </c>
      <c r="V120" s="137">
        <v>12</v>
      </c>
      <c r="W120" s="137">
        <v>11</v>
      </c>
      <c r="X120" s="137">
        <v>10</v>
      </c>
      <c r="Y120" s="137">
        <v>9</v>
      </c>
      <c r="Z120" s="137">
        <v>8</v>
      </c>
      <c r="AA120" s="137">
        <v>7</v>
      </c>
      <c r="AB120" s="137">
        <v>6</v>
      </c>
      <c r="AC120" s="137">
        <v>5</v>
      </c>
      <c r="AD120" s="137">
        <v>4</v>
      </c>
      <c r="AE120" s="137">
        <v>3</v>
      </c>
      <c r="AF120" s="137">
        <v>2</v>
      </c>
      <c r="AG120" s="137">
        <v>1</v>
      </c>
      <c r="AH120" s="138">
        <v>0</v>
      </c>
    </row>
    <row r="121" spans="2:34" ht="16.5">
      <c r="B121" s="127" t="s">
        <v>549</v>
      </c>
      <c r="C121" s="340" t="str">
        <f>C117</f>
        <v>Reserved</v>
      </c>
      <c r="D121" s="341"/>
      <c r="E121" s="341"/>
      <c r="F121" s="341"/>
      <c r="G121" s="341"/>
      <c r="H121" s="341"/>
      <c r="I121" s="341"/>
      <c r="J121" s="342"/>
      <c r="K121" s="352" t="str">
        <f>K117</f>
        <v>CmdSeqNum</v>
      </c>
      <c r="L121" s="352"/>
      <c r="M121" s="352"/>
      <c r="N121" s="335">
        <f>N117</f>
        <v>0</v>
      </c>
      <c r="O121" s="336"/>
      <c r="P121" s="131" t="str">
        <f>P117</f>
        <v>Lock</v>
      </c>
      <c r="Q121" s="337" t="str">
        <f>Q117</f>
        <v>Reserved</v>
      </c>
      <c r="R121" s="338"/>
      <c r="S121" s="338"/>
      <c r="T121" s="338"/>
      <c r="U121" s="339"/>
      <c r="V121" s="130" t="str">
        <f>V117</f>
        <v>1'b1</v>
      </c>
      <c r="W121" s="343" t="str">
        <f>W117</f>
        <v>2'b00</v>
      </c>
      <c r="X121" s="344"/>
      <c r="Y121" s="335" t="str">
        <f>Y117</f>
        <v>10'h10</v>
      </c>
      <c r="Z121" s="336"/>
      <c r="AA121" s="336"/>
      <c r="AB121" s="336"/>
      <c r="AC121" s="336"/>
      <c r="AD121" s="336"/>
      <c r="AE121" s="336"/>
      <c r="AF121" s="336"/>
      <c r="AG121" s="336"/>
      <c r="AH121" s="350"/>
    </row>
    <row r="122" spans="2:34" ht="16.5">
      <c r="B122" s="125" t="s">
        <v>550</v>
      </c>
      <c r="C122" s="340" t="s">
        <v>29</v>
      </c>
      <c r="D122" s="341"/>
      <c r="E122" s="341"/>
      <c r="F122" s="341"/>
      <c r="G122" s="341"/>
      <c r="H122" s="341"/>
      <c r="I122" s="341"/>
      <c r="J122" s="341"/>
      <c r="K122" s="341"/>
      <c r="L122" s="341"/>
      <c r="M122" s="341"/>
      <c r="N122" s="341"/>
      <c r="O122" s="341"/>
      <c r="P122" s="341"/>
      <c r="Q122" s="341"/>
      <c r="R122" s="341"/>
      <c r="S122" s="341"/>
      <c r="T122" s="341"/>
      <c r="U122" s="341"/>
      <c r="V122" s="341"/>
      <c r="W122" s="341"/>
      <c r="X122" s="341"/>
      <c r="Y122" s="341"/>
      <c r="Z122" s="341"/>
      <c r="AA122" s="341"/>
      <c r="AB122" s="341"/>
      <c r="AC122" s="341"/>
      <c r="AD122" s="341"/>
      <c r="AE122" s="341"/>
      <c r="AF122" s="341"/>
      <c r="AG122" s="341"/>
      <c r="AH122" s="346"/>
    </row>
    <row r="123" spans="2:34" ht="17.25" thickBot="1">
      <c r="B123" s="126" t="s">
        <v>551</v>
      </c>
      <c r="C123" s="401" t="s">
        <v>820</v>
      </c>
      <c r="D123" s="402"/>
      <c r="E123" s="402"/>
      <c r="F123" s="402"/>
      <c r="G123" s="402"/>
      <c r="H123" s="402"/>
      <c r="I123" s="402"/>
      <c r="J123" s="402"/>
      <c r="K123" s="402"/>
      <c r="L123" s="402"/>
      <c r="M123" s="402"/>
      <c r="N123" s="402"/>
      <c r="O123" s="402"/>
      <c r="P123" s="402"/>
      <c r="Q123" s="402"/>
      <c r="R123" s="402"/>
      <c r="S123" s="402"/>
      <c r="T123" s="402"/>
      <c r="U123" s="402"/>
      <c r="V123" s="402"/>
      <c r="W123" s="402"/>
      <c r="X123" s="402"/>
      <c r="Y123" s="402"/>
      <c r="Z123" s="402"/>
      <c r="AA123" s="402"/>
      <c r="AB123" s="402"/>
      <c r="AC123" s="402"/>
      <c r="AD123" s="402"/>
      <c r="AE123" s="402"/>
      <c r="AF123" s="402"/>
      <c r="AG123" s="402"/>
      <c r="AH123" s="403"/>
    </row>
    <row r="124" spans="2:34" ht="17.25" thickBot="1">
      <c r="B124" s="396" t="s">
        <v>794</v>
      </c>
      <c r="C124" s="397"/>
      <c r="D124" s="397"/>
      <c r="E124" s="397"/>
      <c r="F124" s="397"/>
      <c r="G124" s="397"/>
      <c r="H124" s="397"/>
      <c r="I124" s="397"/>
      <c r="J124" s="397"/>
      <c r="K124" s="397"/>
      <c r="L124" s="397"/>
      <c r="M124" s="397"/>
      <c r="N124" s="397"/>
      <c r="O124" s="397"/>
      <c r="P124" s="397"/>
      <c r="Q124" s="397"/>
      <c r="R124" s="397"/>
      <c r="S124" s="397"/>
      <c r="T124" s="397"/>
      <c r="U124" s="397"/>
      <c r="V124" s="397"/>
      <c r="W124" s="397"/>
      <c r="X124" s="397"/>
      <c r="Y124" s="397"/>
      <c r="Z124" s="397"/>
      <c r="AA124" s="397"/>
      <c r="AB124" s="397"/>
      <c r="AC124" s="397"/>
      <c r="AD124" s="397"/>
      <c r="AE124" s="397"/>
      <c r="AF124" s="397"/>
      <c r="AG124" s="397"/>
      <c r="AH124" s="398"/>
    </row>
    <row r="125" spans="2:34" ht="16.5">
      <c r="B125" s="121" t="s">
        <v>309</v>
      </c>
      <c r="C125" s="135">
        <v>31</v>
      </c>
      <c r="D125" s="135">
        <v>30</v>
      </c>
      <c r="E125" s="135">
        <v>29</v>
      </c>
      <c r="F125" s="135">
        <v>28</v>
      </c>
      <c r="G125" s="135">
        <v>27</v>
      </c>
      <c r="H125" s="135">
        <v>26</v>
      </c>
      <c r="I125" s="135">
        <v>25</v>
      </c>
      <c r="J125" s="135">
        <v>24</v>
      </c>
      <c r="K125" s="135">
        <v>23</v>
      </c>
      <c r="L125" s="135">
        <v>22</v>
      </c>
      <c r="M125" s="135">
        <v>21</v>
      </c>
      <c r="N125" s="135">
        <v>20</v>
      </c>
      <c r="O125" s="135">
        <v>19</v>
      </c>
      <c r="P125" s="135">
        <v>18</v>
      </c>
      <c r="Q125" s="135">
        <v>17</v>
      </c>
      <c r="R125" s="135">
        <v>16</v>
      </c>
      <c r="S125" s="135">
        <v>15</v>
      </c>
      <c r="T125" s="135">
        <v>14</v>
      </c>
      <c r="U125" s="135">
        <v>13</v>
      </c>
      <c r="V125" s="135">
        <v>12</v>
      </c>
      <c r="W125" s="135">
        <v>11</v>
      </c>
      <c r="X125" s="135">
        <v>10</v>
      </c>
      <c r="Y125" s="135">
        <v>9</v>
      </c>
      <c r="Z125" s="135">
        <v>8</v>
      </c>
      <c r="AA125" s="135">
        <v>7</v>
      </c>
      <c r="AB125" s="135">
        <v>6</v>
      </c>
      <c r="AC125" s="135">
        <v>5</v>
      </c>
      <c r="AD125" s="135">
        <v>4</v>
      </c>
      <c r="AE125" s="135">
        <v>3</v>
      </c>
      <c r="AF125" s="135">
        <v>2</v>
      </c>
      <c r="AG125" s="135">
        <v>1</v>
      </c>
      <c r="AH125" s="136">
        <v>0</v>
      </c>
    </row>
    <row r="126" spans="2:34" ht="16.5">
      <c r="B126" s="122" t="s">
        <v>546</v>
      </c>
      <c r="C126" s="340" t="s">
        <v>29</v>
      </c>
      <c r="D126" s="341"/>
      <c r="E126" s="341"/>
      <c r="F126" s="341"/>
      <c r="G126" s="341"/>
      <c r="H126" s="341"/>
      <c r="I126" s="341"/>
      <c r="J126" s="342"/>
      <c r="K126" s="336" t="s">
        <v>105</v>
      </c>
      <c r="L126" s="336"/>
      <c r="M126" s="336"/>
      <c r="N126" s="340" t="s">
        <v>29</v>
      </c>
      <c r="O126" s="341"/>
      <c r="P126" s="341"/>
      <c r="Q126" s="341"/>
      <c r="R126" s="341"/>
      <c r="S126" s="341"/>
      <c r="T126" s="341"/>
      <c r="U126" s="342"/>
      <c r="V126" s="130" t="s">
        <v>377</v>
      </c>
      <c r="W126" s="343" t="s">
        <v>301</v>
      </c>
      <c r="X126" s="344"/>
      <c r="Y126" s="335" t="s">
        <v>365</v>
      </c>
      <c r="Z126" s="335"/>
      <c r="AA126" s="335"/>
      <c r="AB126" s="335"/>
      <c r="AC126" s="335"/>
      <c r="AD126" s="335"/>
      <c r="AE126" s="335"/>
      <c r="AF126" s="335"/>
      <c r="AG126" s="335"/>
      <c r="AH126" s="345"/>
    </row>
    <row r="127" spans="2:34" ht="16.5">
      <c r="B127" s="122" t="s">
        <v>547</v>
      </c>
      <c r="C127" s="336" t="s">
        <v>29</v>
      </c>
      <c r="D127" s="336"/>
      <c r="E127" s="336"/>
      <c r="F127" s="336"/>
      <c r="G127" s="336"/>
      <c r="H127" s="336"/>
      <c r="I127" s="336"/>
      <c r="J127" s="336"/>
      <c r="K127" s="336"/>
      <c r="L127" s="336"/>
      <c r="M127" s="336"/>
      <c r="N127" s="336"/>
      <c r="O127" s="336"/>
      <c r="P127" s="336"/>
      <c r="Q127" s="336"/>
      <c r="R127" s="336"/>
      <c r="S127" s="336"/>
      <c r="T127" s="336"/>
      <c r="U127" s="336"/>
      <c r="V127" s="336"/>
      <c r="W127" s="336"/>
      <c r="X127" s="336"/>
      <c r="Y127" s="336"/>
      <c r="Z127" s="336"/>
      <c r="AA127" s="336"/>
      <c r="AB127" s="336"/>
      <c r="AC127" s="336"/>
      <c r="AD127" s="336"/>
      <c r="AE127" s="336"/>
      <c r="AF127" s="336"/>
      <c r="AG127" s="336"/>
      <c r="AH127" s="350"/>
    </row>
    <row r="128" spans="2:34" ht="17.25" thickBot="1">
      <c r="B128" s="123" t="s">
        <v>548</v>
      </c>
      <c r="C128" s="347" t="s">
        <v>821</v>
      </c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  <c r="Y128" s="348"/>
      <c r="Z128" s="348"/>
      <c r="AA128" s="348"/>
      <c r="AB128" s="348"/>
      <c r="AC128" s="348"/>
      <c r="AD128" s="348"/>
      <c r="AE128" s="348"/>
      <c r="AF128" s="348"/>
      <c r="AG128" s="348"/>
      <c r="AH128" s="349"/>
    </row>
    <row r="129" spans="2:34" ht="17.25" thickTop="1">
      <c r="B129" s="124" t="s">
        <v>310</v>
      </c>
      <c r="C129" s="137">
        <v>31</v>
      </c>
      <c r="D129" s="137">
        <v>30</v>
      </c>
      <c r="E129" s="137">
        <v>29</v>
      </c>
      <c r="F129" s="137">
        <v>28</v>
      </c>
      <c r="G129" s="137">
        <v>27</v>
      </c>
      <c r="H129" s="137">
        <v>26</v>
      </c>
      <c r="I129" s="137">
        <v>25</v>
      </c>
      <c r="J129" s="137">
        <v>24</v>
      </c>
      <c r="K129" s="137">
        <v>23</v>
      </c>
      <c r="L129" s="137">
        <v>22</v>
      </c>
      <c r="M129" s="137">
        <v>21</v>
      </c>
      <c r="N129" s="137">
        <v>20</v>
      </c>
      <c r="O129" s="137">
        <v>19</v>
      </c>
      <c r="P129" s="137">
        <v>18</v>
      </c>
      <c r="Q129" s="137">
        <v>17</v>
      </c>
      <c r="R129" s="137">
        <v>16</v>
      </c>
      <c r="S129" s="137">
        <v>15</v>
      </c>
      <c r="T129" s="137">
        <v>14</v>
      </c>
      <c r="U129" s="137">
        <v>13</v>
      </c>
      <c r="V129" s="137">
        <v>12</v>
      </c>
      <c r="W129" s="137">
        <v>11</v>
      </c>
      <c r="X129" s="137">
        <v>10</v>
      </c>
      <c r="Y129" s="137">
        <v>9</v>
      </c>
      <c r="Z129" s="137">
        <v>8</v>
      </c>
      <c r="AA129" s="137">
        <v>7</v>
      </c>
      <c r="AB129" s="137">
        <v>6</v>
      </c>
      <c r="AC129" s="137">
        <v>5</v>
      </c>
      <c r="AD129" s="137">
        <v>4</v>
      </c>
      <c r="AE129" s="137">
        <v>3</v>
      </c>
      <c r="AF129" s="137">
        <v>2</v>
      </c>
      <c r="AG129" s="137">
        <v>1</v>
      </c>
      <c r="AH129" s="138">
        <v>0</v>
      </c>
    </row>
    <row r="130" spans="2:34" ht="16.5">
      <c r="B130" s="127" t="s">
        <v>549</v>
      </c>
      <c r="C130" s="340" t="str">
        <f>C126</f>
        <v>Reserved</v>
      </c>
      <c r="D130" s="341"/>
      <c r="E130" s="341"/>
      <c r="F130" s="341"/>
      <c r="G130" s="341"/>
      <c r="H130" s="341"/>
      <c r="I130" s="341"/>
      <c r="J130" s="342"/>
      <c r="K130" s="352" t="str">
        <f>K126</f>
        <v>CmdSeqNum</v>
      </c>
      <c r="L130" s="352"/>
      <c r="M130" s="352"/>
      <c r="N130" s="335" t="str">
        <f>N126</f>
        <v>Reserved</v>
      </c>
      <c r="O130" s="336"/>
      <c r="P130" s="131">
        <f>P126</f>
        <v>0</v>
      </c>
      <c r="Q130" s="337">
        <f>Q126</f>
        <v>0</v>
      </c>
      <c r="R130" s="338"/>
      <c r="S130" s="338"/>
      <c r="T130" s="338"/>
      <c r="U130" s="339"/>
      <c r="V130" s="130" t="str">
        <f>V126</f>
        <v>1'b1</v>
      </c>
      <c r="W130" s="343" t="str">
        <f>W126</f>
        <v>2'b00</v>
      </c>
      <c r="X130" s="344"/>
      <c r="Y130" s="335" t="str">
        <f>Y126</f>
        <v>10'h11</v>
      </c>
      <c r="Z130" s="336"/>
      <c r="AA130" s="336"/>
      <c r="AB130" s="336"/>
      <c r="AC130" s="336"/>
      <c r="AD130" s="336"/>
      <c r="AE130" s="336"/>
      <c r="AF130" s="336"/>
      <c r="AG130" s="336"/>
      <c r="AH130" s="350"/>
    </row>
    <row r="131" spans="2:34" ht="16.5">
      <c r="B131" s="125" t="s">
        <v>550</v>
      </c>
      <c r="C131" s="340" t="s">
        <v>29</v>
      </c>
      <c r="D131" s="341"/>
      <c r="E131" s="341"/>
      <c r="F131" s="341"/>
      <c r="G131" s="341"/>
      <c r="H131" s="341"/>
      <c r="I131" s="341"/>
      <c r="J131" s="341"/>
      <c r="K131" s="341"/>
      <c r="L131" s="341"/>
      <c r="M131" s="341"/>
      <c r="N131" s="341"/>
      <c r="O131" s="341"/>
      <c r="P131" s="341"/>
      <c r="Q131" s="341"/>
      <c r="R131" s="341"/>
      <c r="S131" s="341"/>
      <c r="T131" s="341"/>
      <c r="U131" s="341"/>
      <c r="V131" s="341"/>
      <c r="W131" s="341"/>
      <c r="X131" s="341"/>
      <c r="Y131" s="341"/>
      <c r="Z131" s="341"/>
      <c r="AA131" s="341"/>
      <c r="AB131" s="341"/>
      <c r="AC131" s="341"/>
      <c r="AD131" s="341"/>
      <c r="AE131" s="341"/>
      <c r="AF131" s="341"/>
      <c r="AG131" s="341"/>
      <c r="AH131" s="346"/>
    </row>
    <row r="132" spans="2:34" ht="17.25" thickBot="1">
      <c r="B132" s="126" t="s">
        <v>551</v>
      </c>
      <c r="C132" s="353" t="s">
        <v>386</v>
      </c>
      <c r="D132" s="354"/>
      <c r="E132" s="354"/>
      <c r="F132" s="354"/>
      <c r="G132" s="354"/>
      <c r="H132" s="354"/>
      <c r="I132" s="354"/>
      <c r="J132" s="354"/>
      <c r="K132" s="354"/>
      <c r="L132" s="354"/>
      <c r="M132" s="354"/>
      <c r="N132" s="354"/>
      <c r="O132" s="354"/>
      <c r="P132" s="354"/>
      <c r="Q132" s="354"/>
      <c r="R132" s="354"/>
      <c r="S132" s="354"/>
      <c r="T132" s="354"/>
      <c r="U132" s="354"/>
      <c r="V132" s="354"/>
      <c r="W132" s="354"/>
      <c r="X132" s="354"/>
      <c r="Y132" s="354"/>
      <c r="Z132" s="354"/>
      <c r="AA132" s="354"/>
      <c r="AB132" s="354"/>
      <c r="AC132" s="354"/>
      <c r="AD132" s="354"/>
      <c r="AE132" s="354"/>
      <c r="AF132" s="354"/>
      <c r="AG132" s="354"/>
      <c r="AH132" s="355"/>
    </row>
    <row r="133" spans="2:34" ht="16.5"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</row>
    <row r="134" spans="2:34" ht="17.25" thickBot="1"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  <c r="AA134" s="128"/>
      <c r="AB134" s="128"/>
      <c r="AC134" s="128"/>
      <c r="AD134" s="128"/>
      <c r="AE134" s="128"/>
      <c r="AF134" s="128"/>
      <c r="AG134" s="128"/>
      <c r="AH134" s="128"/>
    </row>
    <row r="135" spans="2:34" ht="17.25" thickBot="1">
      <c r="B135" s="393" t="s">
        <v>305</v>
      </c>
      <c r="C135" s="394"/>
      <c r="D135" s="394"/>
      <c r="E135" s="394"/>
      <c r="F135" s="394"/>
      <c r="G135" s="394"/>
      <c r="H135" s="394"/>
      <c r="I135" s="394"/>
      <c r="J135" s="394"/>
      <c r="K135" s="394"/>
      <c r="L135" s="394"/>
      <c r="M135" s="394"/>
      <c r="N135" s="394"/>
      <c r="O135" s="394"/>
      <c r="P135" s="394"/>
      <c r="Q135" s="394"/>
      <c r="R135" s="394"/>
      <c r="S135" s="394"/>
      <c r="T135" s="394"/>
      <c r="U135" s="394"/>
      <c r="V135" s="394"/>
      <c r="W135" s="394"/>
      <c r="X135" s="394"/>
      <c r="Y135" s="394"/>
      <c r="Z135" s="394"/>
      <c r="AA135" s="394"/>
      <c r="AB135" s="394"/>
      <c r="AC135" s="394"/>
      <c r="AD135" s="394"/>
      <c r="AE135" s="394"/>
      <c r="AF135" s="394"/>
      <c r="AG135" s="394"/>
      <c r="AH135" s="395"/>
    </row>
    <row r="136" spans="2:34" ht="17.25" thickBot="1">
      <c r="B136" s="396" t="s">
        <v>793</v>
      </c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397"/>
      <c r="O136" s="397"/>
      <c r="P136" s="397"/>
      <c r="Q136" s="397"/>
      <c r="R136" s="397"/>
      <c r="S136" s="397"/>
      <c r="T136" s="397"/>
      <c r="U136" s="397"/>
      <c r="V136" s="397"/>
      <c r="W136" s="397"/>
      <c r="X136" s="397"/>
      <c r="Y136" s="397"/>
      <c r="Z136" s="397"/>
      <c r="AA136" s="397"/>
      <c r="AB136" s="397"/>
      <c r="AC136" s="397"/>
      <c r="AD136" s="397"/>
      <c r="AE136" s="397"/>
      <c r="AF136" s="397"/>
      <c r="AG136" s="397"/>
      <c r="AH136" s="398"/>
    </row>
    <row r="137" spans="2:34" ht="16.5">
      <c r="B137" s="121" t="s">
        <v>309</v>
      </c>
      <c r="C137" s="135">
        <v>31</v>
      </c>
      <c r="D137" s="135">
        <v>30</v>
      </c>
      <c r="E137" s="135">
        <v>29</v>
      </c>
      <c r="F137" s="135">
        <v>28</v>
      </c>
      <c r="G137" s="135">
        <v>27</v>
      </c>
      <c r="H137" s="135">
        <v>26</v>
      </c>
      <c r="I137" s="135">
        <v>25</v>
      </c>
      <c r="J137" s="135">
        <v>24</v>
      </c>
      <c r="K137" s="135">
        <v>23</v>
      </c>
      <c r="L137" s="135">
        <v>22</v>
      </c>
      <c r="M137" s="135">
        <v>21</v>
      </c>
      <c r="N137" s="135">
        <v>20</v>
      </c>
      <c r="O137" s="135">
        <v>19</v>
      </c>
      <c r="P137" s="135">
        <v>18</v>
      </c>
      <c r="Q137" s="135">
        <v>17</v>
      </c>
      <c r="R137" s="135">
        <v>16</v>
      </c>
      <c r="S137" s="135">
        <v>15</v>
      </c>
      <c r="T137" s="135">
        <v>14</v>
      </c>
      <c r="U137" s="135">
        <v>13</v>
      </c>
      <c r="V137" s="135">
        <v>12</v>
      </c>
      <c r="W137" s="135">
        <v>11</v>
      </c>
      <c r="X137" s="135">
        <v>10</v>
      </c>
      <c r="Y137" s="135">
        <v>9</v>
      </c>
      <c r="Z137" s="135">
        <v>8</v>
      </c>
      <c r="AA137" s="135">
        <v>7</v>
      </c>
      <c r="AB137" s="135">
        <v>6</v>
      </c>
      <c r="AC137" s="135">
        <v>5</v>
      </c>
      <c r="AD137" s="135">
        <v>4</v>
      </c>
      <c r="AE137" s="135">
        <v>3</v>
      </c>
      <c r="AF137" s="135">
        <v>2</v>
      </c>
      <c r="AG137" s="135">
        <v>1</v>
      </c>
      <c r="AH137" s="136">
        <v>0</v>
      </c>
    </row>
    <row r="138" spans="2:34" ht="16.5">
      <c r="B138" s="122" t="s">
        <v>546</v>
      </c>
      <c r="C138" s="340" t="s">
        <v>29</v>
      </c>
      <c r="D138" s="341"/>
      <c r="E138" s="341"/>
      <c r="F138" s="341"/>
      <c r="G138" s="341"/>
      <c r="H138" s="341"/>
      <c r="I138" s="341"/>
      <c r="J138" s="342"/>
      <c r="K138" s="352" t="s">
        <v>105</v>
      </c>
      <c r="L138" s="352"/>
      <c r="M138" s="352"/>
      <c r="N138" s="340" t="s">
        <v>29</v>
      </c>
      <c r="O138" s="341"/>
      <c r="P138" s="341"/>
      <c r="Q138" s="341"/>
      <c r="R138" s="341"/>
      <c r="S138" s="341"/>
      <c r="T138" s="341"/>
      <c r="U138" s="342"/>
      <c r="V138" s="130" t="s">
        <v>377</v>
      </c>
      <c r="W138" s="343" t="s">
        <v>301</v>
      </c>
      <c r="X138" s="344"/>
      <c r="Y138" s="335" t="s">
        <v>366</v>
      </c>
      <c r="Z138" s="335"/>
      <c r="AA138" s="335"/>
      <c r="AB138" s="335"/>
      <c r="AC138" s="335"/>
      <c r="AD138" s="335"/>
      <c r="AE138" s="335"/>
      <c r="AF138" s="335"/>
      <c r="AG138" s="335"/>
      <c r="AH138" s="345"/>
    </row>
    <row r="139" spans="2:34" ht="16.5">
      <c r="B139" s="122" t="s">
        <v>547</v>
      </c>
      <c r="C139" s="336" t="s">
        <v>29</v>
      </c>
      <c r="D139" s="336"/>
      <c r="E139" s="336"/>
      <c r="F139" s="336"/>
      <c r="G139" s="336"/>
      <c r="H139" s="336"/>
      <c r="I139" s="336"/>
      <c r="J139" s="336"/>
      <c r="K139" s="336"/>
      <c r="L139" s="336"/>
      <c r="M139" s="336"/>
      <c r="N139" s="336"/>
      <c r="O139" s="336"/>
      <c r="P139" s="336"/>
      <c r="Q139" s="336"/>
      <c r="R139" s="336"/>
      <c r="S139" s="336"/>
      <c r="T139" s="336"/>
      <c r="U139" s="336"/>
      <c r="V139" s="336"/>
      <c r="W139" s="336"/>
      <c r="X139" s="336"/>
      <c r="Y139" s="336"/>
      <c r="Z139" s="336"/>
      <c r="AA139" s="336"/>
      <c r="AB139" s="336"/>
      <c r="AC139" s="336"/>
      <c r="AD139" s="336"/>
      <c r="AE139" s="336"/>
      <c r="AF139" s="336"/>
      <c r="AG139" s="336"/>
      <c r="AH139" s="350"/>
    </row>
    <row r="140" spans="2:34" ht="17.25" thickBot="1">
      <c r="B140" s="123" t="s">
        <v>548</v>
      </c>
      <c r="C140" s="365" t="s">
        <v>823</v>
      </c>
      <c r="D140" s="365"/>
      <c r="E140" s="365"/>
      <c r="F140" s="365"/>
      <c r="G140" s="365"/>
      <c r="H140" s="365"/>
      <c r="I140" s="365"/>
      <c r="J140" s="365"/>
      <c r="K140" s="365"/>
      <c r="L140" s="365"/>
      <c r="M140" s="365"/>
      <c r="N140" s="365"/>
      <c r="O140" s="365"/>
      <c r="P140" s="365"/>
      <c r="Q140" s="365"/>
      <c r="R140" s="365"/>
      <c r="S140" s="365"/>
      <c r="T140" s="365"/>
      <c r="U140" s="365"/>
      <c r="V140" s="365"/>
      <c r="W140" s="365"/>
      <c r="X140" s="365"/>
      <c r="Y140" s="365"/>
      <c r="Z140" s="365"/>
      <c r="AA140" s="365"/>
      <c r="AB140" s="365"/>
      <c r="AC140" s="365"/>
      <c r="AD140" s="365"/>
      <c r="AE140" s="365"/>
      <c r="AF140" s="365"/>
      <c r="AG140" s="365"/>
      <c r="AH140" s="366"/>
    </row>
    <row r="141" spans="2:34" ht="17.25" thickTop="1">
      <c r="B141" s="124" t="s">
        <v>310</v>
      </c>
      <c r="C141" s="137">
        <v>31</v>
      </c>
      <c r="D141" s="137">
        <v>30</v>
      </c>
      <c r="E141" s="137">
        <v>29</v>
      </c>
      <c r="F141" s="137">
        <v>28</v>
      </c>
      <c r="G141" s="137">
        <v>27</v>
      </c>
      <c r="H141" s="137">
        <v>26</v>
      </c>
      <c r="I141" s="137">
        <v>25</v>
      </c>
      <c r="J141" s="137">
        <v>24</v>
      </c>
      <c r="K141" s="137">
        <v>23</v>
      </c>
      <c r="L141" s="137">
        <v>22</v>
      </c>
      <c r="M141" s="137">
        <v>21</v>
      </c>
      <c r="N141" s="137">
        <v>20</v>
      </c>
      <c r="O141" s="137">
        <v>19</v>
      </c>
      <c r="P141" s="137">
        <v>18</v>
      </c>
      <c r="Q141" s="137">
        <v>17</v>
      </c>
      <c r="R141" s="137">
        <v>16</v>
      </c>
      <c r="S141" s="137">
        <v>15</v>
      </c>
      <c r="T141" s="137">
        <v>14</v>
      </c>
      <c r="U141" s="137">
        <v>13</v>
      </c>
      <c r="V141" s="137">
        <v>12</v>
      </c>
      <c r="W141" s="137">
        <v>11</v>
      </c>
      <c r="X141" s="137">
        <v>10</v>
      </c>
      <c r="Y141" s="137">
        <v>9</v>
      </c>
      <c r="Z141" s="137">
        <v>8</v>
      </c>
      <c r="AA141" s="137">
        <v>7</v>
      </c>
      <c r="AB141" s="137">
        <v>6</v>
      </c>
      <c r="AC141" s="137">
        <v>5</v>
      </c>
      <c r="AD141" s="137">
        <v>4</v>
      </c>
      <c r="AE141" s="137">
        <v>3</v>
      </c>
      <c r="AF141" s="137">
        <v>2</v>
      </c>
      <c r="AG141" s="137">
        <v>1</v>
      </c>
      <c r="AH141" s="138">
        <v>0</v>
      </c>
    </row>
    <row r="142" spans="2:34" ht="16.5">
      <c r="B142" s="127" t="s">
        <v>549</v>
      </c>
      <c r="C142" s="340" t="str">
        <f>C138</f>
        <v>Reserved</v>
      </c>
      <c r="D142" s="341"/>
      <c r="E142" s="341"/>
      <c r="F142" s="341"/>
      <c r="G142" s="341"/>
      <c r="H142" s="341"/>
      <c r="I142" s="341"/>
      <c r="J142" s="342"/>
      <c r="K142" s="352" t="str">
        <f>K138</f>
        <v>CmdSeqNum</v>
      </c>
      <c r="L142" s="352"/>
      <c r="M142" s="352"/>
      <c r="N142" s="335" t="str">
        <f>N138</f>
        <v>Reserved</v>
      </c>
      <c r="O142" s="336"/>
      <c r="P142" s="131">
        <f>P138</f>
        <v>0</v>
      </c>
      <c r="Q142" s="337">
        <f>Q138</f>
        <v>0</v>
      </c>
      <c r="R142" s="338"/>
      <c r="S142" s="338"/>
      <c r="T142" s="338"/>
      <c r="U142" s="339"/>
      <c r="V142" s="130" t="str">
        <f>V138</f>
        <v>1'b1</v>
      </c>
      <c r="W142" s="343" t="str">
        <f>W138</f>
        <v>2'b00</v>
      </c>
      <c r="X142" s="344"/>
      <c r="Y142" s="335" t="str">
        <f>Y138</f>
        <v>10'h20</v>
      </c>
      <c r="Z142" s="336"/>
      <c r="AA142" s="336"/>
      <c r="AB142" s="336"/>
      <c r="AC142" s="336"/>
      <c r="AD142" s="336"/>
      <c r="AE142" s="336"/>
      <c r="AF142" s="336"/>
      <c r="AG142" s="336"/>
      <c r="AH142" s="350"/>
    </row>
    <row r="143" spans="2:34" ht="16.5">
      <c r="B143" s="125" t="s">
        <v>550</v>
      </c>
      <c r="C143" s="340" t="s">
        <v>29</v>
      </c>
      <c r="D143" s="341"/>
      <c r="E143" s="341"/>
      <c r="F143" s="341"/>
      <c r="G143" s="341"/>
      <c r="H143" s="341"/>
      <c r="I143" s="341"/>
      <c r="J143" s="341"/>
      <c r="K143" s="341"/>
      <c r="L143" s="341"/>
      <c r="M143" s="341"/>
      <c r="N143" s="341"/>
      <c r="O143" s="341"/>
      <c r="P143" s="341"/>
      <c r="Q143" s="341"/>
      <c r="R143" s="341"/>
      <c r="S143" s="341"/>
      <c r="T143" s="341"/>
      <c r="U143" s="341"/>
      <c r="V143" s="341"/>
      <c r="W143" s="341"/>
      <c r="X143" s="341"/>
      <c r="Y143" s="341"/>
      <c r="Z143" s="341"/>
      <c r="AA143" s="341"/>
      <c r="AB143" s="341"/>
      <c r="AC143" s="341"/>
      <c r="AD143" s="341"/>
      <c r="AE143" s="341"/>
      <c r="AF143" s="341"/>
      <c r="AG143" s="341"/>
      <c r="AH143" s="346"/>
    </row>
    <row r="144" spans="2:34" ht="17.25" thickBot="1">
      <c r="B144" s="126" t="s">
        <v>551</v>
      </c>
      <c r="C144" s="401" t="s">
        <v>824</v>
      </c>
      <c r="D144" s="402"/>
      <c r="E144" s="402"/>
      <c r="F144" s="402"/>
      <c r="G144" s="402"/>
      <c r="H144" s="402"/>
      <c r="I144" s="402"/>
      <c r="J144" s="402"/>
      <c r="K144" s="402"/>
      <c r="L144" s="402"/>
      <c r="M144" s="402"/>
      <c r="N144" s="402"/>
      <c r="O144" s="402"/>
      <c r="P144" s="402"/>
      <c r="Q144" s="402"/>
      <c r="R144" s="402"/>
      <c r="S144" s="402"/>
      <c r="T144" s="402"/>
      <c r="U144" s="402"/>
      <c r="V144" s="402"/>
      <c r="W144" s="402"/>
      <c r="X144" s="402"/>
      <c r="Y144" s="402"/>
      <c r="Z144" s="402"/>
      <c r="AA144" s="402"/>
      <c r="AB144" s="402"/>
      <c r="AC144" s="402"/>
      <c r="AD144" s="402"/>
      <c r="AE144" s="402"/>
      <c r="AF144" s="402"/>
      <c r="AG144" s="402"/>
      <c r="AH144" s="403"/>
    </row>
    <row r="145" spans="2:34" ht="17.25" thickBot="1">
      <c r="B145" s="396" t="s">
        <v>792</v>
      </c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397"/>
      <c r="O145" s="397"/>
      <c r="P145" s="397"/>
      <c r="Q145" s="397"/>
      <c r="R145" s="397"/>
      <c r="S145" s="397"/>
      <c r="T145" s="397"/>
      <c r="U145" s="397"/>
      <c r="V145" s="397"/>
      <c r="W145" s="397"/>
      <c r="X145" s="397"/>
      <c r="Y145" s="397"/>
      <c r="Z145" s="397"/>
      <c r="AA145" s="397"/>
      <c r="AB145" s="397"/>
      <c r="AC145" s="397"/>
      <c r="AD145" s="397"/>
      <c r="AE145" s="397"/>
      <c r="AF145" s="397"/>
      <c r="AG145" s="397"/>
      <c r="AH145" s="398"/>
    </row>
    <row r="146" spans="2:34" ht="16.5">
      <c r="B146" s="121" t="s">
        <v>309</v>
      </c>
      <c r="C146" s="135">
        <v>31</v>
      </c>
      <c r="D146" s="135">
        <v>30</v>
      </c>
      <c r="E146" s="135">
        <v>29</v>
      </c>
      <c r="F146" s="135">
        <v>28</v>
      </c>
      <c r="G146" s="135">
        <v>27</v>
      </c>
      <c r="H146" s="135">
        <v>26</v>
      </c>
      <c r="I146" s="135">
        <v>25</v>
      </c>
      <c r="J146" s="135">
        <v>24</v>
      </c>
      <c r="K146" s="135">
        <v>23</v>
      </c>
      <c r="L146" s="135">
        <v>22</v>
      </c>
      <c r="M146" s="135">
        <v>21</v>
      </c>
      <c r="N146" s="135">
        <v>20</v>
      </c>
      <c r="O146" s="135">
        <v>19</v>
      </c>
      <c r="P146" s="135">
        <v>18</v>
      </c>
      <c r="Q146" s="135">
        <v>17</v>
      </c>
      <c r="R146" s="135">
        <v>16</v>
      </c>
      <c r="S146" s="135">
        <v>15</v>
      </c>
      <c r="T146" s="135">
        <v>14</v>
      </c>
      <c r="U146" s="135">
        <v>13</v>
      </c>
      <c r="V146" s="135">
        <v>12</v>
      </c>
      <c r="W146" s="135">
        <v>11</v>
      </c>
      <c r="X146" s="135">
        <v>10</v>
      </c>
      <c r="Y146" s="135">
        <v>9</v>
      </c>
      <c r="Z146" s="135">
        <v>8</v>
      </c>
      <c r="AA146" s="135">
        <v>7</v>
      </c>
      <c r="AB146" s="135">
        <v>6</v>
      </c>
      <c r="AC146" s="135">
        <v>5</v>
      </c>
      <c r="AD146" s="135">
        <v>4</v>
      </c>
      <c r="AE146" s="135">
        <v>3</v>
      </c>
      <c r="AF146" s="135">
        <v>2</v>
      </c>
      <c r="AG146" s="135">
        <v>1</v>
      </c>
      <c r="AH146" s="136">
        <v>0</v>
      </c>
    </row>
    <row r="147" spans="2:34" ht="16.5">
      <c r="B147" s="122" t="s">
        <v>546</v>
      </c>
      <c r="C147" s="340" t="s">
        <v>29</v>
      </c>
      <c r="D147" s="341"/>
      <c r="E147" s="341"/>
      <c r="F147" s="341"/>
      <c r="G147" s="341"/>
      <c r="H147" s="341"/>
      <c r="I147" s="341"/>
      <c r="J147" s="342"/>
      <c r="K147" s="352" t="s">
        <v>105</v>
      </c>
      <c r="L147" s="352"/>
      <c r="M147" s="352"/>
      <c r="N147" s="340" t="s">
        <v>29</v>
      </c>
      <c r="O147" s="341"/>
      <c r="P147" s="341"/>
      <c r="Q147" s="341"/>
      <c r="R147" s="341"/>
      <c r="S147" s="341"/>
      <c r="T147" s="341"/>
      <c r="U147" s="342"/>
      <c r="V147" s="130" t="s">
        <v>377</v>
      </c>
      <c r="W147" s="343" t="s">
        <v>301</v>
      </c>
      <c r="X147" s="344"/>
      <c r="Y147" s="335" t="s">
        <v>367</v>
      </c>
      <c r="Z147" s="335"/>
      <c r="AA147" s="335"/>
      <c r="AB147" s="335"/>
      <c r="AC147" s="335"/>
      <c r="AD147" s="335"/>
      <c r="AE147" s="335"/>
      <c r="AF147" s="335"/>
      <c r="AG147" s="335"/>
      <c r="AH147" s="345"/>
    </row>
    <row r="148" spans="2:34" ht="16.5">
      <c r="B148" s="122" t="s">
        <v>547</v>
      </c>
      <c r="C148" s="340" t="s">
        <v>29</v>
      </c>
      <c r="D148" s="341"/>
      <c r="E148" s="341"/>
      <c r="F148" s="341"/>
      <c r="G148" s="341"/>
      <c r="H148" s="341"/>
      <c r="I148" s="341"/>
      <c r="J148" s="341"/>
      <c r="K148" s="341"/>
      <c r="L148" s="341"/>
      <c r="M148" s="341"/>
      <c r="N148" s="341"/>
      <c r="O148" s="341"/>
      <c r="P148" s="341"/>
      <c r="Q148" s="341"/>
      <c r="R148" s="341"/>
      <c r="S148" s="341"/>
      <c r="T148" s="341"/>
      <c r="U148" s="341"/>
      <c r="V148" s="341"/>
      <c r="W148" s="341"/>
      <c r="X148" s="341"/>
      <c r="Y148" s="341"/>
      <c r="Z148" s="341"/>
      <c r="AA148" s="341"/>
      <c r="AB148" s="341"/>
      <c r="AC148" s="341"/>
      <c r="AD148" s="341"/>
      <c r="AE148" s="341"/>
      <c r="AF148" s="341"/>
      <c r="AG148" s="341"/>
      <c r="AH148" s="346"/>
    </row>
    <row r="149" spans="2:34" ht="17.25" thickBot="1">
      <c r="B149" s="123" t="s">
        <v>548</v>
      </c>
      <c r="C149" s="347" t="s">
        <v>825</v>
      </c>
      <c r="D149" s="348"/>
      <c r="E149" s="348"/>
      <c r="F149" s="348"/>
      <c r="G149" s="348"/>
      <c r="H149" s="348"/>
      <c r="I149" s="348"/>
      <c r="J149" s="348"/>
      <c r="K149" s="348"/>
      <c r="L149" s="348"/>
      <c r="M149" s="348"/>
      <c r="N149" s="348"/>
      <c r="O149" s="348"/>
      <c r="P149" s="348"/>
      <c r="Q149" s="348"/>
      <c r="R149" s="348"/>
      <c r="S149" s="348"/>
      <c r="T149" s="348"/>
      <c r="U149" s="348"/>
      <c r="V149" s="348"/>
      <c r="W149" s="348"/>
      <c r="X149" s="348"/>
      <c r="Y149" s="348"/>
      <c r="Z149" s="348"/>
      <c r="AA149" s="348"/>
      <c r="AB149" s="348"/>
      <c r="AC149" s="348"/>
      <c r="AD149" s="348"/>
      <c r="AE149" s="348"/>
      <c r="AF149" s="348"/>
      <c r="AG149" s="348"/>
      <c r="AH149" s="349"/>
    </row>
    <row r="150" spans="2:34" ht="17.25" thickTop="1">
      <c r="B150" s="124" t="s">
        <v>310</v>
      </c>
      <c r="C150" s="137">
        <v>31</v>
      </c>
      <c r="D150" s="137">
        <v>30</v>
      </c>
      <c r="E150" s="137">
        <v>29</v>
      </c>
      <c r="F150" s="137">
        <v>28</v>
      </c>
      <c r="G150" s="137">
        <v>27</v>
      </c>
      <c r="H150" s="137">
        <v>26</v>
      </c>
      <c r="I150" s="137">
        <v>25</v>
      </c>
      <c r="J150" s="137">
        <v>24</v>
      </c>
      <c r="K150" s="137">
        <v>23</v>
      </c>
      <c r="L150" s="137">
        <v>22</v>
      </c>
      <c r="M150" s="137">
        <v>21</v>
      </c>
      <c r="N150" s="137">
        <v>20</v>
      </c>
      <c r="O150" s="137">
        <v>19</v>
      </c>
      <c r="P150" s="137">
        <v>18</v>
      </c>
      <c r="Q150" s="137">
        <v>17</v>
      </c>
      <c r="R150" s="137">
        <v>16</v>
      </c>
      <c r="S150" s="137">
        <v>15</v>
      </c>
      <c r="T150" s="137">
        <v>14</v>
      </c>
      <c r="U150" s="137">
        <v>13</v>
      </c>
      <c r="V150" s="137">
        <v>12</v>
      </c>
      <c r="W150" s="137">
        <v>11</v>
      </c>
      <c r="X150" s="137">
        <v>10</v>
      </c>
      <c r="Y150" s="137">
        <v>9</v>
      </c>
      <c r="Z150" s="137">
        <v>8</v>
      </c>
      <c r="AA150" s="137">
        <v>7</v>
      </c>
      <c r="AB150" s="137">
        <v>6</v>
      </c>
      <c r="AC150" s="137">
        <v>5</v>
      </c>
      <c r="AD150" s="137">
        <v>4</v>
      </c>
      <c r="AE150" s="137">
        <v>3</v>
      </c>
      <c r="AF150" s="137">
        <v>2</v>
      </c>
      <c r="AG150" s="137">
        <v>1</v>
      </c>
      <c r="AH150" s="138">
        <v>0</v>
      </c>
    </row>
    <row r="151" spans="2:34" ht="16.5">
      <c r="B151" s="127" t="s">
        <v>549</v>
      </c>
      <c r="C151" s="340" t="str">
        <f>C147</f>
        <v>Reserved</v>
      </c>
      <c r="D151" s="341"/>
      <c r="E151" s="341"/>
      <c r="F151" s="341"/>
      <c r="G151" s="341"/>
      <c r="H151" s="341"/>
      <c r="I151" s="341"/>
      <c r="J151" s="342"/>
      <c r="K151" s="352" t="str">
        <f>K147</f>
        <v>CmdSeqNum</v>
      </c>
      <c r="L151" s="352"/>
      <c r="M151" s="352"/>
      <c r="N151" s="335" t="str">
        <f>N147</f>
        <v>Reserved</v>
      </c>
      <c r="O151" s="336"/>
      <c r="P151" s="131">
        <f>P147</f>
        <v>0</v>
      </c>
      <c r="Q151" s="337">
        <f>Q147</f>
        <v>0</v>
      </c>
      <c r="R151" s="338"/>
      <c r="S151" s="338"/>
      <c r="T151" s="338"/>
      <c r="U151" s="339"/>
      <c r="V151" s="130" t="str">
        <f>V147</f>
        <v>1'b1</v>
      </c>
      <c r="W151" s="343" t="str">
        <f>W147</f>
        <v>2'b00</v>
      </c>
      <c r="X151" s="344"/>
      <c r="Y151" s="335" t="str">
        <f>Y147</f>
        <v>10'h21</v>
      </c>
      <c r="Z151" s="336"/>
      <c r="AA151" s="336"/>
      <c r="AB151" s="336"/>
      <c r="AC151" s="336"/>
      <c r="AD151" s="336"/>
      <c r="AE151" s="336"/>
      <c r="AF151" s="336"/>
      <c r="AG151" s="336"/>
      <c r="AH151" s="350"/>
    </row>
    <row r="152" spans="2:34" ht="16.5">
      <c r="B152" s="125" t="s">
        <v>550</v>
      </c>
      <c r="C152" s="340" t="s">
        <v>29</v>
      </c>
      <c r="D152" s="341"/>
      <c r="E152" s="341"/>
      <c r="F152" s="341"/>
      <c r="G152" s="341"/>
      <c r="H152" s="341"/>
      <c r="I152" s="341"/>
      <c r="J152" s="341"/>
      <c r="K152" s="341"/>
      <c r="L152" s="341"/>
      <c r="M152" s="341"/>
      <c r="N152" s="341"/>
      <c r="O152" s="341"/>
      <c r="P152" s="341"/>
      <c r="Q152" s="341"/>
      <c r="R152" s="341"/>
      <c r="S152" s="341"/>
      <c r="T152" s="341"/>
      <c r="U152" s="341"/>
      <c r="V152" s="341"/>
      <c r="W152" s="341"/>
      <c r="X152" s="341"/>
      <c r="Y152" s="341"/>
      <c r="Z152" s="341"/>
      <c r="AA152" s="341"/>
      <c r="AB152" s="341"/>
      <c r="AC152" s="341"/>
      <c r="AD152" s="341"/>
      <c r="AE152" s="341"/>
      <c r="AF152" s="341"/>
      <c r="AG152" s="341"/>
      <c r="AH152" s="346"/>
    </row>
    <row r="153" spans="2:34" ht="17.25" thickBot="1">
      <c r="B153" s="126" t="s">
        <v>551</v>
      </c>
      <c r="C153" s="401" t="s">
        <v>830</v>
      </c>
      <c r="D153" s="402"/>
      <c r="E153" s="402"/>
      <c r="F153" s="402"/>
      <c r="G153" s="402"/>
      <c r="H153" s="402"/>
      <c r="I153" s="402"/>
      <c r="J153" s="402"/>
      <c r="K153" s="402"/>
      <c r="L153" s="402"/>
      <c r="M153" s="402"/>
      <c r="N153" s="402"/>
      <c r="O153" s="402"/>
      <c r="P153" s="402"/>
      <c r="Q153" s="402"/>
      <c r="R153" s="402"/>
      <c r="S153" s="402"/>
      <c r="T153" s="402"/>
      <c r="U153" s="402"/>
      <c r="V153" s="402"/>
      <c r="W153" s="402"/>
      <c r="X153" s="402"/>
      <c r="Y153" s="402"/>
      <c r="Z153" s="402"/>
      <c r="AA153" s="402"/>
      <c r="AB153" s="402"/>
      <c r="AC153" s="402"/>
      <c r="AD153" s="402"/>
      <c r="AE153" s="402"/>
      <c r="AF153" s="402"/>
      <c r="AG153" s="402"/>
      <c r="AH153" s="403"/>
    </row>
    <row r="154" spans="2:34" ht="17.25" thickBot="1">
      <c r="B154" s="396" t="s">
        <v>805</v>
      </c>
      <c r="C154" s="397"/>
      <c r="D154" s="397"/>
      <c r="E154" s="397"/>
      <c r="F154" s="397"/>
      <c r="G154" s="397"/>
      <c r="H154" s="397"/>
      <c r="I154" s="397"/>
      <c r="J154" s="397"/>
      <c r="K154" s="397"/>
      <c r="L154" s="397"/>
      <c r="M154" s="397"/>
      <c r="N154" s="397"/>
      <c r="O154" s="397"/>
      <c r="P154" s="397"/>
      <c r="Q154" s="397"/>
      <c r="R154" s="397"/>
      <c r="S154" s="397"/>
      <c r="T154" s="397"/>
      <c r="U154" s="397"/>
      <c r="V154" s="397"/>
      <c r="W154" s="397"/>
      <c r="X154" s="397"/>
      <c r="Y154" s="397"/>
      <c r="Z154" s="397"/>
      <c r="AA154" s="397"/>
      <c r="AB154" s="397"/>
      <c r="AC154" s="397"/>
      <c r="AD154" s="397"/>
      <c r="AE154" s="397"/>
      <c r="AF154" s="397"/>
      <c r="AG154" s="397"/>
      <c r="AH154" s="398"/>
    </row>
    <row r="155" spans="2:34" ht="16.5">
      <c r="B155" s="121" t="s">
        <v>309</v>
      </c>
      <c r="C155" s="135">
        <v>31</v>
      </c>
      <c r="D155" s="135">
        <v>30</v>
      </c>
      <c r="E155" s="135">
        <v>29</v>
      </c>
      <c r="F155" s="135">
        <v>28</v>
      </c>
      <c r="G155" s="135">
        <v>27</v>
      </c>
      <c r="H155" s="135">
        <v>26</v>
      </c>
      <c r="I155" s="135">
        <v>25</v>
      </c>
      <c r="J155" s="135">
        <v>24</v>
      </c>
      <c r="K155" s="135">
        <v>23</v>
      </c>
      <c r="L155" s="135">
        <v>22</v>
      </c>
      <c r="M155" s="135">
        <v>21</v>
      </c>
      <c r="N155" s="135">
        <v>20</v>
      </c>
      <c r="O155" s="135">
        <v>19</v>
      </c>
      <c r="P155" s="135">
        <v>18</v>
      </c>
      <c r="Q155" s="135">
        <v>17</v>
      </c>
      <c r="R155" s="135">
        <v>16</v>
      </c>
      <c r="S155" s="135">
        <v>15</v>
      </c>
      <c r="T155" s="135">
        <v>14</v>
      </c>
      <c r="U155" s="135">
        <v>13</v>
      </c>
      <c r="V155" s="135">
        <v>12</v>
      </c>
      <c r="W155" s="135">
        <v>11</v>
      </c>
      <c r="X155" s="135">
        <v>10</v>
      </c>
      <c r="Y155" s="135">
        <v>9</v>
      </c>
      <c r="Z155" s="135">
        <v>8</v>
      </c>
      <c r="AA155" s="135">
        <v>7</v>
      </c>
      <c r="AB155" s="135">
        <v>6</v>
      </c>
      <c r="AC155" s="135">
        <v>5</v>
      </c>
      <c r="AD155" s="135">
        <v>4</v>
      </c>
      <c r="AE155" s="135">
        <v>3</v>
      </c>
      <c r="AF155" s="135">
        <v>2</v>
      </c>
      <c r="AG155" s="135">
        <v>1</v>
      </c>
      <c r="AH155" s="136">
        <v>0</v>
      </c>
    </row>
    <row r="156" spans="2:34" ht="16.5">
      <c r="B156" s="122" t="s">
        <v>546</v>
      </c>
      <c r="C156" s="340" t="s">
        <v>29</v>
      </c>
      <c r="D156" s="341"/>
      <c r="E156" s="341"/>
      <c r="F156" s="341"/>
      <c r="G156" s="341"/>
      <c r="H156" s="341"/>
      <c r="I156" s="341"/>
      <c r="J156" s="342"/>
      <c r="K156" s="352" t="s">
        <v>105</v>
      </c>
      <c r="L156" s="352"/>
      <c r="M156" s="352"/>
      <c r="N156" s="340" t="s">
        <v>29</v>
      </c>
      <c r="O156" s="341"/>
      <c r="P156" s="341"/>
      <c r="Q156" s="341"/>
      <c r="R156" s="341"/>
      <c r="S156" s="341"/>
      <c r="T156" s="341"/>
      <c r="U156" s="342"/>
      <c r="V156" s="130" t="s">
        <v>378</v>
      </c>
      <c r="W156" s="343" t="s">
        <v>301</v>
      </c>
      <c r="X156" s="344"/>
      <c r="Y156" s="335" t="s">
        <v>368</v>
      </c>
      <c r="Z156" s="335"/>
      <c r="AA156" s="335"/>
      <c r="AB156" s="335"/>
      <c r="AC156" s="335"/>
      <c r="AD156" s="335"/>
      <c r="AE156" s="335"/>
      <c r="AF156" s="335"/>
      <c r="AG156" s="335"/>
      <c r="AH156" s="345"/>
    </row>
    <row r="157" spans="2:34" ht="16.5">
      <c r="B157" s="122" t="s">
        <v>547</v>
      </c>
      <c r="C157" s="340" t="s">
        <v>29</v>
      </c>
      <c r="D157" s="341"/>
      <c r="E157" s="341"/>
      <c r="F157" s="341"/>
      <c r="G157" s="341"/>
      <c r="H157" s="341"/>
      <c r="I157" s="341"/>
      <c r="J157" s="341"/>
      <c r="K157" s="341"/>
      <c r="L157" s="341"/>
      <c r="M157" s="341"/>
      <c r="N157" s="341"/>
      <c r="O157" s="341"/>
      <c r="P157" s="341"/>
      <c r="Q157" s="341"/>
      <c r="R157" s="341"/>
      <c r="S157" s="341"/>
      <c r="T157" s="341"/>
      <c r="U157" s="341"/>
      <c r="V157" s="341"/>
      <c r="W157" s="341"/>
      <c r="X157" s="341"/>
      <c r="Y157" s="341"/>
      <c r="Z157" s="341"/>
      <c r="AA157" s="341"/>
      <c r="AB157" s="341"/>
      <c r="AC157" s="341"/>
      <c r="AD157" s="341"/>
      <c r="AE157" s="341"/>
      <c r="AF157" s="341"/>
      <c r="AG157" s="341"/>
      <c r="AH157" s="346"/>
    </row>
    <row r="158" spans="2:34" ht="17.25" thickBot="1">
      <c r="B158" s="123" t="s">
        <v>548</v>
      </c>
      <c r="C158" s="347" t="s">
        <v>501</v>
      </c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348"/>
      <c r="AB158" s="348"/>
      <c r="AC158" s="348"/>
      <c r="AD158" s="348"/>
      <c r="AE158" s="348"/>
      <c r="AF158" s="348"/>
      <c r="AG158" s="348"/>
      <c r="AH158" s="349"/>
    </row>
    <row r="159" spans="2:34" ht="17.25" thickTop="1">
      <c r="B159" s="124" t="s">
        <v>310</v>
      </c>
      <c r="C159" s="137">
        <v>31</v>
      </c>
      <c r="D159" s="137">
        <v>30</v>
      </c>
      <c r="E159" s="137">
        <v>29</v>
      </c>
      <c r="F159" s="137">
        <v>28</v>
      </c>
      <c r="G159" s="137">
        <v>27</v>
      </c>
      <c r="H159" s="137">
        <v>26</v>
      </c>
      <c r="I159" s="137">
        <v>25</v>
      </c>
      <c r="J159" s="137">
        <v>24</v>
      </c>
      <c r="K159" s="137">
        <v>23</v>
      </c>
      <c r="L159" s="137">
        <v>22</v>
      </c>
      <c r="M159" s="137">
        <v>21</v>
      </c>
      <c r="N159" s="137">
        <v>20</v>
      </c>
      <c r="O159" s="137">
        <v>19</v>
      </c>
      <c r="P159" s="137">
        <v>18</v>
      </c>
      <c r="Q159" s="137">
        <v>17</v>
      </c>
      <c r="R159" s="137">
        <v>16</v>
      </c>
      <c r="S159" s="137">
        <v>15</v>
      </c>
      <c r="T159" s="137">
        <v>14</v>
      </c>
      <c r="U159" s="137">
        <v>13</v>
      </c>
      <c r="V159" s="137">
        <v>12</v>
      </c>
      <c r="W159" s="137">
        <v>11</v>
      </c>
      <c r="X159" s="137">
        <v>10</v>
      </c>
      <c r="Y159" s="137">
        <v>9</v>
      </c>
      <c r="Z159" s="137">
        <v>8</v>
      </c>
      <c r="AA159" s="137">
        <v>7</v>
      </c>
      <c r="AB159" s="137">
        <v>6</v>
      </c>
      <c r="AC159" s="137">
        <v>5</v>
      </c>
      <c r="AD159" s="137">
        <v>4</v>
      </c>
      <c r="AE159" s="137">
        <v>3</v>
      </c>
      <c r="AF159" s="137">
        <v>2</v>
      </c>
      <c r="AG159" s="137">
        <v>1</v>
      </c>
      <c r="AH159" s="138">
        <v>0</v>
      </c>
    </row>
    <row r="160" spans="2:34" ht="16.5">
      <c r="B160" s="125" t="s">
        <v>549</v>
      </c>
      <c r="C160" s="340" t="str">
        <f>C156</f>
        <v>Reserved</v>
      </c>
      <c r="D160" s="341"/>
      <c r="E160" s="341"/>
      <c r="F160" s="341"/>
      <c r="G160" s="341"/>
      <c r="H160" s="341"/>
      <c r="I160" s="341"/>
      <c r="J160" s="342"/>
      <c r="K160" s="352" t="str">
        <f>K156</f>
        <v>CmdSeqNum</v>
      </c>
      <c r="L160" s="352"/>
      <c r="M160" s="352"/>
      <c r="N160" s="335" t="str">
        <f>N156</f>
        <v>Reserved</v>
      </c>
      <c r="O160" s="336"/>
      <c r="P160" s="131">
        <f>P156</f>
        <v>0</v>
      </c>
      <c r="Q160" s="337">
        <f>Q156</f>
        <v>0</v>
      </c>
      <c r="R160" s="338"/>
      <c r="S160" s="338"/>
      <c r="T160" s="338"/>
      <c r="U160" s="339"/>
      <c r="V160" s="130" t="str">
        <f>V156</f>
        <v>1'b0</v>
      </c>
      <c r="W160" s="343" t="str">
        <f>W156</f>
        <v>2'b00</v>
      </c>
      <c r="X160" s="344"/>
      <c r="Y160" s="335" t="str">
        <f>Y156</f>
        <v>10'h22</v>
      </c>
      <c r="Z160" s="336"/>
      <c r="AA160" s="336"/>
      <c r="AB160" s="336"/>
      <c r="AC160" s="336"/>
      <c r="AD160" s="336"/>
      <c r="AE160" s="336"/>
      <c r="AF160" s="336"/>
      <c r="AG160" s="336"/>
      <c r="AH160" s="350"/>
    </row>
    <row r="161" spans="2:43" ht="16.5">
      <c r="B161" s="125" t="s">
        <v>550</v>
      </c>
      <c r="C161" s="336" t="s">
        <v>29</v>
      </c>
      <c r="D161" s="336"/>
      <c r="E161" s="336"/>
      <c r="F161" s="336"/>
      <c r="G161" s="336"/>
      <c r="H161" s="336"/>
      <c r="I161" s="336"/>
      <c r="J161" s="336"/>
      <c r="K161" s="336"/>
      <c r="L161" s="336"/>
      <c r="M161" s="336"/>
      <c r="N161" s="336"/>
      <c r="O161" s="336"/>
      <c r="P161" s="336"/>
      <c r="Q161" s="336"/>
      <c r="R161" s="336"/>
      <c r="S161" s="336"/>
      <c r="T161" s="336"/>
      <c r="U161" s="336"/>
      <c r="V161" s="336"/>
      <c r="W161" s="336"/>
      <c r="X161" s="336"/>
      <c r="Y161" s="336"/>
      <c r="Z161" s="336"/>
      <c r="AA161" s="336"/>
      <c r="AB161" s="336"/>
      <c r="AC161" s="336"/>
      <c r="AD161" s="336"/>
      <c r="AE161" s="336"/>
      <c r="AF161" s="336"/>
      <c r="AG161" s="336"/>
      <c r="AH161" s="350"/>
    </row>
    <row r="162" spans="2:43" ht="17.25" thickBot="1">
      <c r="B162" s="125" t="s">
        <v>551</v>
      </c>
      <c r="C162" s="353" t="s">
        <v>386</v>
      </c>
      <c r="D162" s="354"/>
      <c r="E162" s="354"/>
      <c r="F162" s="354"/>
      <c r="G162" s="354"/>
      <c r="H162" s="354"/>
      <c r="I162" s="354"/>
      <c r="J162" s="354"/>
      <c r="K162" s="354"/>
      <c r="L162" s="354"/>
      <c r="M162" s="354"/>
      <c r="N162" s="354"/>
      <c r="O162" s="354"/>
      <c r="P162" s="354"/>
      <c r="Q162" s="354"/>
      <c r="R162" s="354"/>
      <c r="S162" s="354"/>
      <c r="T162" s="354"/>
      <c r="U162" s="354"/>
      <c r="V162" s="354"/>
      <c r="W162" s="354"/>
      <c r="X162" s="354"/>
      <c r="Y162" s="354"/>
      <c r="Z162" s="354"/>
      <c r="AA162" s="354"/>
      <c r="AB162" s="354"/>
      <c r="AC162" s="354"/>
      <c r="AD162" s="354"/>
      <c r="AE162" s="354"/>
      <c r="AF162" s="354"/>
      <c r="AG162" s="354"/>
      <c r="AH162" s="355"/>
    </row>
    <row r="163" spans="2:43" ht="66" customHeight="1" thickBot="1">
      <c r="B163" s="129" t="s">
        <v>542</v>
      </c>
      <c r="C163" s="383" t="s">
        <v>832</v>
      </c>
      <c r="D163" s="383"/>
      <c r="E163" s="383"/>
      <c r="F163" s="383"/>
      <c r="G163" s="383"/>
      <c r="H163" s="383"/>
      <c r="I163" s="383"/>
      <c r="J163" s="383"/>
      <c r="K163" s="383"/>
      <c r="L163" s="383"/>
      <c r="M163" s="383"/>
      <c r="N163" s="383"/>
      <c r="O163" s="383"/>
      <c r="P163" s="383"/>
      <c r="Q163" s="383"/>
      <c r="R163" s="383"/>
      <c r="S163" s="383"/>
      <c r="T163" s="383"/>
      <c r="U163" s="383"/>
      <c r="V163" s="383"/>
      <c r="W163" s="383"/>
      <c r="X163" s="383"/>
      <c r="Y163" s="383"/>
      <c r="Z163" s="383"/>
      <c r="AA163" s="383"/>
      <c r="AB163" s="383"/>
      <c r="AC163" s="383"/>
      <c r="AD163" s="383"/>
      <c r="AE163" s="383"/>
      <c r="AF163" s="383"/>
      <c r="AG163" s="383"/>
      <c r="AH163" s="384"/>
    </row>
    <row r="164" spans="2:43" ht="17.25" thickBot="1">
      <c r="B164" s="409" t="s">
        <v>831</v>
      </c>
      <c r="C164" s="410"/>
      <c r="D164" s="410"/>
      <c r="E164" s="410"/>
      <c r="F164" s="410"/>
      <c r="G164" s="410"/>
      <c r="H164" s="410"/>
      <c r="I164" s="410"/>
      <c r="J164" s="410"/>
      <c r="K164" s="410"/>
      <c r="L164" s="410"/>
      <c r="M164" s="410"/>
      <c r="N164" s="410"/>
      <c r="O164" s="410"/>
      <c r="P164" s="410"/>
      <c r="Q164" s="410"/>
      <c r="R164" s="410"/>
      <c r="S164" s="410"/>
      <c r="T164" s="410"/>
      <c r="U164" s="410"/>
      <c r="V164" s="410"/>
      <c r="W164" s="410"/>
      <c r="X164" s="410"/>
      <c r="Y164" s="410"/>
      <c r="Z164" s="410"/>
      <c r="AA164" s="410"/>
      <c r="AB164" s="410"/>
      <c r="AC164" s="410"/>
      <c r="AD164" s="410"/>
      <c r="AE164" s="410"/>
      <c r="AF164" s="410"/>
      <c r="AG164" s="410"/>
      <c r="AH164" s="411"/>
      <c r="AJ164" s="270" t="s">
        <v>678</v>
      </c>
      <c r="AK164" s="333" t="s">
        <v>680</v>
      </c>
      <c r="AL164" s="333"/>
      <c r="AM164" s="333"/>
      <c r="AN164" s="333"/>
      <c r="AO164" s="333"/>
      <c r="AP164" s="333"/>
      <c r="AQ164" s="334"/>
    </row>
    <row r="165" spans="2:43" ht="16.5">
      <c r="B165" s="121" t="s">
        <v>309</v>
      </c>
      <c r="C165" s="135">
        <v>31</v>
      </c>
      <c r="D165" s="135">
        <v>30</v>
      </c>
      <c r="E165" s="135">
        <v>29</v>
      </c>
      <c r="F165" s="135">
        <v>28</v>
      </c>
      <c r="G165" s="135">
        <v>27</v>
      </c>
      <c r="H165" s="135">
        <v>26</v>
      </c>
      <c r="I165" s="135">
        <v>25</v>
      </c>
      <c r="J165" s="135">
        <v>24</v>
      </c>
      <c r="K165" s="135">
        <v>23</v>
      </c>
      <c r="L165" s="135">
        <v>22</v>
      </c>
      <c r="M165" s="135">
        <v>21</v>
      </c>
      <c r="N165" s="135">
        <v>20</v>
      </c>
      <c r="O165" s="135">
        <v>19</v>
      </c>
      <c r="P165" s="135">
        <v>18</v>
      </c>
      <c r="Q165" s="135">
        <v>17</v>
      </c>
      <c r="R165" s="135">
        <v>16</v>
      </c>
      <c r="S165" s="135">
        <v>15</v>
      </c>
      <c r="T165" s="135">
        <v>14</v>
      </c>
      <c r="U165" s="135">
        <v>13</v>
      </c>
      <c r="V165" s="135">
        <v>12</v>
      </c>
      <c r="W165" s="135">
        <v>11</v>
      </c>
      <c r="X165" s="135">
        <v>10</v>
      </c>
      <c r="Y165" s="135">
        <v>9</v>
      </c>
      <c r="Z165" s="135">
        <v>8</v>
      </c>
      <c r="AA165" s="135">
        <v>7</v>
      </c>
      <c r="AB165" s="135">
        <v>6</v>
      </c>
      <c r="AC165" s="135">
        <v>5</v>
      </c>
      <c r="AD165" s="135">
        <v>4</v>
      </c>
      <c r="AE165" s="135">
        <v>3</v>
      </c>
      <c r="AF165" s="135">
        <v>2</v>
      </c>
      <c r="AG165" s="135">
        <v>1</v>
      </c>
      <c r="AH165" s="136">
        <v>0</v>
      </c>
      <c r="AJ165" s="271" t="s">
        <v>679</v>
      </c>
      <c r="AK165" s="268" t="s">
        <v>681</v>
      </c>
      <c r="AL165" s="268" t="s">
        <v>682</v>
      </c>
      <c r="AM165" s="268" t="s">
        <v>683</v>
      </c>
      <c r="AN165" s="268" t="s">
        <v>684</v>
      </c>
      <c r="AO165" s="268" t="s">
        <v>685</v>
      </c>
      <c r="AP165" s="268" t="s">
        <v>686</v>
      </c>
      <c r="AQ165" s="272" t="s">
        <v>687</v>
      </c>
    </row>
    <row r="166" spans="2:43" ht="16.5">
      <c r="B166" s="122" t="s">
        <v>546</v>
      </c>
      <c r="C166" s="340" t="s">
        <v>29</v>
      </c>
      <c r="D166" s="341"/>
      <c r="E166" s="341"/>
      <c r="F166" s="341"/>
      <c r="G166" s="341"/>
      <c r="H166" s="341"/>
      <c r="I166" s="341"/>
      <c r="J166" s="342"/>
      <c r="K166" s="352" t="s">
        <v>105</v>
      </c>
      <c r="L166" s="352"/>
      <c r="M166" s="352"/>
      <c r="N166" s="340" t="s">
        <v>29</v>
      </c>
      <c r="O166" s="341"/>
      <c r="P166" s="341"/>
      <c r="Q166" s="341"/>
      <c r="R166" s="341"/>
      <c r="S166" s="341"/>
      <c r="T166" s="341"/>
      <c r="U166" s="342"/>
      <c r="V166" s="130" t="s">
        <v>377</v>
      </c>
      <c r="W166" s="343" t="s">
        <v>301</v>
      </c>
      <c r="X166" s="344"/>
      <c r="Y166" s="335" t="s">
        <v>493</v>
      </c>
      <c r="Z166" s="336"/>
      <c r="AA166" s="336"/>
      <c r="AB166" s="336"/>
      <c r="AC166" s="336"/>
      <c r="AD166" s="336"/>
      <c r="AE166" s="336"/>
      <c r="AF166" s="336"/>
      <c r="AG166" s="336"/>
      <c r="AH166" s="350"/>
      <c r="AJ166" s="273" t="s">
        <v>707</v>
      </c>
      <c r="AK166" s="269">
        <v>0</v>
      </c>
      <c r="AL166" s="269" t="s">
        <v>689</v>
      </c>
      <c r="AM166" s="269" t="s">
        <v>683</v>
      </c>
      <c r="AN166" s="269">
        <v>0</v>
      </c>
      <c r="AO166" s="269" t="s">
        <v>690</v>
      </c>
      <c r="AP166" s="269">
        <v>1</v>
      </c>
      <c r="AQ166" s="274" t="s">
        <v>688</v>
      </c>
    </row>
    <row r="167" spans="2:43" ht="16.5">
      <c r="B167" s="122" t="s">
        <v>547</v>
      </c>
      <c r="C167" s="336" t="s">
        <v>29</v>
      </c>
      <c r="D167" s="336"/>
      <c r="E167" s="336"/>
      <c r="F167" s="336"/>
      <c r="G167" s="336"/>
      <c r="H167" s="336"/>
      <c r="I167" s="336"/>
      <c r="J167" s="336"/>
      <c r="K167" s="336"/>
      <c r="L167" s="336"/>
      <c r="M167" s="336"/>
      <c r="N167" s="336"/>
      <c r="O167" s="336"/>
      <c r="P167" s="336"/>
      <c r="Q167" s="336"/>
      <c r="R167" s="336"/>
      <c r="S167" s="336"/>
      <c r="T167" s="336"/>
      <c r="U167" s="336"/>
      <c r="V167" s="336"/>
      <c r="W167" s="336"/>
      <c r="X167" s="336"/>
      <c r="Y167" s="336"/>
      <c r="Z167" s="336"/>
      <c r="AA167" s="336"/>
      <c r="AB167" s="336"/>
      <c r="AC167" s="336"/>
      <c r="AD167" s="336"/>
      <c r="AE167" s="336"/>
      <c r="AF167" s="336"/>
      <c r="AG167" s="336"/>
      <c r="AH167" s="350"/>
      <c r="AJ167" s="273" t="s">
        <v>708</v>
      </c>
      <c r="AK167" s="269">
        <v>0</v>
      </c>
      <c r="AL167" s="269" t="s">
        <v>688</v>
      </c>
      <c r="AM167" s="269" t="s">
        <v>688</v>
      </c>
      <c r="AN167" s="269" t="s">
        <v>688</v>
      </c>
      <c r="AO167" s="269" t="s">
        <v>688</v>
      </c>
      <c r="AP167" s="269" t="s">
        <v>688</v>
      </c>
      <c r="AQ167" s="274">
        <v>1</v>
      </c>
    </row>
    <row r="168" spans="2:43" ht="17.25" thickBot="1">
      <c r="B168" s="123" t="s">
        <v>548</v>
      </c>
      <c r="C168" s="347" t="s">
        <v>826</v>
      </c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48"/>
      <c r="P168" s="348"/>
      <c r="Q168" s="348"/>
      <c r="R168" s="348"/>
      <c r="S168" s="348"/>
      <c r="T168" s="348"/>
      <c r="U168" s="348"/>
      <c r="V168" s="348"/>
      <c r="W168" s="348"/>
      <c r="X168" s="348"/>
      <c r="Y168" s="348"/>
      <c r="Z168" s="348"/>
      <c r="AA168" s="348"/>
      <c r="AB168" s="348"/>
      <c r="AC168" s="348"/>
      <c r="AD168" s="348"/>
      <c r="AE168" s="348"/>
      <c r="AF168" s="348"/>
      <c r="AG168" s="348"/>
      <c r="AH168" s="349"/>
      <c r="AJ168" s="273" t="s">
        <v>734</v>
      </c>
      <c r="AK168" s="269">
        <v>0</v>
      </c>
      <c r="AL168" s="269" t="s">
        <v>688</v>
      </c>
      <c r="AM168" s="269" t="s">
        <v>688</v>
      </c>
      <c r="AN168" s="269">
        <v>0</v>
      </c>
      <c r="AO168" s="269" t="s">
        <v>691</v>
      </c>
      <c r="AP168" s="269" t="s">
        <v>688</v>
      </c>
      <c r="AQ168" s="274">
        <v>1</v>
      </c>
    </row>
    <row r="169" spans="2:43" ht="17.25" thickTop="1">
      <c r="B169" s="124" t="s">
        <v>310</v>
      </c>
      <c r="C169" s="137">
        <v>31</v>
      </c>
      <c r="D169" s="137">
        <v>30</v>
      </c>
      <c r="E169" s="137">
        <v>29</v>
      </c>
      <c r="F169" s="137">
        <v>28</v>
      </c>
      <c r="G169" s="137">
        <v>27</v>
      </c>
      <c r="H169" s="137">
        <v>26</v>
      </c>
      <c r="I169" s="137">
        <v>25</v>
      </c>
      <c r="J169" s="137">
        <v>24</v>
      </c>
      <c r="K169" s="137">
        <v>23</v>
      </c>
      <c r="L169" s="137">
        <v>22</v>
      </c>
      <c r="M169" s="137">
        <v>21</v>
      </c>
      <c r="N169" s="137">
        <v>20</v>
      </c>
      <c r="O169" s="137">
        <v>19</v>
      </c>
      <c r="P169" s="137">
        <v>18</v>
      </c>
      <c r="Q169" s="137">
        <v>17</v>
      </c>
      <c r="R169" s="137">
        <v>16</v>
      </c>
      <c r="S169" s="137">
        <v>15</v>
      </c>
      <c r="T169" s="137">
        <v>14</v>
      </c>
      <c r="U169" s="137">
        <v>13</v>
      </c>
      <c r="V169" s="137">
        <v>12</v>
      </c>
      <c r="W169" s="137">
        <v>11</v>
      </c>
      <c r="X169" s="137">
        <v>10</v>
      </c>
      <c r="Y169" s="137">
        <v>9</v>
      </c>
      <c r="Z169" s="137">
        <v>8</v>
      </c>
      <c r="AA169" s="137">
        <v>7</v>
      </c>
      <c r="AB169" s="137">
        <v>6</v>
      </c>
      <c r="AC169" s="137">
        <v>5</v>
      </c>
      <c r="AD169" s="137">
        <v>4</v>
      </c>
      <c r="AE169" s="137">
        <v>3</v>
      </c>
      <c r="AF169" s="137">
        <v>2</v>
      </c>
      <c r="AG169" s="137">
        <v>1</v>
      </c>
      <c r="AH169" s="138">
        <v>0</v>
      </c>
      <c r="AJ169" s="273" t="s">
        <v>735</v>
      </c>
      <c r="AK169" s="269">
        <v>0</v>
      </c>
      <c r="AL169" s="269" t="s">
        <v>688</v>
      </c>
      <c r="AM169" s="269" t="s">
        <v>688</v>
      </c>
      <c r="AN169" s="269">
        <v>0</v>
      </c>
      <c r="AO169" s="269">
        <v>0</v>
      </c>
      <c r="AP169" s="269">
        <v>0</v>
      </c>
      <c r="AQ169" s="274" t="s">
        <v>688</v>
      </c>
    </row>
    <row r="170" spans="2:43" ht="17.25" thickBot="1">
      <c r="B170" s="127" t="s">
        <v>549</v>
      </c>
      <c r="C170" s="340" t="s">
        <v>29</v>
      </c>
      <c r="D170" s="341"/>
      <c r="E170" s="341"/>
      <c r="F170" s="341"/>
      <c r="G170" s="341"/>
      <c r="H170" s="341"/>
      <c r="I170" s="341"/>
      <c r="J170" s="342"/>
      <c r="K170" s="352" t="s">
        <v>105</v>
      </c>
      <c r="L170" s="352"/>
      <c r="M170" s="352"/>
      <c r="N170" s="340" t="s">
        <v>29</v>
      </c>
      <c r="O170" s="341"/>
      <c r="P170" s="341"/>
      <c r="Q170" s="341"/>
      <c r="R170" s="341"/>
      <c r="S170" s="341"/>
      <c r="T170" s="341"/>
      <c r="U170" s="342"/>
      <c r="V170" s="130" t="s">
        <v>377</v>
      </c>
      <c r="W170" s="343" t="s">
        <v>301</v>
      </c>
      <c r="X170" s="344"/>
      <c r="Y170" s="335" t="str">
        <f>Y166</f>
        <v>10'h23</v>
      </c>
      <c r="Z170" s="335"/>
      <c r="AA170" s="335"/>
      <c r="AB170" s="335"/>
      <c r="AC170" s="335"/>
      <c r="AD170" s="335"/>
      <c r="AE170" s="335"/>
      <c r="AF170" s="335"/>
      <c r="AG170" s="335"/>
      <c r="AH170" s="345"/>
      <c r="AJ170" s="277" t="s">
        <v>736</v>
      </c>
      <c r="AK170" s="275"/>
      <c r="AL170" s="275"/>
      <c r="AM170" s="275"/>
      <c r="AN170" s="275"/>
      <c r="AO170" s="275"/>
      <c r="AP170" s="275"/>
      <c r="AQ170" s="276"/>
    </row>
    <row r="171" spans="2:43" ht="16.5">
      <c r="B171" s="125" t="s">
        <v>550</v>
      </c>
      <c r="C171" s="340" t="s">
        <v>29</v>
      </c>
      <c r="D171" s="341"/>
      <c r="E171" s="341"/>
      <c r="F171" s="341"/>
      <c r="G171" s="341"/>
      <c r="H171" s="341"/>
      <c r="I171" s="341"/>
      <c r="J171" s="341"/>
      <c r="K171" s="341"/>
      <c r="L171" s="341"/>
      <c r="M171" s="341"/>
      <c r="N171" s="341"/>
      <c r="O171" s="341"/>
      <c r="P171" s="341"/>
      <c r="Q171" s="341"/>
      <c r="R171" s="341"/>
      <c r="S171" s="341"/>
      <c r="T171" s="341"/>
      <c r="U171" s="341"/>
      <c r="V171" s="341"/>
      <c r="W171" s="341"/>
      <c r="X171" s="341"/>
      <c r="Y171" s="341"/>
      <c r="Z171" s="341"/>
      <c r="AA171" s="341"/>
      <c r="AB171" s="341"/>
      <c r="AC171" s="341"/>
      <c r="AD171" s="341"/>
      <c r="AE171" s="341"/>
      <c r="AF171" s="341"/>
      <c r="AG171" s="341"/>
      <c r="AH171" s="346"/>
      <c r="AJ171" s="248" t="s">
        <v>738</v>
      </c>
    </row>
    <row r="172" spans="2:43" ht="17.25" thickBot="1">
      <c r="B172" s="126" t="s">
        <v>551</v>
      </c>
      <c r="C172" s="401" t="s">
        <v>817</v>
      </c>
      <c r="D172" s="402"/>
      <c r="E172" s="402"/>
      <c r="F172" s="402"/>
      <c r="G172" s="402"/>
      <c r="H172" s="402"/>
      <c r="I172" s="402"/>
      <c r="J172" s="402"/>
      <c r="K172" s="402"/>
      <c r="L172" s="402"/>
      <c r="M172" s="402"/>
      <c r="N172" s="402"/>
      <c r="O172" s="402"/>
      <c r="P172" s="402"/>
      <c r="Q172" s="402"/>
      <c r="R172" s="402"/>
      <c r="S172" s="402"/>
      <c r="T172" s="402"/>
      <c r="U172" s="402"/>
      <c r="V172" s="402"/>
      <c r="W172" s="402"/>
      <c r="X172" s="402"/>
      <c r="Y172" s="402"/>
      <c r="Z172" s="402"/>
      <c r="AA172" s="402"/>
      <c r="AB172" s="402"/>
      <c r="AC172" s="402"/>
      <c r="AD172" s="402"/>
      <c r="AE172" s="402"/>
      <c r="AF172" s="402"/>
      <c r="AG172" s="402"/>
      <c r="AH172" s="403"/>
      <c r="AJ172" s="248" t="s">
        <v>737</v>
      </c>
    </row>
    <row r="173" spans="2:43" ht="17.25" thickBot="1">
      <c r="B173" s="396" t="s">
        <v>806</v>
      </c>
      <c r="C173" s="397"/>
      <c r="D173" s="397"/>
      <c r="E173" s="397"/>
      <c r="F173" s="397"/>
      <c r="G173" s="397"/>
      <c r="H173" s="397"/>
      <c r="I173" s="397"/>
      <c r="J173" s="397"/>
      <c r="K173" s="397"/>
      <c r="L173" s="397"/>
      <c r="M173" s="397"/>
      <c r="N173" s="397"/>
      <c r="O173" s="397"/>
      <c r="P173" s="397"/>
      <c r="Q173" s="397"/>
      <c r="R173" s="397"/>
      <c r="S173" s="397"/>
      <c r="T173" s="397"/>
      <c r="U173" s="397"/>
      <c r="V173" s="397"/>
      <c r="W173" s="397"/>
      <c r="X173" s="397"/>
      <c r="Y173" s="397"/>
      <c r="Z173" s="397"/>
      <c r="AA173" s="397"/>
      <c r="AB173" s="397"/>
      <c r="AC173" s="397"/>
      <c r="AD173" s="397"/>
      <c r="AE173" s="397"/>
      <c r="AF173" s="397"/>
      <c r="AG173" s="397"/>
      <c r="AH173" s="398"/>
    </row>
    <row r="174" spans="2:43" ht="16.5">
      <c r="B174" s="121" t="s">
        <v>309</v>
      </c>
      <c r="C174" s="135">
        <v>31</v>
      </c>
      <c r="D174" s="135">
        <v>30</v>
      </c>
      <c r="E174" s="135">
        <v>29</v>
      </c>
      <c r="F174" s="135">
        <v>28</v>
      </c>
      <c r="G174" s="135">
        <v>27</v>
      </c>
      <c r="H174" s="135">
        <v>26</v>
      </c>
      <c r="I174" s="135">
        <v>25</v>
      </c>
      <c r="J174" s="135">
        <v>24</v>
      </c>
      <c r="K174" s="135">
        <v>23</v>
      </c>
      <c r="L174" s="135">
        <v>22</v>
      </c>
      <c r="M174" s="135">
        <v>21</v>
      </c>
      <c r="N174" s="135">
        <v>20</v>
      </c>
      <c r="O174" s="135">
        <v>19</v>
      </c>
      <c r="P174" s="135">
        <v>18</v>
      </c>
      <c r="Q174" s="135">
        <v>17</v>
      </c>
      <c r="R174" s="135">
        <v>16</v>
      </c>
      <c r="S174" s="135">
        <v>15</v>
      </c>
      <c r="T174" s="135">
        <v>14</v>
      </c>
      <c r="U174" s="135">
        <v>13</v>
      </c>
      <c r="V174" s="135">
        <v>12</v>
      </c>
      <c r="W174" s="135">
        <v>11</v>
      </c>
      <c r="X174" s="135">
        <v>10</v>
      </c>
      <c r="Y174" s="135">
        <v>9</v>
      </c>
      <c r="Z174" s="135">
        <v>8</v>
      </c>
      <c r="AA174" s="135">
        <v>7</v>
      </c>
      <c r="AB174" s="135">
        <v>6</v>
      </c>
      <c r="AC174" s="135">
        <v>5</v>
      </c>
      <c r="AD174" s="135">
        <v>4</v>
      </c>
      <c r="AE174" s="135">
        <v>3</v>
      </c>
      <c r="AF174" s="135">
        <v>2</v>
      </c>
      <c r="AG174" s="135">
        <v>1</v>
      </c>
      <c r="AH174" s="136">
        <v>0</v>
      </c>
    </row>
    <row r="175" spans="2:43" ht="16.5">
      <c r="B175" s="122" t="s">
        <v>546</v>
      </c>
      <c r="C175" s="340" t="s">
        <v>29</v>
      </c>
      <c r="D175" s="341"/>
      <c r="E175" s="341"/>
      <c r="F175" s="341"/>
      <c r="G175" s="341"/>
      <c r="H175" s="341"/>
      <c r="I175" s="341"/>
      <c r="J175" s="342"/>
      <c r="K175" s="352" t="s">
        <v>105</v>
      </c>
      <c r="L175" s="352"/>
      <c r="M175" s="352"/>
      <c r="N175" s="340" t="s">
        <v>29</v>
      </c>
      <c r="O175" s="341"/>
      <c r="P175" s="341"/>
      <c r="Q175" s="341"/>
      <c r="R175" s="341"/>
      <c r="S175" s="341"/>
      <c r="T175" s="341"/>
      <c r="U175" s="342"/>
      <c r="V175" s="130" t="s">
        <v>377</v>
      </c>
      <c r="W175" s="343" t="s">
        <v>301</v>
      </c>
      <c r="X175" s="344"/>
      <c r="Y175" s="335" t="s">
        <v>494</v>
      </c>
      <c r="Z175" s="335"/>
      <c r="AA175" s="335"/>
      <c r="AB175" s="335"/>
      <c r="AC175" s="335"/>
      <c r="AD175" s="335"/>
      <c r="AE175" s="335"/>
      <c r="AF175" s="335"/>
      <c r="AG175" s="335"/>
      <c r="AH175" s="345"/>
    </row>
    <row r="176" spans="2:43" ht="16.5">
      <c r="B176" s="122" t="s">
        <v>547</v>
      </c>
      <c r="C176" s="340" t="s">
        <v>29</v>
      </c>
      <c r="D176" s="341"/>
      <c r="E176" s="341"/>
      <c r="F176" s="341"/>
      <c r="G176" s="341"/>
      <c r="H176" s="341"/>
      <c r="I176" s="341"/>
      <c r="J176" s="341"/>
      <c r="K176" s="341"/>
      <c r="L176" s="341"/>
      <c r="M176" s="341"/>
      <c r="N176" s="341"/>
      <c r="O176" s="341"/>
      <c r="P176" s="341"/>
      <c r="Q176" s="341"/>
      <c r="R176" s="341"/>
      <c r="S176" s="341"/>
      <c r="T176" s="341"/>
      <c r="U176" s="341"/>
      <c r="V176" s="341"/>
      <c r="W176" s="341"/>
      <c r="X176" s="341"/>
      <c r="Y176" s="341"/>
      <c r="Z176" s="341"/>
      <c r="AA176" s="341"/>
      <c r="AB176" s="341"/>
      <c r="AC176" s="341"/>
      <c r="AD176" s="341"/>
      <c r="AE176" s="341"/>
      <c r="AF176" s="341"/>
      <c r="AG176" s="341"/>
      <c r="AH176" s="346"/>
    </row>
    <row r="177" spans="2:36" ht="17.25" thickBot="1">
      <c r="B177" s="123" t="s">
        <v>548</v>
      </c>
      <c r="C177" s="347" t="s">
        <v>382</v>
      </c>
      <c r="D177" s="348"/>
      <c r="E177" s="348"/>
      <c r="F177" s="348"/>
      <c r="G177" s="348"/>
      <c r="H177" s="348"/>
      <c r="I177" s="348"/>
      <c r="J177" s="348"/>
      <c r="K177" s="348"/>
      <c r="L177" s="348"/>
      <c r="M177" s="348"/>
      <c r="N177" s="348"/>
      <c r="O177" s="348"/>
      <c r="P177" s="348"/>
      <c r="Q177" s="348"/>
      <c r="R177" s="348"/>
      <c r="S177" s="348"/>
      <c r="T177" s="348"/>
      <c r="U177" s="348"/>
      <c r="V177" s="348"/>
      <c r="W177" s="348"/>
      <c r="X177" s="348"/>
      <c r="Y177" s="348"/>
      <c r="Z177" s="348"/>
      <c r="AA177" s="348"/>
      <c r="AB177" s="348"/>
      <c r="AC177" s="348"/>
      <c r="AD177" s="348"/>
      <c r="AE177" s="348"/>
      <c r="AF177" s="348"/>
      <c r="AG177" s="348"/>
      <c r="AH177" s="349"/>
    </row>
    <row r="178" spans="2:36" ht="17.25" thickTop="1">
      <c r="B178" s="124" t="s">
        <v>310</v>
      </c>
      <c r="C178" s="137">
        <v>31</v>
      </c>
      <c r="D178" s="137">
        <v>30</v>
      </c>
      <c r="E178" s="137">
        <v>29</v>
      </c>
      <c r="F178" s="137">
        <v>28</v>
      </c>
      <c r="G178" s="137">
        <v>27</v>
      </c>
      <c r="H178" s="137">
        <v>26</v>
      </c>
      <c r="I178" s="137">
        <v>25</v>
      </c>
      <c r="J178" s="137">
        <v>24</v>
      </c>
      <c r="K178" s="137">
        <v>23</v>
      </c>
      <c r="L178" s="137">
        <v>22</v>
      </c>
      <c r="M178" s="137">
        <v>21</v>
      </c>
      <c r="N178" s="137">
        <v>20</v>
      </c>
      <c r="O178" s="137">
        <v>19</v>
      </c>
      <c r="P178" s="137">
        <v>18</v>
      </c>
      <c r="Q178" s="137">
        <v>17</v>
      </c>
      <c r="R178" s="137">
        <v>16</v>
      </c>
      <c r="S178" s="137">
        <v>15</v>
      </c>
      <c r="T178" s="137">
        <v>14</v>
      </c>
      <c r="U178" s="137">
        <v>13</v>
      </c>
      <c r="V178" s="137">
        <v>12</v>
      </c>
      <c r="W178" s="137">
        <v>11</v>
      </c>
      <c r="X178" s="137">
        <v>10</v>
      </c>
      <c r="Y178" s="137">
        <v>9</v>
      </c>
      <c r="Z178" s="137">
        <v>8</v>
      </c>
      <c r="AA178" s="137">
        <v>7</v>
      </c>
      <c r="AB178" s="137">
        <v>6</v>
      </c>
      <c r="AC178" s="137">
        <v>5</v>
      </c>
      <c r="AD178" s="137">
        <v>4</v>
      </c>
      <c r="AE178" s="137">
        <v>3</v>
      </c>
      <c r="AF178" s="137">
        <v>2</v>
      </c>
      <c r="AG178" s="137">
        <v>1</v>
      </c>
      <c r="AH178" s="138">
        <v>0</v>
      </c>
    </row>
    <row r="179" spans="2:36" ht="16.5">
      <c r="B179" s="127" t="s">
        <v>549</v>
      </c>
      <c r="C179" s="340" t="str">
        <f>C175</f>
        <v>Reserved</v>
      </c>
      <c r="D179" s="341"/>
      <c r="E179" s="341"/>
      <c r="F179" s="341"/>
      <c r="G179" s="341"/>
      <c r="H179" s="341"/>
      <c r="I179" s="341"/>
      <c r="J179" s="342"/>
      <c r="K179" s="352" t="str">
        <f>K175</f>
        <v>CmdSeqNum</v>
      </c>
      <c r="L179" s="352"/>
      <c r="M179" s="352"/>
      <c r="N179" s="335" t="str">
        <f>N175</f>
        <v>Reserved</v>
      </c>
      <c r="O179" s="336"/>
      <c r="P179" s="131">
        <f>P175</f>
        <v>0</v>
      </c>
      <c r="Q179" s="337">
        <f>Q175</f>
        <v>0</v>
      </c>
      <c r="R179" s="338"/>
      <c r="S179" s="338"/>
      <c r="T179" s="338"/>
      <c r="U179" s="339"/>
      <c r="V179" s="130" t="str">
        <f>V175</f>
        <v>1'b1</v>
      </c>
      <c r="W179" s="343" t="str">
        <f>W175</f>
        <v>2'b00</v>
      </c>
      <c r="X179" s="344"/>
      <c r="Y179" s="335" t="str">
        <f>Y175</f>
        <v>10'h24</v>
      </c>
      <c r="Z179" s="336"/>
      <c r="AA179" s="336"/>
      <c r="AB179" s="336"/>
      <c r="AC179" s="336"/>
      <c r="AD179" s="336"/>
      <c r="AE179" s="336"/>
      <c r="AF179" s="336"/>
      <c r="AG179" s="336"/>
      <c r="AH179" s="350"/>
    </row>
    <row r="180" spans="2:36" ht="16.5">
      <c r="B180" s="125" t="s">
        <v>550</v>
      </c>
      <c r="C180" s="340" t="s">
        <v>29</v>
      </c>
      <c r="D180" s="341"/>
      <c r="E180" s="341"/>
      <c r="F180" s="341"/>
      <c r="G180" s="341"/>
      <c r="H180" s="341"/>
      <c r="I180" s="341"/>
      <c r="J180" s="341"/>
      <c r="K180" s="341"/>
      <c r="L180" s="341"/>
      <c r="M180" s="341"/>
      <c r="N180" s="341"/>
      <c r="O180" s="341"/>
      <c r="P180" s="341"/>
      <c r="Q180" s="341"/>
      <c r="R180" s="341"/>
      <c r="S180" s="341"/>
      <c r="T180" s="341"/>
      <c r="U180" s="341"/>
      <c r="V180" s="341"/>
      <c r="W180" s="341"/>
      <c r="X180" s="341"/>
      <c r="Y180" s="341"/>
      <c r="Z180" s="341"/>
      <c r="AA180" s="341"/>
      <c r="AB180" s="341"/>
      <c r="AC180" s="341"/>
      <c r="AD180" s="341"/>
      <c r="AE180" s="341"/>
      <c r="AF180" s="341"/>
      <c r="AG180" s="341"/>
      <c r="AH180" s="346"/>
    </row>
    <row r="181" spans="2:36" ht="17.25" thickBot="1">
      <c r="B181" s="126" t="s">
        <v>551</v>
      </c>
      <c r="C181" s="353" t="s">
        <v>386</v>
      </c>
      <c r="D181" s="354"/>
      <c r="E181" s="354"/>
      <c r="F181" s="354"/>
      <c r="G181" s="354"/>
      <c r="H181" s="354"/>
      <c r="I181" s="354"/>
      <c r="J181" s="354"/>
      <c r="K181" s="354"/>
      <c r="L181" s="354"/>
      <c r="M181" s="354"/>
      <c r="N181" s="354"/>
      <c r="O181" s="354"/>
      <c r="P181" s="354"/>
      <c r="Q181" s="354"/>
      <c r="R181" s="354"/>
      <c r="S181" s="354"/>
      <c r="T181" s="354"/>
      <c r="U181" s="354"/>
      <c r="V181" s="354"/>
      <c r="W181" s="354"/>
      <c r="X181" s="354"/>
      <c r="Y181" s="354"/>
      <c r="Z181" s="354"/>
      <c r="AA181" s="354"/>
      <c r="AB181" s="354"/>
      <c r="AC181" s="354"/>
      <c r="AD181" s="354"/>
      <c r="AE181" s="354"/>
      <c r="AF181" s="354"/>
      <c r="AG181" s="354"/>
      <c r="AH181" s="355"/>
    </row>
    <row r="182" spans="2:36" ht="17.25" thickBot="1">
      <c r="B182" s="396" t="s">
        <v>807</v>
      </c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97"/>
      <c r="AA182" s="397"/>
      <c r="AB182" s="397"/>
      <c r="AC182" s="397"/>
      <c r="AD182" s="397"/>
      <c r="AE182" s="397"/>
      <c r="AF182" s="397"/>
      <c r="AG182" s="397"/>
      <c r="AH182" s="398"/>
    </row>
    <row r="183" spans="2:36" ht="16.5">
      <c r="B183" s="121" t="s">
        <v>309</v>
      </c>
      <c r="C183" s="135">
        <v>31</v>
      </c>
      <c r="D183" s="135">
        <v>30</v>
      </c>
      <c r="E183" s="135">
        <v>29</v>
      </c>
      <c r="F183" s="135">
        <v>28</v>
      </c>
      <c r="G183" s="135">
        <v>27</v>
      </c>
      <c r="H183" s="135">
        <v>26</v>
      </c>
      <c r="I183" s="135">
        <v>25</v>
      </c>
      <c r="J183" s="135">
        <v>24</v>
      </c>
      <c r="K183" s="135">
        <v>23</v>
      </c>
      <c r="L183" s="135">
        <v>22</v>
      </c>
      <c r="M183" s="135">
        <v>21</v>
      </c>
      <c r="N183" s="135">
        <v>20</v>
      </c>
      <c r="O183" s="135">
        <v>19</v>
      </c>
      <c r="P183" s="135">
        <v>18</v>
      </c>
      <c r="Q183" s="135">
        <v>17</v>
      </c>
      <c r="R183" s="135">
        <v>16</v>
      </c>
      <c r="S183" s="135">
        <v>15</v>
      </c>
      <c r="T183" s="135">
        <v>14</v>
      </c>
      <c r="U183" s="135">
        <v>13</v>
      </c>
      <c r="V183" s="135">
        <v>12</v>
      </c>
      <c r="W183" s="135">
        <v>11</v>
      </c>
      <c r="X183" s="135">
        <v>10</v>
      </c>
      <c r="Y183" s="135">
        <v>9</v>
      </c>
      <c r="Z183" s="135">
        <v>8</v>
      </c>
      <c r="AA183" s="135">
        <v>7</v>
      </c>
      <c r="AB183" s="135">
        <v>6</v>
      </c>
      <c r="AC183" s="135">
        <v>5</v>
      </c>
      <c r="AD183" s="135">
        <v>4</v>
      </c>
      <c r="AE183" s="135">
        <v>3</v>
      </c>
      <c r="AF183" s="135">
        <v>2</v>
      </c>
      <c r="AG183" s="135">
        <v>1</v>
      </c>
      <c r="AH183" s="136">
        <v>0</v>
      </c>
    </row>
    <row r="184" spans="2:36" ht="16.5">
      <c r="B184" s="122" t="s">
        <v>546</v>
      </c>
      <c r="C184" s="340" t="s">
        <v>29</v>
      </c>
      <c r="D184" s="341"/>
      <c r="E184" s="341"/>
      <c r="F184" s="341"/>
      <c r="G184" s="341"/>
      <c r="H184" s="341"/>
      <c r="I184" s="341"/>
      <c r="J184" s="342"/>
      <c r="K184" s="352" t="s">
        <v>105</v>
      </c>
      <c r="L184" s="352"/>
      <c r="M184" s="352"/>
      <c r="N184" s="340" t="s">
        <v>29</v>
      </c>
      <c r="O184" s="341"/>
      <c r="P184" s="341"/>
      <c r="Q184" s="341"/>
      <c r="R184" s="341"/>
      <c r="S184" s="341"/>
      <c r="T184" s="341"/>
      <c r="U184" s="342"/>
      <c r="V184" s="130" t="s">
        <v>377</v>
      </c>
      <c r="W184" s="343" t="s">
        <v>301</v>
      </c>
      <c r="X184" s="344"/>
      <c r="Y184" s="335" t="s">
        <v>495</v>
      </c>
      <c r="Z184" s="335"/>
      <c r="AA184" s="335"/>
      <c r="AB184" s="335"/>
      <c r="AC184" s="335"/>
      <c r="AD184" s="335"/>
      <c r="AE184" s="335"/>
      <c r="AF184" s="335"/>
      <c r="AG184" s="335"/>
      <c r="AH184" s="345"/>
    </row>
    <row r="185" spans="2:36" ht="16.5">
      <c r="B185" s="122" t="s">
        <v>547</v>
      </c>
      <c r="C185" s="340" t="s">
        <v>29</v>
      </c>
      <c r="D185" s="341"/>
      <c r="E185" s="341"/>
      <c r="F185" s="341"/>
      <c r="G185" s="341"/>
      <c r="H185" s="341"/>
      <c r="I185" s="341"/>
      <c r="J185" s="341"/>
      <c r="K185" s="341"/>
      <c r="L185" s="341"/>
      <c r="M185" s="341"/>
      <c r="N185" s="341"/>
      <c r="O185" s="341"/>
      <c r="P185" s="341"/>
      <c r="Q185" s="341"/>
      <c r="R185" s="341"/>
      <c r="S185" s="341"/>
      <c r="T185" s="341"/>
      <c r="U185" s="341"/>
      <c r="V185" s="341"/>
      <c r="W185" s="341"/>
      <c r="X185" s="341"/>
      <c r="Y185" s="341"/>
      <c r="Z185" s="341"/>
      <c r="AA185" s="341"/>
      <c r="AB185" s="341"/>
      <c r="AC185" s="341"/>
      <c r="AD185" s="341"/>
      <c r="AE185" s="341"/>
      <c r="AF185" s="341"/>
      <c r="AG185" s="341"/>
      <c r="AH185" s="346"/>
    </row>
    <row r="186" spans="2:36" ht="17.25" thickBot="1">
      <c r="B186" s="123" t="s">
        <v>548</v>
      </c>
      <c r="C186" s="351" t="s">
        <v>829</v>
      </c>
      <c r="D186" s="348"/>
      <c r="E186" s="348"/>
      <c r="F186" s="348"/>
      <c r="G186" s="348"/>
      <c r="H186" s="348"/>
      <c r="I186" s="348"/>
      <c r="J186" s="348"/>
      <c r="K186" s="348"/>
      <c r="L186" s="348"/>
      <c r="M186" s="348"/>
      <c r="N186" s="348"/>
      <c r="O186" s="348"/>
      <c r="P186" s="348"/>
      <c r="Q186" s="348"/>
      <c r="R186" s="348"/>
      <c r="S186" s="348"/>
      <c r="T186" s="348"/>
      <c r="U186" s="348"/>
      <c r="V186" s="348"/>
      <c r="W186" s="348"/>
      <c r="X186" s="348"/>
      <c r="Y186" s="348"/>
      <c r="Z186" s="348"/>
      <c r="AA186" s="348"/>
      <c r="AB186" s="348"/>
      <c r="AC186" s="348"/>
      <c r="AD186" s="348"/>
      <c r="AE186" s="348"/>
      <c r="AF186" s="348"/>
      <c r="AG186" s="348"/>
      <c r="AH186" s="349"/>
    </row>
    <row r="187" spans="2:36" ht="17.25" thickTop="1">
      <c r="B187" s="124" t="s">
        <v>310</v>
      </c>
      <c r="C187" s="137">
        <v>31</v>
      </c>
      <c r="D187" s="137">
        <v>30</v>
      </c>
      <c r="E187" s="137">
        <v>29</v>
      </c>
      <c r="F187" s="137">
        <v>28</v>
      </c>
      <c r="G187" s="137">
        <v>27</v>
      </c>
      <c r="H187" s="137">
        <v>26</v>
      </c>
      <c r="I187" s="137">
        <v>25</v>
      </c>
      <c r="J187" s="137">
        <v>24</v>
      </c>
      <c r="K187" s="137">
        <v>23</v>
      </c>
      <c r="L187" s="137">
        <v>22</v>
      </c>
      <c r="M187" s="137">
        <v>21</v>
      </c>
      <c r="N187" s="137">
        <v>20</v>
      </c>
      <c r="O187" s="137">
        <v>19</v>
      </c>
      <c r="P187" s="137">
        <v>18</v>
      </c>
      <c r="Q187" s="137">
        <v>17</v>
      </c>
      <c r="R187" s="137">
        <v>16</v>
      </c>
      <c r="S187" s="137">
        <v>15</v>
      </c>
      <c r="T187" s="137">
        <v>14</v>
      </c>
      <c r="U187" s="137">
        <v>13</v>
      </c>
      <c r="V187" s="137">
        <v>12</v>
      </c>
      <c r="W187" s="137">
        <v>11</v>
      </c>
      <c r="X187" s="137">
        <v>10</v>
      </c>
      <c r="Y187" s="137">
        <v>9</v>
      </c>
      <c r="Z187" s="137">
        <v>8</v>
      </c>
      <c r="AA187" s="137">
        <v>7</v>
      </c>
      <c r="AB187" s="137">
        <v>6</v>
      </c>
      <c r="AC187" s="137">
        <v>5</v>
      </c>
      <c r="AD187" s="137">
        <v>4</v>
      </c>
      <c r="AE187" s="137">
        <v>3</v>
      </c>
      <c r="AF187" s="137">
        <v>2</v>
      </c>
      <c r="AG187" s="137">
        <v>1</v>
      </c>
      <c r="AH187" s="138">
        <v>0</v>
      </c>
    </row>
    <row r="188" spans="2:36" ht="16.5">
      <c r="B188" s="127" t="s">
        <v>549</v>
      </c>
      <c r="C188" s="340" t="str">
        <f>C184</f>
        <v>Reserved</v>
      </c>
      <c r="D188" s="341"/>
      <c r="E188" s="341"/>
      <c r="F188" s="341"/>
      <c r="G188" s="341"/>
      <c r="H188" s="341"/>
      <c r="I188" s="341"/>
      <c r="J188" s="342"/>
      <c r="K188" s="352" t="str">
        <f>K184</f>
        <v>CmdSeqNum</v>
      </c>
      <c r="L188" s="352"/>
      <c r="M188" s="352"/>
      <c r="N188" s="335" t="str">
        <f>N184</f>
        <v>Reserved</v>
      </c>
      <c r="O188" s="336"/>
      <c r="P188" s="131">
        <f>P184</f>
        <v>0</v>
      </c>
      <c r="Q188" s="337">
        <f>Q184</f>
        <v>0</v>
      </c>
      <c r="R188" s="338"/>
      <c r="S188" s="338"/>
      <c r="T188" s="338"/>
      <c r="U188" s="339"/>
      <c r="V188" s="130" t="str">
        <f>V184</f>
        <v>1'b1</v>
      </c>
      <c r="W188" s="343" t="str">
        <f>W184</f>
        <v>2'b00</v>
      </c>
      <c r="X188" s="344"/>
      <c r="Y188" s="335" t="str">
        <f>Y184</f>
        <v>10'h25</v>
      </c>
      <c r="Z188" s="336"/>
      <c r="AA188" s="336"/>
      <c r="AB188" s="336"/>
      <c r="AC188" s="336"/>
      <c r="AD188" s="336"/>
      <c r="AE188" s="336"/>
      <c r="AF188" s="336"/>
      <c r="AG188" s="336"/>
      <c r="AH188" s="350"/>
    </row>
    <row r="189" spans="2:36" ht="16.5">
      <c r="B189" s="125" t="s">
        <v>550</v>
      </c>
      <c r="C189" s="340" t="s">
        <v>29</v>
      </c>
      <c r="D189" s="341"/>
      <c r="E189" s="341"/>
      <c r="F189" s="341"/>
      <c r="G189" s="341"/>
      <c r="H189" s="341"/>
      <c r="I189" s="341"/>
      <c r="J189" s="341"/>
      <c r="K189" s="341"/>
      <c r="L189" s="341"/>
      <c r="M189" s="341"/>
      <c r="N189" s="341"/>
      <c r="O189" s="341"/>
      <c r="P189" s="341"/>
      <c r="Q189" s="341"/>
      <c r="R189" s="341"/>
      <c r="S189" s="341"/>
      <c r="T189" s="341"/>
      <c r="U189" s="341"/>
      <c r="V189" s="341"/>
      <c r="W189" s="341"/>
      <c r="X189" s="341"/>
      <c r="Y189" s="341"/>
      <c r="Z189" s="341"/>
      <c r="AA189" s="341"/>
      <c r="AB189" s="341"/>
      <c r="AC189" s="341"/>
      <c r="AD189" s="341"/>
      <c r="AE189" s="341"/>
      <c r="AF189" s="341"/>
      <c r="AG189" s="341"/>
      <c r="AH189" s="346"/>
      <c r="AJ189" t="s">
        <v>136</v>
      </c>
    </row>
    <row r="190" spans="2:36" ht="17.25" thickBot="1">
      <c r="B190" s="126" t="s">
        <v>551</v>
      </c>
      <c r="C190" s="353" t="s">
        <v>386</v>
      </c>
      <c r="D190" s="354"/>
      <c r="E190" s="354"/>
      <c r="F190" s="354"/>
      <c r="G190" s="354"/>
      <c r="H190" s="354"/>
      <c r="I190" s="354"/>
      <c r="J190" s="354"/>
      <c r="K190" s="354"/>
      <c r="L190" s="354"/>
      <c r="M190" s="354"/>
      <c r="N190" s="354"/>
      <c r="O190" s="354"/>
      <c r="P190" s="354"/>
      <c r="Q190" s="354"/>
      <c r="R190" s="354"/>
      <c r="S190" s="354"/>
      <c r="T190" s="354"/>
      <c r="U190" s="354"/>
      <c r="V190" s="354"/>
      <c r="W190" s="354"/>
      <c r="X190" s="354"/>
      <c r="Y190" s="354"/>
      <c r="Z190" s="354"/>
      <c r="AA190" s="354"/>
      <c r="AB190" s="354"/>
      <c r="AC190" s="354"/>
      <c r="AD190" s="354"/>
      <c r="AE190" s="354"/>
      <c r="AF190" s="354"/>
      <c r="AG190" s="354"/>
      <c r="AH190" s="355"/>
    </row>
    <row r="191" spans="2:36" ht="17.25" thickBot="1">
      <c r="B191" s="140" t="s">
        <v>542</v>
      </c>
      <c r="C191" s="375" t="s">
        <v>543</v>
      </c>
      <c r="D191" s="375"/>
      <c r="E191" s="375"/>
      <c r="F191" s="375"/>
      <c r="G191" s="375"/>
      <c r="H191" s="375"/>
      <c r="I191" s="375"/>
      <c r="J191" s="375"/>
      <c r="K191" s="375"/>
      <c r="L191" s="375"/>
      <c r="M191" s="375"/>
      <c r="N191" s="375"/>
      <c r="O191" s="375"/>
      <c r="P191" s="375"/>
      <c r="Q191" s="375"/>
      <c r="R191" s="375"/>
      <c r="S191" s="375"/>
      <c r="T191" s="375"/>
      <c r="U191" s="375"/>
      <c r="V191" s="375"/>
      <c r="W191" s="375"/>
      <c r="X191" s="375"/>
      <c r="Y191" s="375"/>
      <c r="Z191" s="375"/>
      <c r="AA191" s="375"/>
      <c r="AB191" s="375"/>
      <c r="AC191" s="375"/>
      <c r="AD191" s="375"/>
      <c r="AE191" s="375"/>
      <c r="AF191" s="375"/>
      <c r="AG191" s="375"/>
      <c r="AH191" s="376"/>
    </row>
    <row r="192" spans="2:36" ht="17.25" thickBot="1">
      <c r="B192" s="396" t="s">
        <v>808</v>
      </c>
      <c r="C192" s="397"/>
      <c r="D192" s="397"/>
      <c r="E192" s="397"/>
      <c r="F192" s="397"/>
      <c r="G192" s="397"/>
      <c r="H192" s="397"/>
      <c r="I192" s="397"/>
      <c r="J192" s="397"/>
      <c r="K192" s="397"/>
      <c r="L192" s="397"/>
      <c r="M192" s="397"/>
      <c r="N192" s="397"/>
      <c r="O192" s="397"/>
      <c r="P192" s="397"/>
      <c r="Q192" s="397"/>
      <c r="R192" s="397"/>
      <c r="S192" s="397"/>
      <c r="T192" s="397"/>
      <c r="U192" s="397"/>
      <c r="V192" s="397"/>
      <c r="W192" s="397"/>
      <c r="X192" s="397"/>
      <c r="Y192" s="397"/>
      <c r="Z192" s="397"/>
      <c r="AA192" s="397"/>
      <c r="AB192" s="397"/>
      <c r="AC192" s="397"/>
      <c r="AD192" s="397"/>
      <c r="AE192" s="397"/>
      <c r="AF192" s="397"/>
      <c r="AG192" s="397"/>
      <c r="AH192" s="398"/>
    </row>
    <row r="193" spans="2:44" ht="16.5">
      <c r="B193" s="121" t="s">
        <v>309</v>
      </c>
      <c r="C193" s="135">
        <v>31</v>
      </c>
      <c r="D193" s="135">
        <v>30</v>
      </c>
      <c r="E193" s="135">
        <v>29</v>
      </c>
      <c r="F193" s="135">
        <v>28</v>
      </c>
      <c r="G193" s="135">
        <v>27</v>
      </c>
      <c r="H193" s="135">
        <v>26</v>
      </c>
      <c r="I193" s="135">
        <v>25</v>
      </c>
      <c r="J193" s="135">
        <v>24</v>
      </c>
      <c r="K193" s="135">
        <v>23</v>
      </c>
      <c r="L193" s="135">
        <v>22</v>
      </c>
      <c r="M193" s="135">
        <v>21</v>
      </c>
      <c r="N193" s="135">
        <v>20</v>
      </c>
      <c r="O193" s="135">
        <v>19</v>
      </c>
      <c r="P193" s="135">
        <v>18</v>
      </c>
      <c r="Q193" s="135">
        <v>17</v>
      </c>
      <c r="R193" s="135">
        <v>16</v>
      </c>
      <c r="S193" s="135">
        <v>15</v>
      </c>
      <c r="T193" s="135">
        <v>14</v>
      </c>
      <c r="U193" s="135">
        <v>13</v>
      </c>
      <c r="V193" s="135">
        <v>12</v>
      </c>
      <c r="W193" s="135">
        <v>11</v>
      </c>
      <c r="X193" s="135">
        <v>10</v>
      </c>
      <c r="Y193" s="135">
        <v>9</v>
      </c>
      <c r="Z193" s="135">
        <v>8</v>
      </c>
      <c r="AA193" s="135">
        <v>7</v>
      </c>
      <c r="AB193" s="135">
        <v>6</v>
      </c>
      <c r="AC193" s="135">
        <v>5</v>
      </c>
      <c r="AD193" s="135">
        <v>4</v>
      </c>
      <c r="AE193" s="135">
        <v>3</v>
      </c>
      <c r="AF193" s="135">
        <v>2</v>
      </c>
      <c r="AG193" s="135">
        <v>1</v>
      </c>
      <c r="AH193" s="136">
        <v>0</v>
      </c>
    </row>
    <row r="194" spans="2:44" ht="16.5">
      <c r="B194" s="122" t="s">
        <v>546</v>
      </c>
      <c r="C194" s="340" t="s">
        <v>29</v>
      </c>
      <c r="D194" s="341"/>
      <c r="E194" s="341"/>
      <c r="F194" s="341"/>
      <c r="G194" s="341"/>
      <c r="H194" s="341"/>
      <c r="I194" s="341"/>
      <c r="J194" s="342"/>
      <c r="K194" s="352" t="s">
        <v>105</v>
      </c>
      <c r="L194" s="352"/>
      <c r="M194" s="352"/>
      <c r="N194" s="340" t="s">
        <v>29</v>
      </c>
      <c r="O194" s="341"/>
      <c r="P194" s="341"/>
      <c r="Q194" s="341"/>
      <c r="R194" s="341"/>
      <c r="S194" s="341"/>
      <c r="T194" s="341"/>
      <c r="U194" s="342"/>
      <c r="V194" s="130" t="s">
        <v>377</v>
      </c>
      <c r="W194" s="343" t="s">
        <v>301</v>
      </c>
      <c r="X194" s="344"/>
      <c r="Y194" s="335" t="s">
        <v>499</v>
      </c>
      <c r="Z194" s="335"/>
      <c r="AA194" s="335"/>
      <c r="AB194" s="335"/>
      <c r="AC194" s="335"/>
      <c r="AD194" s="335"/>
      <c r="AE194" s="335"/>
      <c r="AF194" s="335"/>
      <c r="AG194" s="335"/>
      <c r="AH194" s="345"/>
    </row>
    <row r="195" spans="2:44" ht="16.5">
      <c r="B195" s="122" t="s">
        <v>547</v>
      </c>
      <c r="C195" s="340" t="s">
        <v>29</v>
      </c>
      <c r="D195" s="341"/>
      <c r="E195" s="341"/>
      <c r="F195" s="341"/>
      <c r="G195" s="341"/>
      <c r="H195" s="341"/>
      <c r="I195" s="341"/>
      <c r="J195" s="341"/>
      <c r="K195" s="341"/>
      <c r="L195" s="341"/>
      <c r="M195" s="341"/>
      <c r="N195" s="341"/>
      <c r="O195" s="341"/>
      <c r="P195" s="341"/>
      <c r="Q195" s="341"/>
      <c r="R195" s="341"/>
      <c r="S195" s="341"/>
      <c r="T195" s="341"/>
      <c r="U195" s="341"/>
      <c r="V195" s="341"/>
      <c r="W195" s="341"/>
      <c r="X195" s="341"/>
      <c r="Y195" s="341"/>
      <c r="Z195" s="341"/>
      <c r="AA195" s="341"/>
      <c r="AB195" s="341"/>
      <c r="AC195" s="341"/>
      <c r="AD195" s="341"/>
      <c r="AE195" s="341"/>
      <c r="AF195" s="341"/>
      <c r="AG195" s="341"/>
      <c r="AH195" s="346"/>
    </row>
    <row r="196" spans="2:44" ht="17.25" thickBot="1">
      <c r="B196" s="139" t="s">
        <v>548</v>
      </c>
      <c r="C196" s="414" t="s">
        <v>383</v>
      </c>
      <c r="D196" s="415"/>
      <c r="E196" s="415"/>
      <c r="F196" s="415"/>
      <c r="G196" s="415"/>
      <c r="H196" s="415"/>
      <c r="I196" s="415"/>
      <c r="J196" s="415"/>
      <c r="K196" s="415"/>
      <c r="L196" s="415"/>
      <c r="M196" s="415"/>
      <c r="N196" s="415"/>
      <c r="O196" s="415"/>
      <c r="P196" s="415"/>
      <c r="Q196" s="415"/>
      <c r="R196" s="415"/>
      <c r="S196" s="415"/>
      <c r="T196" s="415"/>
      <c r="U196" s="415"/>
      <c r="V196" s="415"/>
      <c r="W196" s="415"/>
      <c r="X196" s="415"/>
      <c r="Y196" s="415"/>
      <c r="Z196" s="415"/>
      <c r="AA196" s="415"/>
      <c r="AB196" s="415"/>
      <c r="AC196" s="415"/>
      <c r="AD196" s="415"/>
      <c r="AE196" s="415"/>
      <c r="AF196" s="415"/>
      <c r="AG196" s="415"/>
      <c r="AH196" s="416"/>
    </row>
    <row r="197" spans="2:44" ht="16.5">
      <c r="B197" s="121" t="s">
        <v>310</v>
      </c>
      <c r="C197" s="135">
        <v>31</v>
      </c>
      <c r="D197" s="135">
        <v>30</v>
      </c>
      <c r="E197" s="135">
        <v>29</v>
      </c>
      <c r="F197" s="135">
        <v>28</v>
      </c>
      <c r="G197" s="135">
        <v>27</v>
      </c>
      <c r="H197" s="135">
        <v>26</v>
      </c>
      <c r="I197" s="135">
        <v>25</v>
      </c>
      <c r="J197" s="135">
        <v>24</v>
      </c>
      <c r="K197" s="135">
        <v>23</v>
      </c>
      <c r="L197" s="135">
        <v>22</v>
      </c>
      <c r="M197" s="135">
        <v>21</v>
      </c>
      <c r="N197" s="135">
        <v>20</v>
      </c>
      <c r="O197" s="135">
        <v>19</v>
      </c>
      <c r="P197" s="135">
        <v>18</v>
      </c>
      <c r="Q197" s="135">
        <v>17</v>
      </c>
      <c r="R197" s="135">
        <v>16</v>
      </c>
      <c r="S197" s="135">
        <v>15</v>
      </c>
      <c r="T197" s="135">
        <v>14</v>
      </c>
      <c r="U197" s="135">
        <v>13</v>
      </c>
      <c r="V197" s="135">
        <v>12</v>
      </c>
      <c r="W197" s="135">
        <v>11</v>
      </c>
      <c r="X197" s="135">
        <v>10</v>
      </c>
      <c r="Y197" s="135">
        <v>9</v>
      </c>
      <c r="Z197" s="135">
        <v>8</v>
      </c>
      <c r="AA197" s="135">
        <v>7</v>
      </c>
      <c r="AB197" s="135">
        <v>6</v>
      </c>
      <c r="AC197" s="135">
        <v>5</v>
      </c>
      <c r="AD197" s="135">
        <v>4</v>
      </c>
      <c r="AE197" s="135">
        <v>3</v>
      </c>
      <c r="AF197" s="135">
        <v>2</v>
      </c>
      <c r="AG197" s="135">
        <v>1</v>
      </c>
      <c r="AH197" s="136">
        <v>0</v>
      </c>
    </row>
    <row r="198" spans="2:44" ht="16.5">
      <c r="B198" s="125" t="s">
        <v>549</v>
      </c>
      <c r="C198" s="340" t="str">
        <f>C194</f>
        <v>Reserved</v>
      </c>
      <c r="D198" s="341"/>
      <c r="E198" s="341"/>
      <c r="F198" s="341"/>
      <c r="G198" s="341"/>
      <c r="H198" s="341"/>
      <c r="I198" s="341"/>
      <c r="J198" s="342"/>
      <c r="K198" s="352" t="str">
        <f>K194</f>
        <v>CmdSeqNum</v>
      </c>
      <c r="L198" s="352"/>
      <c r="M198" s="352"/>
      <c r="N198" s="335" t="str">
        <f>N194</f>
        <v>Reserved</v>
      </c>
      <c r="O198" s="336"/>
      <c r="P198" s="131">
        <f>P194</f>
        <v>0</v>
      </c>
      <c r="Q198" s="337">
        <f>Q194</f>
        <v>0</v>
      </c>
      <c r="R198" s="338"/>
      <c r="S198" s="338"/>
      <c r="T198" s="338"/>
      <c r="U198" s="339"/>
      <c r="V198" s="130" t="str">
        <f>V194</f>
        <v>1'b1</v>
      </c>
      <c r="W198" s="343" t="str">
        <f>W194</f>
        <v>2'b00</v>
      </c>
      <c r="X198" s="344"/>
      <c r="Y198" s="335" t="str">
        <f>Y194</f>
        <v>10'h26</v>
      </c>
      <c r="Z198" s="336"/>
      <c r="AA198" s="336"/>
      <c r="AB198" s="336"/>
      <c r="AC198" s="336"/>
      <c r="AD198" s="336"/>
      <c r="AE198" s="336"/>
      <c r="AF198" s="336"/>
      <c r="AG198" s="336"/>
      <c r="AH198" s="350"/>
    </row>
    <row r="199" spans="2:44" ht="16.5">
      <c r="B199" s="125" t="s">
        <v>550</v>
      </c>
      <c r="C199" s="336" t="s">
        <v>29</v>
      </c>
      <c r="D199" s="336"/>
      <c r="E199" s="336"/>
      <c r="F199" s="336"/>
      <c r="G199" s="336"/>
      <c r="H199" s="336"/>
      <c r="I199" s="336"/>
      <c r="J199" s="336"/>
      <c r="K199" s="336"/>
      <c r="L199" s="336"/>
      <c r="M199" s="336"/>
      <c r="N199" s="336"/>
      <c r="O199" s="336"/>
      <c r="P199" s="336"/>
      <c r="Q199" s="336"/>
      <c r="R199" s="336"/>
      <c r="S199" s="336"/>
      <c r="T199" s="336"/>
      <c r="U199" s="336"/>
      <c r="V199" s="336"/>
      <c r="W199" s="336"/>
      <c r="X199" s="336"/>
      <c r="Y199" s="336"/>
      <c r="Z199" s="336"/>
      <c r="AA199" s="336"/>
      <c r="AB199" s="336"/>
      <c r="AC199" s="336"/>
      <c r="AD199" s="336"/>
      <c r="AE199" s="336"/>
      <c r="AF199" s="336"/>
      <c r="AG199" s="336"/>
      <c r="AH199" s="350"/>
    </row>
    <row r="200" spans="2:44" ht="17.25" thickBot="1">
      <c r="B200" s="125" t="s">
        <v>551</v>
      </c>
      <c r="C200" s="353" t="s">
        <v>386</v>
      </c>
      <c r="D200" s="354"/>
      <c r="E200" s="354"/>
      <c r="F200" s="354"/>
      <c r="G200" s="354"/>
      <c r="H200" s="354"/>
      <c r="I200" s="354"/>
      <c r="J200" s="354"/>
      <c r="K200" s="354"/>
      <c r="L200" s="354"/>
      <c r="M200" s="354"/>
      <c r="N200" s="354"/>
      <c r="O200" s="354"/>
      <c r="P200" s="354"/>
      <c r="Q200" s="354"/>
      <c r="R200" s="354"/>
      <c r="S200" s="354"/>
      <c r="T200" s="354"/>
      <c r="U200" s="354"/>
      <c r="V200" s="354"/>
      <c r="W200" s="354"/>
      <c r="X200" s="354"/>
      <c r="Y200" s="354"/>
      <c r="Z200" s="354"/>
      <c r="AA200" s="354"/>
      <c r="AB200" s="354"/>
      <c r="AC200" s="354"/>
      <c r="AD200" s="354"/>
      <c r="AE200" s="354"/>
      <c r="AF200" s="354"/>
      <c r="AG200" s="354"/>
      <c r="AH200" s="355"/>
    </row>
    <row r="201" spans="2:44" ht="17.25" thickBot="1">
      <c r="B201" s="126" t="s">
        <v>542</v>
      </c>
      <c r="C201" s="377" t="s">
        <v>543</v>
      </c>
      <c r="D201" s="377"/>
      <c r="E201" s="377"/>
      <c r="F201" s="377"/>
      <c r="G201" s="377"/>
      <c r="H201" s="377"/>
      <c r="I201" s="377"/>
      <c r="J201" s="377"/>
      <c r="K201" s="377"/>
      <c r="L201" s="377"/>
      <c r="M201" s="377"/>
      <c r="N201" s="377"/>
      <c r="O201" s="377"/>
      <c r="P201" s="377"/>
      <c r="Q201" s="377"/>
      <c r="R201" s="377"/>
      <c r="S201" s="377"/>
      <c r="T201" s="377"/>
      <c r="U201" s="377"/>
      <c r="V201" s="377"/>
      <c r="W201" s="377"/>
      <c r="X201" s="377"/>
      <c r="Y201" s="377"/>
      <c r="Z201" s="377"/>
      <c r="AA201" s="377"/>
      <c r="AB201" s="377"/>
      <c r="AC201" s="377"/>
      <c r="AD201" s="377"/>
      <c r="AE201" s="377"/>
      <c r="AF201" s="377"/>
      <c r="AG201" s="377"/>
      <c r="AH201" s="378"/>
    </row>
    <row r="202" spans="2:44" ht="16.5">
      <c r="B202" s="128"/>
      <c r="C202" s="133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  <c r="AA202" s="128"/>
      <c r="AB202" s="128"/>
      <c r="AC202" s="128"/>
      <c r="AD202" s="128"/>
      <c r="AE202" s="128"/>
      <c r="AF202" s="128"/>
      <c r="AG202" s="128"/>
      <c r="AH202" s="128"/>
    </row>
    <row r="203" spans="2:44" ht="17.25" thickBot="1">
      <c r="B203" s="128"/>
      <c r="C203" s="133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  <c r="AA203" s="128"/>
      <c r="AB203" s="128"/>
      <c r="AC203" s="128"/>
      <c r="AD203" s="128"/>
      <c r="AE203" s="128"/>
      <c r="AF203" s="128"/>
      <c r="AG203" s="128"/>
      <c r="AH203" s="128"/>
    </row>
    <row r="204" spans="2:44" ht="17.25" thickBot="1">
      <c r="B204" s="404" t="s">
        <v>306</v>
      </c>
      <c r="C204" s="405"/>
      <c r="D204" s="405"/>
      <c r="E204" s="405"/>
      <c r="F204" s="405"/>
      <c r="G204" s="405"/>
      <c r="H204" s="405"/>
      <c r="I204" s="405"/>
      <c r="J204" s="405"/>
      <c r="K204" s="405"/>
      <c r="L204" s="405"/>
      <c r="M204" s="405"/>
      <c r="N204" s="405"/>
      <c r="O204" s="405"/>
      <c r="P204" s="405"/>
      <c r="Q204" s="405"/>
      <c r="R204" s="405"/>
      <c r="S204" s="405"/>
      <c r="T204" s="405"/>
      <c r="U204" s="405"/>
      <c r="V204" s="405"/>
      <c r="W204" s="405"/>
      <c r="X204" s="405"/>
      <c r="Y204" s="405"/>
      <c r="Z204" s="405"/>
      <c r="AA204" s="405"/>
      <c r="AB204" s="405"/>
      <c r="AC204" s="405"/>
      <c r="AD204" s="405"/>
      <c r="AE204" s="405"/>
      <c r="AF204" s="405"/>
      <c r="AG204" s="405"/>
      <c r="AH204" s="406"/>
    </row>
    <row r="205" spans="2:44" ht="17.25" thickBot="1">
      <c r="B205" s="420" t="s">
        <v>809</v>
      </c>
      <c r="C205" s="421"/>
      <c r="D205" s="421"/>
      <c r="E205" s="421"/>
      <c r="F205" s="421"/>
      <c r="G205" s="421"/>
      <c r="H205" s="421"/>
      <c r="I205" s="421"/>
      <c r="J205" s="421"/>
      <c r="K205" s="421"/>
      <c r="L205" s="421"/>
      <c r="M205" s="421"/>
      <c r="N205" s="421"/>
      <c r="O205" s="421"/>
      <c r="P205" s="421"/>
      <c r="Q205" s="421"/>
      <c r="R205" s="421"/>
      <c r="S205" s="421"/>
      <c r="T205" s="421"/>
      <c r="U205" s="421"/>
      <c r="V205" s="421"/>
      <c r="W205" s="421"/>
      <c r="X205" s="421"/>
      <c r="Y205" s="421"/>
      <c r="Z205" s="421"/>
      <c r="AA205" s="421"/>
      <c r="AB205" s="421"/>
      <c r="AC205" s="421"/>
      <c r="AD205" s="421"/>
      <c r="AE205" s="421"/>
      <c r="AF205" s="421"/>
      <c r="AG205" s="421"/>
      <c r="AH205" s="422"/>
    </row>
    <row r="206" spans="2:44" ht="16.5">
      <c r="B206" s="170" t="s">
        <v>309</v>
      </c>
      <c r="C206" s="135">
        <v>31</v>
      </c>
      <c r="D206" s="135">
        <v>30</v>
      </c>
      <c r="E206" s="135">
        <v>29</v>
      </c>
      <c r="F206" s="135">
        <v>28</v>
      </c>
      <c r="G206" s="135">
        <v>27</v>
      </c>
      <c r="H206" s="135">
        <v>26</v>
      </c>
      <c r="I206" s="135">
        <v>25</v>
      </c>
      <c r="J206" s="135">
        <v>24</v>
      </c>
      <c r="K206" s="135">
        <v>23</v>
      </c>
      <c r="L206" s="135">
        <v>22</v>
      </c>
      <c r="M206" s="135">
        <v>21</v>
      </c>
      <c r="N206" s="135">
        <v>20</v>
      </c>
      <c r="O206" s="135">
        <v>19</v>
      </c>
      <c r="P206" s="135">
        <v>18</v>
      </c>
      <c r="Q206" s="135">
        <v>17</v>
      </c>
      <c r="R206" s="135">
        <v>16</v>
      </c>
      <c r="S206" s="135">
        <v>15</v>
      </c>
      <c r="T206" s="135">
        <v>14</v>
      </c>
      <c r="U206" s="135">
        <v>13</v>
      </c>
      <c r="V206" s="135">
        <v>12</v>
      </c>
      <c r="W206" s="135">
        <v>11</v>
      </c>
      <c r="X206" s="135">
        <v>10</v>
      </c>
      <c r="Y206" s="135">
        <v>9</v>
      </c>
      <c r="Z206" s="135">
        <v>8</v>
      </c>
      <c r="AA206" s="135">
        <v>7</v>
      </c>
      <c r="AB206" s="135">
        <v>6</v>
      </c>
      <c r="AC206" s="135">
        <v>5</v>
      </c>
      <c r="AD206" s="135">
        <v>4</v>
      </c>
      <c r="AE206" s="135">
        <v>3</v>
      </c>
      <c r="AF206" s="135">
        <v>2</v>
      </c>
      <c r="AG206" s="135">
        <v>1</v>
      </c>
      <c r="AH206" s="136">
        <v>0</v>
      </c>
    </row>
    <row r="207" spans="2:44" ht="29.25" customHeight="1">
      <c r="B207" s="122" t="s">
        <v>546</v>
      </c>
      <c r="C207" s="336" t="s">
        <v>29</v>
      </c>
      <c r="D207" s="336"/>
      <c r="E207" s="336"/>
      <c r="F207" s="336"/>
      <c r="G207" s="336"/>
      <c r="H207" s="336"/>
      <c r="I207" s="336"/>
      <c r="J207" s="336"/>
      <c r="K207" s="352" t="s">
        <v>105</v>
      </c>
      <c r="L207" s="352"/>
      <c r="M207" s="352"/>
      <c r="N207" s="336" t="s">
        <v>29</v>
      </c>
      <c r="O207" s="336"/>
      <c r="P207" s="336"/>
      <c r="Q207" s="336"/>
      <c r="R207" s="336"/>
      <c r="S207" s="336"/>
      <c r="T207" s="336"/>
      <c r="U207" s="336"/>
      <c r="V207" s="130" t="s">
        <v>378</v>
      </c>
      <c r="W207" s="412" t="s">
        <v>301</v>
      </c>
      <c r="X207" s="412"/>
      <c r="Y207" s="335" t="s">
        <v>496</v>
      </c>
      <c r="Z207" s="336"/>
      <c r="AA207" s="336"/>
      <c r="AB207" s="336"/>
      <c r="AC207" s="336"/>
      <c r="AD207" s="336"/>
      <c r="AE207" s="336"/>
      <c r="AF207" s="336"/>
      <c r="AG207" s="336"/>
      <c r="AH207" s="350"/>
    </row>
    <row r="208" spans="2:44" s="3" customFormat="1" ht="16.5">
      <c r="B208" s="122" t="s">
        <v>547</v>
      </c>
      <c r="C208" s="336" t="s">
        <v>29</v>
      </c>
      <c r="D208" s="336"/>
      <c r="E208" s="336"/>
      <c r="F208" s="336"/>
      <c r="G208" s="336"/>
      <c r="H208" s="336"/>
      <c r="I208" s="336"/>
      <c r="J208" s="336"/>
      <c r="K208" s="336"/>
      <c r="L208" s="336"/>
      <c r="M208" s="336"/>
      <c r="N208" s="336"/>
      <c r="O208" s="336"/>
      <c r="P208" s="336"/>
      <c r="Q208" s="336"/>
      <c r="R208" s="336"/>
      <c r="S208" s="336"/>
      <c r="T208" s="336"/>
      <c r="U208" s="336"/>
      <c r="V208" s="336"/>
      <c r="W208" s="336"/>
      <c r="X208" s="336"/>
      <c r="Y208" s="336"/>
      <c r="Z208" s="336"/>
      <c r="AA208" s="336"/>
      <c r="AB208" s="336"/>
      <c r="AC208" s="336"/>
      <c r="AD208" s="336"/>
      <c r="AE208" s="336"/>
      <c r="AF208" s="336"/>
      <c r="AG208" s="336"/>
      <c r="AH208" s="350"/>
      <c r="AJ208"/>
      <c r="AR208"/>
    </row>
    <row r="209" spans="2:44" ht="32.25" customHeight="1" thickBot="1">
      <c r="B209" s="122" t="s">
        <v>548</v>
      </c>
      <c r="C209" s="438" t="s">
        <v>692</v>
      </c>
      <c r="D209" s="438"/>
      <c r="E209" s="438"/>
      <c r="F209" s="438"/>
      <c r="G209" s="438"/>
      <c r="H209" s="438"/>
      <c r="I209" s="438"/>
      <c r="J209" s="438"/>
      <c r="K209" s="438"/>
      <c r="L209" s="438"/>
      <c r="M209" s="438"/>
      <c r="N209" s="438"/>
      <c r="O209" s="438"/>
      <c r="P209" s="438"/>
      <c r="Q209" s="438"/>
      <c r="R209" s="438"/>
      <c r="S209" s="438"/>
      <c r="T209" s="438"/>
      <c r="U209" s="438"/>
      <c r="V209" s="438"/>
      <c r="W209" s="438"/>
      <c r="X209" s="438"/>
      <c r="Y209" s="438"/>
      <c r="Z209" s="438"/>
      <c r="AA209" s="438"/>
      <c r="AB209" s="438"/>
      <c r="AC209" s="438"/>
      <c r="AD209" s="438"/>
      <c r="AE209" s="438"/>
      <c r="AF209" s="438"/>
      <c r="AG209" s="438"/>
      <c r="AH209" s="439"/>
      <c r="AJ209" s="250" t="s">
        <v>706</v>
      </c>
      <c r="AR209" s="3"/>
    </row>
    <row r="210" spans="2:44" s="3" customFormat="1" ht="117" customHeight="1" thickBot="1">
      <c r="B210" s="141" t="s">
        <v>544</v>
      </c>
      <c r="C210" s="383" t="s">
        <v>693</v>
      </c>
      <c r="D210" s="383"/>
      <c r="E210" s="383"/>
      <c r="F210" s="383"/>
      <c r="G210" s="383"/>
      <c r="H210" s="383"/>
      <c r="I210" s="383"/>
      <c r="J210" s="383"/>
      <c r="K210" s="383"/>
      <c r="L210" s="383"/>
      <c r="M210" s="383"/>
      <c r="N210" s="383"/>
      <c r="O210" s="383"/>
      <c r="P210" s="383"/>
      <c r="Q210" s="383"/>
      <c r="R210" s="383"/>
      <c r="S210" s="383"/>
      <c r="T210" s="383"/>
      <c r="U210" s="383"/>
      <c r="V210" s="383"/>
      <c r="W210" s="383"/>
      <c r="X210" s="383"/>
      <c r="Y210" s="383"/>
      <c r="Z210" s="383"/>
      <c r="AA210" s="383"/>
      <c r="AB210" s="383"/>
      <c r="AC210" s="383"/>
      <c r="AD210" s="383"/>
      <c r="AE210" s="383"/>
      <c r="AF210" s="383"/>
      <c r="AG210" s="383"/>
      <c r="AH210" s="384"/>
      <c r="AJ210" s="251" t="s">
        <v>694</v>
      </c>
      <c r="AK210" s="252" t="s">
        <v>695</v>
      </c>
      <c r="AL210" s="252" t="s">
        <v>696</v>
      </c>
      <c r="AM210" s="252" t="s">
        <v>697</v>
      </c>
      <c r="AN210" s="252" t="s">
        <v>698</v>
      </c>
      <c r="AO210" s="252" t="s">
        <v>699</v>
      </c>
      <c r="AR210"/>
    </row>
    <row r="211" spans="2:44" ht="32.25" thickBot="1">
      <c r="B211" s="430" t="s">
        <v>822</v>
      </c>
      <c r="C211" s="431"/>
      <c r="D211" s="431"/>
      <c r="E211" s="431"/>
      <c r="F211" s="431"/>
      <c r="G211" s="431"/>
      <c r="H211" s="431"/>
      <c r="I211" s="431"/>
      <c r="J211" s="431"/>
      <c r="K211" s="431"/>
      <c r="L211" s="431"/>
      <c r="M211" s="431"/>
      <c r="N211" s="431"/>
      <c r="O211" s="431"/>
      <c r="P211" s="431"/>
      <c r="Q211" s="431"/>
      <c r="R211" s="431"/>
      <c r="S211" s="431"/>
      <c r="T211" s="431"/>
      <c r="U211" s="431"/>
      <c r="V211" s="431"/>
      <c r="W211" s="431"/>
      <c r="X211" s="431"/>
      <c r="Y211" s="431"/>
      <c r="Z211" s="431"/>
      <c r="AA211" s="431"/>
      <c r="AB211" s="431"/>
      <c r="AC211" s="431"/>
      <c r="AD211" s="431"/>
      <c r="AE211" s="431"/>
      <c r="AF211" s="431"/>
      <c r="AG211" s="431"/>
      <c r="AH211" s="432"/>
      <c r="AJ211" s="253" t="s">
        <v>700</v>
      </c>
      <c r="AK211" s="254" t="s">
        <v>701</v>
      </c>
      <c r="AL211" s="254" t="s">
        <v>702</v>
      </c>
      <c r="AM211" s="254" t="s">
        <v>703</v>
      </c>
      <c r="AN211" s="254" t="s">
        <v>704</v>
      </c>
      <c r="AO211" s="254" t="s">
        <v>705</v>
      </c>
      <c r="AR211" s="3"/>
    </row>
    <row r="212" spans="2:44" ht="16.5">
      <c r="B212" s="170" t="s">
        <v>309</v>
      </c>
      <c r="C212" s="135">
        <v>31</v>
      </c>
      <c r="D212" s="135">
        <v>30</v>
      </c>
      <c r="E212" s="135">
        <v>29</v>
      </c>
      <c r="F212" s="135">
        <v>28</v>
      </c>
      <c r="G212" s="135">
        <v>27</v>
      </c>
      <c r="H212" s="135">
        <v>26</v>
      </c>
      <c r="I212" s="135">
        <v>25</v>
      </c>
      <c r="J212" s="135">
        <v>24</v>
      </c>
      <c r="K212" s="135">
        <v>23</v>
      </c>
      <c r="L212" s="135">
        <v>22</v>
      </c>
      <c r="M212" s="135">
        <v>21</v>
      </c>
      <c r="N212" s="135">
        <v>20</v>
      </c>
      <c r="O212" s="135">
        <v>19</v>
      </c>
      <c r="P212" s="135">
        <v>18</v>
      </c>
      <c r="Q212" s="135">
        <v>17</v>
      </c>
      <c r="R212" s="135">
        <v>16</v>
      </c>
      <c r="S212" s="135">
        <v>15</v>
      </c>
      <c r="T212" s="135">
        <v>14</v>
      </c>
      <c r="U212" s="135">
        <v>13</v>
      </c>
      <c r="V212" s="135">
        <v>12</v>
      </c>
      <c r="W212" s="135">
        <v>11</v>
      </c>
      <c r="X212" s="135">
        <v>10</v>
      </c>
      <c r="Y212" s="135">
        <v>9</v>
      </c>
      <c r="Z212" s="135">
        <v>8</v>
      </c>
      <c r="AA212" s="135">
        <v>7</v>
      </c>
      <c r="AB212" s="135">
        <v>6</v>
      </c>
      <c r="AC212" s="135">
        <v>5</v>
      </c>
      <c r="AD212" s="135">
        <v>4</v>
      </c>
      <c r="AE212" s="135">
        <v>3</v>
      </c>
      <c r="AF212" s="135">
        <v>2</v>
      </c>
      <c r="AG212" s="135">
        <v>1</v>
      </c>
      <c r="AH212" s="136">
        <v>0</v>
      </c>
    </row>
    <row r="213" spans="2:44" ht="16.5">
      <c r="B213" s="122" t="s">
        <v>546</v>
      </c>
      <c r="C213" s="336" t="s">
        <v>29</v>
      </c>
      <c r="D213" s="336"/>
      <c r="E213" s="336"/>
      <c r="F213" s="336"/>
      <c r="G213" s="336"/>
      <c r="H213" s="336"/>
      <c r="I213" s="336"/>
      <c r="J213" s="336"/>
      <c r="K213" s="352" t="s">
        <v>105</v>
      </c>
      <c r="L213" s="352"/>
      <c r="M213" s="352"/>
      <c r="N213" s="336" t="s">
        <v>29</v>
      </c>
      <c r="O213" s="336"/>
      <c r="P213" s="336"/>
      <c r="Q213" s="336"/>
      <c r="R213" s="336"/>
      <c r="S213" s="336"/>
      <c r="T213" s="336"/>
      <c r="U213" s="336"/>
      <c r="V213" s="130" t="s">
        <v>378</v>
      </c>
      <c r="W213" s="412" t="s">
        <v>301</v>
      </c>
      <c r="X213" s="412"/>
      <c r="Y213" s="335" t="s">
        <v>497</v>
      </c>
      <c r="Z213" s="336"/>
      <c r="AA213" s="336"/>
      <c r="AB213" s="336"/>
      <c r="AC213" s="336"/>
      <c r="AD213" s="336"/>
      <c r="AE213" s="336"/>
      <c r="AF213" s="336"/>
      <c r="AG213" s="336"/>
      <c r="AH213" s="350"/>
    </row>
    <row r="214" spans="2:44" ht="16.5">
      <c r="B214" s="122" t="s">
        <v>547</v>
      </c>
      <c r="C214" s="336" t="s">
        <v>29</v>
      </c>
      <c r="D214" s="336"/>
      <c r="E214" s="336"/>
      <c r="F214" s="336"/>
      <c r="G214" s="336"/>
      <c r="H214" s="336"/>
      <c r="I214" s="336"/>
      <c r="J214" s="336"/>
      <c r="K214" s="336"/>
      <c r="L214" s="336"/>
      <c r="M214" s="336"/>
      <c r="N214" s="336"/>
      <c r="O214" s="336"/>
      <c r="P214" s="336"/>
      <c r="Q214" s="336"/>
      <c r="R214" s="336"/>
      <c r="S214" s="336"/>
      <c r="T214" s="336"/>
      <c r="U214" s="336"/>
      <c r="V214" s="336"/>
      <c r="W214" s="336"/>
      <c r="X214" s="336"/>
      <c r="Y214" s="336"/>
      <c r="Z214" s="336"/>
      <c r="AA214" s="336"/>
      <c r="AB214" s="336"/>
      <c r="AC214" s="336"/>
      <c r="AD214" s="336"/>
      <c r="AE214" s="336"/>
      <c r="AF214" s="336"/>
      <c r="AG214" s="336"/>
      <c r="AH214" s="350"/>
    </row>
    <row r="215" spans="2:44" ht="17.25" thickBot="1">
      <c r="B215" s="122" t="s">
        <v>548</v>
      </c>
      <c r="C215" s="353" t="s">
        <v>386</v>
      </c>
      <c r="D215" s="354"/>
      <c r="E215" s="354"/>
      <c r="F215" s="354"/>
      <c r="G215" s="354"/>
      <c r="H215" s="354"/>
      <c r="I215" s="354"/>
      <c r="J215" s="354"/>
      <c r="K215" s="354"/>
      <c r="L215" s="354"/>
      <c r="M215" s="354"/>
      <c r="N215" s="354"/>
      <c r="O215" s="354"/>
      <c r="P215" s="354"/>
      <c r="Q215" s="354"/>
      <c r="R215" s="354"/>
      <c r="S215" s="354"/>
      <c r="T215" s="354"/>
      <c r="U215" s="354"/>
      <c r="V215" s="354"/>
      <c r="W215" s="354"/>
      <c r="X215" s="354"/>
      <c r="Y215" s="354"/>
      <c r="Z215" s="354"/>
      <c r="AA215" s="354"/>
      <c r="AB215" s="354"/>
      <c r="AC215" s="354"/>
      <c r="AD215" s="354"/>
      <c r="AE215" s="354"/>
      <c r="AF215" s="354"/>
      <c r="AG215" s="354"/>
      <c r="AH215" s="355"/>
    </row>
    <row r="216" spans="2:44" ht="55.5" customHeight="1" thickBot="1">
      <c r="B216" s="129" t="s">
        <v>544</v>
      </c>
      <c r="C216" s="428" t="s">
        <v>545</v>
      </c>
      <c r="D216" s="428"/>
      <c r="E216" s="428"/>
      <c r="F216" s="428"/>
      <c r="G216" s="428"/>
      <c r="H216" s="428"/>
      <c r="I216" s="428"/>
      <c r="J216" s="428"/>
      <c r="K216" s="428"/>
      <c r="L216" s="428"/>
      <c r="M216" s="428"/>
      <c r="N216" s="428"/>
      <c r="O216" s="428"/>
      <c r="P216" s="428"/>
      <c r="Q216" s="428"/>
      <c r="R216" s="428"/>
      <c r="S216" s="428"/>
      <c r="T216" s="428"/>
      <c r="U216" s="428"/>
      <c r="V216" s="428"/>
      <c r="W216" s="428"/>
      <c r="X216" s="428"/>
      <c r="Y216" s="428"/>
      <c r="Z216" s="428"/>
      <c r="AA216" s="428"/>
      <c r="AB216" s="428"/>
      <c r="AC216" s="428"/>
      <c r="AD216" s="428"/>
      <c r="AE216" s="428"/>
      <c r="AF216" s="428"/>
      <c r="AG216" s="428"/>
      <c r="AH216" s="429"/>
    </row>
    <row r="217" spans="2:44"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86"/>
      <c r="AA217" s="386"/>
      <c r="AB217" s="386"/>
      <c r="AC217" s="386"/>
      <c r="AD217" s="386"/>
      <c r="AE217" s="386"/>
      <c r="AF217" s="386"/>
      <c r="AG217" s="386"/>
      <c r="AH217" s="386"/>
    </row>
    <row r="221" spans="2:44">
      <c r="B221" s="249"/>
    </row>
    <row r="222" spans="2:44">
      <c r="B222" s="249"/>
    </row>
    <row r="223" spans="2:44">
      <c r="B223" s="249"/>
    </row>
    <row r="224" spans="2:44">
      <c r="B224" s="249"/>
    </row>
    <row r="225" spans="1:34">
      <c r="B225" s="249"/>
    </row>
    <row r="226" spans="1:34">
      <c r="B226" s="249"/>
    </row>
    <row r="227" spans="1:34">
      <c r="B227" s="249"/>
    </row>
    <row r="228" spans="1:34">
      <c r="B228" s="249"/>
    </row>
    <row r="229" spans="1:34" ht="15" thickBot="1">
      <c r="B229" s="249"/>
    </row>
    <row r="230" spans="1:34" ht="16.5">
      <c r="C230" s="255"/>
      <c r="D230" s="255"/>
      <c r="E230" s="255"/>
      <c r="F230" s="255"/>
      <c r="G230" s="255"/>
      <c r="H230" s="255"/>
      <c r="I230" s="255"/>
      <c r="J230" s="258">
        <v>24</v>
      </c>
      <c r="K230" s="259">
        <v>23</v>
      </c>
      <c r="L230" s="259">
        <v>22</v>
      </c>
      <c r="M230" s="259">
        <v>21</v>
      </c>
      <c r="N230" s="259">
        <v>20</v>
      </c>
      <c r="O230" s="259">
        <v>19</v>
      </c>
      <c r="P230" s="259">
        <v>18</v>
      </c>
      <c r="Q230" s="259">
        <v>17</v>
      </c>
      <c r="R230" s="259">
        <v>16</v>
      </c>
      <c r="S230" s="259">
        <v>15</v>
      </c>
      <c r="T230" s="259">
        <v>14</v>
      </c>
      <c r="U230" s="259">
        <v>13</v>
      </c>
      <c r="V230" s="259">
        <v>12</v>
      </c>
      <c r="W230" s="259">
        <v>11</v>
      </c>
      <c r="X230" s="259">
        <v>10</v>
      </c>
      <c r="Y230" s="259">
        <v>9</v>
      </c>
      <c r="Z230" s="259">
        <v>8</v>
      </c>
      <c r="AA230" s="259">
        <v>7</v>
      </c>
      <c r="AB230" s="259">
        <v>6</v>
      </c>
      <c r="AC230" s="259">
        <v>5</v>
      </c>
      <c r="AD230" s="259">
        <v>4</v>
      </c>
      <c r="AE230" s="259">
        <v>3</v>
      </c>
      <c r="AF230" s="259">
        <v>2</v>
      </c>
      <c r="AG230" s="259">
        <v>1</v>
      </c>
      <c r="AH230" s="260">
        <v>0</v>
      </c>
    </row>
    <row r="231" spans="1:34" ht="16.5">
      <c r="C231" s="256"/>
      <c r="D231" s="256"/>
      <c r="E231" s="256"/>
      <c r="F231" s="256"/>
      <c r="G231" s="256"/>
      <c r="H231" s="256"/>
      <c r="I231" s="256"/>
      <c r="J231" s="261" t="s">
        <v>716</v>
      </c>
      <c r="K231" s="440" t="s">
        <v>21</v>
      </c>
      <c r="L231" s="440"/>
      <c r="M231" s="440"/>
      <c r="N231" s="440"/>
      <c r="O231" s="262" t="s">
        <v>715</v>
      </c>
      <c r="P231" s="263" t="s">
        <v>582</v>
      </c>
      <c r="Q231" s="263" t="s">
        <v>582</v>
      </c>
      <c r="R231" s="263" t="s">
        <v>582</v>
      </c>
      <c r="S231" s="263" t="s">
        <v>582</v>
      </c>
      <c r="T231" s="257" t="s">
        <v>713</v>
      </c>
      <c r="U231" s="257" t="s">
        <v>96</v>
      </c>
      <c r="V231" s="257" t="s">
        <v>95</v>
      </c>
      <c r="W231" s="257" t="s">
        <v>712</v>
      </c>
      <c r="X231" s="257" t="s">
        <v>93</v>
      </c>
      <c r="Y231" s="264" t="s">
        <v>92</v>
      </c>
      <c r="Z231" s="441" t="s">
        <v>711</v>
      </c>
      <c r="AA231" s="441"/>
      <c r="AB231" s="441"/>
      <c r="AC231" s="441"/>
      <c r="AD231" s="441"/>
      <c r="AE231" s="442" t="s">
        <v>710</v>
      </c>
      <c r="AF231" s="442"/>
      <c r="AG231" s="442"/>
      <c r="AH231" s="443"/>
    </row>
    <row r="232" spans="1:34" ht="17.25" thickBot="1">
      <c r="J232" s="265" t="s">
        <v>716</v>
      </c>
      <c r="K232" s="446" t="s">
        <v>21</v>
      </c>
      <c r="L232" s="446"/>
      <c r="M232" s="446"/>
      <c r="N232" s="446"/>
      <c r="O232" s="266" t="s">
        <v>715</v>
      </c>
      <c r="P232" s="267" t="s">
        <v>733</v>
      </c>
      <c r="Q232" s="444" t="s">
        <v>714</v>
      </c>
      <c r="R232" s="444"/>
      <c r="S232" s="444"/>
      <c r="T232" s="444"/>
      <c r="U232" s="444"/>
      <c r="V232" s="444"/>
      <c r="W232" s="444"/>
      <c r="X232" s="444"/>
      <c r="Y232" s="444"/>
      <c r="Z232" s="444"/>
      <c r="AA232" s="444"/>
      <c r="AB232" s="444"/>
      <c r="AC232" s="444"/>
      <c r="AD232" s="444"/>
      <c r="AE232" s="444"/>
      <c r="AF232" s="444"/>
      <c r="AG232" s="444"/>
      <c r="AH232" s="445"/>
    </row>
    <row r="234" spans="1:34">
      <c r="A234" t="s">
        <v>723</v>
      </c>
    </row>
    <row r="235" spans="1:34">
      <c r="A235" t="s">
        <v>724</v>
      </c>
    </row>
    <row r="236" spans="1:34">
      <c r="A236" t="s">
        <v>718</v>
      </c>
    </row>
    <row r="237" spans="1:34">
      <c r="A237" t="s">
        <v>725</v>
      </c>
    </row>
    <row r="238" spans="1:34">
      <c r="A238" t="s">
        <v>726</v>
      </c>
    </row>
    <row r="239" spans="1:34">
      <c r="A239" t="s">
        <v>727</v>
      </c>
    </row>
    <row r="240" spans="1:34">
      <c r="A240" t="s">
        <v>728</v>
      </c>
    </row>
    <row r="241" spans="1:1">
      <c r="A241" t="s">
        <v>719</v>
      </c>
    </row>
    <row r="242" spans="1:1">
      <c r="A242" t="s">
        <v>729</v>
      </c>
    </row>
    <row r="243" spans="1:1">
      <c r="A243" t="s">
        <v>730</v>
      </c>
    </row>
    <row r="244" spans="1:1">
      <c r="A244" t="s">
        <v>720</v>
      </c>
    </row>
    <row r="245" spans="1:1">
      <c r="A245" t="s">
        <v>731</v>
      </c>
    </row>
    <row r="246" spans="1:1">
      <c r="A246" t="s">
        <v>721</v>
      </c>
    </row>
    <row r="247" spans="1:1">
      <c r="A247" t="s">
        <v>722</v>
      </c>
    </row>
    <row r="248" spans="1:1">
      <c r="A248" t="s">
        <v>732</v>
      </c>
    </row>
    <row r="249" spans="1:1">
      <c r="A249" t="s">
        <v>717</v>
      </c>
    </row>
  </sheetData>
  <mergeCells count="371">
    <mergeCell ref="C209:AH209"/>
    <mergeCell ref="K231:N231"/>
    <mergeCell ref="Z231:AD231"/>
    <mergeCell ref="AE231:AH231"/>
    <mergeCell ref="Q232:AH232"/>
    <mergeCell ref="K232:N232"/>
    <mergeCell ref="N34:O34"/>
    <mergeCell ref="W83:X83"/>
    <mergeCell ref="R35:AH35"/>
    <mergeCell ref="Q38:U38"/>
    <mergeCell ref="Y38:AH38"/>
    <mergeCell ref="AE71:AH71"/>
    <mergeCell ref="C72:AH72"/>
    <mergeCell ref="N79:O79"/>
    <mergeCell ref="Y79:AH79"/>
    <mergeCell ref="C66:AH66"/>
    <mergeCell ref="N70:O70"/>
    <mergeCell ref="Y70:AH70"/>
    <mergeCell ref="P71:S71"/>
    <mergeCell ref="C63:AH63"/>
    <mergeCell ref="B59:AH59"/>
    <mergeCell ref="Q56:U56"/>
    <mergeCell ref="W56:X56"/>
    <mergeCell ref="W61:X61"/>
    <mergeCell ref="C36:AH36"/>
    <mergeCell ref="C49:AH49"/>
    <mergeCell ref="C58:AH58"/>
    <mergeCell ref="C76:AH76"/>
    <mergeCell ref="C85:AH85"/>
    <mergeCell ref="C185:AH185"/>
    <mergeCell ref="Y147:AH147"/>
    <mergeCell ref="C148:AH148"/>
    <mergeCell ref="Y142:AH142"/>
    <mergeCell ref="C143:AH143"/>
    <mergeCell ref="Y184:AH184"/>
    <mergeCell ref="C144:AH144"/>
    <mergeCell ref="C149:AH149"/>
    <mergeCell ref="C103:AH103"/>
    <mergeCell ref="C112:AH112"/>
    <mergeCell ref="Y92:AH92"/>
    <mergeCell ref="B50:AH50"/>
    <mergeCell ref="Y56:AH56"/>
    <mergeCell ref="Z71:AD71"/>
    <mergeCell ref="Q61:U61"/>
    <mergeCell ref="Y47:AH47"/>
    <mergeCell ref="Q101:U101"/>
    <mergeCell ref="W166:X166"/>
    <mergeCell ref="Y166:AH166"/>
    <mergeCell ref="B32:AH32"/>
    <mergeCell ref="B41:AH41"/>
    <mergeCell ref="C39:AH39"/>
    <mergeCell ref="C48:AH48"/>
    <mergeCell ref="C54:AH54"/>
    <mergeCell ref="Y61:AH61"/>
    <mergeCell ref="Z62:AD62"/>
    <mergeCell ref="AE62:AH62"/>
    <mergeCell ref="C45:AH45"/>
    <mergeCell ref="N52:O52"/>
    <mergeCell ref="Q52:U52"/>
    <mergeCell ref="Y52:AH52"/>
    <mergeCell ref="P53:S53"/>
    <mergeCell ref="Z53:AD53"/>
    <mergeCell ref="AE53:AH53"/>
    <mergeCell ref="C40:AH40"/>
    <mergeCell ref="Y43:AH43"/>
    <mergeCell ref="C44:Q44"/>
    <mergeCell ref="R44:AH44"/>
    <mergeCell ref="N38:O38"/>
    <mergeCell ref="C35:Q35"/>
    <mergeCell ref="C47:J47"/>
    <mergeCell ref="K47:M47"/>
    <mergeCell ref="Q34:U34"/>
    <mergeCell ref="Y34:AH34"/>
    <mergeCell ref="Y207:AH207"/>
    <mergeCell ref="C216:AH216"/>
    <mergeCell ref="B205:AH205"/>
    <mergeCell ref="B211:AH211"/>
    <mergeCell ref="Y138:AH138"/>
    <mergeCell ref="C139:AH139"/>
    <mergeCell ref="C140:AH140"/>
    <mergeCell ref="C75:AH75"/>
    <mergeCell ref="C93:AH93"/>
    <mergeCell ref="C102:AH102"/>
    <mergeCell ref="C111:AH111"/>
    <mergeCell ref="Z107:AD107"/>
    <mergeCell ref="AE107:AH107"/>
    <mergeCell ref="C108:AH108"/>
    <mergeCell ref="Y83:AH83"/>
    <mergeCell ref="P80:S80"/>
    <mergeCell ref="Z80:AD80"/>
    <mergeCell ref="B104:AH104"/>
    <mergeCell ref="C52:J52"/>
    <mergeCell ref="K52:M52"/>
    <mergeCell ref="C214:AH214"/>
    <mergeCell ref="C215:AH215"/>
    <mergeCell ref="Q97:U97"/>
    <mergeCell ref="Y188:AH188"/>
    <mergeCell ref="C189:AH189"/>
    <mergeCell ref="C190:AH190"/>
    <mergeCell ref="B182:AH182"/>
    <mergeCell ref="W170:X170"/>
    <mergeCell ref="Y170:AH170"/>
    <mergeCell ref="C171:AH171"/>
    <mergeCell ref="C172:AH172"/>
    <mergeCell ref="K179:M179"/>
    <mergeCell ref="C184:J184"/>
    <mergeCell ref="C179:J179"/>
    <mergeCell ref="B24:L24"/>
    <mergeCell ref="M24:V24"/>
    <mergeCell ref="B25:L25"/>
    <mergeCell ref="W52:X52"/>
    <mergeCell ref="W70:X70"/>
    <mergeCell ref="W184:X184"/>
    <mergeCell ref="W188:X188"/>
    <mergeCell ref="C167:AH167"/>
    <mergeCell ref="C168:AH168"/>
    <mergeCell ref="W138:X138"/>
    <mergeCell ref="W142:X142"/>
    <mergeCell ref="W147:X147"/>
    <mergeCell ref="C181:AH181"/>
    <mergeCell ref="C65:J65"/>
    <mergeCell ref="K65:M65"/>
    <mergeCell ref="C70:J70"/>
    <mergeCell ref="K70:M70"/>
    <mergeCell ref="C74:J74"/>
    <mergeCell ref="K74:M74"/>
    <mergeCell ref="C79:J79"/>
    <mergeCell ref="N43:O43"/>
    <mergeCell ref="Q43:U43"/>
    <mergeCell ref="W43:X43"/>
    <mergeCell ref="M25:V25"/>
    <mergeCell ref="B26:L26"/>
    <mergeCell ref="W151:X151"/>
    <mergeCell ref="W88:X88"/>
    <mergeCell ref="W101:X101"/>
    <mergeCell ref="W65:X65"/>
    <mergeCell ref="K138:M138"/>
    <mergeCell ref="C142:J142"/>
    <mergeCell ref="K142:M142"/>
    <mergeCell ref="C127:AH127"/>
    <mergeCell ref="C128:AH128"/>
    <mergeCell ref="C130:J130"/>
    <mergeCell ref="K130:M130"/>
    <mergeCell ref="W130:X130"/>
    <mergeCell ref="Y130:AH130"/>
    <mergeCell ref="C131:AH131"/>
    <mergeCell ref="C132:AH132"/>
    <mergeCell ref="C123:AH123"/>
    <mergeCell ref="B115:AH115"/>
    <mergeCell ref="C117:J117"/>
    <mergeCell ref="W106:X106"/>
    <mergeCell ref="Y106:AH106"/>
    <mergeCell ref="N121:O121"/>
    <mergeCell ref="Q121:U121"/>
    <mergeCell ref="C57:AH57"/>
    <mergeCell ref="C217:AH217"/>
    <mergeCell ref="W207:X207"/>
    <mergeCell ref="W213:X213"/>
    <mergeCell ref="W34:X34"/>
    <mergeCell ref="W38:X38"/>
    <mergeCell ref="C113:AH113"/>
    <mergeCell ref="Q47:U47"/>
    <mergeCell ref="W47:X47"/>
    <mergeCell ref="C196:AH196"/>
    <mergeCell ref="W198:X198"/>
    <mergeCell ref="Y198:AH198"/>
    <mergeCell ref="C200:AH200"/>
    <mergeCell ref="C170:J170"/>
    <mergeCell ref="K170:M170"/>
    <mergeCell ref="B68:AH68"/>
    <mergeCell ref="B77:AH77"/>
    <mergeCell ref="B86:AH86"/>
    <mergeCell ref="B95:AH95"/>
    <mergeCell ref="C56:J56"/>
    <mergeCell ref="K56:M56"/>
    <mergeCell ref="C61:J61"/>
    <mergeCell ref="K61:M61"/>
    <mergeCell ref="B173:AH173"/>
    <mergeCell ref="N47:O47"/>
    <mergeCell ref="W79:X79"/>
    <mergeCell ref="C106:J106"/>
    <mergeCell ref="Y110:AH110"/>
    <mergeCell ref="C166:J166"/>
    <mergeCell ref="K166:M166"/>
    <mergeCell ref="N166:U166"/>
    <mergeCell ref="C157:AH157"/>
    <mergeCell ref="C158:AH158"/>
    <mergeCell ref="C160:J160"/>
    <mergeCell ref="K160:M160"/>
    <mergeCell ref="W160:X160"/>
    <mergeCell ref="Y160:AH160"/>
    <mergeCell ref="C161:AH161"/>
    <mergeCell ref="C162:AH162"/>
    <mergeCell ref="N160:O160"/>
    <mergeCell ref="K106:M106"/>
    <mergeCell ref="C110:J110"/>
    <mergeCell ref="K110:M110"/>
    <mergeCell ref="N138:U138"/>
    <mergeCell ref="C138:J138"/>
    <mergeCell ref="Q160:U160"/>
    <mergeCell ref="B164:AH164"/>
    <mergeCell ref="B154:AH154"/>
    <mergeCell ref="N110:O110"/>
    <mergeCell ref="B204:AH204"/>
    <mergeCell ref="K184:M184"/>
    <mergeCell ref="C175:J175"/>
    <mergeCell ref="K175:M175"/>
    <mergeCell ref="N175:U175"/>
    <mergeCell ref="Y213:AH213"/>
    <mergeCell ref="C207:J207"/>
    <mergeCell ref="K207:M207"/>
    <mergeCell ref="N207:U207"/>
    <mergeCell ref="C213:J213"/>
    <mergeCell ref="K213:M213"/>
    <mergeCell ref="N213:U213"/>
    <mergeCell ref="C188:J188"/>
    <mergeCell ref="K188:M188"/>
    <mergeCell ref="C194:J194"/>
    <mergeCell ref="K194:M194"/>
    <mergeCell ref="N194:U194"/>
    <mergeCell ref="C198:J198"/>
    <mergeCell ref="K198:M198"/>
    <mergeCell ref="C199:AH199"/>
    <mergeCell ref="C195:AH195"/>
    <mergeCell ref="C210:AH210"/>
    <mergeCell ref="B192:AH192"/>
    <mergeCell ref="C208:AH208"/>
    <mergeCell ref="C156:J156"/>
    <mergeCell ref="K156:M156"/>
    <mergeCell ref="N156:U156"/>
    <mergeCell ref="W156:X156"/>
    <mergeCell ref="Y156:AH156"/>
    <mergeCell ref="K117:M117"/>
    <mergeCell ref="W117:X117"/>
    <mergeCell ref="Y117:AH117"/>
    <mergeCell ref="C118:AH118"/>
    <mergeCell ref="C121:J121"/>
    <mergeCell ref="K121:M121"/>
    <mergeCell ref="W121:X121"/>
    <mergeCell ref="Y121:AH121"/>
    <mergeCell ref="N130:O130"/>
    <mergeCell ref="Q130:U130"/>
    <mergeCell ref="N142:O142"/>
    <mergeCell ref="Q142:U142"/>
    <mergeCell ref="N151:O151"/>
    <mergeCell ref="Q151:U151"/>
    <mergeCell ref="Y151:AH151"/>
    <mergeCell ref="C152:AH152"/>
    <mergeCell ref="B145:AH145"/>
    <mergeCell ref="B136:AH136"/>
    <mergeCell ref="C153:AH153"/>
    <mergeCell ref="BB32:BF32"/>
    <mergeCell ref="BG32:BJ32"/>
    <mergeCell ref="K53:N53"/>
    <mergeCell ref="C53:J53"/>
    <mergeCell ref="C62:J62"/>
    <mergeCell ref="K62:N62"/>
    <mergeCell ref="C71:J71"/>
    <mergeCell ref="K71:N71"/>
    <mergeCell ref="C80:J80"/>
    <mergeCell ref="K80:N80"/>
    <mergeCell ref="K34:M34"/>
    <mergeCell ref="C34:J34"/>
    <mergeCell ref="C38:J38"/>
    <mergeCell ref="K38:M38"/>
    <mergeCell ref="C43:J43"/>
    <mergeCell ref="K43:M43"/>
    <mergeCell ref="N56:O56"/>
    <mergeCell ref="N61:O61"/>
    <mergeCell ref="N65:O65"/>
    <mergeCell ref="W74:X74"/>
    <mergeCell ref="Y65:AH65"/>
    <mergeCell ref="Y74:AH74"/>
    <mergeCell ref="C67:AH67"/>
    <mergeCell ref="P62:S62"/>
    <mergeCell ref="AJ2:AL2"/>
    <mergeCell ref="C191:AH191"/>
    <mergeCell ref="C201:AH201"/>
    <mergeCell ref="AM32:AP32"/>
    <mergeCell ref="AR32:AU32"/>
    <mergeCell ref="C89:J89"/>
    <mergeCell ref="K89:N89"/>
    <mergeCell ref="C98:J98"/>
    <mergeCell ref="K98:N98"/>
    <mergeCell ref="P98:S98"/>
    <mergeCell ref="C107:J107"/>
    <mergeCell ref="K107:N107"/>
    <mergeCell ref="P107:S107"/>
    <mergeCell ref="C163:AH163"/>
    <mergeCell ref="O28:AG28"/>
    <mergeCell ref="B31:AH31"/>
    <mergeCell ref="B114:AH114"/>
    <mergeCell ref="B135:AH135"/>
    <mergeCell ref="W126:X126"/>
    <mergeCell ref="Y126:AH126"/>
    <mergeCell ref="B124:AH124"/>
    <mergeCell ref="C126:J126"/>
    <mergeCell ref="K126:M126"/>
    <mergeCell ref="N126:U126"/>
    <mergeCell ref="C83:J83"/>
    <mergeCell ref="C92:J92"/>
    <mergeCell ref="K92:M92"/>
    <mergeCell ref="Q65:U65"/>
    <mergeCell ref="Q70:U70"/>
    <mergeCell ref="Q74:U74"/>
    <mergeCell ref="Q79:U79"/>
    <mergeCell ref="Q83:U83"/>
    <mergeCell ref="Q88:U88"/>
    <mergeCell ref="Q92:U92"/>
    <mergeCell ref="P89:S89"/>
    <mergeCell ref="C90:AH90"/>
    <mergeCell ref="AE80:AH80"/>
    <mergeCell ref="C81:AH81"/>
    <mergeCell ref="N92:O92"/>
    <mergeCell ref="Y88:AH88"/>
    <mergeCell ref="N83:O83"/>
    <mergeCell ref="W92:X92"/>
    <mergeCell ref="N88:O88"/>
    <mergeCell ref="K83:M83"/>
    <mergeCell ref="C88:J88"/>
    <mergeCell ref="K88:M88"/>
    <mergeCell ref="K79:M79"/>
    <mergeCell ref="N74:O74"/>
    <mergeCell ref="C84:AH84"/>
    <mergeCell ref="C147:J147"/>
    <mergeCell ref="K147:M147"/>
    <mergeCell ref="N147:U147"/>
    <mergeCell ref="C151:J151"/>
    <mergeCell ref="K151:M151"/>
    <mergeCell ref="C119:AH119"/>
    <mergeCell ref="C97:J97"/>
    <mergeCell ref="K97:M97"/>
    <mergeCell ref="C101:J101"/>
    <mergeCell ref="K101:M101"/>
    <mergeCell ref="Z89:AD89"/>
    <mergeCell ref="AE89:AH89"/>
    <mergeCell ref="N97:O97"/>
    <mergeCell ref="Y97:AH97"/>
    <mergeCell ref="C94:AH94"/>
    <mergeCell ref="N106:O106"/>
    <mergeCell ref="W110:X110"/>
    <mergeCell ref="W97:X97"/>
    <mergeCell ref="N101:O101"/>
    <mergeCell ref="Z98:AD98"/>
    <mergeCell ref="AE98:AH98"/>
    <mergeCell ref="C99:AH99"/>
    <mergeCell ref="Y101:AH101"/>
    <mergeCell ref="AK164:AQ164"/>
    <mergeCell ref="N179:O179"/>
    <mergeCell ref="Q179:U179"/>
    <mergeCell ref="N188:O188"/>
    <mergeCell ref="Q188:U188"/>
    <mergeCell ref="N198:O198"/>
    <mergeCell ref="Q198:U198"/>
    <mergeCell ref="Q106:U106"/>
    <mergeCell ref="Q110:U110"/>
    <mergeCell ref="N184:U184"/>
    <mergeCell ref="N170:U170"/>
    <mergeCell ref="W194:X194"/>
    <mergeCell ref="Y194:AH194"/>
    <mergeCell ref="C176:AH176"/>
    <mergeCell ref="C177:AH177"/>
    <mergeCell ref="W179:X179"/>
    <mergeCell ref="Y179:AH179"/>
    <mergeCell ref="C180:AH180"/>
    <mergeCell ref="W175:X175"/>
    <mergeCell ref="Y175:AH175"/>
    <mergeCell ref="C186:AH186"/>
    <mergeCell ref="C122:AH122"/>
    <mergeCell ref="N117:O117"/>
    <mergeCell ref="Q117:U117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L184"/>
  <sheetViews>
    <sheetView topLeftCell="A25" workbookViewId="0">
      <selection activeCell="C52" sqref="C52:AH52"/>
    </sheetView>
  </sheetViews>
  <sheetFormatPr defaultRowHeight="16.5"/>
  <cols>
    <col min="2" max="2" width="16" style="116" bestFit="1" customWidth="1"/>
    <col min="3" max="10" width="2.625" style="116" bestFit="1" customWidth="1"/>
    <col min="11" max="13" width="2.875" style="116" bestFit="1" customWidth="1"/>
    <col min="14" max="21" width="2.625" style="116" bestFit="1" customWidth="1"/>
    <col min="22" max="22" width="3.375" style="116" customWidth="1"/>
    <col min="23" max="24" width="2.875" style="116" bestFit="1" customWidth="1"/>
    <col min="25" max="34" width="1.75" style="116" bestFit="1" customWidth="1"/>
    <col min="36" max="36" width="4.75" style="116" bestFit="1" customWidth="1"/>
    <col min="37" max="37" width="21.25" style="116" bestFit="1" customWidth="1"/>
    <col min="38" max="38" width="31.25" style="116" bestFit="1" customWidth="1"/>
  </cols>
  <sheetData>
    <row r="1" spans="2:38"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452"/>
      <c r="W1" s="452"/>
      <c r="X1" s="452"/>
      <c r="Y1" s="452"/>
      <c r="Z1" s="452"/>
      <c r="AA1" s="452"/>
      <c r="AB1" s="452"/>
      <c r="AC1" s="452"/>
      <c r="AD1" s="452"/>
      <c r="AE1" s="452"/>
      <c r="AF1" s="452"/>
      <c r="AG1" s="452"/>
      <c r="AH1" s="452"/>
    </row>
    <row r="2" spans="2:38" ht="17.25" thickBot="1"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  <c r="AA2" s="452"/>
      <c r="AB2" s="452"/>
      <c r="AC2" s="452"/>
      <c r="AD2" s="452"/>
      <c r="AE2" s="452"/>
      <c r="AF2" s="452"/>
      <c r="AG2" s="452"/>
      <c r="AH2" s="452"/>
    </row>
    <row r="3" spans="2:38" ht="17.25" thickBot="1"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  <c r="Q3" s="452"/>
      <c r="R3" s="452"/>
      <c r="S3" s="452"/>
      <c r="T3" s="452"/>
      <c r="U3" s="452"/>
      <c r="V3" s="452"/>
      <c r="W3" s="452"/>
      <c r="X3" s="452"/>
      <c r="Y3" s="452"/>
      <c r="Z3" s="452"/>
      <c r="AA3" s="452"/>
      <c r="AB3" s="452"/>
      <c r="AC3" s="452"/>
      <c r="AD3" s="452"/>
      <c r="AE3" s="452"/>
      <c r="AF3" s="452"/>
      <c r="AG3" s="452"/>
      <c r="AH3" s="452"/>
      <c r="AJ3" s="453" t="s">
        <v>312</v>
      </c>
      <c r="AK3" s="454"/>
      <c r="AL3" s="455"/>
    </row>
    <row r="4" spans="2:38">
      <c r="C4" s="452"/>
      <c r="D4" s="452"/>
      <c r="E4" s="452"/>
      <c r="F4" s="452"/>
      <c r="G4" s="452"/>
      <c r="H4" s="452"/>
      <c r="I4" s="452"/>
      <c r="J4" s="452"/>
      <c r="K4" s="452"/>
      <c r="L4" s="452"/>
      <c r="M4" s="452"/>
      <c r="N4" s="452"/>
      <c r="O4" s="452"/>
      <c r="P4" s="452"/>
      <c r="Q4" s="452"/>
      <c r="R4" s="452"/>
      <c r="S4" s="452"/>
      <c r="T4" s="452"/>
      <c r="U4" s="452"/>
      <c r="V4" s="452"/>
      <c r="W4" s="452"/>
      <c r="X4" s="452"/>
      <c r="Y4" s="452"/>
      <c r="Z4" s="452"/>
      <c r="AA4" s="452"/>
      <c r="AB4" s="452"/>
      <c r="AC4" s="452"/>
      <c r="AD4" s="452"/>
      <c r="AE4" s="452"/>
      <c r="AF4" s="452"/>
      <c r="AG4" s="452"/>
      <c r="AH4" s="452"/>
      <c r="AJ4" s="171" t="s">
        <v>1</v>
      </c>
      <c r="AK4" s="172" t="s">
        <v>363</v>
      </c>
      <c r="AL4" s="173" t="s">
        <v>379</v>
      </c>
    </row>
    <row r="5" spans="2:38">
      <c r="C5" s="452"/>
      <c r="D5" s="452"/>
      <c r="E5" s="452"/>
      <c r="F5" s="452"/>
      <c r="G5" s="452"/>
      <c r="H5" s="452"/>
      <c r="I5" s="452"/>
      <c r="J5" s="452"/>
      <c r="K5" s="452"/>
      <c r="L5" s="452"/>
      <c r="M5" s="452"/>
      <c r="N5" s="452"/>
      <c r="O5" s="452"/>
      <c r="P5" s="452"/>
      <c r="Q5" s="452"/>
      <c r="R5" s="452"/>
      <c r="S5" s="452"/>
      <c r="T5" s="452"/>
      <c r="U5" s="452"/>
      <c r="V5" s="452"/>
      <c r="W5" s="452"/>
      <c r="X5" s="452"/>
      <c r="Y5" s="452"/>
      <c r="Z5" s="452"/>
      <c r="AA5" s="452"/>
      <c r="AB5" s="452"/>
      <c r="AC5" s="452"/>
      <c r="AD5" s="452"/>
      <c r="AE5" s="452"/>
      <c r="AF5" s="452"/>
      <c r="AG5" s="452"/>
      <c r="AH5" s="452"/>
      <c r="AI5">
        <v>1</v>
      </c>
      <c r="AJ5" s="174" t="s">
        <v>370</v>
      </c>
      <c r="AK5" s="175" t="str">
        <f>B15</f>
        <v>hdnh_cmd (HDNH Command)</v>
      </c>
      <c r="AL5" s="176" t="str">
        <f>CONCATENATE("CMD[12:0]={",V17,", ",W17,", ",Y17," }")</f>
        <v>CMD[12:0]={1'b1, 2'b00, 'h110 }</v>
      </c>
    </row>
    <row r="6" spans="2:38">
      <c r="C6" s="452"/>
      <c r="D6" s="452"/>
      <c r="E6" s="452"/>
      <c r="F6" s="452"/>
      <c r="G6" s="452"/>
      <c r="H6" s="452"/>
      <c r="I6" s="452"/>
      <c r="J6" s="452"/>
      <c r="K6" s="452"/>
      <c r="L6" s="452"/>
      <c r="M6" s="452"/>
      <c r="N6" s="452"/>
      <c r="O6" s="452"/>
      <c r="P6" s="452"/>
      <c r="Q6" s="452"/>
      <c r="R6" s="452"/>
      <c r="S6" s="452"/>
      <c r="T6" s="452"/>
      <c r="U6" s="452"/>
      <c r="V6" s="452"/>
      <c r="W6" s="452"/>
      <c r="X6" s="452"/>
      <c r="Y6" s="452"/>
      <c r="Z6" s="452"/>
      <c r="AA6" s="452"/>
      <c r="AB6" s="452"/>
      <c r="AC6" s="452"/>
      <c r="AD6" s="452"/>
      <c r="AE6" s="452"/>
      <c r="AF6" s="452"/>
      <c r="AG6" s="452"/>
      <c r="AH6" s="452"/>
      <c r="AI6">
        <v>2</v>
      </c>
      <c r="AJ6" s="174" t="s">
        <v>370</v>
      </c>
      <c r="AK6" s="177" t="str">
        <f>B24</f>
        <v>usb4_req_cons_bw_cmd (USB4 Consumed Bandwidth Request)</v>
      </c>
      <c r="AL6" s="176" t="str">
        <f>CONCATENATE("CMD[12:0]={",V26,", ",W26,", ",Y26," }")</f>
        <v>CMD[12:0]={1'b1, 2'b00, 'h111 }</v>
      </c>
    </row>
    <row r="7" spans="2:38">
      <c r="C7" s="452"/>
      <c r="D7" s="452"/>
      <c r="E7" s="452"/>
      <c r="F7" s="452"/>
      <c r="G7" s="452"/>
      <c r="H7" s="452"/>
      <c r="I7" s="452"/>
      <c r="J7" s="452"/>
      <c r="K7" s="452"/>
      <c r="L7" s="452"/>
      <c r="M7" s="452"/>
      <c r="N7" s="452"/>
      <c r="O7" s="452"/>
      <c r="P7" s="452"/>
      <c r="Q7" s="452"/>
      <c r="R7" s="452"/>
      <c r="S7" s="452"/>
      <c r="T7" s="452"/>
      <c r="U7" s="452"/>
      <c r="V7" s="452"/>
      <c r="W7" s="452"/>
      <c r="X7" s="452"/>
      <c r="Y7" s="452"/>
      <c r="Z7" s="452"/>
      <c r="AA7" s="452"/>
      <c r="AB7" s="452"/>
      <c r="AC7" s="452"/>
      <c r="AD7" s="452"/>
      <c r="AE7" s="452"/>
      <c r="AF7" s="452"/>
      <c r="AG7" s="452"/>
      <c r="AH7" s="452"/>
      <c r="AI7">
        <v>3</v>
      </c>
      <c r="AJ7" s="174" t="s">
        <v>370</v>
      </c>
      <c r="AK7" s="177" t="str">
        <f>B33</f>
        <v>usb4_updt_alloc_bw_cmd (USB4 Update allocated Bandwidth)</v>
      </c>
      <c r="AL7" s="176" t="str">
        <f>CONCATENATE("CMD[12:0]={",V35,", ",W35,", ",Y35," }")</f>
        <v>CMD[12:0]={1'b0, 2'b00, 'h12 }</v>
      </c>
    </row>
    <row r="8" spans="2:38" ht="17.25" thickBot="1">
      <c r="C8" s="452"/>
      <c r="D8" s="452"/>
      <c r="E8" s="452"/>
      <c r="F8" s="452"/>
      <c r="G8" s="452"/>
      <c r="H8" s="452"/>
      <c r="I8" s="452"/>
      <c r="J8" s="452"/>
      <c r="K8" s="452"/>
      <c r="L8" s="452"/>
      <c r="M8" s="452"/>
      <c r="N8" s="452"/>
      <c r="O8" s="452"/>
      <c r="P8" s="452"/>
      <c r="Q8" s="452"/>
      <c r="R8" s="452"/>
      <c r="S8" s="452"/>
      <c r="T8" s="452"/>
      <c r="U8" s="452"/>
      <c r="V8" s="452"/>
      <c r="W8" s="452"/>
      <c r="X8" s="452"/>
      <c r="Y8" s="452"/>
      <c r="Z8" s="452"/>
      <c r="AA8" s="452"/>
      <c r="AB8" s="452"/>
      <c r="AC8" s="452"/>
      <c r="AD8" s="452"/>
      <c r="AE8" s="452"/>
      <c r="AF8" s="452"/>
      <c r="AG8" s="452"/>
      <c r="AH8" s="452"/>
      <c r="AI8">
        <v>4</v>
      </c>
      <c r="AJ8" s="178" t="s">
        <v>371</v>
      </c>
      <c r="AK8" s="180" t="str">
        <f>B44</f>
        <v>fw_hib_ent_cmd (FW Hibernation Entry)</v>
      </c>
      <c r="AL8" s="179" t="str">
        <f>CONCATENATE("CMD[12:0]={",V46,", ",,W46,", ",Y46," }")</f>
        <v>CMD[12:0]={1'b1, 2'b00, 'h120 }</v>
      </c>
    </row>
    <row r="9" spans="2:38">
      <c r="C9" s="452"/>
      <c r="D9" s="452"/>
      <c r="E9" s="452"/>
      <c r="F9" s="452"/>
      <c r="G9" s="452"/>
      <c r="H9" s="452"/>
      <c r="I9" s="452"/>
      <c r="J9" s="452"/>
      <c r="K9" s="452"/>
      <c r="L9" s="452"/>
      <c r="M9" s="452"/>
      <c r="N9" s="452"/>
      <c r="O9" s="452"/>
      <c r="P9" s="452"/>
      <c r="Q9" s="452"/>
      <c r="R9" s="452"/>
      <c r="S9" s="452"/>
      <c r="T9" s="452"/>
      <c r="U9" s="452"/>
      <c r="V9" s="452"/>
      <c r="W9" s="452"/>
      <c r="X9" s="452"/>
      <c r="Y9" s="452"/>
      <c r="Z9" s="452"/>
      <c r="AA9" s="452"/>
      <c r="AB9" s="452"/>
      <c r="AC9" s="452"/>
      <c r="AD9" s="452"/>
      <c r="AE9" s="452"/>
      <c r="AF9" s="452"/>
      <c r="AG9" s="452"/>
      <c r="AH9" s="452"/>
      <c r="AJ9"/>
      <c r="AK9"/>
      <c r="AL9"/>
    </row>
    <row r="10" spans="2:38">
      <c r="C10" s="452"/>
      <c r="D10" s="452"/>
      <c r="E10" s="452"/>
      <c r="F10" s="452"/>
      <c r="G10" s="452"/>
      <c r="H10" s="452"/>
      <c r="I10" s="452"/>
      <c r="J10" s="452"/>
      <c r="K10" s="452"/>
      <c r="L10" s="452"/>
      <c r="M10" s="452"/>
      <c r="N10" s="452"/>
      <c r="O10" s="452"/>
      <c r="P10" s="452"/>
      <c r="Q10" s="452"/>
      <c r="R10" s="452"/>
      <c r="S10" s="452"/>
      <c r="T10" s="452"/>
      <c r="U10" s="452"/>
      <c r="V10" s="452"/>
      <c r="W10" s="452"/>
      <c r="X10" s="452"/>
      <c r="Y10" s="452"/>
      <c r="Z10" s="452"/>
      <c r="AA10" s="452"/>
      <c r="AB10" s="452"/>
      <c r="AC10" s="452"/>
      <c r="AD10" s="452"/>
      <c r="AE10" s="452"/>
      <c r="AF10" s="452"/>
      <c r="AG10" s="452"/>
      <c r="AH10" s="452"/>
      <c r="AJ10"/>
      <c r="AK10"/>
      <c r="AL10"/>
    </row>
    <row r="11" spans="2:38">
      <c r="B11" s="142"/>
      <c r="C11" s="452"/>
      <c r="D11" s="452"/>
      <c r="E11" s="452"/>
      <c r="F11" s="452"/>
      <c r="G11" s="452"/>
      <c r="H11" s="452"/>
      <c r="I11" s="452"/>
      <c r="J11" s="452"/>
      <c r="K11" s="452"/>
      <c r="L11" s="452"/>
      <c r="M11" s="452"/>
      <c r="N11" s="452"/>
      <c r="O11" s="452"/>
      <c r="P11" s="452"/>
      <c r="Q11" s="452"/>
      <c r="R11" s="452"/>
      <c r="S11" s="452"/>
      <c r="T11" s="452"/>
      <c r="U11" s="452"/>
      <c r="V11" s="452"/>
      <c r="W11" s="452"/>
      <c r="X11" s="452"/>
      <c r="Y11" s="452"/>
      <c r="Z11" s="452"/>
      <c r="AA11" s="452"/>
      <c r="AB11" s="452"/>
      <c r="AC11" s="452"/>
      <c r="AD11" s="452"/>
      <c r="AE11" s="452"/>
      <c r="AF11" s="452"/>
      <c r="AG11" s="452"/>
      <c r="AH11" s="452"/>
    </row>
    <row r="12" spans="2:38">
      <c r="B12" s="142"/>
      <c r="C12" s="452"/>
      <c r="D12" s="452"/>
      <c r="E12" s="452"/>
      <c r="F12" s="452"/>
      <c r="G12" s="452"/>
      <c r="H12" s="452"/>
      <c r="I12" s="452"/>
      <c r="J12" s="452"/>
      <c r="K12" s="452"/>
      <c r="L12" s="452"/>
      <c r="M12" s="452"/>
      <c r="N12" s="452"/>
      <c r="O12" s="452"/>
      <c r="P12" s="452"/>
      <c r="Q12" s="452"/>
      <c r="R12" s="452"/>
      <c r="S12" s="452"/>
      <c r="T12" s="452"/>
      <c r="U12" s="452"/>
      <c r="V12" s="452"/>
      <c r="W12" s="452"/>
      <c r="X12" s="452"/>
      <c r="Y12" s="452"/>
      <c r="Z12" s="452"/>
      <c r="AA12" s="452"/>
      <c r="AB12" s="452"/>
      <c r="AC12" s="452"/>
      <c r="AD12" s="452"/>
      <c r="AE12" s="452"/>
      <c r="AF12" s="452"/>
      <c r="AG12" s="452"/>
      <c r="AH12" s="452"/>
    </row>
    <row r="13" spans="2:38" ht="17.25" thickBot="1">
      <c r="C13" s="456"/>
      <c r="D13" s="456"/>
      <c r="E13" s="456"/>
      <c r="F13" s="456"/>
      <c r="G13" s="456"/>
      <c r="H13" s="456"/>
      <c r="I13" s="456"/>
      <c r="J13" s="456"/>
      <c r="K13" s="456"/>
      <c r="L13" s="456"/>
      <c r="M13" s="456"/>
      <c r="N13" s="456"/>
      <c r="O13" s="456"/>
      <c r="P13" s="456"/>
      <c r="Q13" s="456"/>
      <c r="R13" s="456"/>
      <c r="S13" s="456"/>
      <c r="T13" s="456"/>
      <c r="U13" s="456"/>
      <c r="V13" s="456"/>
      <c r="W13" s="456"/>
      <c r="X13" s="456"/>
      <c r="Y13" s="456"/>
      <c r="Z13" s="456"/>
      <c r="AA13" s="456"/>
      <c r="AB13" s="456"/>
      <c r="AC13" s="456"/>
      <c r="AD13" s="456"/>
      <c r="AE13" s="456"/>
      <c r="AF13" s="456"/>
      <c r="AG13" s="456"/>
      <c r="AH13" s="456"/>
    </row>
    <row r="14" spans="2:38" ht="17.25" thickBot="1">
      <c r="B14" s="473" t="s">
        <v>305</v>
      </c>
      <c r="C14" s="474"/>
      <c r="D14" s="474"/>
      <c r="E14" s="474"/>
      <c r="F14" s="474"/>
      <c r="G14" s="474"/>
      <c r="H14" s="474"/>
      <c r="I14" s="474"/>
      <c r="J14" s="474"/>
      <c r="K14" s="474"/>
      <c r="L14" s="474"/>
      <c r="M14" s="474"/>
      <c r="N14" s="474"/>
      <c r="O14" s="474"/>
      <c r="P14" s="474"/>
      <c r="Q14" s="474"/>
      <c r="R14" s="474"/>
      <c r="S14" s="474"/>
      <c r="T14" s="474"/>
      <c r="U14" s="474"/>
      <c r="V14" s="474"/>
      <c r="W14" s="474"/>
      <c r="X14" s="474"/>
      <c r="Y14" s="474"/>
      <c r="Z14" s="474"/>
      <c r="AA14" s="474"/>
      <c r="AB14" s="474"/>
      <c r="AC14" s="474"/>
      <c r="AD14" s="474"/>
      <c r="AE14" s="474"/>
      <c r="AF14" s="474"/>
      <c r="AG14" s="474"/>
      <c r="AH14" s="475"/>
    </row>
    <row r="15" spans="2:38" ht="17.25" thickBot="1">
      <c r="B15" s="457" t="s">
        <v>810</v>
      </c>
      <c r="C15" s="458"/>
      <c r="D15" s="458"/>
      <c r="E15" s="458"/>
      <c r="F15" s="458"/>
      <c r="G15" s="458"/>
      <c r="H15" s="458"/>
      <c r="I15" s="458"/>
      <c r="J15" s="458"/>
      <c r="K15" s="458"/>
      <c r="L15" s="458"/>
      <c r="M15" s="458"/>
      <c r="N15" s="458"/>
      <c r="O15" s="458"/>
      <c r="P15" s="458"/>
      <c r="Q15" s="458"/>
      <c r="R15" s="458"/>
      <c r="S15" s="458"/>
      <c r="T15" s="458"/>
      <c r="U15" s="458"/>
      <c r="V15" s="458"/>
      <c r="W15" s="458"/>
      <c r="X15" s="458"/>
      <c r="Y15" s="458"/>
      <c r="Z15" s="458"/>
      <c r="AA15" s="458"/>
      <c r="AB15" s="458"/>
      <c r="AC15" s="458"/>
      <c r="AD15" s="458"/>
      <c r="AE15" s="458"/>
      <c r="AF15" s="458"/>
      <c r="AG15" s="458"/>
      <c r="AH15" s="459"/>
    </row>
    <row r="16" spans="2:38">
      <c r="B16" s="102" t="s">
        <v>309</v>
      </c>
      <c r="C16" s="103">
        <v>31</v>
      </c>
      <c r="D16" s="103">
        <v>30</v>
      </c>
      <c r="E16" s="103">
        <v>29</v>
      </c>
      <c r="F16" s="103">
        <v>28</v>
      </c>
      <c r="G16" s="103">
        <v>27</v>
      </c>
      <c r="H16" s="103">
        <v>26</v>
      </c>
      <c r="I16" s="103">
        <v>25</v>
      </c>
      <c r="J16" s="103">
        <v>24</v>
      </c>
      <c r="K16" s="103">
        <v>23</v>
      </c>
      <c r="L16" s="103">
        <v>22</v>
      </c>
      <c r="M16" s="103">
        <v>21</v>
      </c>
      <c r="N16" s="103">
        <v>20</v>
      </c>
      <c r="O16" s="103">
        <v>19</v>
      </c>
      <c r="P16" s="103">
        <v>18</v>
      </c>
      <c r="Q16" s="103">
        <v>17</v>
      </c>
      <c r="R16" s="103">
        <v>16</v>
      </c>
      <c r="S16" s="103">
        <v>15</v>
      </c>
      <c r="T16" s="103">
        <v>14</v>
      </c>
      <c r="U16" s="103">
        <v>13</v>
      </c>
      <c r="V16" s="103">
        <v>12</v>
      </c>
      <c r="W16" s="103">
        <v>11</v>
      </c>
      <c r="X16" s="103">
        <v>10</v>
      </c>
      <c r="Y16" s="103">
        <v>9</v>
      </c>
      <c r="Z16" s="103">
        <v>8</v>
      </c>
      <c r="AA16" s="103">
        <v>7</v>
      </c>
      <c r="AB16" s="103">
        <v>6</v>
      </c>
      <c r="AC16" s="103">
        <v>5</v>
      </c>
      <c r="AD16" s="103">
        <v>4</v>
      </c>
      <c r="AE16" s="103">
        <v>3</v>
      </c>
      <c r="AF16" s="103">
        <v>2</v>
      </c>
      <c r="AG16" s="103">
        <v>1</v>
      </c>
      <c r="AH16" s="104">
        <v>0</v>
      </c>
    </row>
    <row r="17" spans="2:37">
      <c r="B17" s="105" t="s">
        <v>249</v>
      </c>
      <c r="C17" s="468" t="s">
        <v>29</v>
      </c>
      <c r="D17" s="469"/>
      <c r="E17" s="469"/>
      <c r="F17" s="469"/>
      <c r="G17" s="469"/>
      <c r="H17" s="469"/>
      <c r="I17" s="469"/>
      <c r="J17" s="471"/>
      <c r="K17" s="472" t="s">
        <v>105</v>
      </c>
      <c r="L17" s="472"/>
      <c r="M17" s="472"/>
      <c r="N17" s="468" t="s">
        <v>29</v>
      </c>
      <c r="O17" s="469"/>
      <c r="P17" s="469"/>
      <c r="Q17" s="469"/>
      <c r="R17" s="469"/>
      <c r="S17" s="469"/>
      <c r="T17" s="469"/>
      <c r="U17" s="471"/>
      <c r="V17" s="106" t="s">
        <v>377</v>
      </c>
      <c r="W17" s="460" t="s">
        <v>301</v>
      </c>
      <c r="X17" s="461"/>
      <c r="Y17" s="462" t="s">
        <v>789</v>
      </c>
      <c r="Z17" s="462"/>
      <c r="AA17" s="462"/>
      <c r="AB17" s="462"/>
      <c r="AC17" s="462"/>
      <c r="AD17" s="462"/>
      <c r="AE17" s="462"/>
      <c r="AF17" s="462"/>
      <c r="AG17" s="462"/>
      <c r="AH17" s="463"/>
    </row>
    <row r="18" spans="2:37">
      <c r="B18" s="105" t="s">
        <v>250</v>
      </c>
      <c r="C18" s="464" t="s">
        <v>29</v>
      </c>
      <c r="D18" s="464"/>
      <c r="E18" s="464"/>
      <c r="F18" s="464"/>
      <c r="G18" s="464"/>
      <c r="H18" s="464"/>
      <c r="I18" s="464"/>
      <c r="J18" s="464"/>
      <c r="K18" s="464"/>
      <c r="L18" s="464"/>
      <c r="M18" s="464"/>
      <c r="N18" s="464"/>
      <c r="O18" s="464"/>
      <c r="P18" s="464"/>
      <c r="Q18" s="464"/>
      <c r="R18" s="464"/>
      <c r="S18" s="464"/>
      <c r="T18" s="464"/>
      <c r="U18" s="464"/>
      <c r="V18" s="464"/>
      <c r="W18" s="464"/>
      <c r="X18" s="464"/>
      <c r="Y18" s="464"/>
      <c r="Z18" s="464"/>
      <c r="AA18" s="464"/>
      <c r="AB18" s="464"/>
      <c r="AC18" s="464"/>
      <c r="AD18" s="464"/>
      <c r="AE18" s="464"/>
      <c r="AF18" s="464"/>
      <c r="AG18" s="464"/>
      <c r="AH18" s="465"/>
    </row>
    <row r="19" spans="2:37" ht="17.25" thickBot="1">
      <c r="B19" s="107" t="s">
        <v>554</v>
      </c>
      <c r="C19" s="466" t="s">
        <v>827</v>
      </c>
      <c r="D19" s="466"/>
      <c r="E19" s="466"/>
      <c r="F19" s="466"/>
      <c r="G19" s="466"/>
      <c r="H19" s="466"/>
      <c r="I19" s="466"/>
      <c r="J19" s="466"/>
      <c r="K19" s="466"/>
      <c r="L19" s="466"/>
      <c r="M19" s="466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66"/>
      <c r="AA19" s="466"/>
      <c r="AB19" s="466"/>
      <c r="AC19" s="466"/>
      <c r="AD19" s="466"/>
      <c r="AE19" s="466"/>
      <c r="AF19" s="466"/>
      <c r="AG19" s="466"/>
      <c r="AH19" s="467"/>
    </row>
    <row r="20" spans="2:37" ht="17.25" thickTop="1">
      <c r="B20" s="108" t="s">
        <v>310</v>
      </c>
      <c r="C20" s="109">
        <v>31</v>
      </c>
      <c r="D20" s="109">
        <v>30</v>
      </c>
      <c r="E20" s="109">
        <v>29</v>
      </c>
      <c r="F20" s="109">
        <v>28</v>
      </c>
      <c r="G20" s="109">
        <v>27</v>
      </c>
      <c r="H20" s="109">
        <v>26</v>
      </c>
      <c r="I20" s="109">
        <v>25</v>
      </c>
      <c r="J20" s="109">
        <v>24</v>
      </c>
      <c r="K20" s="109">
        <v>23</v>
      </c>
      <c r="L20" s="109">
        <v>22</v>
      </c>
      <c r="M20" s="109">
        <v>21</v>
      </c>
      <c r="N20" s="109">
        <v>20</v>
      </c>
      <c r="O20" s="109">
        <v>19</v>
      </c>
      <c r="P20" s="109">
        <v>18</v>
      </c>
      <c r="Q20" s="109">
        <v>17</v>
      </c>
      <c r="R20" s="109">
        <v>16</v>
      </c>
      <c r="S20" s="109">
        <v>15</v>
      </c>
      <c r="T20" s="109">
        <v>14</v>
      </c>
      <c r="U20" s="109">
        <v>13</v>
      </c>
      <c r="V20" s="109">
        <v>12</v>
      </c>
      <c r="W20" s="109">
        <v>11</v>
      </c>
      <c r="X20" s="109">
        <v>10</v>
      </c>
      <c r="Y20" s="109">
        <v>9</v>
      </c>
      <c r="Z20" s="109">
        <v>8</v>
      </c>
      <c r="AA20" s="109">
        <v>7</v>
      </c>
      <c r="AB20" s="109">
        <v>6</v>
      </c>
      <c r="AC20" s="109">
        <v>5</v>
      </c>
      <c r="AD20" s="109">
        <v>4</v>
      </c>
      <c r="AE20" s="109">
        <v>3</v>
      </c>
      <c r="AF20" s="109">
        <v>2</v>
      </c>
      <c r="AG20" s="109">
        <v>1</v>
      </c>
      <c r="AH20" s="110">
        <v>0</v>
      </c>
    </row>
    <row r="21" spans="2:37">
      <c r="B21" s="111" t="s">
        <v>552</v>
      </c>
      <c r="C21" s="340" t="str">
        <f>C17</f>
        <v>Reserved</v>
      </c>
      <c r="D21" s="341"/>
      <c r="E21" s="341"/>
      <c r="F21" s="341"/>
      <c r="G21" s="341"/>
      <c r="H21" s="341"/>
      <c r="I21" s="341"/>
      <c r="J21" s="342"/>
      <c r="K21" s="352" t="str">
        <f>K17</f>
        <v>CmdSeqNum</v>
      </c>
      <c r="L21" s="352"/>
      <c r="M21" s="352"/>
      <c r="N21" s="335" t="str">
        <f>N17</f>
        <v>Reserved</v>
      </c>
      <c r="O21" s="336"/>
      <c r="P21" s="131">
        <f>P17</f>
        <v>0</v>
      </c>
      <c r="Q21" s="337">
        <f>Q17</f>
        <v>0</v>
      </c>
      <c r="R21" s="338"/>
      <c r="S21" s="338"/>
      <c r="T21" s="338"/>
      <c r="U21" s="339"/>
      <c r="V21" s="130" t="str">
        <f>V17</f>
        <v>1'b1</v>
      </c>
      <c r="W21" s="343" t="str">
        <f>W17</f>
        <v>2'b00</v>
      </c>
      <c r="X21" s="344"/>
      <c r="Y21" s="335" t="str">
        <f>Y17</f>
        <v>'h110</v>
      </c>
      <c r="Z21" s="336"/>
      <c r="AA21" s="336"/>
      <c r="AB21" s="336"/>
      <c r="AC21" s="336"/>
      <c r="AD21" s="336"/>
      <c r="AE21" s="336"/>
      <c r="AF21" s="336"/>
      <c r="AG21" s="336"/>
      <c r="AH21" s="350"/>
    </row>
    <row r="22" spans="2:37">
      <c r="B22" s="112" t="s">
        <v>224</v>
      </c>
      <c r="C22" s="468" t="s">
        <v>29</v>
      </c>
      <c r="D22" s="469"/>
      <c r="E22" s="469"/>
      <c r="F22" s="469"/>
      <c r="G22" s="469"/>
      <c r="H22" s="469"/>
      <c r="I22" s="469"/>
      <c r="J22" s="469"/>
      <c r="K22" s="469"/>
      <c r="L22" s="469"/>
      <c r="M22" s="469"/>
      <c r="N22" s="469"/>
      <c r="O22" s="469"/>
      <c r="P22" s="469"/>
      <c r="Q22" s="469"/>
      <c r="R22" s="469"/>
      <c r="S22" s="469"/>
      <c r="T22" s="469"/>
      <c r="U22" s="469"/>
      <c r="V22" s="469"/>
      <c r="W22" s="469"/>
      <c r="X22" s="469"/>
      <c r="Y22" s="469"/>
      <c r="Z22" s="469"/>
      <c r="AA22" s="469"/>
      <c r="AB22" s="469"/>
      <c r="AC22" s="469"/>
      <c r="AD22" s="469"/>
      <c r="AE22" s="469"/>
      <c r="AF22" s="469"/>
      <c r="AG22" s="469"/>
      <c r="AH22" s="470"/>
    </row>
    <row r="23" spans="2:37" ht="17.25" thickBot="1">
      <c r="B23" s="113" t="s">
        <v>553</v>
      </c>
      <c r="C23" s="353" t="s">
        <v>828</v>
      </c>
      <c r="D23" s="354"/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4"/>
      <c r="P23" s="354"/>
      <c r="Q23" s="354"/>
      <c r="R23" s="354"/>
      <c r="S23" s="354"/>
      <c r="T23" s="354"/>
      <c r="U23" s="354"/>
      <c r="V23" s="354"/>
      <c r="W23" s="354"/>
      <c r="X23" s="354"/>
      <c r="Y23" s="354"/>
      <c r="Z23" s="354"/>
      <c r="AA23" s="354"/>
      <c r="AB23" s="354"/>
      <c r="AC23" s="354"/>
      <c r="AD23" s="354"/>
      <c r="AE23" s="354"/>
      <c r="AF23" s="354"/>
      <c r="AG23" s="354"/>
      <c r="AH23" s="355"/>
    </row>
    <row r="24" spans="2:37" ht="17.25" thickBot="1">
      <c r="B24" s="457" t="s">
        <v>811</v>
      </c>
      <c r="C24" s="458"/>
      <c r="D24" s="458"/>
      <c r="E24" s="458"/>
      <c r="F24" s="458"/>
      <c r="G24" s="458"/>
      <c r="H24" s="458"/>
      <c r="I24" s="458"/>
      <c r="J24" s="458"/>
      <c r="K24" s="458"/>
      <c r="L24" s="458"/>
      <c r="M24" s="458"/>
      <c r="N24" s="458"/>
      <c r="O24" s="458"/>
      <c r="P24" s="458"/>
      <c r="Q24" s="458"/>
      <c r="R24" s="458"/>
      <c r="S24" s="458"/>
      <c r="T24" s="458"/>
      <c r="U24" s="458"/>
      <c r="V24" s="458"/>
      <c r="W24" s="458"/>
      <c r="X24" s="458"/>
      <c r="Y24" s="458"/>
      <c r="Z24" s="458"/>
      <c r="AA24" s="458"/>
      <c r="AB24" s="458"/>
      <c r="AC24" s="458"/>
      <c r="AD24" s="458"/>
      <c r="AE24" s="458"/>
      <c r="AF24" s="458"/>
      <c r="AG24" s="458"/>
      <c r="AH24" s="459"/>
      <c r="AK24" s="132"/>
    </row>
    <row r="25" spans="2:37">
      <c r="B25" s="102" t="s">
        <v>309</v>
      </c>
      <c r="C25" s="103">
        <v>31</v>
      </c>
      <c r="D25" s="103">
        <v>30</v>
      </c>
      <c r="E25" s="103">
        <v>29</v>
      </c>
      <c r="F25" s="103">
        <v>28</v>
      </c>
      <c r="G25" s="103">
        <v>27</v>
      </c>
      <c r="H25" s="103">
        <v>26</v>
      </c>
      <c r="I25" s="103">
        <v>25</v>
      </c>
      <c r="J25" s="103">
        <v>24</v>
      </c>
      <c r="K25" s="103">
        <v>23</v>
      </c>
      <c r="L25" s="103">
        <v>22</v>
      </c>
      <c r="M25" s="103">
        <v>21</v>
      </c>
      <c r="N25" s="103">
        <v>20</v>
      </c>
      <c r="O25" s="103">
        <v>19</v>
      </c>
      <c r="P25" s="103">
        <v>18</v>
      </c>
      <c r="Q25" s="103">
        <v>17</v>
      </c>
      <c r="R25" s="103">
        <v>16</v>
      </c>
      <c r="S25" s="103">
        <v>15</v>
      </c>
      <c r="T25" s="103">
        <v>14</v>
      </c>
      <c r="U25" s="103">
        <v>13</v>
      </c>
      <c r="V25" s="103">
        <v>12</v>
      </c>
      <c r="W25" s="103">
        <v>11</v>
      </c>
      <c r="X25" s="103">
        <v>10</v>
      </c>
      <c r="Y25" s="103">
        <v>9</v>
      </c>
      <c r="Z25" s="103">
        <v>8</v>
      </c>
      <c r="AA25" s="103">
        <v>7</v>
      </c>
      <c r="AB25" s="103">
        <v>6</v>
      </c>
      <c r="AC25" s="103">
        <v>5</v>
      </c>
      <c r="AD25" s="103">
        <v>4</v>
      </c>
      <c r="AE25" s="103">
        <v>3</v>
      </c>
      <c r="AF25" s="103">
        <v>2</v>
      </c>
      <c r="AG25" s="103">
        <v>1</v>
      </c>
      <c r="AH25" s="104">
        <v>0</v>
      </c>
      <c r="AK25" s="169"/>
    </row>
    <row r="26" spans="2:37">
      <c r="B26" s="105" t="s">
        <v>249</v>
      </c>
      <c r="C26" s="468" t="s">
        <v>29</v>
      </c>
      <c r="D26" s="469"/>
      <c r="E26" s="469"/>
      <c r="F26" s="469"/>
      <c r="G26" s="469"/>
      <c r="H26" s="469"/>
      <c r="I26" s="469"/>
      <c r="J26" s="471"/>
      <c r="K26" s="472" t="s">
        <v>105</v>
      </c>
      <c r="L26" s="472"/>
      <c r="M26" s="472"/>
      <c r="N26" s="468" t="s">
        <v>29</v>
      </c>
      <c r="O26" s="469"/>
      <c r="P26" s="469"/>
      <c r="Q26" s="469"/>
      <c r="R26" s="469"/>
      <c r="S26" s="469"/>
      <c r="T26" s="469"/>
      <c r="U26" s="471"/>
      <c r="V26" s="106" t="s">
        <v>377</v>
      </c>
      <c r="W26" s="460" t="s">
        <v>301</v>
      </c>
      <c r="X26" s="461"/>
      <c r="Y26" s="462" t="s">
        <v>790</v>
      </c>
      <c r="Z26" s="462"/>
      <c r="AA26" s="462"/>
      <c r="AB26" s="462"/>
      <c r="AC26" s="462"/>
      <c r="AD26" s="462"/>
      <c r="AE26" s="462"/>
      <c r="AF26" s="462"/>
      <c r="AG26" s="462"/>
      <c r="AH26" s="463"/>
      <c r="AK26" s="169"/>
    </row>
    <row r="27" spans="2:37">
      <c r="B27" s="105" t="s">
        <v>250</v>
      </c>
      <c r="C27" s="464" t="s">
        <v>29</v>
      </c>
      <c r="D27" s="464"/>
      <c r="E27" s="464"/>
      <c r="F27" s="464"/>
      <c r="G27" s="464"/>
      <c r="H27" s="464"/>
      <c r="I27" s="464"/>
      <c r="J27" s="464"/>
      <c r="K27" s="464"/>
      <c r="L27" s="464"/>
      <c r="M27" s="464"/>
      <c r="N27" s="464"/>
      <c r="O27" s="464"/>
      <c r="P27" s="464"/>
      <c r="Q27" s="464"/>
      <c r="R27" s="464"/>
      <c r="S27" s="464"/>
      <c r="T27" s="464"/>
      <c r="U27" s="464"/>
      <c r="V27" s="464"/>
      <c r="W27" s="464"/>
      <c r="X27" s="464"/>
      <c r="Y27" s="464"/>
      <c r="Z27" s="464"/>
      <c r="AA27" s="464"/>
      <c r="AB27" s="464"/>
      <c r="AC27" s="464"/>
      <c r="AD27" s="464"/>
      <c r="AE27" s="464"/>
      <c r="AF27" s="464"/>
      <c r="AG27" s="464"/>
      <c r="AH27" s="465"/>
      <c r="AK27" s="169"/>
    </row>
    <row r="28" spans="2:37" ht="17.25" thickBot="1">
      <c r="B28" s="107" t="s">
        <v>554</v>
      </c>
      <c r="C28" s="466" t="s">
        <v>384</v>
      </c>
      <c r="D28" s="466"/>
      <c r="E28" s="466"/>
      <c r="F28" s="466"/>
      <c r="G28" s="466"/>
      <c r="H28" s="466"/>
      <c r="I28" s="466"/>
      <c r="J28" s="466"/>
      <c r="K28" s="466"/>
      <c r="L28" s="466"/>
      <c r="M28" s="466"/>
      <c r="N28" s="466"/>
      <c r="O28" s="466"/>
      <c r="P28" s="466"/>
      <c r="Q28" s="466"/>
      <c r="R28" s="466"/>
      <c r="S28" s="466"/>
      <c r="T28" s="466"/>
      <c r="U28" s="466"/>
      <c r="V28" s="466"/>
      <c r="W28" s="466"/>
      <c r="X28" s="466"/>
      <c r="Y28" s="466"/>
      <c r="Z28" s="466"/>
      <c r="AA28" s="466"/>
      <c r="AB28" s="466"/>
      <c r="AC28" s="466"/>
      <c r="AD28" s="466"/>
      <c r="AE28" s="466"/>
      <c r="AF28" s="466"/>
      <c r="AG28" s="466"/>
      <c r="AH28" s="467"/>
      <c r="AK28" s="132"/>
    </row>
    <row r="29" spans="2:37" ht="17.25" thickTop="1">
      <c r="B29" s="108" t="s">
        <v>310</v>
      </c>
      <c r="C29" s="109">
        <v>31</v>
      </c>
      <c r="D29" s="109">
        <v>30</v>
      </c>
      <c r="E29" s="109">
        <v>29</v>
      </c>
      <c r="F29" s="109">
        <v>28</v>
      </c>
      <c r="G29" s="109">
        <v>27</v>
      </c>
      <c r="H29" s="109">
        <v>26</v>
      </c>
      <c r="I29" s="109">
        <v>25</v>
      </c>
      <c r="J29" s="109">
        <v>24</v>
      </c>
      <c r="K29" s="109">
        <v>23</v>
      </c>
      <c r="L29" s="109">
        <v>22</v>
      </c>
      <c r="M29" s="109">
        <v>21</v>
      </c>
      <c r="N29" s="109">
        <v>20</v>
      </c>
      <c r="O29" s="109">
        <v>19</v>
      </c>
      <c r="P29" s="109">
        <v>18</v>
      </c>
      <c r="Q29" s="109">
        <v>17</v>
      </c>
      <c r="R29" s="109">
        <v>16</v>
      </c>
      <c r="S29" s="109">
        <v>15</v>
      </c>
      <c r="T29" s="109">
        <v>14</v>
      </c>
      <c r="U29" s="109">
        <v>13</v>
      </c>
      <c r="V29" s="109">
        <v>12</v>
      </c>
      <c r="W29" s="109">
        <v>11</v>
      </c>
      <c r="X29" s="109">
        <v>10</v>
      </c>
      <c r="Y29" s="109">
        <v>9</v>
      </c>
      <c r="Z29" s="109">
        <v>8</v>
      </c>
      <c r="AA29" s="109">
        <v>7</v>
      </c>
      <c r="AB29" s="109">
        <v>6</v>
      </c>
      <c r="AC29" s="109">
        <v>5</v>
      </c>
      <c r="AD29" s="109">
        <v>4</v>
      </c>
      <c r="AE29" s="109">
        <v>3</v>
      </c>
      <c r="AF29" s="109">
        <v>2</v>
      </c>
      <c r="AG29" s="109">
        <v>1</v>
      </c>
      <c r="AH29" s="110">
        <v>0</v>
      </c>
      <c r="AK29" s="132"/>
    </row>
    <row r="30" spans="2:37">
      <c r="B30" s="111" t="s">
        <v>552</v>
      </c>
      <c r="C30" s="340" t="str">
        <f>C26</f>
        <v>Reserved</v>
      </c>
      <c r="D30" s="341"/>
      <c r="E30" s="341"/>
      <c r="F30" s="341"/>
      <c r="G30" s="341"/>
      <c r="H30" s="341"/>
      <c r="I30" s="341"/>
      <c r="J30" s="342"/>
      <c r="K30" s="352" t="str">
        <f>K26</f>
        <v>CmdSeqNum</v>
      </c>
      <c r="L30" s="352"/>
      <c r="M30" s="352"/>
      <c r="N30" s="335" t="str">
        <f>N26</f>
        <v>Reserved</v>
      </c>
      <c r="O30" s="336"/>
      <c r="P30" s="131">
        <f>P26</f>
        <v>0</v>
      </c>
      <c r="Q30" s="337">
        <f>Q26</f>
        <v>0</v>
      </c>
      <c r="R30" s="338"/>
      <c r="S30" s="338"/>
      <c r="T30" s="338"/>
      <c r="U30" s="339"/>
      <c r="V30" s="130" t="str">
        <f>V26</f>
        <v>1'b1</v>
      </c>
      <c r="W30" s="343" t="str">
        <f>W26</f>
        <v>2'b00</v>
      </c>
      <c r="X30" s="344"/>
      <c r="Y30" s="335" t="str">
        <f>Y26</f>
        <v>'h111</v>
      </c>
      <c r="Z30" s="336"/>
      <c r="AA30" s="336"/>
      <c r="AB30" s="336"/>
      <c r="AC30" s="336"/>
      <c r="AD30" s="336"/>
      <c r="AE30" s="336"/>
      <c r="AF30" s="336"/>
      <c r="AG30" s="336"/>
      <c r="AH30" s="350"/>
    </row>
    <row r="31" spans="2:37">
      <c r="B31" s="112" t="s">
        <v>224</v>
      </c>
      <c r="C31" s="468" t="s">
        <v>29</v>
      </c>
      <c r="D31" s="469"/>
      <c r="E31" s="469"/>
      <c r="F31" s="469"/>
      <c r="G31" s="469"/>
      <c r="H31" s="469"/>
      <c r="I31" s="469"/>
      <c r="J31" s="469"/>
      <c r="K31" s="469"/>
      <c r="L31" s="469"/>
      <c r="M31" s="469"/>
      <c r="N31" s="469"/>
      <c r="O31" s="469"/>
      <c r="P31" s="469"/>
      <c r="Q31" s="469"/>
      <c r="R31" s="469"/>
      <c r="S31" s="469"/>
      <c r="T31" s="469"/>
      <c r="U31" s="469"/>
      <c r="V31" s="469"/>
      <c r="W31" s="469"/>
      <c r="X31" s="469"/>
      <c r="Y31" s="469"/>
      <c r="Z31" s="469"/>
      <c r="AA31" s="469"/>
      <c r="AB31" s="469"/>
      <c r="AC31" s="469"/>
      <c r="AD31" s="469"/>
      <c r="AE31" s="469"/>
      <c r="AF31" s="469"/>
      <c r="AG31" s="469"/>
      <c r="AH31" s="470"/>
      <c r="AK31" s="132"/>
    </row>
    <row r="32" spans="2:37" ht="17.25" thickBot="1">
      <c r="B32" s="113" t="s">
        <v>553</v>
      </c>
      <c r="C32" s="353" t="s">
        <v>385</v>
      </c>
      <c r="D32" s="354"/>
      <c r="E32" s="354"/>
      <c r="F32" s="354"/>
      <c r="G32" s="354"/>
      <c r="H32" s="354"/>
      <c r="I32" s="354"/>
      <c r="J32" s="354"/>
      <c r="K32" s="354"/>
      <c r="L32" s="354"/>
      <c r="M32" s="354"/>
      <c r="N32" s="354"/>
      <c r="O32" s="354"/>
      <c r="P32" s="354"/>
      <c r="Q32" s="354"/>
      <c r="R32" s="354"/>
      <c r="S32" s="354"/>
      <c r="T32" s="354"/>
      <c r="U32" s="354"/>
      <c r="V32" s="354"/>
      <c r="W32" s="354"/>
      <c r="X32" s="354"/>
      <c r="Y32" s="354"/>
      <c r="Z32" s="354"/>
      <c r="AA32" s="354"/>
      <c r="AB32" s="354"/>
      <c r="AC32" s="354"/>
      <c r="AD32" s="354"/>
      <c r="AE32" s="354"/>
      <c r="AF32" s="354"/>
      <c r="AG32" s="354"/>
      <c r="AH32" s="355"/>
      <c r="AK32" s="132"/>
    </row>
    <row r="33" spans="2:34" ht="17.25" thickBot="1">
      <c r="B33" s="457" t="s">
        <v>812</v>
      </c>
      <c r="C33" s="458"/>
      <c r="D33" s="458"/>
      <c r="E33" s="458"/>
      <c r="F33" s="458"/>
      <c r="G33" s="458"/>
      <c r="H33" s="458"/>
      <c r="I33" s="458"/>
      <c r="J33" s="458"/>
      <c r="K33" s="458"/>
      <c r="L33" s="458"/>
      <c r="M33" s="458"/>
      <c r="N33" s="458"/>
      <c r="O33" s="458"/>
      <c r="P33" s="458"/>
      <c r="Q33" s="458"/>
      <c r="R33" s="458"/>
      <c r="S33" s="458"/>
      <c r="T33" s="458"/>
      <c r="U33" s="458"/>
      <c r="V33" s="458"/>
      <c r="W33" s="458"/>
      <c r="X33" s="458"/>
      <c r="Y33" s="458"/>
      <c r="Z33" s="458"/>
      <c r="AA33" s="458"/>
      <c r="AB33" s="458"/>
      <c r="AC33" s="458"/>
      <c r="AD33" s="458"/>
      <c r="AE33" s="458"/>
      <c r="AF33" s="458"/>
      <c r="AG33" s="458"/>
      <c r="AH33" s="459"/>
    </row>
    <row r="34" spans="2:34">
      <c r="B34" s="102" t="s">
        <v>309</v>
      </c>
      <c r="C34" s="103">
        <v>31</v>
      </c>
      <c r="D34" s="103">
        <v>30</v>
      </c>
      <c r="E34" s="103">
        <v>29</v>
      </c>
      <c r="F34" s="103">
        <v>28</v>
      </c>
      <c r="G34" s="103">
        <v>27</v>
      </c>
      <c r="H34" s="103">
        <v>26</v>
      </c>
      <c r="I34" s="103">
        <v>25</v>
      </c>
      <c r="J34" s="103">
        <v>24</v>
      </c>
      <c r="K34" s="103">
        <v>23</v>
      </c>
      <c r="L34" s="103">
        <v>22</v>
      </c>
      <c r="M34" s="103">
        <v>21</v>
      </c>
      <c r="N34" s="103">
        <v>20</v>
      </c>
      <c r="O34" s="103">
        <v>19</v>
      </c>
      <c r="P34" s="103">
        <v>18</v>
      </c>
      <c r="Q34" s="103">
        <v>17</v>
      </c>
      <c r="R34" s="103">
        <v>16</v>
      </c>
      <c r="S34" s="103">
        <v>15</v>
      </c>
      <c r="T34" s="103">
        <v>14</v>
      </c>
      <c r="U34" s="103">
        <v>13</v>
      </c>
      <c r="V34" s="103">
        <v>12</v>
      </c>
      <c r="W34" s="103">
        <v>11</v>
      </c>
      <c r="X34" s="103">
        <v>10</v>
      </c>
      <c r="Y34" s="103">
        <v>9</v>
      </c>
      <c r="Z34" s="103">
        <v>8</v>
      </c>
      <c r="AA34" s="103">
        <v>7</v>
      </c>
      <c r="AB34" s="103">
        <v>6</v>
      </c>
      <c r="AC34" s="103">
        <v>5</v>
      </c>
      <c r="AD34" s="103">
        <v>4</v>
      </c>
      <c r="AE34" s="103">
        <v>3</v>
      </c>
      <c r="AF34" s="103">
        <v>2</v>
      </c>
      <c r="AG34" s="103">
        <v>1</v>
      </c>
      <c r="AH34" s="104">
        <v>0</v>
      </c>
    </row>
    <row r="35" spans="2:34">
      <c r="B35" s="105" t="s">
        <v>249</v>
      </c>
      <c r="C35" s="468" t="s">
        <v>29</v>
      </c>
      <c r="D35" s="469"/>
      <c r="E35" s="469"/>
      <c r="F35" s="469"/>
      <c r="G35" s="469"/>
      <c r="H35" s="469"/>
      <c r="I35" s="469"/>
      <c r="J35" s="471"/>
      <c r="K35" s="472" t="s">
        <v>105</v>
      </c>
      <c r="L35" s="472"/>
      <c r="M35" s="472"/>
      <c r="N35" s="468" t="s">
        <v>29</v>
      </c>
      <c r="O35" s="469"/>
      <c r="P35" s="469"/>
      <c r="Q35" s="469"/>
      <c r="R35" s="469"/>
      <c r="S35" s="469"/>
      <c r="T35" s="469"/>
      <c r="U35" s="471"/>
      <c r="V35" s="106" t="s">
        <v>378</v>
      </c>
      <c r="W35" s="460" t="s">
        <v>301</v>
      </c>
      <c r="X35" s="461"/>
      <c r="Y35" s="462" t="s">
        <v>307</v>
      </c>
      <c r="Z35" s="462"/>
      <c r="AA35" s="462"/>
      <c r="AB35" s="462"/>
      <c r="AC35" s="462"/>
      <c r="AD35" s="462"/>
      <c r="AE35" s="462"/>
      <c r="AF35" s="462"/>
      <c r="AG35" s="462"/>
      <c r="AH35" s="463"/>
    </row>
    <row r="36" spans="2:34">
      <c r="B36" s="105" t="s">
        <v>250</v>
      </c>
      <c r="C36" s="464" t="s">
        <v>29</v>
      </c>
      <c r="D36" s="464"/>
      <c r="E36" s="464"/>
      <c r="F36" s="464"/>
      <c r="G36" s="464"/>
      <c r="H36" s="464"/>
      <c r="I36" s="464"/>
      <c r="J36" s="464"/>
      <c r="K36" s="464"/>
      <c r="L36" s="464"/>
      <c r="M36" s="464"/>
      <c r="N36" s="464"/>
      <c r="O36" s="464"/>
      <c r="P36" s="464"/>
      <c r="Q36" s="464"/>
      <c r="R36" s="464"/>
      <c r="S36" s="464"/>
      <c r="T36" s="464"/>
      <c r="U36" s="464"/>
      <c r="V36" s="464"/>
      <c r="W36" s="464"/>
      <c r="X36" s="464"/>
      <c r="Y36" s="464"/>
      <c r="Z36" s="464"/>
      <c r="AA36" s="464"/>
      <c r="AB36" s="464"/>
      <c r="AC36" s="464"/>
      <c r="AD36" s="464"/>
      <c r="AE36" s="464"/>
      <c r="AF36" s="464"/>
      <c r="AG36" s="464"/>
      <c r="AH36" s="465"/>
    </row>
    <row r="37" spans="2:34" ht="17.25" thickBot="1">
      <c r="B37" s="107" t="s">
        <v>554</v>
      </c>
      <c r="C37" s="466" t="s">
        <v>387</v>
      </c>
      <c r="D37" s="466"/>
      <c r="E37" s="466"/>
      <c r="F37" s="466"/>
      <c r="G37" s="466"/>
      <c r="H37" s="466"/>
      <c r="I37" s="466"/>
      <c r="J37" s="466"/>
      <c r="K37" s="466"/>
      <c r="L37" s="466"/>
      <c r="M37" s="466"/>
      <c r="N37" s="466"/>
      <c r="O37" s="466"/>
      <c r="P37" s="466"/>
      <c r="Q37" s="466"/>
      <c r="R37" s="466"/>
      <c r="S37" s="466"/>
      <c r="T37" s="466"/>
      <c r="U37" s="466"/>
      <c r="V37" s="466"/>
      <c r="W37" s="466"/>
      <c r="X37" s="466"/>
      <c r="Y37" s="466"/>
      <c r="Z37" s="466"/>
      <c r="AA37" s="466"/>
      <c r="AB37" s="466"/>
      <c r="AC37" s="466"/>
      <c r="AD37" s="466"/>
      <c r="AE37" s="466"/>
      <c r="AF37" s="466"/>
      <c r="AG37" s="466"/>
      <c r="AH37" s="467"/>
    </row>
    <row r="38" spans="2:34" ht="17.25" thickTop="1">
      <c r="B38" s="108" t="s">
        <v>310</v>
      </c>
      <c r="C38" s="109">
        <v>31</v>
      </c>
      <c r="D38" s="109">
        <v>30</v>
      </c>
      <c r="E38" s="109">
        <v>29</v>
      </c>
      <c r="F38" s="109">
        <v>28</v>
      </c>
      <c r="G38" s="109">
        <v>27</v>
      </c>
      <c r="H38" s="109">
        <v>26</v>
      </c>
      <c r="I38" s="109">
        <v>25</v>
      </c>
      <c r="J38" s="109">
        <v>24</v>
      </c>
      <c r="K38" s="109">
        <v>23</v>
      </c>
      <c r="L38" s="109">
        <v>22</v>
      </c>
      <c r="M38" s="109">
        <v>21</v>
      </c>
      <c r="N38" s="109">
        <v>20</v>
      </c>
      <c r="O38" s="109">
        <v>19</v>
      </c>
      <c r="P38" s="109">
        <v>18</v>
      </c>
      <c r="Q38" s="109">
        <v>17</v>
      </c>
      <c r="R38" s="109">
        <v>16</v>
      </c>
      <c r="S38" s="109">
        <v>15</v>
      </c>
      <c r="T38" s="109">
        <v>14</v>
      </c>
      <c r="U38" s="109">
        <v>13</v>
      </c>
      <c r="V38" s="109">
        <v>12</v>
      </c>
      <c r="W38" s="109">
        <v>11</v>
      </c>
      <c r="X38" s="109">
        <v>10</v>
      </c>
      <c r="Y38" s="109">
        <v>9</v>
      </c>
      <c r="Z38" s="109">
        <v>8</v>
      </c>
      <c r="AA38" s="109">
        <v>7</v>
      </c>
      <c r="AB38" s="109">
        <v>6</v>
      </c>
      <c r="AC38" s="109">
        <v>5</v>
      </c>
      <c r="AD38" s="109">
        <v>4</v>
      </c>
      <c r="AE38" s="109">
        <v>3</v>
      </c>
      <c r="AF38" s="109">
        <v>2</v>
      </c>
      <c r="AG38" s="109">
        <v>1</v>
      </c>
      <c r="AH38" s="110">
        <v>0</v>
      </c>
    </row>
    <row r="39" spans="2:34">
      <c r="B39" s="111" t="s">
        <v>552</v>
      </c>
      <c r="C39" s="468" t="s">
        <v>386</v>
      </c>
      <c r="D39" s="469"/>
      <c r="E39" s="469"/>
      <c r="F39" s="469"/>
      <c r="G39" s="469"/>
      <c r="H39" s="469"/>
      <c r="I39" s="469"/>
      <c r="J39" s="469"/>
      <c r="K39" s="469"/>
      <c r="L39" s="469"/>
      <c r="M39" s="469"/>
      <c r="N39" s="469"/>
      <c r="O39" s="469"/>
      <c r="P39" s="469"/>
      <c r="Q39" s="469"/>
      <c r="R39" s="469"/>
      <c r="S39" s="469"/>
      <c r="T39" s="469"/>
      <c r="U39" s="469"/>
      <c r="V39" s="469"/>
      <c r="W39" s="469"/>
      <c r="X39" s="469"/>
      <c r="Y39" s="469"/>
      <c r="Z39" s="469"/>
      <c r="AA39" s="469"/>
      <c r="AB39" s="469"/>
      <c r="AC39" s="469"/>
      <c r="AD39" s="469"/>
      <c r="AE39" s="469"/>
      <c r="AF39" s="469"/>
      <c r="AG39" s="469"/>
      <c r="AH39" s="470"/>
    </row>
    <row r="40" spans="2:34">
      <c r="B40" s="112" t="s">
        <v>224</v>
      </c>
      <c r="C40" s="468" t="s">
        <v>386</v>
      </c>
      <c r="D40" s="469"/>
      <c r="E40" s="469"/>
      <c r="F40" s="469"/>
      <c r="G40" s="469"/>
      <c r="H40" s="469"/>
      <c r="I40" s="469"/>
      <c r="J40" s="469"/>
      <c r="K40" s="469"/>
      <c r="L40" s="469"/>
      <c r="M40" s="469"/>
      <c r="N40" s="469"/>
      <c r="O40" s="469"/>
      <c r="P40" s="469"/>
      <c r="Q40" s="469"/>
      <c r="R40" s="469"/>
      <c r="S40" s="469"/>
      <c r="T40" s="469"/>
      <c r="U40" s="469"/>
      <c r="V40" s="469"/>
      <c r="W40" s="469"/>
      <c r="X40" s="469"/>
      <c r="Y40" s="469"/>
      <c r="Z40" s="469"/>
      <c r="AA40" s="469"/>
      <c r="AB40" s="469"/>
      <c r="AC40" s="469"/>
      <c r="AD40" s="469"/>
      <c r="AE40" s="469"/>
      <c r="AF40" s="469"/>
      <c r="AG40" s="469"/>
      <c r="AH40" s="470"/>
    </row>
    <row r="41" spans="2:34" ht="17.25" thickBot="1">
      <c r="B41" s="113" t="s">
        <v>553</v>
      </c>
      <c r="C41" s="353" t="s">
        <v>386</v>
      </c>
      <c r="D41" s="354"/>
      <c r="E41" s="354"/>
      <c r="F41" s="354"/>
      <c r="G41" s="354"/>
      <c r="H41" s="354"/>
      <c r="I41" s="354"/>
      <c r="J41" s="354"/>
      <c r="K41" s="354"/>
      <c r="L41" s="354"/>
      <c r="M41" s="354"/>
      <c r="N41" s="354"/>
      <c r="O41" s="354"/>
      <c r="P41" s="354"/>
      <c r="Q41" s="354"/>
      <c r="R41" s="354"/>
      <c r="S41" s="354"/>
      <c r="T41" s="354"/>
      <c r="U41" s="354"/>
      <c r="V41" s="354"/>
      <c r="W41" s="354"/>
      <c r="X41" s="354"/>
      <c r="Y41" s="354"/>
      <c r="Z41" s="354"/>
      <c r="AA41" s="354"/>
      <c r="AB41" s="354"/>
      <c r="AC41" s="354"/>
      <c r="AD41" s="354"/>
      <c r="AE41" s="354"/>
      <c r="AF41" s="354"/>
      <c r="AG41" s="354"/>
      <c r="AH41" s="355"/>
    </row>
    <row r="42" spans="2:34" ht="17.25" thickBot="1">
      <c r="C42" s="452"/>
      <c r="D42" s="452"/>
      <c r="E42" s="452"/>
      <c r="F42" s="452"/>
      <c r="G42" s="452"/>
      <c r="H42" s="452"/>
      <c r="I42" s="452"/>
      <c r="J42" s="452"/>
      <c r="K42" s="452"/>
      <c r="L42" s="452"/>
      <c r="M42" s="452"/>
      <c r="N42" s="452"/>
      <c r="O42" s="452"/>
      <c r="P42" s="452"/>
      <c r="Q42" s="452"/>
      <c r="R42" s="452"/>
      <c r="S42" s="452"/>
      <c r="T42" s="452"/>
      <c r="U42" s="452"/>
      <c r="V42" s="452"/>
      <c r="W42" s="452"/>
      <c r="X42" s="452"/>
      <c r="Y42" s="452"/>
      <c r="Z42" s="452"/>
      <c r="AA42" s="452"/>
      <c r="AB42" s="452"/>
      <c r="AC42" s="452"/>
      <c r="AD42" s="452"/>
      <c r="AE42" s="452"/>
      <c r="AF42" s="452"/>
      <c r="AG42" s="452"/>
      <c r="AH42" s="452"/>
    </row>
    <row r="43" spans="2:34" ht="17.25" thickBot="1">
      <c r="B43" s="476" t="s">
        <v>306</v>
      </c>
      <c r="C43" s="477"/>
      <c r="D43" s="477"/>
      <c r="E43" s="477"/>
      <c r="F43" s="477"/>
      <c r="G43" s="477"/>
      <c r="H43" s="477"/>
      <c r="I43" s="477"/>
      <c r="J43" s="477"/>
      <c r="K43" s="477"/>
      <c r="L43" s="477"/>
      <c r="M43" s="477"/>
      <c r="N43" s="477"/>
      <c r="O43" s="477"/>
      <c r="P43" s="477"/>
      <c r="Q43" s="477"/>
      <c r="R43" s="477"/>
      <c r="S43" s="477"/>
      <c r="T43" s="477"/>
      <c r="U43" s="477"/>
      <c r="V43" s="477"/>
      <c r="W43" s="477"/>
      <c r="X43" s="477"/>
      <c r="Y43" s="477"/>
      <c r="Z43" s="477"/>
      <c r="AA43" s="477"/>
      <c r="AB43" s="477"/>
      <c r="AC43" s="477"/>
      <c r="AD43" s="477"/>
      <c r="AE43" s="477"/>
      <c r="AF43" s="477"/>
      <c r="AG43" s="477"/>
      <c r="AH43" s="478"/>
    </row>
    <row r="44" spans="2:34" ht="17.25" thickBot="1">
      <c r="B44" s="457" t="s">
        <v>813</v>
      </c>
      <c r="C44" s="458"/>
      <c r="D44" s="458"/>
      <c r="E44" s="458"/>
      <c r="F44" s="458"/>
      <c r="G44" s="458"/>
      <c r="H44" s="458"/>
      <c r="I44" s="458"/>
      <c r="J44" s="458"/>
      <c r="K44" s="458"/>
      <c r="L44" s="458"/>
      <c r="M44" s="458"/>
      <c r="N44" s="458"/>
      <c r="O44" s="458"/>
      <c r="P44" s="458"/>
      <c r="Q44" s="458"/>
      <c r="R44" s="458"/>
      <c r="S44" s="458"/>
      <c r="T44" s="458"/>
      <c r="U44" s="458"/>
      <c r="V44" s="458"/>
      <c r="W44" s="458"/>
      <c r="X44" s="458"/>
      <c r="Y44" s="458"/>
      <c r="Z44" s="458"/>
      <c r="AA44" s="458"/>
      <c r="AB44" s="458"/>
      <c r="AC44" s="458"/>
      <c r="AD44" s="458"/>
      <c r="AE44" s="458"/>
      <c r="AF44" s="458"/>
      <c r="AG44" s="458"/>
      <c r="AH44" s="459"/>
    </row>
    <row r="45" spans="2:34">
      <c r="B45" s="102" t="s">
        <v>309</v>
      </c>
      <c r="C45" s="103">
        <v>31</v>
      </c>
      <c r="D45" s="103">
        <v>30</v>
      </c>
      <c r="E45" s="103">
        <v>29</v>
      </c>
      <c r="F45" s="103">
        <v>28</v>
      </c>
      <c r="G45" s="103">
        <v>27</v>
      </c>
      <c r="H45" s="103">
        <v>26</v>
      </c>
      <c r="I45" s="103">
        <v>25</v>
      </c>
      <c r="J45" s="103">
        <v>24</v>
      </c>
      <c r="K45" s="103">
        <v>23</v>
      </c>
      <c r="L45" s="103">
        <v>22</v>
      </c>
      <c r="M45" s="103">
        <v>21</v>
      </c>
      <c r="N45" s="103">
        <v>20</v>
      </c>
      <c r="O45" s="103">
        <v>19</v>
      </c>
      <c r="P45" s="103">
        <v>18</v>
      </c>
      <c r="Q45" s="103">
        <v>17</v>
      </c>
      <c r="R45" s="103">
        <v>16</v>
      </c>
      <c r="S45" s="103">
        <v>15</v>
      </c>
      <c r="T45" s="103">
        <v>14</v>
      </c>
      <c r="U45" s="103">
        <v>13</v>
      </c>
      <c r="V45" s="103">
        <v>12</v>
      </c>
      <c r="W45" s="103">
        <v>11</v>
      </c>
      <c r="X45" s="103">
        <v>10</v>
      </c>
      <c r="Y45" s="103">
        <v>9</v>
      </c>
      <c r="Z45" s="103">
        <v>8</v>
      </c>
      <c r="AA45" s="103">
        <v>7</v>
      </c>
      <c r="AB45" s="103">
        <v>6</v>
      </c>
      <c r="AC45" s="103">
        <v>5</v>
      </c>
      <c r="AD45" s="103">
        <v>4</v>
      </c>
      <c r="AE45" s="103">
        <v>3</v>
      </c>
      <c r="AF45" s="103">
        <v>2</v>
      </c>
      <c r="AG45" s="103">
        <v>1</v>
      </c>
      <c r="AH45" s="104">
        <v>0</v>
      </c>
    </row>
    <row r="46" spans="2:34">
      <c r="B46" s="105" t="s">
        <v>249</v>
      </c>
      <c r="C46" s="468" t="s">
        <v>29</v>
      </c>
      <c r="D46" s="469"/>
      <c r="E46" s="469"/>
      <c r="F46" s="469"/>
      <c r="G46" s="469"/>
      <c r="H46" s="469"/>
      <c r="I46" s="469"/>
      <c r="J46" s="471"/>
      <c r="K46" s="472" t="s">
        <v>105</v>
      </c>
      <c r="L46" s="472"/>
      <c r="M46" s="472"/>
      <c r="N46" s="468" t="s">
        <v>29</v>
      </c>
      <c r="O46" s="469"/>
      <c r="P46" s="469"/>
      <c r="Q46" s="469"/>
      <c r="R46" s="469"/>
      <c r="S46" s="469"/>
      <c r="T46" s="469"/>
      <c r="U46" s="471"/>
      <c r="V46" s="106" t="s">
        <v>377</v>
      </c>
      <c r="W46" s="460" t="s">
        <v>301</v>
      </c>
      <c r="X46" s="461"/>
      <c r="Y46" s="462" t="s">
        <v>791</v>
      </c>
      <c r="Z46" s="464"/>
      <c r="AA46" s="464"/>
      <c r="AB46" s="464"/>
      <c r="AC46" s="464"/>
      <c r="AD46" s="464"/>
      <c r="AE46" s="464"/>
      <c r="AF46" s="464"/>
      <c r="AG46" s="464"/>
      <c r="AH46" s="465"/>
    </row>
    <row r="47" spans="2:34">
      <c r="B47" s="105" t="s">
        <v>250</v>
      </c>
      <c r="C47" s="464" t="s">
        <v>29</v>
      </c>
      <c r="D47" s="464"/>
      <c r="E47" s="464"/>
      <c r="F47" s="464"/>
      <c r="G47" s="464"/>
      <c r="H47" s="464"/>
      <c r="I47" s="464"/>
      <c r="J47" s="464"/>
      <c r="K47" s="464"/>
      <c r="L47" s="464"/>
      <c r="M47" s="464"/>
      <c r="N47" s="464"/>
      <c r="O47" s="464"/>
      <c r="P47" s="464"/>
      <c r="Q47" s="464"/>
      <c r="R47" s="464"/>
      <c r="S47" s="464"/>
      <c r="T47" s="464"/>
      <c r="U47" s="464"/>
      <c r="V47" s="464"/>
      <c r="W47" s="464"/>
      <c r="X47" s="464"/>
      <c r="Y47" s="464"/>
      <c r="Z47" s="464"/>
      <c r="AA47" s="464"/>
      <c r="AB47" s="464"/>
      <c r="AC47" s="464"/>
      <c r="AD47" s="464"/>
      <c r="AE47" s="464"/>
      <c r="AF47" s="464"/>
      <c r="AG47" s="464"/>
      <c r="AH47" s="465"/>
    </row>
    <row r="48" spans="2:34" ht="17.25" thickBot="1">
      <c r="B48" s="117" t="s">
        <v>554</v>
      </c>
      <c r="C48" s="353" t="s">
        <v>386</v>
      </c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54"/>
      <c r="Z48" s="354"/>
      <c r="AA48" s="354"/>
      <c r="AB48" s="354"/>
      <c r="AC48" s="354"/>
      <c r="AD48" s="354"/>
      <c r="AE48" s="354"/>
      <c r="AF48" s="354"/>
      <c r="AG48" s="354"/>
      <c r="AH48" s="355"/>
    </row>
    <row r="49" spans="2:34">
      <c r="B49" s="102" t="s">
        <v>310</v>
      </c>
      <c r="C49" s="109">
        <v>31</v>
      </c>
      <c r="D49" s="109">
        <v>30</v>
      </c>
      <c r="E49" s="109">
        <v>29</v>
      </c>
      <c r="F49" s="109">
        <v>28</v>
      </c>
      <c r="G49" s="109">
        <v>27</v>
      </c>
      <c r="H49" s="109">
        <v>26</v>
      </c>
      <c r="I49" s="109">
        <v>25</v>
      </c>
      <c r="J49" s="109">
        <v>24</v>
      </c>
      <c r="K49" s="109">
        <v>23</v>
      </c>
      <c r="L49" s="109">
        <v>22</v>
      </c>
      <c r="M49" s="109">
        <v>21</v>
      </c>
      <c r="N49" s="109">
        <v>20</v>
      </c>
      <c r="O49" s="109">
        <v>19</v>
      </c>
      <c r="P49" s="109">
        <v>18</v>
      </c>
      <c r="Q49" s="109">
        <v>17</v>
      </c>
      <c r="R49" s="109">
        <v>16</v>
      </c>
      <c r="S49" s="109">
        <v>15</v>
      </c>
      <c r="T49" s="109">
        <v>14</v>
      </c>
      <c r="U49" s="109">
        <v>13</v>
      </c>
      <c r="V49" s="109">
        <v>12</v>
      </c>
      <c r="W49" s="109">
        <v>11</v>
      </c>
      <c r="X49" s="109">
        <v>10</v>
      </c>
      <c r="Y49" s="109">
        <v>9</v>
      </c>
      <c r="Z49" s="109">
        <v>8</v>
      </c>
      <c r="AA49" s="109">
        <v>7</v>
      </c>
      <c r="AB49" s="109">
        <v>6</v>
      </c>
      <c r="AC49" s="109">
        <v>5</v>
      </c>
      <c r="AD49" s="109">
        <v>4</v>
      </c>
      <c r="AE49" s="109">
        <v>3</v>
      </c>
      <c r="AF49" s="109">
        <v>2</v>
      </c>
      <c r="AG49" s="109">
        <v>1</v>
      </c>
      <c r="AH49" s="110">
        <v>0</v>
      </c>
    </row>
    <row r="50" spans="2:34">
      <c r="B50" s="111" t="s">
        <v>552</v>
      </c>
      <c r="C50" s="340" t="str">
        <f>C46</f>
        <v>Reserved</v>
      </c>
      <c r="D50" s="341"/>
      <c r="E50" s="341"/>
      <c r="F50" s="341"/>
      <c r="G50" s="341"/>
      <c r="H50" s="341"/>
      <c r="I50" s="341"/>
      <c r="J50" s="342"/>
      <c r="K50" s="352" t="str">
        <f>K46</f>
        <v>CmdSeqNum</v>
      </c>
      <c r="L50" s="352"/>
      <c r="M50" s="352"/>
      <c r="N50" s="335" t="str">
        <f>N46</f>
        <v>Reserved</v>
      </c>
      <c r="O50" s="336"/>
      <c r="P50" s="131">
        <f>P46</f>
        <v>0</v>
      </c>
      <c r="Q50" s="337">
        <f>Q46</f>
        <v>0</v>
      </c>
      <c r="R50" s="338"/>
      <c r="S50" s="338"/>
      <c r="T50" s="338"/>
      <c r="U50" s="339"/>
      <c r="V50" s="130" t="str">
        <f>V46</f>
        <v>1'b1</v>
      </c>
      <c r="W50" s="343" t="str">
        <f>W46</f>
        <v>2'b00</v>
      </c>
      <c r="X50" s="344"/>
      <c r="Y50" s="335" t="str">
        <f>Y46</f>
        <v>'h120</v>
      </c>
      <c r="Z50" s="336"/>
      <c r="AA50" s="336"/>
      <c r="AB50" s="336"/>
      <c r="AC50" s="336"/>
      <c r="AD50" s="336"/>
      <c r="AE50" s="336"/>
      <c r="AF50" s="336"/>
      <c r="AG50" s="336"/>
      <c r="AH50" s="350"/>
    </row>
    <row r="51" spans="2:34">
      <c r="B51" s="112" t="s">
        <v>224</v>
      </c>
      <c r="C51" s="468" t="s">
        <v>29</v>
      </c>
      <c r="D51" s="469"/>
      <c r="E51" s="469"/>
      <c r="F51" s="469"/>
      <c r="G51" s="469"/>
      <c r="H51" s="469"/>
      <c r="I51" s="469"/>
      <c r="J51" s="469"/>
      <c r="K51" s="469"/>
      <c r="L51" s="469"/>
      <c r="M51" s="469"/>
      <c r="N51" s="469"/>
      <c r="O51" s="469"/>
      <c r="P51" s="469"/>
      <c r="Q51" s="469"/>
      <c r="R51" s="469"/>
      <c r="S51" s="469"/>
      <c r="T51" s="469"/>
      <c r="U51" s="469"/>
      <c r="V51" s="469"/>
      <c r="W51" s="469"/>
      <c r="X51" s="469"/>
      <c r="Y51" s="469"/>
      <c r="Z51" s="469"/>
      <c r="AA51" s="469"/>
      <c r="AB51" s="469"/>
      <c r="AC51" s="469"/>
      <c r="AD51" s="469"/>
      <c r="AE51" s="469"/>
      <c r="AF51" s="469"/>
      <c r="AG51" s="469"/>
      <c r="AH51" s="470"/>
    </row>
    <row r="52" spans="2:34" ht="17.25" thickBot="1">
      <c r="B52" s="113" t="s">
        <v>553</v>
      </c>
      <c r="C52" s="353" t="s">
        <v>386</v>
      </c>
      <c r="D52" s="354"/>
      <c r="E52" s="354"/>
      <c r="F52" s="354"/>
      <c r="G52" s="354"/>
      <c r="H52" s="354"/>
      <c r="I52" s="354"/>
      <c r="J52" s="354"/>
      <c r="K52" s="354"/>
      <c r="L52" s="354"/>
      <c r="M52" s="354"/>
      <c r="N52" s="354"/>
      <c r="O52" s="354"/>
      <c r="P52" s="354"/>
      <c r="Q52" s="354"/>
      <c r="R52" s="354"/>
      <c r="S52" s="354"/>
      <c r="T52" s="354"/>
      <c r="U52" s="354"/>
      <c r="V52" s="354"/>
      <c r="W52" s="354"/>
      <c r="X52" s="354"/>
      <c r="Y52" s="354"/>
      <c r="Z52" s="354"/>
      <c r="AA52" s="354"/>
      <c r="AB52" s="354"/>
      <c r="AC52" s="354"/>
      <c r="AD52" s="354"/>
      <c r="AE52" s="354"/>
      <c r="AF52" s="354"/>
      <c r="AG52" s="354"/>
      <c r="AH52" s="355"/>
    </row>
    <row r="178" spans="2:34" ht="17.25" thickBot="1"/>
    <row r="179" spans="2:34" ht="17.25" thickBot="1">
      <c r="B179" s="479" t="s">
        <v>445</v>
      </c>
      <c r="C179" s="480"/>
      <c r="D179" s="480"/>
      <c r="E179" s="480"/>
      <c r="F179" s="480"/>
      <c r="G179" s="480"/>
      <c r="H179" s="480"/>
      <c r="I179" s="480"/>
      <c r="J179" s="480"/>
      <c r="K179" s="480"/>
      <c r="L179" s="480"/>
      <c r="M179" s="480"/>
      <c r="N179" s="480"/>
      <c r="O179" s="480"/>
      <c r="P179" s="480"/>
      <c r="Q179" s="480"/>
      <c r="R179" s="480"/>
      <c r="S179" s="480"/>
      <c r="T179" s="480"/>
      <c r="U179" s="480"/>
      <c r="V179" s="480"/>
      <c r="W179" s="480"/>
      <c r="X179" s="480"/>
      <c r="Y179" s="480"/>
      <c r="Z179" s="480"/>
      <c r="AA179" s="480"/>
      <c r="AB179" s="480"/>
      <c r="AC179" s="480"/>
      <c r="AD179" s="480"/>
      <c r="AE179" s="480"/>
      <c r="AF179" s="480"/>
      <c r="AG179" s="480"/>
      <c r="AH179" s="481"/>
    </row>
    <row r="180" spans="2:34" ht="17.25" thickBot="1"/>
    <row r="181" spans="2:34">
      <c r="B181" s="143" t="s">
        <v>446</v>
      </c>
      <c r="C181" s="144"/>
      <c r="D181" s="144"/>
      <c r="E181" s="144"/>
      <c r="F181" s="144"/>
      <c r="G181" s="144"/>
      <c r="H181" s="144"/>
      <c r="I181" s="144"/>
      <c r="J181" s="144"/>
      <c r="K181" s="144"/>
      <c r="L181" s="144"/>
      <c r="M181" s="144"/>
      <c r="N181" s="144"/>
      <c r="O181" s="144"/>
      <c r="P181" s="144"/>
      <c r="Q181" s="144"/>
      <c r="R181" s="144"/>
      <c r="S181" s="144"/>
      <c r="T181" s="144"/>
      <c r="U181" s="144"/>
      <c r="V181" s="144"/>
      <c r="W181" s="144"/>
      <c r="X181" s="144"/>
      <c r="Y181" s="144"/>
      <c r="Z181" s="144"/>
      <c r="AA181" s="144"/>
      <c r="AB181" s="144"/>
      <c r="AC181" s="144"/>
      <c r="AD181" s="144"/>
      <c r="AE181" s="144"/>
      <c r="AF181" s="144"/>
      <c r="AG181" s="144"/>
      <c r="AH181" s="145"/>
    </row>
    <row r="182" spans="2:34">
      <c r="B182" s="146" t="s">
        <v>447</v>
      </c>
      <c r="AH182" s="147"/>
    </row>
    <row r="183" spans="2:34">
      <c r="B183" s="146" t="s">
        <v>448</v>
      </c>
      <c r="AH183" s="147"/>
    </row>
    <row r="184" spans="2:34" ht="17.25" thickBot="1">
      <c r="B184" s="148" t="s">
        <v>449</v>
      </c>
      <c r="C184" s="149"/>
      <c r="D184" s="149"/>
      <c r="E184" s="149"/>
      <c r="F184" s="149"/>
      <c r="G184" s="149"/>
      <c r="H184" s="149"/>
      <c r="I184" s="149"/>
      <c r="J184" s="14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  <c r="AA184" s="149"/>
      <c r="AB184" s="149"/>
      <c r="AC184" s="149"/>
      <c r="AD184" s="149"/>
      <c r="AE184" s="149"/>
      <c r="AF184" s="149"/>
      <c r="AG184" s="149"/>
      <c r="AH184" s="150"/>
    </row>
  </sheetData>
  <mergeCells count="77">
    <mergeCell ref="B179:AH179"/>
    <mergeCell ref="Y50:AH50"/>
    <mergeCell ref="C51:AH51"/>
    <mergeCell ref="C52:AH52"/>
    <mergeCell ref="W50:X50"/>
    <mergeCell ref="K50:M50"/>
    <mergeCell ref="N50:O50"/>
    <mergeCell ref="Q50:U50"/>
    <mergeCell ref="C50:J50"/>
    <mergeCell ref="C47:AH47"/>
    <mergeCell ref="W46:X46"/>
    <mergeCell ref="W26:X26"/>
    <mergeCell ref="Y26:AH26"/>
    <mergeCell ref="C28:AH28"/>
    <mergeCell ref="C27:AH27"/>
    <mergeCell ref="W30:X30"/>
    <mergeCell ref="Y30:AH30"/>
    <mergeCell ref="K30:M30"/>
    <mergeCell ref="B44:AH44"/>
    <mergeCell ref="N26:U26"/>
    <mergeCell ref="C30:J30"/>
    <mergeCell ref="C46:J46"/>
    <mergeCell ref="K46:M46"/>
    <mergeCell ref="N46:U46"/>
    <mergeCell ref="N21:O21"/>
    <mergeCell ref="C31:AH31"/>
    <mergeCell ref="B24:AH24"/>
    <mergeCell ref="B14:AH14"/>
    <mergeCell ref="B43:AH43"/>
    <mergeCell ref="Y21:AH21"/>
    <mergeCell ref="W17:X17"/>
    <mergeCell ref="W21:X21"/>
    <mergeCell ref="C22:AH22"/>
    <mergeCell ref="B15:AH15"/>
    <mergeCell ref="N30:O30"/>
    <mergeCell ref="Q30:U30"/>
    <mergeCell ref="C23:AH23"/>
    <mergeCell ref="C40:AH40"/>
    <mergeCell ref="C32:AH32"/>
    <mergeCell ref="C41:AH41"/>
    <mergeCell ref="C48:AH48"/>
    <mergeCell ref="Y46:AH46"/>
    <mergeCell ref="Y17:AH17"/>
    <mergeCell ref="C35:J35"/>
    <mergeCell ref="K35:M35"/>
    <mergeCell ref="N35:U35"/>
    <mergeCell ref="C17:J17"/>
    <mergeCell ref="K17:M17"/>
    <mergeCell ref="N17:U17"/>
    <mergeCell ref="C21:J21"/>
    <mergeCell ref="K21:M21"/>
    <mergeCell ref="C26:J26"/>
    <mergeCell ref="K26:M26"/>
    <mergeCell ref="C18:AH18"/>
    <mergeCell ref="C19:AH19"/>
    <mergeCell ref="Q21:U21"/>
    <mergeCell ref="AJ3:AL3"/>
    <mergeCell ref="C42:AH42"/>
    <mergeCell ref="C6:AH6"/>
    <mergeCell ref="C7:AH7"/>
    <mergeCell ref="C8:AH8"/>
    <mergeCell ref="C9:AH9"/>
    <mergeCell ref="C10:AH10"/>
    <mergeCell ref="C11:AH11"/>
    <mergeCell ref="C12:AH12"/>
    <mergeCell ref="C13:AH13"/>
    <mergeCell ref="B33:AH33"/>
    <mergeCell ref="W35:X35"/>
    <mergeCell ref="Y35:AH35"/>
    <mergeCell ref="C36:AH36"/>
    <mergeCell ref="C37:AH37"/>
    <mergeCell ref="C39:AH39"/>
    <mergeCell ref="C1:AH1"/>
    <mergeCell ref="C2:AH2"/>
    <mergeCell ref="C3:AH3"/>
    <mergeCell ref="C4:AH4"/>
    <mergeCell ref="C5:AH5"/>
  </mergeCells>
  <hyperlinks>
    <hyperlink ref="AK5" location="HCMDIN!B16" display="HCMDIN!B16" xr:uid="{00000000-0004-0000-0600-000000000000}"/>
    <hyperlink ref="AK6" location="HCMDIN!B26" display="HCMDIN!B26" xr:uid="{00000000-0004-0000-0600-000001000000}"/>
    <hyperlink ref="AK7" location="HCMDIN!B36" display="HCMDIN!B36" xr:uid="{00000000-0004-0000-0600-000002000000}"/>
    <hyperlink ref="AK8" location="HCMDIN!B49" display="HCMDIN!B49" xr:uid="{00000000-0004-0000-0600-000003000000}"/>
  </hyperlink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27134-CCFA-45D5-B113-31D0A2BAE165}">
  <dimension ref="A1:AJ205"/>
  <sheetViews>
    <sheetView tabSelected="1" zoomScaleNormal="100" workbookViewId="0">
      <selection activeCell="E80" sqref="E80:AJ80"/>
    </sheetView>
  </sheetViews>
  <sheetFormatPr defaultRowHeight="14.25"/>
  <cols>
    <col min="1" max="1" width="9" style="1"/>
    <col min="2" max="2" width="29.875" customWidth="1"/>
    <col min="3" max="3" width="8.25" bestFit="1" customWidth="1"/>
    <col min="4" max="4" width="5.5" bestFit="1" customWidth="1"/>
    <col min="5" max="36" width="3" customWidth="1"/>
  </cols>
  <sheetData>
    <row r="1" spans="1:36" ht="15" thickBot="1"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</row>
    <row r="2" spans="1:36" ht="15" thickBot="1">
      <c r="B2" s="497" t="s">
        <v>587</v>
      </c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498"/>
      <c r="Q2" s="498"/>
      <c r="R2" s="498"/>
      <c r="S2" s="498"/>
      <c r="T2" s="498"/>
      <c r="U2" s="498"/>
      <c r="V2" s="498"/>
      <c r="W2" s="498"/>
      <c r="X2" s="498"/>
      <c r="Y2" s="498"/>
      <c r="Z2" s="498"/>
      <c r="AA2" s="498"/>
      <c r="AB2" s="498"/>
      <c r="AC2" s="498"/>
      <c r="AD2" s="498"/>
      <c r="AE2" s="498"/>
      <c r="AF2" s="498"/>
      <c r="AG2" s="498"/>
      <c r="AH2" s="498"/>
      <c r="AI2" s="498"/>
      <c r="AJ2" s="499"/>
    </row>
    <row r="3" spans="1:36" ht="15" thickBot="1">
      <c r="B3" s="211"/>
      <c r="C3" s="212"/>
      <c r="D3" s="212"/>
      <c r="E3" s="212">
        <v>31</v>
      </c>
      <c r="F3" s="212">
        <v>30</v>
      </c>
      <c r="G3" s="212">
        <v>29</v>
      </c>
      <c r="H3" s="212">
        <v>28</v>
      </c>
      <c r="I3" s="212">
        <v>27</v>
      </c>
      <c r="J3" s="212">
        <v>26</v>
      </c>
      <c r="K3" s="212">
        <v>25</v>
      </c>
      <c r="L3" s="212">
        <v>24</v>
      </c>
      <c r="M3" s="212">
        <v>23</v>
      </c>
      <c r="N3" s="212">
        <v>22</v>
      </c>
      <c r="O3" s="212">
        <v>21</v>
      </c>
      <c r="P3" s="212">
        <v>20</v>
      </c>
      <c r="Q3" s="212">
        <v>19</v>
      </c>
      <c r="R3" s="212">
        <v>18</v>
      </c>
      <c r="S3" s="212">
        <v>17</v>
      </c>
      <c r="T3" s="212">
        <v>16</v>
      </c>
      <c r="U3" s="212">
        <v>15</v>
      </c>
      <c r="V3" s="212">
        <v>14</v>
      </c>
      <c r="W3" s="212">
        <v>13</v>
      </c>
      <c r="X3" s="212">
        <v>12</v>
      </c>
      <c r="Y3" s="212">
        <v>11</v>
      </c>
      <c r="Z3" s="212">
        <v>10</v>
      </c>
      <c r="AA3" s="212">
        <v>9</v>
      </c>
      <c r="AB3" s="212">
        <v>8</v>
      </c>
      <c r="AC3" s="212">
        <v>7</v>
      </c>
      <c r="AD3" s="212">
        <v>6</v>
      </c>
      <c r="AE3" s="212">
        <v>5</v>
      </c>
      <c r="AF3" s="212">
        <v>4</v>
      </c>
      <c r="AG3" s="212">
        <v>3</v>
      </c>
      <c r="AH3" s="212">
        <v>2</v>
      </c>
      <c r="AI3" s="212">
        <v>1</v>
      </c>
      <c r="AJ3" s="213">
        <v>0</v>
      </c>
    </row>
    <row r="4" spans="1:36" ht="15.75" thickTop="1" thickBot="1">
      <c r="B4" s="214" t="s">
        <v>0</v>
      </c>
      <c r="C4" s="215" t="s">
        <v>202</v>
      </c>
      <c r="D4" s="215" t="s">
        <v>1</v>
      </c>
      <c r="E4" s="518" t="s">
        <v>455</v>
      </c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8"/>
      <c r="X4" s="518"/>
      <c r="Y4" s="518"/>
      <c r="Z4" s="518"/>
      <c r="AA4" s="518"/>
      <c r="AB4" s="518"/>
      <c r="AC4" s="518"/>
      <c r="AD4" s="518"/>
      <c r="AE4" s="518"/>
      <c r="AF4" s="518"/>
      <c r="AG4" s="518"/>
      <c r="AH4" s="518"/>
      <c r="AI4" s="518"/>
      <c r="AJ4" s="519"/>
    </row>
    <row r="5" spans="1:36" ht="15.75" thickTop="1" thickBot="1">
      <c r="A5" s="1">
        <v>200</v>
      </c>
      <c r="B5" s="216" t="s">
        <v>451</v>
      </c>
      <c r="C5" s="212" t="str">
        <f>CONCATENATE("0x0",A5)</f>
        <v>0x0200</v>
      </c>
      <c r="D5" s="212" t="s">
        <v>3</v>
      </c>
      <c r="E5" s="520" t="s">
        <v>675</v>
      </c>
      <c r="F5" s="520"/>
      <c r="G5" s="520"/>
      <c r="H5" s="520"/>
      <c r="I5" s="520"/>
      <c r="J5" s="520"/>
      <c r="K5" s="520"/>
      <c r="L5" s="520"/>
      <c r="M5" s="520"/>
      <c r="N5" s="520"/>
      <c r="O5" s="520"/>
      <c r="P5" s="520"/>
      <c r="Q5" s="520"/>
      <c r="R5" s="520"/>
      <c r="S5" s="520"/>
      <c r="T5" s="520"/>
      <c r="U5" s="520"/>
      <c r="V5" s="520"/>
      <c r="W5" s="520"/>
      <c r="X5" s="520"/>
      <c r="Y5" s="520"/>
      <c r="Z5" s="520"/>
      <c r="AA5" s="520"/>
      <c r="AB5" s="520"/>
      <c r="AC5" s="520"/>
      <c r="AD5" s="520"/>
      <c r="AE5" s="520"/>
      <c r="AF5" s="520"/>
      <c r="AG5" s="520"/>
      <c r="AH5" s="520"/>
      <c r="AI5" s="520"/>
      <c r="AJ5" s="521"/>
    </row>
    <row r="6" spans="1:36" ht="15" thickTop="1">
      <c r="A6" s="1" t="str">
        <f>DEC2HEX(HEX2DEC(A5)+4)</f>
        <v>204</v>
      </c>
      <c r="B6" s="217" t="s">
        <v>621</v>
      </c>
      <c r="C6" s="218" t="str">
        <f>CONCATENATE("0x0",A6)</f>
        <v>0x0204</v>
      </c>
      <c r="D6" s="219" t="s">
        <v>3</v>
      </c>
      <c r="E6" s="522" t="s">
        <v>622</v>
      </c>
      <c r="F6" s="523"/>
      <c r="G6" s="523"/>
      <c r="H6" s="523"/>
      <c r="I6" s="523"/>
      <c r="J6" s="523"/>
      <c r="K6" s="523"/>
      <c r="L6" s="523"/>
      <c r="M6" s="523"/>
      <c r="N6" s="523"/>
      <c r="O6" s="523"/>
      <c r="P6" s="523"/>
      <c r="Q6" s="523"/>
      <c r="R6" s="523"/>
      <c r="S6" s="523"/>
      <c r="T6" s="523"/>
      <c r="U6" s="523"/>
      <c r="V6" s="523"/>
      <c r="W6" s="523"/>
      <c r="X6" s="523"/>
      <c r="Y6" s="523"/>
      <c r="Z6" s="523"/>
      <c r="AA6" s="523"/>
      <c r="AB6" s="523"/>
      <c r="AC6" s="523"/>
      <c r="AD6" s="523"/>
      <c r="AE6" s="523"/>
      <c r="AF6" s="523"/>
      <c r="AG6" s="523"/>
      <c r="AH6" s="523"/>
      <c r="AI6" s="523"/>
      <c r="AJ6" s="524"/>
    </row>
    <row r="7" spans="1:36">
      <c r="A7" s="1" t="str">
        <f t="shared" ref="A7:A82" si="0">DEC2HEX(HEX2DEC(A6)+4)</f>
        <v>208</v>
      </c>
      <c r="B7" s="217" t="s">
        <v>624</v>
      </c>
      <c r="C7" s="218" t="str">
        <f>CONCATENATE("0x0",A7)</f>
        <v>0x0208</v>
      </c>
      <c r="D7" s="219" t="s">
        <v>3</v>
      </c>
      <c r="E7" s="522" t="s">
        <v>623</v>
      </c>
      <c r="F7" s="523"/>
      <c r="G7" s="523"/>
      <c r="H7" s="523"/>
      <c r="I7" s="523"/>
      <c r="J7" s="523"/>
      <c r="K7" s="523"/>
      <c r="L7" s="523"/>
      <c r="M7" s="523"/>
      <c r="N7" s="523"/>
      <c r="O7" s="523"/>
      <c r="P7" s="523"/>
      <c r="Q7" s="523"/>
      <c r="R7" s="523"/>
      <c r="S7" s="523"/>
      <c r="T7" s="523"/>
      <c r="U7" s="523"/>
      <c r="V7" s="523"/>
      <c r="W7" s="523"/>
      <c r="X7" s="523"/>
      <c r="Y7" s="523"/>
      <c r="Z7" s="523"/>
      <c r="AA7" s="523"/>
      <c r="AB7" s="523"/>
      <c r="AC7" s="523"/>
      <c r="AD7" s="523"/>
      <c r="AE7" s="523"/>
      <c r="AF7" s="523"/>
      <c r="AG7" s="523"/>
      <c r="AH7" s="523"/>
      <c r="AI7" s="523"/>
      <c r="AJ7" s="524"/>
    </row>
    <row r="8" spans="1:36">
      <c r="A8" s="1" t="str">
        <f t="shared" si="0"/>
        <v>20C</v>
      </c>
      <c r="B8" s="220" t="s">
        <v>459</v>
      </c>
      <c r="C8" s="221" t="str">
        <f t="shared" ref="C8:C16" si="1">CONCATENATE("0x0",A7)</f>
        <v>0x0208</v>
      </c>
      <c r="D8" s="222" t="s">
        <v>3</v>
      </c>
      <c r="E8" s="491" t="s">
        <v>461</v>
      </c>
      <c r="F8" s="492"/>
      <c r="G8" s="492"/>
      <c r="H8" s="492"/>
      <c r="I8" s="492"/>
      <c r="J8" s="492"/>
      <c r="K8" s="492"/>
      <c r="L8" s="492"/>
      <c r="M8" s="492"/>
      <c r="N8" s="492"/>
      <c r="O8" s="492"/>
      <c r="P8" s="492"/>
      <c r="Q8" s="492"/>
      <c r="R8" s="492"/>
      <c r="S8" s="492"/>
      <c r="T8" s="492"/>
      <c r="U8" s="492"/>
      <c r="V8" s="492"/>
      <c r="W8" s="492"/>
      <c r="X8" s="492"/>
      <c r="Y8" s="492"/>
      <c r="Z8" s="492"/>
      <c r="AA8" s="492"/>
      <c r="AB8" s="492"/>
      <c r="AC8" s="492"/>
      <c r="AD8" s="492"/>
      <c r="AE8" s="492"/>
      <c r="AF8" s="492"/>
      <c r="AG8" s="492"/>
      <c r="AH8" s="492"/>
      <c r="AI8" s="492"/>
      <c r="AJ8" s="493"/>
    </row>
    <row r="9" spans="1:36">
      <c r="A9" s="1" t="str">
        <f t="shared" si="0"/>
        <v>210</v>
      </c>
      <c r="B9" s="220" t="s">
        <v>465</v>
      </c>
      <c r="C9" s="221" t="str">
        <f t="shared" si="1"/>
        <v>0x020C</v>
      </c>
      <c r="D9" s="222" t="s">
        <v>3</v>
      </c>
      <c r="E9" s="491" t="s">
        <v>464</v>
      </c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2"/>
      <c r="R9" s="492"/>
      <c r="S9" s="492"/>
      <c r="T9" s="492"/>
      <c r="U9" s="492"/>
      <c r="V9" s="492"/>
      <c r="W9" s="492"/>
      <c r="X9" s="492"/>
      <c r="Y9" s="492"/>
      <c r="Z9" s="492"/>
      <c r="AA9" s="492"/>
      <c r="AB9" s="492"/>
      <c r="AC9" s="492"/>
      <c r="AD9" s="492"/>
      <c r="AE9" s="492"/>
      <c r="AF9" s="492"/>
      <c r="AG9" s="492"/>
      <c r="AH9" s="492"/>
      <c r="AI9" s="492"/>
      <c r="AJ9" s="493"/>
    </row>
    <row r="10" spans="1:36">
      <c r="A10" s="1" t="str">
        <f t="shared" si="0"/>
        <v>214</v>
      </c>
      <c r="B10" s="220" t="s">
        <v>709</v>
      </c>
      <c r="C10" s="221" t="str">
        <f t="shared" si="1"/>
        <v>0x0210</v>
      </c>
      <c r="D10" s="222" t="s">
        <v>3</v>
      </c>
      <c r="E10" s="491" t="s">
        <v>627</v>
      </c>
      <c r="F10" s="492"/>
      <c r="G10" s="492"/>
      <c r="H10" s="492"/>
      <c r="I10" s="492"/>
      <c r="J10" s="492"/>
      <c r="K10" s="492"/>
      <c r="L10" s="492"/>
      <c r="M10" s="492"/>
      <c r="N10" s="492"/>
      <c r="O10" s="492"/>
      <c r="P10" s="492"/>
      <c r="Q10" s="492"/>
      <c r="R10" s="492"/>
      <c r="S10" s="492"/>
      <c r="T10" s="492"/>
      <c r="U10" s="492"/>
      <c r="V10" s="492"/>
      <c r="W10" s="492"/>
      <c r="X10" s="492"/>
      <c r="Y10" s="492"/>
      <c r="Z10" s="492"/>
      <c r="AA10" s="492"/>
      <c r="AB10" s="492"/>
      <c r="AC10" s="492"/>
      <c r="AD10" s="492"/>
      <c r="AE10" s="492"/>
      <c r="AF10" s="492"/>
      <c r="AG10" s="492"/>
      <c r="AH10" s="492"/>
      <c r="AI10" s="492"/>
      <c r="AJ10" s="493"/>
    </row>
    <row r="11" spans="1:36">
      <c r="A11" s="1" t="str">
        <f t="shared" si="0"/>
        <v>218</v>
      </c>
      <c r="B11" s="220" t="s">
        <v>470</v>
      </c>
      <c r="C11" s="221" t="str">
        <f t="shared" si="1"/>
        <v>0x0214</v>
      </c>
      <c r="D11" s="222" t="s">
        <v>3</v>
      </c>
      <c r="E11" s="491" t="s">
        <v>471</v>
      </c>
      <c r="F11" s="492"/>
      <c r="G11" s="492"/>
      <c r="H11" s="492"/>
      <c r="I11" s="492"/>
      <c r="J11" s="492"/>
      <c r="K11" s="492"/>
      <c r="L11" s="492"/>
      <c r="M11" s="492"/>
      <c r="N11" s="492"/>
      <c r="O11" s="492"/>
      <c r="P11" s="492"/>
      <c r="Q11" s="492"/>
      <c r="R11" s="492"/>
      <c r="S11" s="492"/>
      <c r="T11" s="492"/>
      <c r="U11" s="492"/>
      <c r="V11" s="492"/>
      <c r="W11" s="492"/>
      <c r="X11" s="492"/>
      <c r="Y11" s="492"/>
      <c r="Z11" s="492"/>
      <c r="AA11" s="492"/>
      <c r="AB11" s="492"/>
      <c r="AC11" s="492"/>
      <c r="AD11" s="492"/>
      <c r="AE11" s="492"/>
      <c r="AF11" s="492"/>
      <c r="AG11" s="492"/>
      <c r="AH11" s="492"/>
      <c r="AI11" s="492"/>
      <c r="AJ11" s="493"/>
    </row>
    <row r="12" spans="1:36">
      <c r="A12" s="1" t="str">
        <f t="shared" si="0"/>
        <v>21C</v>
      </c>
      <c r="B12" s="220" t="s">
        <v>472</v>
      </c>
      <c r="C12" s="221" t="str">
        <f t="shared" si="1"/>
        <v>0x0218</v>
      </c>
      <c r="D12" s="222" t="s">
        <v>3</v>
      </c>
      <c r="E12" s="491" t="s">
        <v>473</v>
      </c>
      <c r="F12" s="492"/>
      <c r="G12" s="492"/>
      <c r="H12" s="492"/>
      <c r="I12" s="492"/>
      <c r="J12" s="492"/>
      <c r="K12" s="492"/>
      <c r="L12" s="492"/>
      <c r="M12" s="492"/>
      <c r="N12" s="492"/>
      <c r="O12" s="492"/>
      <c r="P12" s="492"/>
      <c r="Q12" s="492"/>
      <c r="R12" s="492"/>
      <c r="S12" s="492"/>
      <c r="T12" s="492"/>
      <c r="U12" s="492"/>
      <c r="V12" s="492"/>
      <c r="W12" s="492"/>
      <c r="X12" s="492"/>
      <c r="Y12" s="492"/>
      <c r="Z12" s="492"/>
      <c r="AA12" s="492"/>
      <c r="AB12" s="492"/>
      <c r="AC12" s="492"/>
      <c r="AD12" s="492"/>
      <c r="AE12" s="492"/>
      <c r="AF12" s="492"/>
      <c r="AG12" s="492"/>
      <c r="AH12" s="492"/>
      <c r="AI12" s="492"/>
      <c r="AJ12" s="493"/>
    </row>
    <row r="13" spans="1:36">
      <c r="A13" s="1" t="str">
        <f t="shared" si="0"/>
        <v>220</v>
      </c>
      <c r="B13" s="220" t="s">
        <v>474</v>
      </c>
      <c r="C13" s="221" t="str">
        <f t="shared" si="1"/>
        <v>0x021C</v>
      </c>
      <c r="D13" s="222" t="s">
        <v>3</v>
      </c>
      <c r="E13" s="491" t="s">
        <v>475</v>
      </c>
      <c r="F13" s="492"/>
      <c r="G13" s="492"/>
      <c r="H13" s="492"/>
      <c r="I13" s="492"/>
      <c r="J13" s="492"/>
      <c r="K13" s="492"/>
      <c r="L13" s="492"/>
      <c r="M13" s="492"/>
      <c r="N13" s="492"/>
      <c r="O13" s="492"/>
      <c r="P13" s="492"/>
      <c r="Q13" s="492"/>
      <c r="R13" s="492"/>
      <c r="S13" s="492"/>
      <c r="T13" s="492"/>
      <c r="U13" s="492"/>
      <c r="V13" s="492"/>
      <c r="W13" s="492"/>
      <c r="X13" s="492"/>
      <c r="Y13" s="492"/>
      <c r="Z13" s="492"/>
      <c r="AA13" s="492"/>
      <c r="AB13" s="492"/>
      <c r="AC13" s="492"/>
      <c r="AD13" s="492"/>
      <c r="AE13" s="492"/>
      <c r="AF13" s="492"/>
      <c r="AG13" s="492"/>
      <c r="AH13" s="492"/>
      <c r="AI13" s="492"/>
      <c r="AJ13" s="493"/>
    </row>
    <row r="14" spans="1:36">
      <c r="A14" s="1" t="str">
        <f t="shared" si="0"/>
        <v>224</v>
      </c>
      <c r="B14" s="220" t="s">
        <v>476</v>
      </c>
      <c r="C14" s="221" t="str">
        <f t="shared" si="1"/>
        <v>0x0220</v>
      </c>
      <c r="D14" s="222" t="s">
        <v>3</v>
      </c>
      <c r="E14" s="491" t="s">
        <v>477</v>
      </c>
      <c r="F14" s="492"/>
      <c r="G14" s="492"/>
      <c r="H14" s="492"/>
      <c r="I14" s="492"/>
      <c r="J14" s="492"/>
      <c r="K14" s="492"/>
      <c r="L14" s="492"/>
      <c r="M14" s="492"/>
      <c r="N14" s="492"/>
      <c r="O14" s="492"/>
      <c r="P14" s="492"/>
      <c r="Q14" s="492"/>
      <c r="R14" s="492"/>
      <c r="S14" s="492"/>
      <c r="T14" s="492"/>
      <c r="U14" s="492"/>
      <c r="V14" s="492"/>
      <c r="W14" s="492"/>
      <c r="X14" s="492"/>
      <c r="Y14" s="492"/>
      <c r="Z14" s="492"/>
      <c r="AA14" s="492"/>
      <c r="AB14" s="492"/>
      <c r="AC14" s="492"/>
      <c r="AD14" s="492"/>
      <c r="AE14" s="492"/>
      <c r="AF14" s="492"/>
      <c r="AG14" s="492"/>
      <c r="AH14" s="492"/>
      <c r="AI14" s="492"/>
      <c r="AJ14" s="493"/>
    </row>
    <row r="15" spans="1:36">
      <c r="A15" s="1" t="str">
        <f t="shared" si="0"/>
        <v>228</v>
      </c>
      <c r="B15" s="220" t="s">
        <v>478</v>
      </c>
      <c r="C15" s="221" t="str">
        <f t="shared" si="1"/>
        <v>0x0224</v>
      </c>
      <c r="D15" s="222" t="s">
        <v>3</v>
      </c>
      <c r="E15" s="491" t="s">
        <v>479</v>
      </c>
      <c r="F15" s="492"/>
      <c r="G15" s="492"/>
      <c r="H15" s="492"/>
      <c r="I15" s="492"/>
      <c r="J15" s="492"/>
      <c r="K15" s="492"/>
      <c r="L15" s="492"/>
      <c r="M15" s="492"/>
      <c r="N15" s="492"/>
      <c r="O15" s="492"/>
      <c r="P15" s="492"/>
      <c r="Q15" s="492"/>
      <c r="R15" s="492"/>
      <c r="S15" s="492"/>
      <c r="T15" s="492"/>
      <c r="U15" s="492"/>
      <c r="V15" s="492"/>
      <c r="W15" s="492"/>
      <c r="X15" s="492"/>
      <c r="Y15" s="492"/>
      <c r="Z15" s="492"/>
      <c r="AA15" s="492"/>
      <c r="AB15" s="492"/>
      <c r="AC15" s="492"/>
      <c r="AD15" s="492"/>
      <c r="AE15" s="492"/>
      <c r="AF15" s="492"/>
      <c r="AG15" s="492"/>
      <c r="AH15" s="492"/>
      <c r="AI15" s="492"/>
      <c r="AJ15" s="493"/>
    </row>
    <row r="16" spans="1:36" ht="15" thickBot="1">
      <c r="A16" s="1" t="str">
        <f t="shared" si="0"/>
        <v>22C</v>
      </c>
      <c r="B16" s="223" t="s">
        <v>480</v>
      </c>
      <c r="C16" s="224" t="str">
        <f t="shared" si="1"/>
        <v>0x0228</v>
      </c>
      <c r="D16" s="224" t="s">
        <v>3</v>
      </c>
      <c r="E16" s="536" t="s">
        <v>481</v>
      </c>
      <c r="F16" s="537"/>
      <c r="G16" s="537"/>
      <c r="H16" s="537"/>
      <c r="I16" s="537"/>
      <c r="J16" s="537"/>
      <c r="K16" s="537"/>
      <c r="L16" s="537"/>
      <c r="M16" s="537"/>
      <c r="N16" s="537"/>
      <c r="O16" s="537"/>
      <c r="P16" s="537"/>
      <c r="Q16" s="537"/>
      <c r="R16" s="537"/>
      <c r="S16" s="537"/>
      <c r="T16" s="537"/>
      <c r="U16" s="537"/>
      <c r="V16" s="537"/>
      <c r="W16" s="537"/>
      <c r="X16" s="537"/>
      <c r="Y16" s="537"/>
      <c r="Z16" s="537"/>
      <c r="AA16" s="537"/>
      <c r="AB16" s="537"/>
      <c r="AC16" s="537"/>
      <c r="AD16" s="537"/>
      <c r="AE16" s="537"/>
      <c r="AF16" s="537"/>
      <c r="AG16" s="537"/>
      <c r="AH16" s="537"/>
      <c r="AI16" s="537"/>
      <c r="AJ16" s="538"/>
    </row>
    <row r="17" spans="1:36" ht="15" thickTop="1">
      <c r="A17" s="1" t="str">
        <f t="shared" si="0"/>
        <v>230</v>
      </c>
      <c r="B17" s="220" t="s">
        <v>739</v>
      </c>
      <c r="C17" s="221" t="str">
        <f>CONCATENATE("0x0",A17)</f>
        <v>0x0230</v>
      </c>
      <c r="D17" s="221" t="s">
        <v>3</v>
      </c>
      <c r="E17" s="494" t="s">
        <v>636</v>
      </c>
      <c r="F17" s="495"/>
      <c r="G17" s="495"/>
      <c r="H17" s="495"/>
      <c r="I17" s="495"/>
      <c r="J17" s="495"/>
      <c r="K17" s="495"/>
      <c r="L17" s="495"/>
      <c r="M17" s="495"/>
      <c r="N17" s="495"/>
      <c r="O17" s="495"/>
      <c r="P17" s="495"/>
      <c r="Q17" s="495"/>
      <c r="R17" s="495"/>
      <c r="S17" s="495"/>
      <c r="T17" s="495"/>
      <c r="U17" s="495"/>
      <c r="V17" s="495"/>
      <c r="W17" s="495"/>
      <c r="X17" s="495"/>
      <c r="Y17" s="495"/>
      <c r="Z17" s="495"/>
      <c r="AA17" s="495"/>
      <c r="AB17" s="495"/>
      <c r="AC17" s="495"/>
      <c r="AD17" s="495"/>
      <c r="AE17" s="495"/>
      <c r="AF17" s="495"/>
      <c r="AG17" s="495"/>
      <c r="AH17" s="495"/>
      <c r="AI17" s="495"/>
      <c r="AJ17" s="496"/>
    </row>
    <row r="18" spans="1:36">
      <c r="A18" s="1" t="str">
        <f t="shared" si="0"/>
        <v>234</v>
      </c>
      <c r="B18" s="220" t="s">
        <v>740</v>
      </c>
      <c r="C18" s="221" t="str">
        <f>CONCATENATE("0x0",A18)</f>
        <v>0x0234</v>
      </c>
      <c r="D18" s="221" t="s">
        <v>3</v>
      </c>
      <c r="E18" s="482" t="s">
        <v>637</v>
      </c>
      <c r="F18" s="483"/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3"/>
      <c r="Y18" s="483"/>
      <c r="Z18" s="483"/>
      <c r="AA18" s="483"/>
      <c r="AB18" s="483"/>
      <c r="AC18" s="483"/>
      <c r="AD18" s="483"/>
      <c r="AE18" s="483"/>
      <c r="AF18" s="483"/>
      <c r="AG18" s="483"/>
      <c r="AH18" s="483"/>
      <c r="AI18" s="483"/>
      <c r="AJ18" s="484"/>
    </row>
    <row r="19" spans="1:36">
      <c r="A19" s="1" t="str">
        <f t="shared" si="0"/>
        <v>238</v>
      </c>
      <c r="B19" s="220" t="s">
        <v>741</v>
      </c>
      <c r="C19" s="221" t="str">
        <f t="shared" ref="C19:C32" si="2">CONCATENATE("0x0",A19)</f>
        <v>0x0238</v>
      </c>
      <c r="D19" s="221" t="s">
        <v>3</v>
      </c>
      <c r="E19" s="482" t="s">
        <v>638</v>
      </c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3"/>
      <c r="AA19" s="483"/>
      <c r="AB19" s="483"/>
      <c r="AC19" s="483"/>
      <c r="AD19" s="483"/>
      <c r="AE19" s="483"/>
      <c r="AF19" s="483"/>
      <c r="AG19" s="483"/>
      <c r="AH19" s="483"/>
      <c r="AI19" s="483"/>
      <c r="AJ19" s="484"/>
    </row>
    <row r="20" spans="1:36">
      <c r="A20" s="1" t="str">
        <f t="shared" si="0"/>
        <v>23C</v>
      </c>
      <c r="B20" s="220" t="s">
        <v>742</v>
      </c>
      <c r="C20" s="221" t="str">
        <f t="shared" si="2"/>
        <v>0x023C</v>
      </c>
      <c r="D20" s="221" t="s">
        <v>3</v>
      </c>
      <c r="E20" s="482" t="s">
        <v>639</v>
      </c>
      <c r="F20" s="483"/>
      <c r="G20" s="483"/>
      <c r="H20" s="483"/>
      <c r="I20" s="483"/>
      <c r="J20" s="483"/>
      <c r="K20" s="483"/>
      <c r="L20" s="483"/>
      <c r="M20" s="483"/>
      <c r="N20" s="483"/>
      <c r="O20" s="483"/>
      <c r="P20" s="483"/>
      <c r="Q20" s="483"/>
      <c r="R20" s="483"/>
      <c r="S20" s="483"/>
      <c r="T20" s="483"/>
      <c r="U20" s="483"/>
      <c r="V20" s="483"/>
      <c r="W20" s="483"/>
      <c r="X20" s="483"/>
      <c r="Y20" s="483"/>
      <c r="Z20" s="483"/>
      <c r="AA20" s="483"/>
      <c r="AB20" s="483"/>
      <c r="AC20" s="483"/>
      <c r="AD20" s="483"/>
      <c r="AE20" s="483"/>
      <c r="AF20" s="483"/>
      <c r="AG20" s="483"/>
      <c r="AH20" s="483"/>
      <c r="AI20" s="483"/>
      <c r="AJ20" s="484"/>
    </row>
    <row r="21" spans="1:36">
      <c r="A21" s="1" t="str">
        <f t="shared" si="0"/>
        <v>240</v>
      </c>
      <c r="B21" s="220" t="s">
        <v>743</v>
      </c>
      <c r="C21" s="221" t="str">
        <f t="shared" si="2"/>
        <v>0x0240</v>
      </c>
      <c r="D21" s="221" t="s">
        <v>3</v>
      </c>
      <c r="E21" s="482" t="s">
        <v>640</v>
      </c>
      <c r="F21" s="483"/>
      <c r="G21" s="483"/>
      <c r="H21" s="483"/>
      <c r="I21" s="483"/>
      <c r="J21" s="483"/>
      <c r="K21" s="483"/>
      <c r="L21" s="483"/>
      <c r="M21" s="483"/>
      <c r="N21" s="483"/>
      <c r="O21" s="483"/>
      <c r="P21" s="483"/>
      <c r="Q21" s="483"/>
      <c r="R21" s="483"/>
      <c r="S21" s="483"/>
      <c r="T21" s="483"/>
      <c r="U21" s="483"/>
      <c r="V21" s="483"/>
      <c r="W21" s="483"/>
      <c r="X21" s="483"/>
      <c r="Y21" s="483"/>
      <c r="Z21" s="483"/>
      <c r="AA21" s="483"/>
      <c r="AB21" s="483"/>
      <c r="AC21" s="483"/>
      <c r="AD21" s="483"/>
      <c r="AE21" s="483"/>
      <c r="AF21" s="483"/>
      <c r="AG21" s="483"/>
      <c r="AH21" s="483"/>
      <c r="AI21" s="483"/>
      <c r="AJ21" s="484"/>
    </row>
    <row r="22" spans="1:36">
      <c r="A22" s="1" t="str">
        <f t="shared" si="0"/>
        <v>244</v>
      </c>
      <c r="B22" s="220" t="s">
        <v>744</v>
      </c>
      <c r="C22" s="221" t="str">
        <f t="shared" si="2"/>
        <v>0x0244</v>
      </c>
      <c r="D22" s="221" t="s">
        <v>3</v>
      </c>
      <c r="E22" s="482" t="s">
        <v>641</v>
      </c>
      <c r="F22" s="483"/>
      <c r="G22" s="483"/>
      <c r="H22" s="483"/>
      <c r="I22" s="483"/>
      <c r="J22" s="483"/>
      <c r="K22" s="483"/>
      <c r="L22" s="483"/>
      <c r="M22" s="483"/>
      <c r="N22" s="483"/>
      <c r="O22" s="483"/>
      <c r="P22" s="483"/>
      <c r="Q22" s="483"/>
      <c r="R22" s="483"/>
      <c r="S22" s="483"/>
      <c r="T22" s="483"/>
      <c r="U22" s="483"/>
      <c r="V22" s="483"/>
      <c r="W22" s="483"/>
      <c r="X22" s="483"/>
      <c r="Y22" s="483"/>
      <c r="Z22" s="483"/>
      <c r="AA22" s="483"/>
      <c r="AB22" s="483"/>
      <c r="AC22" s="483"/>
      <c r="AD22" s="483"/>
      <c r="AE22" s="483"/>
      <c r="AF22" s="483"/>
      <c r="AG22" s="483"/>
      <c r="AH22" s="483"/>
      <c r="AI22" s="483"/>
      <c r="AJ22" s="484"/>
    </row>
    <row r="23" spans="1:36">
      <c r="A23" s="1" t="str">
        <f t="shared" si="0"/>
        <v>248</v>
      </c>
      <c r="B23" s="220" t="s">
        <v>745</v>
      </c>
      <c r="C23" s="221" t="str">
        <f t="shared" si="2"/>
        <v>0x0248</v>
      </c>
      <c r="D23" s="221" t="s">
        <v>3</v>
      </c>
      <c r="E23" s="482" t="s">
        <v>642</v>
      </c>
      <c r="F23" s="483"/>
      <c r="G23" s="483"/>
      <c r="H23" s="483"/>
      <c r="I23" s="483"/>
      <c r="J23" s="483"/>
      <c r="K23" s="483"/>
      <c r="L23" s="483"/>
      <c r="M23" s="483"/>
      <c r="N23" s="483"/>
      <c r="O23" s="483"/>
      <c r="P23" s="483"/>
      <c r="Q23" s="483"/>
      <c r="R23" s="483"/>
      <c r="S23" s="483"/>
      <c r="T23" s="483"/>
      <c r="U23" s="483"/>
      <c r="V23" s="483"/>
      <c r="W23" s="483"/>
      <c r="X23" s="483"/>
      <c r="Y23" s="483"/>
      <c r="Z23" s="483"/>
      <c r="AA23" s="483"/>
      <c r="AB23" s="483"/>
      <c r="AC23" s="483"/>
      <c r="AD23" s="483"/>
      <c r="AE23" s="483"/>
      <c r="AF23" s="483"/>
      <c r="AG23" s="483"/>
      <c r="AH23" s="483"/>
      <c r="AI23" s="483"/>
      <c r="AJ23" s="484"/>
    </row>
    <row r="24" spans="1:36">
      <c r="A24" s="1" t="str">
        <f t="shared" si="0"/>
        <v>24C</v>
      </c>
      <c r="B24" s="220" t="s">
        <v>746</v>
      </c>
      <c r="C24" s="221" t="str">
        <f t="shared" si="2"/>
        <v>0x024C</v>
      </c>
      <c r="D24" s="221" t="s">
        <v>3</v>
      </c>
      <c r="E24" s="482" t="s">
        <v>643</v>
      </c>
      <c r="F24" s="483"/>
      <c r="G24" s="483"/>
      <c r="H24" s="483"/>
      <c r="I24" s="483"/>
      <c r="J24" s="483"/>
      <c r="K24" s="483"/>
      <c r="L24" s="483"/>
      <c r="M24" s="483"/>
      <c r="N24" s="483"/>
      <c r="O24" s="483"/>
      <c r="P24" s="483"/>
      <c r="Q24" s="483"/>
      <c r="R24" s="483"/>
      <c r="S24" s="483"/>
      <c r="T24" s="483"/>
      <c r="U24" s="483"/>
      <c r="V24" s="483"/>
      <c r="W24" s="483"/>
      <c r="X24" s="483"/>
      <c r="Y24" s="483"/>
      <c r="Z24" s="483"/>
      <c r="AA24" s="483"/>
      <c r="AB24" s="483"/>
      <c r="AC24" s="483"/>
      <c r="AD24" s="483"/>
      <c r="AE24" s="483"/>
      <c r="AF24" s="483"/>
      <c r="AG24" s="483"/>
      <c r="AH24" s="483"/>
      <c r="AI24" s="483"/>
      <c r="AJ24" s="484"/>
    </row>
    <row r="25" spans="1:36">
      <c r="A25" s="1" t="str">
        <f t="shared" si="0"/>
        <v>250</v>
      </c>
      <c r="B25" s="220" t="s">
        <v>747</v>
      </c>
      <c r="C25" s="221" t="str">
        <f t="shared" si="2"/>
        <v>0x0250</v>
      </c>
      <c r="D25" s="221" t="s">
        <v>3</v>
      </c>
      <c r="E25" s="482" t="s">
        <v>644</v>
      </c>
      <c r="F25" s="483"/>
      <c r="G25" s="483"/>
      <c r="H25" s="483"/>
      <c r="I25" s="483"/>
      <c r="J25" s="483"/>
      <c r="K25" s="483"/>
      <c r="L25" s="483"/>
      <c r="M25" s="483"/>
      <c r="N25" s="483"/>
      <c r="O25" s="483"/>
      <c r="P25" s="483"/>
      <c r="Q25" s="483"/>
      <c r="R25" s="483"/>
      <c r="S25" s="483"/>
      <c r="T25" s="483"/>
      <c r="U25" s="483"/>
      <c r="V25" s="483"/>
      <c r="W25" s="483"/>
      <c r="X25" s="483"/>
      <c r="Y25" s="483"/>
      <c r="Z25" s="483"/>
      <c r="AA25" s="483"/>
      <c r="AB25" s="483"/>
      <c r="AC25" s="483"/>
      <c r="AD25" s="483"/>
      <c r="AE25" s="483"/>
      <c r="AF25" s="483"/>
      <c r="AG25" s="483"/>
      <c r="AH25" s="483"/>
      <c r="AI25" s="483"/>
      <c r="AJ25" s="484"/>
    </row>
    <row r="26" spans="1:36">
      <c r="A26" s="1" t="str">
        <f t="shared" si="0"/>
        <v>254</v>
      </c>
      <c r="B26" s="220" t="s">
        <v>748</v>
      </c>
      <c r="C26" s="221" t="str">
        <f t="shared" si="2"/>
        <v>0x0254</v>
      </c>
      <c r="D26" s="221" t="s">
        <v>3</v>
      </c>
      <c r="E26" s="482" t="s">
        <v>645</v>
      </c>
      <c r="F26" s="483"/>
      <c r="G26" s="483"/>
      <c r="H26" s="483"/>
      <c r="I26" s="483"/>
      <c r="J26" s="483"/>
      <c r="K26" s="483"/>
      <c r="L26" s="483"/>
      <c r="M26" s="483"/>
      <c r="N26" s="483"/>
      <c r="O26" s="483"/>
      <c r="P26" s="483"/>
      <c r="Q26" s="483"/>
      <c r="R26" s="483"/>
      <c r="S26" s="483"/>
      <c r="T26" s="483"/>
      <c r="U26" s="483"/>
      <c r="V26" s="483"/>
      <c r="W26" s="483"/>
      <c r="X26" s="483"/>
      <c r="Y26" s="483"/>
      <c r="Z26" s="483"/>
      <c r="AA26" s="483"/>
      <c r="AB26" s="483"/>
      <c r="AC26" s="483"/>
      <c r="AD26" s="483"/>
      <c r="AE26" s="483"/>
      <c r="AF26" s="483"/>
      <c r="AG26" s="483"/>
      <c r="AH26" s="483"/>
      <c r="AI26" s="483"/>
      <c r="AJ26" s="484"/>
    </row>
    <row r="27" spans="1:36">
      <c r="A27" s="1" t="str">
        <f t="shared" si="0"/>
        <v>258</v>
      </c>
      <c r="B27" s="220" t="s">
        <v>749</v>
      </c>
      <c r="C27" s="221" t="str">
        <f t="shared" si="2"/>
        <v>0x0258</v>
      </c>
      <c r="D27" s="221" t="s">
        <v>3</v>
      </c>
      <c r="E27" s="482" t="s">
        <v>646</v>
      </c>
      <c r="F27" s="483"/>
      <c r="G27" s="483"/>
      <c r="H27" s="483"/>
      <c r="I27" s="483"/>
      <c r="J27" s="483"/>
      <c r="K27" s="483"/>
      <c r="L27" s="483"/>
      <c r="M27" s="483"/>
      <c r="N27" s="483"/>
      <c r="O27" s="483"/>
      <c r="P27" s="483"/>
      <c r="Q27" s="483"/>
      <c r="R27" s="483"/>
      <c r="S27" s="483"/>
      <c r="T27" s="483"/>
      <c r="U27" s="483"/>
      <c r="V27" s="483"/>
      <c r="W27" s="483"/>
      <c r="X27" s="483"/>
      <c r="Y27" s="483"/>
      <c r="Z27" s="483"/>
      <c r="AA27" s="483"/>
      <c r="AB27" s="483"/>
      <c r="AC27" s="483"/>
      <c r="AD27" s="483"/>
      <c r="AE27" s="483"/>
      <c r="AF27" s="483"/>
      <c r="AG27" s="483"/>
      <c r="AH27" s="483"/>
      <c r="AI27" s="483"/>
      <c r="AJ27" s="484"/>
    </row>
    <row r="28" spans="1:36">
      <c r="A28" s="1" t="str">
        <f t="shared" si="0"/>
        <v>25C</v>
      </c>
      <c r="B28" s="278" t="s">
        <v>750</v>
      </c>
      <c r="C28" s="279" t="str">
        <f t="shared" si="2"/>
        <v>0x025C</v>
      </c>
      <c r="D28" s="279" t="s">
        <v>3</v>
      </c>
      <c r="E28" s="552" t="s">
        <v>778</v>
      </c>
      <c r="F28" s="553"/>
      <c r="G28" s="553"/>
      <c r="H28" s="553"/>
      <c r="I28" s="553"/>
      <c r="J28" s="553"/>
      <c r="K28" s="553"/>
      <c r="L28" s="553"/>
      <c r="M28" s="553"/>
      <c r="N28" s="553"/>
      <c r="O28" s="553"/>
      <c r="P28" s="553"/>
      <c r="Q28" s="553"/>
      <c r="R28" s="553"/>
      <c r="S28" s="553"/>
      <c r="T28" s="553"/>
      <c r="U28" s="553"/>
      <c r="V28" s="553"/>
      <c r="W28" s="553"/>
      <c r="X28" s="553"/>
      <c r="Y28" s="553"/>
      <c r="Z28" s="553"/>
      <c r="AA28" s="553"/>
      <c r="AB28" s="553"/>
      <c r="AC28" s="553"/>
      <c r="AD28" s="553"/>
      <c r="AE28" s="553"/>
      <c r="AF28" s="553"/>
      <c r="AG28" s="553"/>
      <c r="AH28" s="553"/>
      <c r="AI28" s="553"/>
      <c r="AJ28" s="554"/>
    </row>
    <row r="29" spans="1:36">
      <c r="A29" s="1" t="str">
        <f t="shared" si="0"/>
        <v>260</v>
      </c>
      <c r="B29" s="278" t="s">
        <v>751</v>
      </c>
      <c r="C29" s="279" t="str">
        <f t="shared" si="2"/>
        <v>0x0260</v>
      </c>
      <c r="D29" s="279" t="s">
        <v>3</v>
      </c>
      <c r="E29" s="552" t="s">
        <v>779</v>
      </c>
      <c r="F29" s="553"/>
      <c r="G29" s="553"/>
      <c r="H29" s="553"/>
      <c r="I29" s="553"/>
      <c r="J29" s="553"/>
      <c r="K29" s="553"/>
      <c r="L29" s="553"/>
      <c r="M29" s="553"/>
      <c r="N29" s="553"/>
      <c r="O29" s="553"/>
      <c r="P29" s="553"/>
      <c r="Q29" s="553"/>
      <c r="R29" s="553"/>
      <c r="S29" s="553"/>
      <c r="T29" s="553"/>
      <c r="U29" s="553"/>
      <c r="V29" s="553"/>
      <c r="W29" s="553"/>
      <c r="X29" s="553"/>
      <c r="Y29" s="553"/>
      <c r="Z29" s="553"/>
      <c r="AA29" s="553"/>
      <c r="AB29" s="553"/>
      <c r="AC29" s="553"/>
      <c r="AD29" s="553"/>
      <c r="AE29" s="553"/>
      <c r="AF29" s="553"/>
      <c r="AG29" s="553"/>
      <c r="AH29" s="553"/>
      <c r="AI29" s="553"/>
      <c r="AJ29" s="554"/>
    </row>
    <row r="30" spans="1:36">
      <c r="A30" s="1" t="str">
        <f t="shared" si="0"/>
        <v>264</v>
      </c>
      <c r="B30" s="278" t="s">
        <v>752</v>
      </c>
      <c r="C30" s="279" t="str">
        <f t="shared" si="2"/>
        <v>0x0264</v>
      </c>
      <c r="D30" s="279" t="s">
        <v>3</v>
      </c>
      <c r="E30" s="552" t="s">
        <v>780</v>
      </c>
      <c r="F30" s="553"/>
      <c r="G30" s="553"/>
      <c r="H30" s="553"/>
      <c r="I30" s="553"/>
      <c r="J30" s="553"/>
      <c r="K30" s="553"/>
      <c r="L30" s="553"/>
      <c r="M30" s="553"/>
      <c r="N30" s="553"/>
      <c r="O30" s="553"/>
      <c r="P30" s="553"/>
      <c r="Q30" s="553"/>
      <c r="R30" s="553"/>
      <c r="S30" s="553"/>
      <c r="T30" s="553"/>
      <c r="U30" s="553"/>
      <c r="V30" s="553"/>
      <c r="W30" s="553"/>
      <c r="X30" s="553"/>
      <c r="Y30" s="553"/>
      <c r="Z30" s="553"/>
      <c r="AA30" s="553"/>
      <c r="AB30" s="553"/>
      <c r="AC30" s="553"/>
      <c r="AD30" s="553"/>
      <c r="AE30" s="553"/>
      <c r="AF30" s="553"/>
      <c r="AG30" s="553"/>
      <c r="AH30" s="553"/>
      <c r="AI30" s="553"/>
      <c r="AJ30" s="554"/>
    </row>
    <row r="31" spans="1:36">
      <c r="A31" s="1" t="str">
        <f t="shared" si="0"/>
        <v>268</v>
      </c>
      <c r="B31" s="220" t="s">
        <v>753</v>
      </c>
      <c r="C31" s="221" t="str">
        <f t="shared" si="2"/>
        <v>0x0268</v>
      </c>
      <c r="D31" s="221" t="s">
        <v>3</v>
      </c>
      <c r="E31" s="482" t="s">
        <v>650</v>
      </c>
      <c r="F31" s="483"/>
      <c r="G31" s="483"/>
      <c r="H31" s="483"/>
      <c r="I31" s="483"/>
      <c r="J31" s="483"/>
      <c r="K31" s="483"/>
      <c r="L31" s="483"/>
      <c r="M31" s="483"/>
      <c r="N31" s="483"/>
      <c r="O31" s="483"/>
      <c r="P31" s="483"/>
      <c r="Q31" s="483"/>
      <c r="R31" s="483"/>
      <c r="S31" s="483"/>
      <c r="T31" s="483"/>
      <c r="U31" s="483"/>
      <c r="V31" s="483"/>
      <c r="W31" s="483"/>
      <c r="X31" s="483"/>
      <c r="Y31" s="483"/>
      <c r="Z31" s="483"/>
      <c r="AA31" s="483"/>
      <c r="AB31" s="483"/>
      <c r="AC31" s="483"/>
      <c r="AD31" s="483"/>
      <c r="AE31" s="483"/>
      <c r="AF31" s="483"/>
      <c r="AG31" s="483"/>
      <c r="AH31" s="483"/>
      <c r="AI31" s="483"/>
      <c r="AJ31" s="484"/>
    </row>
    <row r="32" spans="1:36">
      <c r="A32" s="1" t="str">
        <f t="shared" si="0"/>
        <v>26C</v>
      </c>
      <c r="B32" s="220" t="s">
        <v>754</v>
      </c>
      <c r="C32" s="221" t="str">
        <f t="shared" si="2"/>
        <v>0x026C</v>
      </c>
      <c r="D32" s="221" t="s">
        <v>3</v>
      </c>
      <c r="E32" s="482" t="s">
        <v>651</v>
      </c>
      <c r="F32" s="483"/>
      <c r="G32" s="483"/>
      <c r="H32" s="483"/>
      <c r="I32" s="483"/>
      <c r="J32" s="483"/>
      <c r="K32" s="483"/>
      <c r="L32" s="483"/>
      <c r="M32" s="483"/>
      <c r="N32" s="483"/>
      <c r="O32" s="483"/>
      <c r="P32" s="483"/>
      <c r="Q32" s="483"/>
      <c r="R32" s="483"/>
      <c r="S32" s="483"/>
      <c r="T32" s="483"/>
      <c r="U32" s="483"/>
      <c r="V32" s="483"/>
      <c r="W32" s="483"/>
      <c r="X32" s="483"/>
      <c r="Y32" s="483"/>
      <c r="Z32" s="483"/>
      <c r="AA32" s="483"/>
      <c r="AB32" s="483"/>
      <c r="AC32" s="483"/>
      <c r="AD32" s="483"/>
      <c r="AE32" s="483"/>
      <c r="AF32" s="483"/>
      <c r="AG32" s="483"/>
      <c r="AH32" s="483"/>
      <c r="AI32" s="483"/>
      <c r="AJ32" s="484"/>
    </row>
    <row r="33" spans="1:36">
      <c r="A33" s="1" t="str">
        <f t="shared" si="0"/>
        <v>270</v>
      </c>
      <c r="B33" s="220" t="s">
        <v>755</v>
      </c>
      <c r="C33" s="221" t="str">
        <f>CONCATENATE("0x0",A33)</f>
        <v>0x0270</v>
      </c>
      <c r="D33" s="221" t="s">
        <v>3</v>
      </c>
      <c r="E33" s="482" t="s">
        <v>652</v>
      </c>
      <c r="F33" s="483"/>
      <c r="G33" s="483"/>
      <c r="H33" s="483"/>
      <c r="I33" s="483"/>
      <c r="J33" s="483"/>
      <c r="K33" s="483"/>
      <c r="L33" s="483"/>
      <c r="M33" s="483"/>
      <c r="N33" s="483"/>
      <c r="O33" s="483"/>
      <c r="P33" s="483"/>
      <c r="Q33" s="483"/>
      <c r="R33" s="483"/>
      <c r="S33" s="483"/>
      <c r="T33" s="483"/>
      <c r="U33" s="483"/>
      <c r="V33" s="483"/>
      <c r="W33" s="483"/>
      <c r="X33" s="483"/>
      <c r="Y33" s="483"/>
      <c r="Z33" s="483"/>
      <c r="AA33" s="483"/>
      <c r="AB33" s="483"/>
      <c r="AC33" s="483"/>
      <c r="AD33" s="483"/>
      <c r="AE33" s="483"/>
      <c r="AF33" s="483"/>
      <c r="AG33" s="483"/>
      <c r="AH33" s="483"/>
      <c r="AI33" s="483"/>
      <c r="AJ33" s="484"/>
    </row>
    <row r="34" spans="1:36">
      <c r="A34" s="1" t="str">
        <f t="shared" si="0"/>
        <v>274</v>
      </c>
      <c r="B34" s="220" t="s">
        <v>756</v>
      </c>
      <c r="C34" s="221" t="str">
        <f>CONCATENATE("0x0",A34)</f>
        <v>0x0274</v>
      </c>
      <c r="D34" s="221" t="s">
        <v>3</v>
      </c>
      <c r="E34" s="482" t="s">
        <v>653</v>
      </c>
      <c r="F34" s="483"/>
      <c r="G34" s="483"/>
      <c r="H34" s="483"/>
      <c r="I34" s="483"/>
      <c r="J34" s="483"/>
      <c r="K34" s="483"/>
      <c r="L34" s="483"/>
      <c r="M34" s="483"/>
      <c r="N34" s="483"/>
      <c r="O34" s="483"/>
      <c r="P34" s="483"/>
      <c r="Q34" s="483"/>
      <c r="R34" s="483"/>
      <c r="S34" s="483"/>
      <c r="T34" s="483"/>
      <c r="U34" s="483"/>
      <c r="V34" s="483"/>
      <c r="W34" s="483"/>
      <c r="X34" s="483"/>
      <c r="Y34" s="483"/>
      <c r="Z34" s="483"/>
      <c r="AA34" s="483"/>
      <c r="AB34" s="483"/>
      <c r="AC34" s="483"/>
      <c r="AD34" s="483"/>
      <c r="AE34" s="483"/>
      <c r="AF34" s="483"/>
      <c r="AG34" s="483"/>
      <c r="AH34" s="483"/>
      <c r="AI34" s="483"/>
      <c r="AJ34" s="484"/>
    </row>
    <row r="35" spans="1:36">
      <c r="A35" s="1" t="str">
        <f t="shared" si="0"/>
        <v>278</v>
      </c>
      <c r="B35" s="220" t="s">
        <v>757</v>
      </c>
      <c r="C35" s="221" t="str">
        <f t="shared" ref="C35:C50" si="3">CONCATENATE("0x0",A35)</f>
        <v>0x0278</v>
      </c>
      <c r="D35" s="221" t="s">
        <v>3</v>
      </c>
      <c r="E35" s="482" t="s">
        <v>654</v>
      </c>
      <c r="F35" s="483"/>
      <c r="G35" s="483"/>
      <c r="H35" s="483"/>
      <c r="I35" s="483"/>
      <c r="J35" s="483"/>
      <c r="K35" s="483"/>
      <c r="L35" s="483"/>
      <c r="M35" s="483"/>
      <c r="N35" s="483"/>
      <c r="O35" s="483"/>
      <c r="P35" s="483"/>
      <c r="Q35" s="483"/>
      <c r="R35" s="483"/>
      <c r="S35" s="483"/>
      <c r="T35" s="483"/>
      <c r="U35" s="483"/>
      <c r="V35" s="483"/>
      <c r="W35" s="483"/>
      <c r="X35" s="483"/>
      <c r="Y35" s="483"/>
      <c r="Z35" s="483"/>
      <c r="AA35" s="483"/>
      <c r="AB35" s="483"/>
      <c r="AC35" s="483"/>
      <c r="AD35" s="483"/>
      <c r="AE35" s="483"/>
      <c r="AF35" s="483"/>
      <c r="AG35" s="483"/>
      <c r="AH35" s="483"/>
      <c r="AI35" s="483"/>
      <c r="AJ35" s="484"/>
    </row>
    <row r="36" spans="1:36">
      <c r="A36" s="1" t="str">
        <f t="shared" si="0"/>
        <v>27C</v>
      </c>
      <c r="B36" s="220" t="s">
        <v>758</v>
      </c>
      <c r="C36" s="221" t="str">
        <f t="shared" si="3"/>
        <v>0x027C</v>
      </c>
      <c r="D36" s="221" t="s">
        <v>3</v>
      </c>
      <c r="E36" s="482" t="s">
        <v>655</v>
      </c>
      <c r="F36" s="483"/>
      <c r="G36" s="483"/>
      <c r="H36" s="483"/>
      <c r="I36" s="483"/>
      <c r="J36" s="483"/>
      <c r="K36" s="483"/>
      <c r="L36" s="483"/>
      <c r="M36" s="483"/>
      <c r="N36" s="483"/>
      <c r="O36" s="483"/>
      <c r="P36" s="483"/>
      <c r="Q36" s="483"/>
      <c r="R36" s="483"/>
      <c r="S36" s="483"/>
      <c r="T36" s="483"/>
      <c r="U36" s="483"/>
      <c r="V36" s="483"/>
      <c r="W36" s="483"/>
      <c r="X36" s="483"/>
      <c r="Y36" s="483"/>
      <c r="Z36" s="483"/>
      <c r="AA36" s="483"/>
      <c r="AB36" s="483"/>
      <c r="AC36" s="483"/>
      <c r="AD36" s="483"/>
      <c r="AE36" s="483"/>
      <c r="AF36" s="483"/>
      <c r="AG36" s="483"/>
      <c r="AH36" s="483"/>
      <c r="AI36" s="483"/>
      <c r="AJ36" s="484"/>
    </row>
    <row r="37" spans="1:36">
      <c r="A37" s="1" t="str">
        <f t="shared" si="0"/>
        <v>280</v>
      </c>
      <c r="B37" s="220" t="s">
        <v>759</v>
      </c>
      <c r="C37" s="221" t="str">
        <f t="shared" si="3"/>
        <v>0x0280</v>
      </c>
      <c r="D37" s="221" t="s">
        <v>3</v>
      </c>
      <c r="E37" s="482" t="s">
        <v>656</v>
      </c>
      <c r="F37" s="483"/>
      <c r="G37" s="483"/>
      <c r="H37" s="483"/>
      <c r="I37" s="483"/>
      <c r="J37" s="483"/>
      <c r="K37" s="483"/>
      <c r="L37" s="483"/>
      <c r="M37" s="483"/>
      <c r="N37" s="483"/>
      <c r="O37" s="483"/>
      <c r="P37" s="483"/>
      <c r="Q37" s="483"/>
      <c r="R37" s="483"/>
      <c r="S37" s="483"/>
      <c r="T37" s="483"/>
      <c r="U37" s="483"/>
      <c r="V37" s="483"/>
      <c r="W37" s="483"/>
      <c r="X37" s="483"/>
      <c r="Y37" s="483"/>
      <c r="Z37" s="483"/>
      <c r="AA37" s="483"/>
      <c r="AB37" s="483"/>
      <c r="AC37" s="483"/>
      <c r="AD37" s="483"/>
      <c r="AE37" s="483"/>
      <c r="AF37" s="483"/>
      <c r="AG37" s="483"/>
      <c r="AH37" s="483"/>
      <c r="AI37" s="483"/>
      <c r="AJ37" s="484"/>
    </row>
    <row r="38" spans="1:36">
      <c r="A38" s="1" t="str">
        <f t="shared" si="0"/>
        <v>284</v>
      </c>
      <c r="B38" s="220" t="s">
        <v>760</v>
      </c>
      <c r="C38" s="221" t="str">
        <f t="shared" si="3"/>
        <v>0x0284</v>
      </c>
      <c r="D38" s="221" t="s">
        <v>3</v>
      </c>
      <c r="E38" s="482" t="s">
        <v>657</v>
      </c>
      <c r="F38" s="483"/>
      <c r="G38" s="483"/>
      <c r="H38" s="483"/>
      <c r="I38" s="483"/>
      <c r="J38" s="483"/>
      <c r="K38" s="483"/>
      <c r="L38" s="483"/>
      <c r="M38" s="483"/>
      <c r="N38" s="483"/>
      <c r="O38" s="483"/>
      <c r="P38" s="483"/>
      <c r="Q38" s="483"/>
      <c r="R38" s="483"/>
      <c r="S38" s="483"/>
      <c r="T38" s="483"/>
      <c r="U38" s="483"/>
      <c r="V38" s="483"/>
      <c r="W38" s="483"/>
      <c r="X38" s="483"/>
      <c r="Y38" s="483"/>
      <c r="Z38" s="483"/>
      <c r="AA38" s="483"/>
      <c r="AB38" s="483"/>
      <c r="AC38" s="483"/>
      <c r="AD38" s="483"/>
      <c r="AE38" s="483"/>
      <c r="AF38" s="483"/>
      <c r="AG38" s="483"/>
      <c r="AH38" s="483"/>
      <c r="AI38" s="483"/>
      <c r="AJ38" s="484"/>
    </row>
    <row r="39" spans="1:36">
      <c r="A39" s="1" t="str">
        <f t="shared" si="0"/>
        <v>288</v>
      </c>
      <c r="B39" s="220" t="s">
        <v>761</v>
      </c>
      <c r="C39" s="221" t="str">
        <f t="shared" si="3"/>
        <v>0x0288</v>
      </c>
      <c r="D39" s="221" t="s">
        <v>3</v>
      </c>
      <c r="E39" s="482" t="s">
        <v>658</v>
      </c>
      <c r="F39" s="483"/>
      <c r="G39" s="483"/>
      <c r="H39" s="483"/>
      <c r="I39" s="483"/>
      <c r="J39" s="483"/>
      <c r="K39" s="483"/>
      <c r="L39" s="483"/>
      <c r="M39" s="483"/>
      <c r="N39" s="483"/>
      <c r="O39" s="483"/>
      <c r="P39" s="483"/>
      <c r="Q39" s="483"/>
      <c r="R39" s="483"/>
      <c r="S39" s="483"/>
      <c r="T39" s="483"/>
      <c r="U39" s="483"/>
      <c r="V39" s="483"/>
      <c r="W39" s="483"/>
      <c r="X39" s="483"/>
      <c r="Y39" s="483"/>
      <c r="Z39" s="483"/>
      <c r="AA39" s="483"/>
      <c r="AB39" s="483"/>
      <c r="AC39" s="483"/>
      <c r="AD39" s="483"/>
      <c r="AE39" s="483"/>
      <c r="AF39" s="483"/>
      <c r="AG39" s="483"/>
      <c r="AH39" s="483"/>
      <c r="AI39" s="483"/>
      <c r="AJ39" s="484"/>
    </row>
    <row r="40" spans="1:36">
      <c r="A40" s="1" t="str">
        <f t="shared" si="0"/>
        <v>28C</v>
      </c>
      <c r="B40" s="220" t="s">
        <v>762</v>
      </c>
      <c r="C40" s="221" t="str">
        <f t="shared" si="3"/>
        <v>0x028C</v>
      </c>
      <c r="D40" s="221" t="s">
        <v>3</v>
      </c>
      <c r="E40" s="482" t="s">
        <v>659</v>
      </c>
      <c r="F40" s="483"/>
      <c r="G40" s="483"/>
      <c r="H40" s="483"/>
      <c r="I40" s="483"/>
      <c r="J40" s="483"/>
      <c r="K40" s="483"/>
      <c r="L40" s="483"/>
      <c r="M40" s="483"/>
      <c r="N40" s="483"/>
      <c r="O40" s="483"/>
      <c r="P40" s="483"/>
      <c r="Q40" s="483"/>
      <c r="R40" s="483"/>
      <c r="S40" s="483"/>
      <c r="T40" s="483"/>
      <c r="U40" s="483"/>
      <c r="V40" s="483"/>
      <c r="W40" s="483"/>
      <c r="X40" s="483"/>
      <c r="Y40" s="483"/>
      <c r="Z40" s="483"/>
      <c r="AA40" s="483"/>
      <c r="AB40" s="483"/>
      <c r="AC40" s="483"/>
      <c r="AD40" s="483"/>
      <c r="AE40" s="483"/>
      <c r="AF40" s="483"/>
      <c r="AG40" s="483"/>
      <c r="AH40" s="483"/>
      <c r="AI40" s="483"/>
      <c r="AJ40" s="484"/>
    </row>
    <row r="41" spans="1:36">
      <c r="A41" s="1" t="str">
        <f t="shared" si="0"/>
        <v>290</v>
      </c>
      <c r="B41" s="220" t="s">
        <v>763</v>
      </c>
      <c r="C41" s="221" t="str">
        <f t="shared" si="3"/>
        <v>0x0290</v>
      </c>
      <c r="D41" s="221" t="s">
        <v>3</v>
      </c>
      <c r="E41" s="482" t="s">
        <v>660</v>
      </c>
      <c r="F41" s="483"/>
      <c r="G41" s="483"/>
      <c r="H41" s="483"/>
      <c r="I41" s="483"/>
      <c r="J41" s="483"/>
      <c r="K41" s="483"/>
      <c r="L41" s="483"/>
      <c r="M41" s="483"/>
      <c r="N41" s="483"/>
      <c r="O41" s="483"/>
      <c r="P41" s="483"/>
      <c r="Q41" s="483"/>
      <c r="R41" s="483"/>
      <c r="S41" s="483"/>
      <c r="T41" s="483"/>
      <c r="U41" s="483"/>
      <c r="V41" s="483"/>
      <c r="W41" s="483"/>
      <c r="X41" s="483"/>
      <c r="Y41" s="483"/>
      <c r="Z41" s="483"/>
      <c r="AA41" s="483"/>
      <c r="AB41" s="483"/>
      <c r="AC41" s="483"/>
      <c r="AD41" s="483"/>
      <c r="AE41" s="483"/>
      <c r="AF41" s="483"/>
      <c r="AG41" s="483"/>
      <c r="AH41" s="483"/>
      <c r="AI41" s="483"/>
      <c r="AJ41" s="484"/>
    </row>
    <row r="42" spans="1:36">
      <c r="A42" s="1" t="str">
        <f t="shared" si="0"/>
        <v>294</v>
      </c>
      <c r="B42" s="220" t="s">
        <v>764</v>
      </c>
      <c r="C42" s="221" t="str">
        <f t="shared" si="3"/>
        <v>0x0294</v>
      </c>
      <c r="D42" s="221" t="s">
        <v>3</v>
      </c>
      <c r="E42" s="482" t="s">
        <v>661</v>
      </c>
      <c r="F42" s="483"/>
      <c r="G42" s="483"/>
      <c r="H42" s="483"/>
      <c r="I42" s="483"/>
      <c r="J42" s="483"/>
      <c r="K42" s="483"/>
      <c r="L42" s="483"/>
      <c r="M42" s="483"/>
      <c r="N42" s="483"/>
      <c r="O42" s="483"/>
      <c r="P42" s="483"/>
      <c r="Q42" s="483"/>
      <c r="R42" s="483"/>
      <c r="S42" s="483"/>
      <c r="T42" s="483"/>
      <c r="U42" s="483"/>
      <c r="V42" s="483"/>
      <c r="W42" s="483"/>
      <c r="X42" s="483"/>
      <c r="Y42" s="483"/>
      <c r="Z42" s="483"/>
      <c r="AA42" s="483"/>
      <c r="AB42" s="483"/>
      <c r="AC42" s="483"/>
      <c r="AD42" s="483"/>
      <c r="AE42" s="483"/>
      <c r="AF42" s="483"/>
      <c r="AG42" s="483"/>
      <c r="AH42" s="483"/>
      <c r="AI42" s="483"/>
      <c r="AJ42" s="484"/>
    </row>
    <row r="43" spans="1:36">
      <c r="A43" s="1" t="str">
        <f t="shared" si="0"/>
        <v>298</v>
      </c>
      <c r="B43" s="220" t="s">
        <v>765</v>
      </c>
      <c r="C43" s="221" t="str">
        <f t="shared" si="3"/>
        <v>0x0298</v>
      </c>
      <c r="D43" s="221" t="s">
        <v>3</v>
      </c>
      <c r="E43" s="482" t="s">
        <v>662</v>
      </c>
      <c r="F43" s="483"/>
      <c r="G43" s="483"/>
      <c r="H43" s="483"/>
      <c r="I43" s="483"/>
      <c r="J43" s="483"/>
      <c r="K43" s="483"/>
      <c r="L43" s="483"/>
      <c r="M43" s="483"/>
      <c r="N43" s="483"/>
      <c r="O43" s="483"/>
      <c r="P43" s="483"/>
      <c r="Q43" s="483"/>
      <c r="R43" s="483"/>
      <c r="S43" s="483"/>
      <c r="T43" s="483"/>
      <c r="U43" s="483"/>
      <c r="V43" s="483"/>
      <c r="W43" s="483"/>
      <c r="X43" s="483"/>
      <c r="Y43" s="483"/>
      <c r="Z43" s="483"/>
      <c r="AA43" s="483"/>
      <c r="AB43" s="483"/>
      <c r="AC43" s="483"/>
      <c r="AD43" s="483"/>
      <c r="AE43" s="483"/>
      <c r="AF43" s="483"/>
      <c r="AG43" s="483"/>
      <c r="AH43" s="483"/>
      <c r="AI43" s="483"/>
      <c r="AJ43" s="484"/>
    </row>
    <row r="44" spans="1:36">
      <c r="A44" s="1" t="str">
        <f t="shared" si="0"/>
        <v>29C</v>
      </c>
      <c r="B44" s="220" t="s">
        <v>766</v>
      </c>
      <c r="C44" s="221" t="str">
        <f t="shared" si="3"/>
        <v>0x029C</v>
      </c>
      <c r="D44" s="221" t="s">
        <v>3</v>
      </c>
      <c r="E44" s="482" t="s">
        <v>663</v>
      </c>
      <c r="F44" s="483"/>
      <c r="G44" s="483"/>
      <c r="H44" s="483"/>
      <c r="I44" s="483"/>
      <c r="J44" s="483"/>
      <c r="K44" s="483"/>
      <c r="L44" s="483"/>
      <c r="M44" s="483"/>
      <c r="N44" s="483"/>
      <c r="O44" s="483"/>
      <c r="P44" s="483"/>
      <c r="Q44" s="483"/>
      <c r="R44" s="483"/>
      <c r="S44" s="483"/>
      <c r="T44" s="483"/>
      <c r="U44" s="483"/>
      <c r="V44" s="483"/>
      <c r="W44" s="483"/>
      <c r="X44" s="483"/>
      <c r="Y44" s="483"/>
      <c r="Z44" s="483"/>
      <c r="AA44" s="483"/>
      <c r="AB44" s="483"/>
      <c r="AC44" s="483"/>
      <c r="AD44" s="483"/>
      <c r="AE44" s="483"/>
      <c r="AF44" s="483"/>
      <c r="AG44" s="483"/>
      <c r="AH44" s="483"/>
      <c r="AI44" s="483"/>
      <c r="AJ44" s="484"/>
    </row>
    <row r="45" spans="1:36">
      <c r="A45" s="1" t="str">
        <f t="shared" si="0"/>
        <v>2A0</v>
      </c>
      <c r="B45" s="220" t="s">
        <v>767</v>
      </c>
      <c r="C45" s="221" t="str">
        <f t="shared" si="3"/>
        <v>0x02A0</v>
      </c>
      <c r="D45" s="221" t="s">
        <v>3</v>
      </c>
      <c r="E45" s="482" t="s">
        <v>664</v>
      </c>
      <c r="F45" s="483"/>
      <c r="G45" s="483"/>
      <c r="H45" s="483"/>
      <c r="I45" s="483"/>
      <c r="J45" s="483"/>
      <c r="K45" s="483"/>
      <c r="L45" s="483"/>
      <c r="M45" s="483"/>
      <c r="N45" s="483"/>
      <c r="O45" s="483"/>
      <c r="P45" s="483"/>
      <c r="Q45" s="483"/>
      <c r="R45" s="483"/>
      <c r="S45" s="483"/>
      <c r="T45" s="483"/>
      <c r="U45" s="483"/>
      <c r="V45" s="483"/>
      <c r="W45" s="483"/>
      <c r="X45" s="483"/>
      <c r="Y45" s="483"/>
      <c r="Z45" s="483"/>
      <c r="AA45" s="483"/>
      <c r="AB45" s="483"/>
      <c r="AC45" s="483"/>
      <c r="AD45" s="483"/>
      <c r="AE45" s="483"/>
      <c r="AF45" s="483"/>
      <c r="AG45" s="483"/>
      <c r="AH45" s="483"/>
      <c r="AI45" s="483"/>
      <c r="AJ45" s="484"/>
    </row>
    <row r="46" spans="1:36">
      <c r="A46" s="1" t="str">
        <f t="shared" si="0"/>
        <v>2A4</v>
      </c>
      <c r="B46" s="220" t="s">
        <v>768</v>
      </c>
      <c r="C46" s="221" t="str">
        <f t="shared" si="3"/>
        <v>0x02A4</v>
      </c>
      <c r="D46" s="221" t="s">
        <v>3</v>
      </c>
      <c r="E46" s="482" t="s">
        <v>665</v>
      </c>
      <c r="F46" s="483"/>
      <c r="G46" s="483"/>
      <c r="H46" s="483"/>
      <c r="I46" s="483"/>
      <c r="J46" s="483"/>
      <c r="K46" s="483"/>
      <c r="L46" s="483"/>
      <c r="M46" s="483"/>
      <c r="N46" s="483"/>
      <c r="O46" s="483"/>
      <c r="P46" s="483"/>
      <c r="Q46" s="483"/>
      <c r="R46" s="483"/>
      <c r="S46" s="483"/>
      <c r="T46" s="483"/>
      <c r="U46" s="483"/>
      <c r="V46" s="483"/>
      <c r="W46" s="483"/>
      <c r="X46" s="483"/>
      <c r="Y46" s="483"/>
      <c r="Z46" s="483"/>
      <c r="AA46" s="483"/>
      <c r="AB46" s="483"/>
      <c r="AC46" s="483"/>
      <c r="AD46" s="483"/>
      <c r="AE46" s="483"/>
      <c r="AF46" s="483"/>
      <c r="AG46" s="483"/>
      <c r="AH46" s="483"/>
      <c r="AI46" s="483"/>
      <c r="AJ46" s="484"/>
    </row>
    <row r="47" spans="1:36">
      <c r="A47" s="1" t="str">
        <f t="shared" si="0"/>
        <v>2A8</v>
      </c>
      <c r="B47" s="220" t="s">
        <v>769</v>
      </c>
      <c r="C47" s="221" t="str">
        <f t="shared" si="3"/>
        <v>0x02A8</v>
      </c>
      <c r="D47" s="221" t="s">
        <v>3</v>
      </c>
      <c r="E47" s="482" t="s">
        <v>666</v>
      </c>
      <c r="F47" s="483"/>
      <c r="G47" s="483"/>
      <c r="H47" s="483"/>
      <c r="I47" s="483"/>
      <c r="J47" s="483"/>
      <c r="K47" s="483"/>
      <c r="L47" s="483"/>
      <c r="M47" s="483"/>
      <c r="N47" s="483"/>
      <c r="O47" s="483"/>
      <c r="P47" s="483"/>
      <c r="Q47" s="483"/>
      <c r="R47" s="483"/>
      <c r="S47" s="483"/>
      <c r="T47" s="483"/>
      <c r="U47" s="483"/>
      <c r="V47" s="483"/>
      <c r="W47" s="483"/>
      <c r="X47" s="483"/>
      <c r="Y47" s="483"/>
      <c r="Z47" s="483"/>
      <c r="AA47" s="483"/>
      <c r="AB47" s="483"/>
      <c r="AC47" s="483"/>
      <c r="AD47" s="483"/>
      <c r="AE47" s="483"/>
      <c r="AF47" s="483"/>
      <c r="AG47" s="483"/>
      <c r="AH47" s="483"/>
      <c r="AI47" s="483"/>
      <c r="AJ47" s="484"/>
    </row>
    <row r="48" spans="1:36">
      <c r="A48" s="1" t="str">
        <f t="shared" si="0"/>
        <v>2AC</v>
      </c>
      <c r="B48" s="220" t="s">
        <v>770</v>
      </c>
      <c r="C48" s="221" t="str">
        <f t="shared" si="3"/>
        <v>0x02AC</v>
      </c>
      <c r="D48" s="221" t="s">
        <v>3</v>
      </c>
      <c r="E48" s="482" t="s">
        <v>667</v>
      </c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3"/>
      <c r="AA48" s="483"/>
      <c r="AB48" s="483"/>
      <c r="AC48" s="483"/>
      <c r="AD48" s="483"/>
      <c r="AE48" s="483"/>
      <c r="AF48" s="483"/>
      <c r="AG48" s="483"/>
      <c r="AH48" s="483"/>
      <c r="AI48" s="483"/>
      <c r="AJ48" s="484"/>
    </row>
    <row r="49" spans="1:36">
      <c r="A49" s="1" t="str">
        <f t="shared" si="0"/>
        <v>2B0</v>
      </c>
      <c r="B49" s="217" t="s">
        <v>771</v>
      </c>
      <c r="C49" s="221" t="str">
        <f t="shared" si="3"/>
        <v>0x02B0</v>
      </c>
      <c r="D49" s="221" t="s">
        <v>3</v>
      </c>
      <c r="E49" s="482" t="s">
        <v>668</v>
      </c>
      <c r="F49" s="483"/>
      <c r="G49" s="483"/>
      <c r="H49" s="483"/>
      <c r="I49" s="483"/>
      <c r="J49" s="483"/>
      <c r="K49" s="483"/>
      <c r="L49" s="483"/>
      <c r="M49" s="483"/>
      <c r="N49" s="483"/>
      <c r="O49" s="483"/>
      <c r="P49" s="483"/>
      <c r="Q49" s="483"/>
      <c r="R49" s="483"/>
      <c r="S49" s="483"/>
      <c r="T49" s="483"/>
      <c r="U49" s="483"/>
      <c r="V49" s="483"/>
      <c r="W49" s="483"/>
      <c r="X49" s="483"/>
      <c r="Y49" s="483"/>
      <c r="Z49" s="483"/>
      <c r="AA49" s="483"/>
      <c r="AB49" s="483"/>
      <c r="AC49" s="483"/>
      <c r="AD49" s="483"/>
      <c r="AE49" s="483"/>
      <c r="AF49" s="483"/>
      <c r="AG49" s="483"/>
      <c r="AH49" s="483"/>
      <c r="AI49" s="483"/>
      <c r="AJ49" s="484"/>
    </row>
    <row r="50" spans="1:36">
      <c r="A50" s="1" t="str">
        <f t="shared" si="0"/>
        <v>2B4</v>
      </c>
      <c r="B50" s="220" t="s">
        <v>772</v>
      </c>
      <c r="C50" s="221" t="str">
        <f t="shared" si="3"/>
        <v>0x02B4</v>
      </c>
      <c r="D50" s="221" t="s">
        <v>3</v>
      </c>
      <c r="E50" s="482" t="s">
        <v>669</v>
      </c>
      <c r="F50" s="483"/>
      <c r="G50" s="483"/>
      <c r="H50" s="483"/>
      <c r="I50" s="483"/>
      <c r="J50" s="483"/>
      <c r="K50" s="483"/>
      <c r="L50" s="483"/>
      <c r="M50" s="483"/>
      <c r="N50" s="483"/>
      <c r="O50" s="483"/>
      <c r="P50" s="483"/>
      <c r="Q50" s="483"/>
      <c r="R50" s="483"/>
      <c r="S50" s="483"/>
      <c r="T50" s="483"/>
      <c r="U50" s="483"/>
      <c r="V50" s="483"/>
      <c r="W50" s="483"/>
      <c r="X50" s="483"/>
      <c r="Y50" s="483"/>
      <c r="Z50" s="483"/>
      <c r="AA50" s="483"/>
      <c r="AB50" s="483"/>
      <c r="AC50" s="483"/>
      <c r="AD50" s="483"/>
      <c r="AE50" s="483"/>
      <c r="AF50" s="483"/>
      <c r="AG50" s="483"/>
      <c r="AH50" s="483"/>
      <c r="AI50" s="483"/>
      <c r="AJ50" s="484"/>
    </row>
    <row r="51" spans="1:36">
      <c r="A51" s="1" t="str">
        <f t="shared" si="0"/>
        <v>2B8</v>
      </c>
      <c r="B51" s="220" t="s">
        <v>773</v>
      </c>
      <c r="C51" s="221" t="str">
        <f t="shared" ref="C51:C59" si="4">CONCATENATE("0x0",A51)</f>
        <v>0x02B8</v>
      </c>
      <c r="D51" s="221" t="s">
        <v>3</v>
      </c>
      <c r="E51" s="482" t="s">
        <v>670</v>
      </c>
      <c r="F51" s="483"/>
      <c r="G51" s="483"/>
      <c r="H51" s="483"/>
      <c r="I51" s="483"/>
      <c r="J51" s="483"/>
      <c r="K51" s="483"/>
      <c r="L51" s="483"/>
      <c r="M51" s="483"/>
      <c r="N51" s="483"/>
      <c r="O51" s="483"/>
      <c r="P51" s="483"/>
      <c r="Q51" s="483"/>
      <c r="R51" s="483"/>
      <c r="S51" s="483"/>
      <c r="T51" s="483"/>
      <c r="U51" s="483"/>
      <c r="V51" s="483"/>
      <c r="W51" s="483"/>
      <c r="X51" s="483"/>
      <c r="Y51" s="483"/>
      <c r="Z51" s="483"/>
      <c r="AA51" s="483"/>
      <c r="AB51" s="483"/>
      <c r="AC51" s="483"/>
      <c r="AD51" s="483"/>
      <c r="AE51" s="483"/>
      <c r="AF51" s="483"/>
      <c r="AG51" s="483"/>
      <c r="AH51" s="483"/>
      <c r="AI51" s="483"/>
      <c r="AJ51" s="484"/>
    </row>
    <row r="52" spans="1:36">
      <c r="A52" s="1" t="str">
        <f t="shared" si="0"/>
        <v>2BC</v>
      </c>
      <c r="B52" s="220" t="s">
        <v>774</v>
      </c>
      <c r="C52" s="221" t="str">
        <f t="shared" si="4"/>
        <v>0x02BC</v>
      </c>
      <c r="D52" s="221" t="s">
        <v>3</v>
      </c>
      <c r="E52" s="482" t="s">
        <v>671</v>
      </c>
      <c r="F52" s="483"/>
      <c r="G52" s="483"/>
      <c r="H52" s="483"/>
      <c r="I52" s="483"/>
      <c r="J52" s="483"/>
      <c r="K52" s="483"/>
      <c r="L52" s="483"/>
      <c r="M52" s="483"/>
      <c r="N52" s="483"/>
      <c r="O52" s="483"/>
      <c r="P52" s="483"/>
      <c r="Q52" s="483"/>
      <c r="R52" s="483"/>
      <c r="S52" s="483"/>
      <c r="T52" s="483"/>
      <c r="U52" s="483"/>
      <c r="V52" s="483"/>
      <c r="W52" s="483"/>
      <c r="X52" s="483"/>
      <c r="Y52" s="483"/>
      <c r="Z52" s="483"/>
      <c r="AA52" s="483"/>
      <c r="AB52" s="483"/>
      <c r="AC52" s="483"/>
      <c r="AD52" s="483"/>
      <c r="AE52" s="483"/>
      <c r="AF52" s="483"/>
      <c r="AG52" s="483"/>
      <c r="AH52" s="483"/>
      <c r="AI52" s="483"/>
      <c r="AJ52" s="484"/>
    </row>
    <row r="53" spans="1:36">
      <c r="A53" s="1" t="str">
        <f t="shared" si="0"/>
        <v>2C0</v>
      </c>
      <c r="B53" s="220" t="s">
        <v>775</v>
      </c>
      <c r="C53" s="221" t="str">
        <f t="shared" si="4"/>
        <v>0x02C0</v>
      </c>
      <c r="D53" s="221" t="s">
        <v>3</v>
      </c>
      <c r="E53" s="488" t="s">
        <v>672</v>
      </c>
      <c r="F53" s="489"/>
      <c r="G53" s="489"/>
      <c r="H53" s="489"/>
      <c r="I53" s="489"/>
      <c r="J53" s="489"/>
      <c r="K53" s="489"/>
      <c r="L53" s="489"/>
      <c r="M53" s="489"/>
      <c r="N53" s="489"/>
      <c r="O53" s="489"/>
      <c r="P53" s="489"/>
      <c r="Q53" s="489"/>
      <c r="R53" s="489"/>
      <c r="S53" s="489"/>
      <c r="T53" s="489"/>
      <c r="U53" s="489"/>
      <c r="V53" s="489"/>
      <c r="W53" s="489"/>
      <c r="X53" s="489"/>
      <c r="Y53" s="489"/>
      <c r="Z53" s="489"/>
      <c r="AA53" s="489"/>
      <c r="AB53" s="489"/>
      <c r="AC53" s="489"/>
      <c r="AD53" s="489"/>
      <c r="AE53" s="489"/>
      <c r="AF53" s="489"/>
      <c r="AG53" s="489"/>
      <c r="AH53" s="489"/>
      <c r="AI53" s="489"/>
      <c r="AJ53" s="490"/>
    </row>
    <row r="54" spans="1:36">
      <c r="A54" s="1" t="str">
        <f t="shared" si="0"/>
        <v>2C4</v>
      </c>
      <c r="B54" s="220" t="s">
        <v>782</v>
      </c>
      <c r="C54" s="221" t="str">
        <f t="shared" si="4"/>
        <v>0x02C4</v>
      </c>
      <c r="D54" s="221" t="s">
        <v>3</v>
      </c>
      <c r="E54" s="482" t="s">
        <v>781</v>
      </c>
      <c r="F54" s="483"/>
      <c r="G54" s="483"/>
      <c r="H54" s="483"/>
      <c r="I54" s="483"/>
      <c r="J54" s="483"/>
      <c r="K54" s="483"/>
      <c r="L54" s="483"/>
      <c r="M54" s="483"/>
      <c r="N54" s="483"/>
      <c r="O54" s="483"/>
      <c r="P54" s="483"/>
      <c r="Q54" s="483"/>
      <c r="R54" s="483"/>
      <c r="S54" s="483"/>
      <c r="T54" s="483"/>
      <c r="U54" s="483"/>
      <c r="V54" s="483"/>
      <c r="W54" s="483"/>
      <c r="X54" s="483"/>
      <c r="Y54" s="483"/>
      <c r="Z54" s="483"/>
      <c r="AA54" s="483"/>
      <c r="AB54" s="483"/>
      <c r="AC54" s="483"/>
      <c r="AD54" s="483"/>
      <c r="AE54" s="483"/>
      <c r="AF54" s="483"/>
      <c r="AG54" s="483"/>
      <c r="AH54" s="483"/>
      <c r="AI54" s="483"/>
      <c r="AJ54" s="484"/>
    </row>
    <row r="55" spans="1:36">
      <c r="A55" s="1" t="str">
        <f t="shared" si="0"/>
        <v>2C8</v>
      </c>
      <c r="B55" s="220"/>
      <c r="C55" s="221" t="str">
        <f t="shared" si="4"/>
        <v>0x02C8</v>
      </c>
      <c r="D55" s="221" t="s">
        <v>3</v>
      </c>
      <c r="E55" s="482" t="s">
        <v>29</v>
      </c>
      <c r="F55" s="483"/>
      <c r="G55" s="483"/>
      <c r="H55" s="483"/>
      <c r="I55" s="483"/>
      <c r="J55" s="483"/>
      <c r="K55" s="483"/>
      <c r="L55" s="483"/>
      <c r="M55" s="483"/>
      <c r="N55" s="483"/>
      <c r="O55" s="483"/>
      <c r="P55" s="483"/>
      <c r="Q55" s="483"/>
      <c r="R55" s="483"/>
      <c r="S55" s="483"/>
      <c r="T55" s="483"/>
      <c r="U55" s="483"/>
      <c r="V55" s="483"/>
      <c r="W55" s="483"/>
      <c r="X55" s="483"/>
      <c r="Y55" s="483"/>
      <c r="Z55" s="483"/>
      <c r="AA55" s="483"/>
      <c r="AB55" s="483"/>
      <c r="AC55" s="483"/>
      <c r="AD55" s="483"/>
      <c r="AE55" s="483"/>
      <c r="AF55" s="483"/>
      <c r="AG55" s="483"/>
      <c r="AH55" s="483"/>
      <c r="AI55" s="483"/>
      <c r="AJ55" s="484"/>
    </row>
    <row r="56" spans="1:36">
      <c r="A56" s="1" t="str">
        <f t="shared" si="0"/>
        <v>2CC</v>
      </c>
      <c r="B56" s="220"/>
      <c r="C56" s="221" t="str">
        <f t="shared" si="4"/>
        <v>0x02CC</v>
      </c>
      <c r="D56" s="221" t="s">
        <v>3</v>
      </c>
      <c r="E56" s="482" t="s">
        <v>29</v>
      </c>
      <c r="F56" s="483"/>
      <c r="G56" s="483"/>
      <c r="H56" s="483"/>
      <c r="I56" s="483"/>
      <c r="J56" s="483"/>
      <c r="K56" s="483"/>
      <c r="L56" s="483"/>
      <c r="M56" s="483"/>
      <c r="N56" s="483"/>
      <c r="O56" s="483"/>
      <c r="P56" s="483"/>
      <c r="Q56" s="483"/>
      <c r="R56" s="483"/>
      <c r="S56" s="483"/>
      <c r="T56" s="483"/>
      <c r="U56" s="483"/>
      <c r="V56" s="483"/>
      <c r="W56" s="483"/>
      <c r="X56" s="483"/>
      <c r="Y56" s="483"/>
      <c r="Z56" s="483"/>
      <c r="AA56" s="483"/>
      <c r="AB56" s="483"/>
      <c r="AC56" s="483"/>
      <c r="AD56" s="483"/>
      <c r="AE56" s="483"/>
      <c r="AF56" s="483"/>
      <c r="AG56" s="483"/>
      <c r="AH56" s="483"/>
      <c r="AI56" s="483"/>
      <c r="AJ56" s="484"/>
    </row>
    <row r="57" spans="1:36">
      <c r="A57" s="1" t="str">
        <f t="shared" si="0"/>
        <v>2D0</v>
      </c>
      <c r="B57" s="220" t="s">
        <v>777</v>
      </c>
      <c r="C57" s="221" t="str">
        <f t="shared" ref="C57" si="5">CONCATENATE("0x0",A57)</f>
        <v>0x02D0</v>
      </c>
      <c r="D57" s="221" t="s">
        <v>3</v>
      </c>
      <c r="E57" s="482" t="s">
        <v>776</v>
      </c>
      <c r="F57" s="483"/>
      <c r="G57" s="483"/>
      <c r="H57" s="483"/>
      <c r="I57" s="483"/>
      <c r="J57" s="483"/>
      <c r="K57" s="483"/>
      <c r="L57" s="483"/>
      <c r="M57" s="483"/>
      <c r="N57" s="483"/>
      <c r="O57" s="483"/>
      <c r="P57" s="483"/>
      <c r="Q57" s="483"/>
      <c r="R57" s="483"/>
      <c r="S57" s="483"/>
      <c r="T57" s="483"/>
      <c r="U57" s="483"/>
      <c r="V57" s="483"/>
      <c r="W57" s="483"/>
      <c r="X57" s="483"/>
      <c r="Y57" s="483"/>
      <c r="Z57" s="483"/>
      <c r="AA57" s="483"/>
      <c r="AB57" s="483"/>
      <c r="AC57" s="483"/>
      <c r="AD57" s="483"/>
      <c r="AE57" s="483"/>
      <c r="AF57" s="483"/>
      <c r="AG57" s="483"/>
      <c r="AH57" s="483"/>
      <c r="AI57" s="483"/>
      <c r="AJ57" s="484"/>
    </row>
    <row r="58" spans="1:36">
      <c r="A58" s="1" t="str">
        <f t="shared" si="0"/>
        <v>2D4</v>
      </c>
      <c r="B58" s="220"/>
      <c r="C58" s="221" t="str">
        <f t="shared" si="4"/>
        <v>0x02D4</v>
      </c>
      <c r="D58" s="221" t="s">
        <v>3</v>
      </c>
      <c r="E58" s="482" t="s">
        <v>29</v>
      </c>
      <c r="F58" s="483"/>
      <c r="G58" s="483"/>
      <c r="H58" s="483"/>
      <c r="I58" s="483"/>
      <c r="J58" s="483"/>
      <c r="K58" s="483"/>
      <c r="L58" s="483"/>
      <c r="M58" s="483"/>
      <c r="N58" s="483"/>
      <c r="O58" s="483"/>
      <c r="P58" s="483"/>
      <c r="Q58" s="483"/>
      <c r="R58" s="483"/>
      <c r="S58" s="483"/>
      <c r="T58" s="483"/>
      <c r="U58" s="483"/>
      <c r="V58" s="483"/>
      <c r="W58" s="483"/>
      <c r="X58" s="483"/>
      <c r="Y58" s="483"/>
      <c r="Z58" s="483"/>
      <c r="AA58" s="483"/>
      <c r="AB58" s="483"/>
      <c r="AC58" s="483"/>
      <c r="AD58" s="483"/>
      <c r="AE58" s="483"/>
      <c r="AF58" s="483"/>
      <c r="AG58" s="483"/>
      <c r="AH58" s="483"/>
      <c r="AI58" s="483"/>
      <c r="AJ58" s="484"/>
    </row>
    <row r="59" spans="1:36">
      <c r="A59" s="1" t="str">
        <f t="shared" si="0"/>
        <v>2D8</v>
      </c>
      <c r="B59" s="220"/>
      <c r="C59" s="221" t="str">
        <f t="shared" si="4"/>
        <v>0x02D8</v>
      </c>
      <c r="D59" s="221" t="s">
        <v>3</v>
      </c>
      <c r="E59" s="482" t="s">
        <v>29</v>
      </c>
      <c r="F59" s="483"/>
      <c r="G59" s="483"/>
      <c r="H59" s="483"/>
      <c r="I59" s="483"/>
      <c r="J59" s="483"/>
      <c r="K59" s="483"/>
      <c r="L59" s="483"/>
      <c r="M59" s="483"/>
      <c r="N59" s="483"/>
      <c r="O59" s="483"/>
      <c r="P59" s="483"/>
      <c r="Q59" s="483"/>
      <c r="R59" s="483"/>
      <c r="S59" s="483"/>
      <c r="T59" s="483"/>
      <c r="U59" s="483"/>
      <c r="V59" s="483"/>
      <c r="W59" s="483"/>
      <c r="X59" s="483"/>
      <c r="Y59" s="483"/>
      <c r="Z59" s="483"/>
      <c r="AA59" s="483"/>
      <c r="AB59" s="483"/>
      <c r="AC59" s="483"/>
      <c r="AD59" s="483"/>
      <c r="AE59" s="483"/>
      <c r="AF59" s="483"/>
      <c r="AG59" s="483"/>
      <c r="AH59" s="483"/>
      <c r="AI59" s="483"/>
      <c r="AJ59" s="484"/>
    </row>
    <row r="60" spans="1:36">
      <c r="A60" s="1" t="str">
        <f t="shared" si="0"/>
        <v>2DC</v>
      </c>
      <c r="B60" s="220"/>
      <c r="C60" s="221" t="str">
        <f t="shared" ref="C60:C63" si="6">CONCATENATE("0x0",A60)</f>
        <v>0x02DC</v>
      </c>
      <c r="D60" s="221" t="s">
        <v>3</v>
      </c>
      <c r="E60" s="482" t="s">
        <v>29</v>
      </c>
      <c r="F60" s="483"/>
      <c r="G60" s="483"/>
      <c r="H60" s="483"/>
      <c r="I60" s="483"/>
      <c r="J60" s="483"/>
      <c r="K60" s="483"/>
      <c r="L60" s="483"/>
      <c r="M60" s="483"/>
      <c r="N60" s="483"/>
      <c r="O60" s="483"/>
      <c r="P60" s="483"/>
      <c r="Q60" s="483"/>
      <c r="R60" s="483"/>
      <c r="S60" s="483"/>
      <c r="T60" s="483"/>
      <c r="U60" s="483"/>
      <c r="V60" s="483"/>
      <c r="W60" s="483"/>
      <c r="X60" s="483"/>
      <c r="Y60" s="483"/>
      <c r="Z60" s="483"/>
      <c r="AA60" s="483"/>
      <c r="AB60" s="483"/>
      <c r="AC60" s="483"/>
      <c r="AD60" s="483"/>
      <c r="AE60" s="483"/>
      <c r="AF60" s="483"/>
      <c r="AG60" s="483"/>
      <c r="AH60" s="483"/>
      <c r="AI60" s="483"/>
      <c r="AJ60" s="484"/>
    </row>
    <row r="61" spans="1:36">
      <c r="A61" s="1" t="str">
        <f t="shared" si="0"/>
        <v>2E0</v>
      </c>
      <c r="B61" s="220"/>
      <c r="C61" s="221" t="str">
        <f t="shared" si="6"/>
        <v>0x02E0</v>
      </c>
      <c r="D61" s="221" t="s">
        <v>3</v>
      </c>
      <c r="E61" s="482" t="s">
        <v>29</v>
      </c>
      <c r="F61" s="483"/>
      <c r="G61" s="483"/>
      <c r="H61" s="483"/>
      <c r="I61" s="483"/>
      <c r="J61" s="483"/>
      <c r="K61" s="483"/>
      <c r="L61" s="483"/>
      <c r="M61" s="483"/>
      <c r="N61" s="483"/>
      <c r="O61" s="483"/>
      <c r="P61" s="483"/>
      <c r="Q61" s="483"/>
      <c r="R61" s="483"/>
      <c r="S61" s="483"/>
      <c r="T61" s="483"/>
      <c r="U61" s="483"/>
      <c r="V61" s="483"/>
      <c r="W61" s="483"/>
      <c r="X61" s="483"/>
      <c r="Y61" s="483"/>
      <c r="Z61" s="483"/>
      <c r="AA61" s="483"/>
      <c r="AB61" s="483"/>
      <c r="AC61" s="483"/>
      <c r="AD61" s="483"/>
      <c r="AE61" s="483"/>
      <c r="AF61" s="483"/>
      <c r="AG61" s="483"/>
      <c r="AH61" s="483"/>
      <c r="AI61" s="483"/>
      <c r="AJ61" s="484"/>
    </row>
    <row r="62" spans="1:36">
      <c r="A62" s="1" t="str">
        <f t="shared" si="0"/>
        <v>2E4</v>
      </c>
      <c r="B62" s="220"/>
      <c r="C62" s="221" t="str">
        <f t="shared" si="6"/>
        <v>0x02E4</v>
      </c>
      <c r="D62" s="221" t="s">
        <v>3</v>
      </c>
      <c r="E62" s="482" t="s">
        <v>29</v>
      </c>
      <c r="F62" s="483"/>
      <c r="G62" s="483"/>
      <c r="H62" s="483"/>
      <c r="I62" s="483"/>
      <c r="J62" s="483"/>
      <c r="K62" s="483"/>
      <c r="L62" s="483"/>
      <c r="M62" s="483"/>
      <c r="N62" s="483"/>
      <c r="O62" s="483"/>
      <c r="P62" s="483"/>
      <c r="Q62" s="483"/>
      <c r="R62" s="483"/>
      <c r="S62" s="483"/>
      <c r="T62" s="483"/>
      <c r="U62" s="483"/>
      <c r="V62" s="483"/>
      <c r="W62" s="483"/>
      <c r="X62" s="483"/>
      <c r="Y62" s="483"/>
      <c r="Z62" s="483"/>
      <c r="AA62" s="483"/>
      <c r="AB62" s="483"/>
      <c r="AC62" s="483"/>
      <c r="AD62" s="483"/>
      <c r="AE62" s="483"/>
      <c r="AF62" s="483"/>
      <c r="AG62" s="483"/>
      <c r="AH62" s="483"/>
      <c r="AI62" s="483"/>
      <c r="AJ62" s="484"/>
    </row>
    <row r="63" spans="1:36">
      <c r="A63" s="1" t="str">
        <f t="shared" si="0"/>
        <v>2E8</v>
      </c>
      <c r="B63" s="220"/>
      <c r="C63" s="221" t="str">
        <f t="shared" si="6"/>
        <v>0x02E8</v>
      </c>
      <c r="D63" s="221" t="s">
        <v>3</v>
      </c>
      <c r="E63" s="482" t="s">
        <v>29</v>
      </c>
      <c r="F63" s="483"/>
      <c r="G63" s="483"/>
      <c r="H63" s="483"/>
      <c r="I63" s="483"/>
      <c r="J63" s="483"/>
      <c r="K63" s="483"/>
      <c r="L63" s="483"/>
      <c r="M63" s="483"/>
      <c r="N63" s="483"/>
      <c r="O63" s="483"/>
      <c r="P63" s="483"/>
      <c r="Q63" s="483"/>
      <c r="R63" s="483"/>
      <c r="S63" s="483"/>
      <c r="T63" s="483"/>
      <c r="U63" s="483"/>
      <c r="V63" s="483"/>
      <c r="W63" s="483"/>
      <c r="X63" s="483"/>
      <c r="Y63" s="483"/>
      <c r="Z63" s="483"/>
      <c r="AA63" s="483"/>
      <c r="AB63" s="483"/>
      <c r="AC63" s="483"/>
      <c r="AD63" s="483"/>
      <c r="AE63" s="483"/>
      <c r="AF63" s="483"/>
      <c r="AG63" s="483"/>
      <c r="AH63" s="483"/>
      <c r="AI63" s="483"/>
      <c r="AJ63" s="484"/>
    </row>
    <row r="64" spans="1:36">
      <c r="A64" s="1" t="str">
        <f t="shared" si="0"/>
        <v>2EC</v>
      </c>
      <c r="B64" s="220"/>
      <c r="C64" s="221" t="str">
        <f t="shared" ref="C64:C68" si="7">CONCATENATE("0x0",A64)</f>
        <v>0x02EC</v>
      </c>
      <c r="D64" s="221" t="s">
        <v>3</v>
      </c>
      <c r="E64" s="482" t="s">
        <v>29</v>
      </c>
      <c r="F64" s="483"/>
      <c r="G64" s="483"/>
      <c r="H64" s="483"/>
      <c r="I64" s="483"/>
      <c r="J64" s="483"/>
      <c r="K64" s="483"/>
      <c r="L64" s="483"/>
      <c r="M64" s="483"/>
      <c r="N64" s="483"/>
      <c r="O64" s="483"/>
      <c r="P64" s="483"/>
      <c r="Q64" s="483"/>
      <c r="R64" s="483"/>
      <c r="S64" s="483"/>
      <c r="T64" s="483"/>
      <c r="U64" s="483"/>
      <c r="V64" s="483"/>
      <c r="W64" s="483"/>
      <c r="X64" s="483"/>
      <c r="Y64" s="483"/>
      <c r="Z64" s="483"/>
      <c r="AA64" s="483"/>
      <c r="AB64" s="483"/>
      <c r="AC64" s="483"/>
      <c r="AD64" s="483"/>
      <c r="AE64" s="483"/>
      <c r="AF64" s="483"/>
      <c r="AG64" s="483"/>
      <c r="AH64" s="483"/>
      <c r="AI64" s="483"/>
      <c r="AJ64" s="484"/>
    </row>
    <row r="65" spans="1:36">
      <c r="A65" s="1" t="str">
        <f t="shared" si="0"/>
        <v>2F0</v>
      </c>
      <c r="B65" s="220"/>
      <c r="C65" s="221" t="str">
        <f t="shared" si="7"/>
        <v>0x02F0</v>
      </c>
      <c r="D65" s="221" t="s">
        <v>3</v>
      </c>
      <c r="E65" s="482" t="s">
        <v>29</v>
      </c>
      <c r="F65" s="483"/>
      <c r="G65" s="483"/>
      <c r="H65" s="483"/>
      <c r="I65" s="483"/>
      <c r="J65" s="483"/>
      <c r="K65" s="483"/>
      <c r="L65" s="483"/>
      <c r="M65" s="483"/>
      <c r="N65" s="483"/>
      <c r="O65" s="483"/>
      <c r="P65" s="483"/>
      <c r="Q65" s="483"/>
      <c r="R65" s="483"/>
      <c r="S65" s="483"/>
      <c r="T65" s="483"/>
      <c r="U65" s="483"/>
      <c r="V65" s="483"/>
      <c r="W65" s="483"/>
      <c r="X65" s="483"/>
      <c r="Y65" s="483"/>
      <c r="Z65" s="483"/>
      <c r="AA65" s="483"/>
      <c r="AB65" s="483"/>
      <c r="AC65" s="483"/>
      <c r="AD65" s="483"/>
      <c r="AE65" s="483"/>
      <c r="AF65" s="483"/>
      <c r="AG65" s="483"/>
      <c r="AH65" s="483"/>
      <c r="AI65" s="483"/>
      <c r="AJ65" s="484"/>
    </row>
    <row r="66" spans="1:36">
      <c r="A66" s="1" t="str">
        <f t="shared" si="0"/>
        <v>2F4</v>
      </c>
      <c r="B66" s="220"/>
      <c r="C66" s="221" t="str">
        <f t="shared" si="7"/>
        <v>0x02F4</v>
      </c>
      <c r="D66" s="221" t="s">
        <v>3</v>
      </c>
      <c r="E66" s="482" t="s">
        <v>29</v>
      </c>
      <c r="F66" s="483"/>
      <c r="G66" s="483"/>
      <c r="H66" s="483"/>
      <c r="I66" s="483"/>
      <c r="J66" s="483"/>
      <c r="K66" s="483"/>
      <c r="L66" s="483"/>
      <c r="M66" s="483"/>
      <c r="N66" s="483"/>
      <c r="O66" s="483"/>
      <c r="P66" s="483"/>
      <c r="Q66" s="483"/>
      <c r="R66" s="483"/>
      <c r="S66" s="483"/>
      <c r="T66" s="483"/>
      <c r="U66" s="483"/>
      <c r="V66" s="483"/>
      <c r="W66" s="483"/>
      <c r="X66" s="483"/>
      <c r="Y66" s="483"/>
      <c r="Z66" s="483"/>
      <c r="AA66" s="483"/>
      <c r="AB66" s="483"/>
      <c r="AC66" s="483"/>
      <c r="AD66" s="483"/>
      <c r="AE66" s="483"/>
      <c r="AF66" s="483"/>
      <c r="AG66" s="483"/>
      <c r="AH66" s="483"/>
      <c r="AI66" s="483"/>
      <c r="AJ66" s="484"/>
    </row>
    <row r="67" spans="1:36">
      <c r="A67" s="1" t="str">
        <f t="shared" si="0"/>
        <v>2F8</v>
      </c>
      <c r="B67" s="220"/>
      <c r="C67" s="221" t="str">
        <f t="shared" si="7"/>
        <v>0x02F8</v>
      </c>
      <c r="D67" s="221" t="s">
        <v>3</v>
      </c>
      <c r="E67" s="482" t="s">
        <v>29</v>
      </c>
      <c r="F67" s="483"/>
      <c r="G67" s="483"/>
      <c r="H67" s="483"/>
      <c r="I67" s="483"/>
      <c r="J67" s="483"/>
      <c r="K67" s="483"/>
      <c r="L67" s="483"/>
      <c r="M67" s="483"/>
      <c r="N67" s="483"/>
      <c r="O67" s="483"/>
      <c r="P67" s="483"/>
      <c r="Q67" s="483"/>
      <c r="R67" s="483"/>
      <c r="S67" s="483"/>
      <c r="T67" s="483"/>
      <c r="U67" s="483"/>
      <c r="V67" s="483"/>
      <c r="W67" s="483"/>
      <c r="X67" s="483"/>
      <c r="Y67" s="483"/>
      <c r="Z67" s="483"/>
      <c r="AA67" s="483"/>
      <c r="AB67" s="483"/>
      <c r="AC67" s="483"/>
      <c r="AD67" s="483"/>
      <c r="AE67" s="483"/>
      <c r="AF67" s="483"/>
      <c r="AG67" s="483"/>
      <c r="AH67" s="483"/>
      <c r="AI67" s="483"/>
      <c r="AJ67" s="484"/>
    </row>
    <row r="68" spans="1:36" ht="15" thickBot="1">
      <c r="A68" s="1" t="str">
        <f t="shared" si="0"/>
        <v>2FC</v>
      </c>
      <c r="B68" s="223"/>
      <c r="C68" s="224" t="str">
        <f t="shared" si="7"/>
        <v>0x02FC</v>
      </c>
      <c r="D68" s="224" t="s">
        <v>3</v>
      </c>
      <c r="E68" s="485" t="s">
        <v>29</v>
      </c>
      <c r="F68" s="486"/>
      <c r="G68" s="486"/>
      <c r="H68" s="486"/>
      <c r="I68" s="486"/>
      <c r="J68" s="486"/>
      <c r="K68" s="486"/>
      <c r="L68" s="486"/>
      <c r="M68" s="486"/>
      <c r="N68" s="486"/>
      <c r="O68" s="486"/>
      <c r="P68" s="486"/>
      <c r="Q68" s="486"/>
      <c r="R68" s="486"/>
      <c r="S68" s="486"/>
      <c r="T68" s="486"/>
      <c r="U68" s="486"/>
      <c r="V68" s="486"/>
      <c r="W68" s="486"/>
      <c r="X68" s="486"/>
      <c r="Y68" s="486"/>
      <c r="Z68" s="486"/>
      <c r="AA68" s="486"/>
      <c r="AB68" s="486"/>
      <c r="AC68" s="486"/>
      <c r="AD68" s="486"/>
      <c r="AE68" s="486"/>
      <c r="AF68" s="486"/>
      <c r="AG68" s="486"/>
      <c r="AH68" s="486"/>
      <c r="AI68" s="486"/>
      <c r="AJ68" s="487"/>
    </row>
    <row r="69" spans="1:36" ht="15" thickTop="1">
      <c r="A69" s="1">
        <v>300</v>
      </c>
      <c r="B69" s="217" t="s">
        <v>484</v>
      </c>
      <c r="C69" s="218" t="str">
        <f>CONCATENATE("0x0",A69)</f>
        <v>0x0300</v>
      </c>
      <c r="D69" s="218" t="s">
        <v>5</v>
      </c>
      <c r="E69" s="514" t="s">
        <v>673</v>
      </c>
      <c r="F69" s="514"/>
      <c r="G69" s="514"/>
      <c r="H69" s="514"/>
      <c r="I69" s="514"/>
      <c r="J69" s="514"/>
      <c r="K69" s="514"/>
      <c r="L69" s="514"/>
      <c r="M69" s="514"/>
      <c r="N69" s="514"/>
      <c r="O69" s="514"/>
      <c r="P69" s="514"/>
      <c r="Q69" s="514"/>
      <c r="R69" s="514"/>
      <c r="S69" s="514"/>
      <c r="T69" s="514"/>
      <c r="U69" s="514"/>
      <c r="V69" s="514"/>
      <c r="W69" s="514"/>
      <c r="X69" s="514"/>
      <c r="Y69" s="514"/>
      <c r="Z69" s="514"/>
      <c r="AA69" s="514"/>
      <c r="AB69" s="514"/>
      <c r="AC69" s="514"/>
      <c r="AD69" s="514"/>
      <c r="AE69" s="514"/>
      <c r="AF69" s="514"/>
      <c r="AG69" s="514"/>
      <c r="AH69" s="514"/>
      <c r="AI69" s="514"/>
      <c r="AJ69" s="515"/>
    </row>
    <row r="70" spans="1:36">
      <c r="A70" s="1" t="str">
        <f t="shared" si="0"/>
        <v>304</v>
      </c>
      <c r="B70" s="220" t="s">
        <v>488</v>
      </c>
      <c r="C70" s="221" t="str">
        <f>CONCATENATE("0x0",A70)</f>
        <v>0x0304</v>
      </c>
      <c r="D70" s="221" t="s">
        <v>5</v>
      </c>
      <c r="E70" s="516" t="s">
        <v>486</v>
      </c>
      <c r="F70" s="516"/>
      <c r="G70" s="516"/>
      <c r="H70" s="516"/>
      <c r="I70" s="516"/>
      <c r="J70" s="516"/>
      <c r="K70" s="516"/>
      <c r="L70" s="516"/>
      <c r="M70" s="516"/>
      <c r="N70" s="516"/>
      <c r="O70" s="516"/>
      <c r="P70" s="516"/>
      <c r="Q70" s="516"/>
      <c r="R70" s="516"/>
      <c r="S70" s="516"/>
      <c r="T70" s="516"/>
      <c r="U70" s="516"/>
      <c r="V70" s="516"/>
      <c r="W70" s="516"/>
      <c r="X70" s="516"/>
      <c r="Y70" s="516"/>
      <c r="Z70" s="516"/>
      <c r="AA70" s="516"/>
      <c r="AB70" s="516"/>
      <c r="AC70" s="516"/>
      <c r="AD70" s="516"/>
      <c r="AE70" s="516"/>
      <c r="AF70" s="516"/>
      <c r="AG70" s="516"/>
      <c r="AH70" s="516"/>
      <c r="AI70" s="516"/>
      <c r="AJ70" s="517"/>
    </row>
    <row r="71" spans="1:36">
      <c r="A71" s="1" t="str">
        <f t="shared" si="0"/>
        <v>308</v>
      </c>
      <c r="B71" s="220" t="s">
        <v>489</v>
      </c>
      <c r="C71" s="221" t="str">
        <f t="shared" ref="C71:C75" si="8">CONCATENATE("0x0",A71)</f>
        <v>0x0308</v>
      </c>
      <c r="D71" s="221" t="s">
        <v>5</v>
      </c>
      <c r="E71" s="516" t="s">
        <v>487</v>
      </c>
      <c r="F71" s="516"/>
      <c r="G71" s="516"/>
      <c r="H71" s="516"/>
      <c r="I71" s="516"/>
      <c r="J71" s="516"/>
      <c r="K71" s="516"/>
      <c r="L71" s="516"/>
      <c r="M71" s="516"/>
      <c r="N71" s="516"/>
      <c r="O71" s="516"/>
      <c r="P71" s="516"/>
      <c r="Q71" s="516"/>
      <c r="R71" s="516"/>
      <c r="S71" s="516"/>
      <c r="T71" s="516"/>
      <c r="U71" s="516"/>
      <c r="V71" s="516"/>
      <c r="W71" s="516"/>
      <c r="X71" s="516"/>
      <c r="Y71" s="516"/>
      <c r="Z71" s="516"/>
      <c r="AA71" s="516"/>
      <c r="AB71" s="516"/>
      <c r="AC71" s="516"/>
      <c r="AD71" s="516"/>
      <c r="AE71" s="516"/>
      <c r="AF71" s="516"/>
      <c r="AG71" s="516"/>
      <c r="AH71" s="516"/>
      <c r="AI71" s="516"/>
      <c r="AJ71" s="517"/>
    </row>
    <row r="72" spans="1:36">
      <c r="A72" s="1" t="str">
        <f t="shared" si="0"/>
        <v>30C</v>
      </c>
      <c r="B72" s="220" t="s">
        <v>490</v>
      </c>
      <c r="C72" s="221" t="str">
        <f t="shared" si="8"/>
        <v>0x030C</v>
      </c>
      <c r="D72" s="221" t="s">
        <v>5</v>
      </c>
      <c r="E72" s="516" t="s">
        <v>674</v>
      </c>
      <c r="F72" s="516"/>
      <c r="G72" s="516"/>
      <c r="H72" s="516"/>
      <c r="I72" s="516"/>
      <c r="J72" s="516"/>
      <c r="K72" s="516"/>
      <c r="L72" s="516"/>
      <c r="M72" s="516"/>
      <c r="N72" s="516"/>
      <c r="O72" s="516"/>
      <c r="P72" s="516"/>
      <c r="Q72" s="516"/>
      <c r="R72" s="516"/>
      <c r="S72" s="516"/>
      <c r="T72" s="516"/>
      <c r="U72" s="516"/>
      <c r="V72" s="516"/>
      <c r="W72" s="516"/>
      <c r="X72" s="516"/>
      <c r="Y72" s="516"/>
      <c r="Z72" s="516"/>
      <c r="AA72" s="516"/>
      <c r="AB72" s="516"/>
      <c r="AC72" s="516"/>
      <c r="AD72" s="516"/>
      <c r="AE72" s="516"/>
      <c r="AF72" s="516"/>
      <c r="AG72" s="516"/>
      <c r="AH72" s="516"/>
      <c r="AI72" s="516"/>
      <c r="AJ72" s="517"/>
    </row>
    <row r="73" spans="1:36">
      <c r="A73" s="1" t="str">
        <f t="shared" si="0"/>
        <v>310</v>
      </c>
      <c r="B73" s="220" t="s">
        <v>29</v>
      </c>
      <c r="C73" s="221" t="str">
        <f t="shared" si="8"/>
        <v>0x0310</v>
      </c>
      <c r="D73" s="221" t="s">
        <v>5</v>
      </c>
      <c r="E73" s="516"/>
      <c r="F73" s="516"/>
      <c r="G73" s="516"/>
      <c r="H73" s="516"/>
      <c r="I73" s="516"/>
      <c r="J73" s="516"/>
      <c r="K73" s="516"/>
      <c r="L73" s="516"/>
      <c r="M73" s="516"/>
      <c r="N73" s="516"/>
      <c r="O73" s="516"/>
      <c r="P73" s="516"/>
      <c r="Q73" s="516"/>
      <c r="R73" s="516"/>
      <c r="S73" s="516"/>
      <c r="T73" s="516"/>
      <c r="U73" s="516"/>
      <c r="V73" s="516"/>
      <c r="W73" s="516"/>
      <c r="X73" s="516"/>
      <c r="Y73" s="516"/>
      <c r="Z73" s="516"/>
      <c r="AA73" s="516"/>
      <c r="AB73" s="516"/>
      <c r="AC73" s="516"/>
      <c r="AD73" s="516"/>
      <c r="AE73" s="516"/>
      <c r="AF73" s="516"/>
      <c r="AG73" s="516"/>
      <c r="AH73" s="516"/>
      <c r="AI73" s="516"/>
      <c r="AJ73" s="517"/>
    </row>
    <row r="74" spans="1:36">
      <c r="A74" s="1" t="str">
        <f t="shared" si="0"/>
        <v>314</v>
      </c>
      <c r="B74" s="220" t="s">
        <v>29</v>
      </c>
      <c r="C74" s="221" t="str">
        <f t="shared" si="8"/>
        <v>0x0314</v>
      </c>
      <c r="D74" s="221" t="s">
        <v>5</v>
      </c>
      <c r="E74" s="516"/>
      <c r="F74" s="516"/>
      <c r="G74" s="516"/>
      <c r="H74" s="516"/>
      <c r="I74" s="516"/>
      <c r="J74" s="516"/>
      <c r="K74" s="516"/>
      <c r="L74" s="516"/>
      <c r="M74" s="516"/>
      <c r="N74" s="516"/>
      <c r="O74" s="516"/>
      <c r="P74" s="516"/>
      <c r="Q74" s="516"/>
      <c r="R74" s="516"/>
      <c r="S74" s="516"/>
      <c r="T74" s="516"/>
      <c r="U74" s="516"/>
      <c r="V74" s="516"/>
      <c r="W74" s="516"/>
      <c r="X74" s="516"/>
      <c r="Y74" s="516"/>
      <c r="Z74" s="516"/>
      <c r="AA74" s="516"/>
      <c r="AB74" s="516"/>
      <c r="AC74" s="516"/>
      <c r="AD74" s="516"/>
      <c r="AE74" s="516"/>
      <c r="AF74" s="516"/>
      <c r="AG74" s="516"/>
      <c r="AH74" s="516"/>
      <c r="AI74" s="516"/>
      <c r="AJ74" s="517"/>
    </row>
    <row r="75" spans="1:36">
      <c r="A75" s="1" t="str">
        <f t="shared" si="0"/>
        <v>318</v>
      </c>
      <c r="B75" s="220" t="s">
        <v>29</v>
      </c>
      <c r="C75" s="221" t="str">
        <f t="shared" si="8"/>
        <v>0x0318</v>
      </c>
      <c r="D75" s="221" t="s">
        <v>5</v>
      </c>
      <c r="E75" s="516"/>
      <c r="F75" s="516"/>
      <c r="G75" s="516"/>
      <c r="H75" s="516"/>
      <c r="I75" s="516"/>
      <c r="J75" s="516"/>
      <c r="K75" s="516"/>
      <c r="L75" s="516"/>
      <c r="M75" s="516"/>
      <c r="N75" s="516"/>
      <c r="O75" s="516"/>
      <c r="P75" s="516"/>
      <c r="Q75" s="516"/>
      <c r="R75" s="516"/>
      <c r="S75" s="516"/>
      <c r="T75" s="516"/>
      <c r="U75" s="516"/>
      <c r="V75" s="516"/>
      <c r="W75" s="516"/>
      <c r="X75" s="516"/>
      <c r="Y75" s="516"/>
      <c r="Z75" s="516"/>
      <c r="AA75" s="516"/>
      <c r="AB75" s="516"/>
      <c r="AC75" s="516"/>
      <c r="AD75" s="516"/>
      <c r="AE75" s="516"/>
      <c r="AF75" s="516"/>
      <c r="AG75" s="516"/>
      <c r="AH75" s="516"/>
      <c r="AI75" s="516"/>
      <c r="AJ75" s="517"/>
    </row>
    <row r="76" spans="1:36" ht="15" thickBot="1">
      <c r="A76" s="1" t="str">
        <f t="shared" si="0"/>
        <v>31C</v>
      </c>
      <c r="B76" s="223" t="s">
        <v>29</v>
      </c>
      <c r="C76" s="224" t="str">
        <f>CONCATENATE("0x0",A76)</f>
        <v>0x031C</v>
      </c>
      <c r="D76" s="224" t="s">
        <v>5</v>
      </c>
      <c r="E76" s="543"/>
      <c r="F76" s="543"/>
      <c r="G76" s="543"/>
      <c r="H76" s="543"/>
      <c r="I76" s="543"/>
      <c r="J76" s="543"/>
      <c r="K76" s="543"/>
      <c r="L76" s="543"/>
      <c r="M76" s="543"/>
      <c r="N76" s="543"/>
      <c r="O76" s="543"/>
      <c r="P76" s="543"/>
      <c r="Q76" s="543"/>
      <c r="R76" s="543"/>
      <c r="S76" s="543"/>
      <c r="T76" s="543"/>
      <c r="U76" s="543"/>
      <c r="V76" s="543"/>
      <c r="W76" s="543"/>
      <c r="X76" s="543"/>
      <c r="Y76" s="543"/>
      <c r="Z76" s="543"/>
      <c r="AA76" s="543"/>
      <c r="AB76" s="543"/>
      <c r="AC76" s="543"/>
      <c r="AD76" s="543"/>
      <c r="AE76" s="543"/>
      <c r="AF76" s="543"/>
      <c r="AG76" s="543"/>
      <c r="AH76" s="543"/>
      <c r="AI76" s="543"/>
      <c r="AJ76" s="544"/>
    </row>
    <row r="77" spans="1:36" ht="15" thickTop="1">
      <c r="A77" s="1" t="str">
        <f t="shared" si="0"/>
        <v>320</v>
      </c>
      <c r="B77" s="217" t="s">
        <v>509</v>
      </c>
      <c r="C77" s="218" t="str">
        <f>CONCATENATE("0x0",A77)</f>
        <v>0x0320</v>
      </c>
      <c r="D77" s="218" t="s">
        <v>5</v>
      </c>
      <c r="E77" s="545" t="s">
        <v>508</v>
      </c>
      <c r="F77" s="545"/>
      <c r="G77" s="545"/>
      <c r="H77" s="545"/>
      <c r="I77" s="545"/>
      <c r="J77" s="545"/>
      <c r="K77" s="545"/>
      <c r="L77" s="545"/>
      <c r="M77" s="545"/>
      <c r="N77" s="545"/>
      <c r="O77" s="545"/>
      <c r="P77" s="545"/>
      <c r="Q77" s="545"/>
      <c r="R77" s="545"/>
      <c r="S77" s="545"/>
      <c r="T77" s="545"/>
      <c r="U77" s="545"/>
      <c r="V77" s="545"/>
      <c r="W77" s="545"/>
      <c r="X77" s="545"/>
      <c r="Y77" s="545"/>
      <c r="Z77" s="545"/>
      <c r="AA77" s="545"/>
      <c r="AB77" s="545"/>
      <c r="AC77" s="545"/>
      <c r="AD77" s="545"/>
      <c r="AE77" s="545"/>
      <c r="AF77" s="545"/>
      <c r="AG77" s="545"/>
      <c r="AH77" s="545"/>
      <c r="AI77" s="545"/>
      <c r="AJ77" s="546"/>
    </row>
    <row r="78" spans="1:36">
      <c r="A78" s="1" t="str">
        <f t="shared" si="0"/>
        <v>324</v>
      </c>
      <c r="B78" s="220" t="s">
        <v>511</v>
      </c>
      <c r="C78" s="221" t="str">
        <f>CONCATENATE("0x0",A78)</f>
        <v>0x0324</v>
      </c>
      <c r="D78" s="221" t="s">
        <v>5</v>
      </c>
      <c r="E78" s="516" t="s">
        <v>510</v>
      </c>
      <c r="F78" s="516"/>
      <c r="G78" s="516"/>
      <c r="H78" s="516"/>
      <c r="I78" s="516"/>
      <c r="J78" s="516"/>
      <c r="K78" s="516"/>
      <c r="L78" s="516"/>
      <c r="M78" s="516"/>
      <c r="N78" s="516"/>
      <c r="O78" s="516"/>
      <c r="P78" s="516"/>
      <c r="Q78" s="516"/>
      <c r="R78" s="516"/>
      <c r="S78" s="516"/>
      <c r="T78" s="516"/>
      <c r="U78" s="516"/>
      <c r="V78" s="516"/>
      <c r="W78" s="516"/>
      <c r="X78" s="516"/>
      <c r="Y78" s="516"/>
      <c r="Z78" s="516"/>
      <c r="AA78" s="516"/>
      <c r="AB78" s="516"/>
      <c r="AC78" s="516"/>
      <c r="AD78" s="516"/>
      <c r="AE78" s="516"/>
      <c r="AF78" s="516"/>
      <c r="AG78" s="516"/>
      <c r="AH78" s="516"/>
      <c r="AI78" s="516"/>
      <c r="AJ78" s="517"/>
    </row>
    <row r="79" spans="1:36">
      <c r="A79" s="1" t="str">
        <f t="shared" si="0"/>
        <v>328</v>
      </c>
      <c r="B79" s="220" t="s">
        <v>512</v>
      </c>
      <c r="C79" s="221" t="str">
        <f t="shared" ref="C79:C81" si="9">CONCATENATE("0x0",A79)</f>
        <v>0x0328</v>
      </c>
      <c r="D79" s="221" t="s">
        <v>5</v>
      </c>
      <c r="E79" s="516" t="s">
        <v>411</v>
      </c>
      <c r="F79" s="516"/>
      <c r="G79" s="516"/>
      <c r="H79" s="516"/>
      <c r="I79" s="516"/>
      <c r="J79" s="516"/>
      <c r="K79" s="516"/>
      <c r="L79" s="516"/>
      <c r="M79" s="516"/>
      <c r="N79" s="516"/>
      <c r="O79" s="516"/>
      <c r="P79" s="516"/>
      <c r="Q79" s="516"/>
      <c r="R79" s="516"/>
      <c r="S79" s="516"/>
      <c r="T79" s="516"/>
      <c r="U79" s="516"/>
      <c r="V79" s="516"/>
      <c r="W79" s="516"/>
      <c r="X79" s="516"/>
      <c r="Y79" s="516"/>
      <c r="Z79" s="516"/>
      <c r="AA79" s="516"/>
      <c r="AB79" s="516"/>
      <c r="AC79" s="516"/>
      <c r="AD79" s="516"/>
      <c r="AE79" s="516"/>
      <c r="AF79" s="516"/>
      <c r="AG79" s="516"/>
      <c r="AH79" s="516"/>
      <c r="AI79" s="516"/>
      <c r="AJ79" s="517"/>
    </row>
    <row r="80" spans="1:36">
      <c r="A80" s="1" t="str">
        <f t="shared" si="0"/>
        <v>32C</v>
      </c>
      <c r="B80" s="220" t="s">
        <v>513</v>
      </c>
      <c r="C80" s="221" t="str">
        <f t="shared" si="9"/>
        <v>0x032C</v>
      </c>
      <c r="D80" s="221" t="s">
        <v>5</v>
      </c>
      <c r="E80" s="548" t="s">
        <v>412</v>
      </c>
      <c r="F80" s="548"/>
      <c r="G80" s="548"/>
      <c r="H80" s="548"/>
      <c r="I80" s="548"/>
      <c r="J80" s="548"/>
      <c r="K80" s="548"/>
      <c r="L80" s="548"/>
      <c r="M80" s="548"/>
      <c r="N80" s="548"/>
      <c r="O80" s="548"/>
      <c r="P80" s="548"/>
      <c r="Q80" s="548"/>
      <c r="R80" s="548"/>
      <c r="S80" s="548"/>
      <c r="T80" s="548"/>
      <c r="U80" s="548"/>
      <c r="V80" s="548"/>
      <c r="W80" s="548"/>
      <c r="X80" s="548"/>
      <c r="Y80" s="548"/>
      <c r="Z80" s="548"/>
      <c r="AA80" s="548"/>
      <c r="AB80" s="548"/>
      <c r="AC80" s="548"/>
      <c r="AD80" s="548"/>
      <c r="AE80" s="548"/>
      <c r="AF80" s="548"/>
      <c r="AG80" s="548"/>
      <c r="AH80" s="548"/>
      <c r="AI80" s="548"/>
      <c r="AJ80" s="549"/>
    </row>
    <row r="81" spans="1:36">
      <c r="A81" s="1" t="str">
        <f t="shared" si="0"/>
        <v>330</v>
      </c>
      <c r="B81" s="220" t="s">
        <v>514</v>
      </c>
      <c r="C81" s="221" t="str">
        <f t="shared" si="9"/>
        <v>0x0330</v>
      </c>
      <c r="D81" s="221" t="s">
        <v>5</v>
      </c>
      <c r="E81" s="548" t="s">
        <v>588</v>
      </c>
      <c r="F81" s="548"/>
      <c r="G81" s="548"/>
      <c r="H81" s="548"/>
      <c r="I81" s="548"/>
      <c r="J81" s="548"/>
      <c r="K81" s="548"/>
      <c r="L81" s="548"/>
      <c r="M81" s="548"/>
      <c r="N81" s="548"/>
      <c r="O81" s="548"/>
      <c r="P81" s="548"/>
      <c r="Q81" s="548"/>
      <c r="R81" s="548"/>
      <c r="S81" s="548"/>
      <c r="T81" s="548"/>
      <c r="U81" s="548"/>
      <c r="V81" s="548"/>
      <c r="W81" s="548"/>
      <c r="X81" s="548"/>
      <c r="Y81" s="548"/>
      <c r="Z81" s="548"/>
      <c r="AA81" s="548"/>
      <c r="AB81" s="548"/>
      <c r="AC81" s="548"/>
      <c r="AD81" s="548"/>
      <c r="AE81" s="548"/>
      <c r="AF81" s="548"/>
      <c r="AG81" s="548"/>
      <c r="AH81" s="548"/>
      <c r="AI81" s="548"/>
      <c r="AJ81" s="549"/>
    </row>
    <row r="82" spans="1:36" ht="43.5" thickBot="1">
      <c r="A82" s="1" t="str">
        <f t="shared" si="0"/>
        <v>334</v>
      </c>
      <c r="B82" s="225" t="s">
        <v>29</v>
      </c>
      <c r="C82" s="247" t="str">
        <f>CONCATENATE("0x0334 to 0x03FC")</f>
        <v>0x0334 to 0x03FC</v>
      </c>
      <c r="D82" s="226"/>
      <c r="E82" s="550"/>
      <c r="F82" s="550"/>
      <c r="G82" s="550"/>
      <c r="H82" s="550"/>
      <c r="I82" s="550"/>
      <c r="J82" s="550"/>
      <c r="K82" s="550"/>
      <c r="L82" s="550"/>
      <c r="M82" s="550"/>
      <c r="N82" s="550"/>
      <c r="O82" s="550"/>
      <c r="P82" s="550"/>
      <c r="Q82" s="550"/>
      <c r="R82" s="550"/>
      <c r="S82" s="550"/>
      <c r="T82" s="550"/>
      <c r="U82" s="550"/>
      <c r="V82" s="550"/>
      <c r="W82" s="550"/>
      <c r="X82" s="550"/>
      <c r="Y82" s="550"/>
      <c r="Z82" s="550"/>
      <c r="AA82" s="550"/>
      <c r="AB82" s="550"/>
      <c r="AC82" s="550"/>
      <c r="AD82" s="550"/>
      <c r="AE82" s="550"/>
      <c r="AF82" s="550"/>
      <c r="AG82" s="550"/>
      <c r="AH82" s="550"/>
      <c r="AI82" s="550"/>
      <c r="AJ82" s="551"/>
    </row>
    <row r="86" spans="1:36" ht="15.75">
      <c r="B86" s="97" t="s">
        <v>507</v>
      </c>
    </row>
    <row r="87" spans="1:36" ht="15" thickBot="1">
      <c r="A87"/>
    </row>
    <row r="88" spans="1:36" ht="15" thickBot="1">
      <c r="A88" s="528" t="s">
        <v>402</v>
      </c>
      <c r="B88" s="502" t="s">
        <v>342</v>
      </c>
      <c r="C88" s="503"/>
      <c r="D88" s="503"/>
      <c r="E88" s="503"/>
      <c r="F88" s="503"/>
      <c r="G88" s="503"/>
      <c r="H88" s="503"/>
      <c r="I88" s="503"/>
      <c r="J88" s="503"/>
      <c r="K88" s="503"/>
      <c r="L88" s="503"/>
      <c r="M88" s="503"/>
      <c r="N88" s="503"/>
      <c r="O88" s="503"/>
      <c r="P88" s="503"/>
      <c r="Q88" s="503"/>
      <c r="R88" s="503"/>
      <c r="S88" s="503"/>
      <c r="T88" s="503"/>
      <c r="U88" s="503"/>
      <c r="V88" s="503"/>
      <c r="W88" s="503"/>
      <c r="X88" s="503"/>
      <c r="Y88" s="503"/>
      <c r="Z88" s="503"/>
      <c r="AA88" s="503"/>
      <c r="AB88" s="503"/>
      <c r="AC88" s="503"/>
      <c r="AD88" s="503"/>
      <c r="AE88" s="503"/>
      <c r="AF88" s="503"/>
      <c r="AG88" s="503"/>
      <c r="AH88" s="504"/>
    </row>
    <row r="89" spans="1:36">
      <c r="A89" s="529"/>
      <c r="B89" s="76" t="s">
        <v>323</v>
      </c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1"/>
    </row>
    <row r="90" spans="1:36">
      <c r="A90" s="529"/>
      <c r="B90" s="77" t="s">
        <v>324</v>
      </c>
      <c r="AH90" s="72"/>
    </row>
    <row r="91" spans="1:36">
      <c r="A91" s="529"/>
      <c r="B91" s="77" t="s">
        <v>325</v>
      </c>
      <c r="AH91" s="72"/>
    </row>
    <row r="92" spans="1:36">
      <c r="A92" s="529"/>
      <c r="B92" s="77" t="s">
        <v>326</v>
      </c>
      <c r="AH92" s="72"/>
    </row>
    <row r="93" spans="1:36">
      <c r="A93" s="529"/>
      <c r="B93" s="77" t="s">
        <v>327</v>
      </c>
      <c r="AH93" s="72"/>
    </row>
    <row r="94" spans="1:36">
      <c r="A94" s="529"/>
      <c r="B94" s="77" t="s">
        <v>328</v>
      </c>
      <c r="AH94" s="72"/>
    </row>
    <row r="95" spans="1:36">
      <c r="A95" s="529"/>
      <c r="B95" s="77" t="s">
        <v>329</v>
      </c>
      <c r="AH95" s="72"/>
    </row>
    <row r="96" spans="1:36">
      <c r="A96" s="529"/>
      <c r="B96" s="77" t="s">
        <v>330</v>
      </c>
      <c r="AH96" s="72"/>
    </row>
    <row r="97" spans="1:34">
      <c r="A97" s="529"/>
      <c r="B97" s="77" t="s">
        <v>331</v>
      </c>
      <c r="AH97" s="72"/>
    </row>
    <row r="98" spans="1:34">
      <c r="A98" s="529"/>
      <c r="B98" s="77" t="s">
        <v>332</v>
      </c>
      <c r="AH98" s="72"/>
    </row>
    <row r="99" spans="1:34">
      <c r="A99" s="529"/>
      <c r="B99" s="77" t="s">
        <v>333</v>
      </c>
      <c r="AH99" s="72"/>
    </row>
    <row r="100" spans="1:34">
      <c r="A100" s="529"/>
      <c r="B100" s="77" t="s">
        <v>334</v>
      </c>
      <c r="AH100" s="72"/>
    </row>
    <row r="101" spans="1:34">
      <c r="A101" s="529"/>
      <c r="B101" s="77" t="s">
        <v>335</v>
      </c>
      <c r="AH101" s="72"/>
    </row>
    <row r="102" spans="1:34">
      <c r="A102" s="529"/>
      <c r="B102" s="77" t="s">
        <v>336</v>
      </c>
      <c r="AH102" s="72"/>
    </row>
    <row r="103" spans="1:34">
      <c r="A103" s="529"/>
      <c r="B103" s="77" t="s">
        <v>337</v>
      </c>
      <c r="AH103" s="72"/>
    </row>
    <row r="104" spans="1:34">
      <c r="A104" s="529"/>
      <c r="B104" s="77" t="s">
        <v>338</v>
      </c>
      <c r="AH104" s="72"/>
    </row>
    <row r="105" spans="1:34">
      <c r="A105" s="529"/>
      <c r="B105" s="77" t="s">
        <v>339</v>
      </c>
      <c r="AH105" s="72"/>
    </row>
    <row r="106" spans="1:34">
      <c r="A106" s="529"/>
      <c r="B106" s="77" t="s">
        <v>340</v>
      </c>
      <c r="AH106" s="72"/>
    </row>
    <row r="107" spans="1:34" ht="15" thickBot="1">
      <c r="A107" s="530"/>
      <c r="B107" s="77" t="s">
        <v>341</v>
      </c>
      <c r="AH107" s="72"/>
    </row>
    <row r="108" spans="1:34" ht="15" thickBot="1">
      <c r="A108"/>
      <c r="B108" s="73" t="s">
        <v>268</v>
      </c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5"/>
    </row>
    <row r="109" spans="1:34" ht="15" thickBot="1">
      <c r="A109" s="528" t="s">
        <v>420</v>
      </c>
    </row>
    <row r="110" spans="1:34">
      <c r="A110" s="529"/>
      <c r="B110" s="76" t="s">
        <v>388</v>
      </c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1"/>
    </row>
    <row r="111" spans="1:34">
      <c r="A111" s="529"/>
      <c r="B111" s="77" t="s">
        <v>389</v>
      </c>
      <c r="AH111" s="72"/>
    </row>
    <row r="112" spans="1:34">
      <c r="A112" s="529"/>
      <c r="B112" s="77" t="s">
        <v>390</v>
      </c>
      <c r="AH112" s="72"/>
    </row>
    <row r="113" spans="1:34">
      <c r="A113" s="529"/>
      <c r="B113" s="77" t="s">
        <v>391</v>
      </c>
      <c r="AH113" s="72"/>
    </row>
    <row r="114" spans="1:34">
      <c r="A114" s="529"/>
      <c r="B114" s="77" t="s">
        <v>329</v>
      </c>
      <c r="AH114" s="72"/>
    </row>
    <row r="115" spans="1:34">
      <c r="A115" s="529"/>
      <c r="B115" s="77" t="s">
        <v>392</v>
      </c>
      <c r="AH115" s="72"/>
    </row>
    <row r="116" spans="1:34">
      <c r="A116" s="529"/>
      <c r="B116" s="77" t="s">
        <v>393</v>
      </c>
      <c r="AH116" s="72"/>
    </row>
    <row r="117" spans="1:34">
      <c r="A117" s="529"/>
      <c r="B117" s="77" t="s">
        <v>394</v>
      </c>
      <c r="AH117" s="72"/>
    </row>
    <row r="118" spans="1:34">
      <c r="A118" s="529"/>
      <c r="B118" s="77" t="s">
        <v>395</v>
      </c>
      <c r="AH118" s="72"/>
    </row>
    <row r="119" spans="1:34">
      <c r="A119" s="529"/>
      <c r="B119" s="77" t="s">
        <v>396</v>
      </c>
      <c r="AH119" s="72"/>
    </row>
    <row r="120" spans="1:34">
      <c r="A120" s="529"/>
      <c r="B120" s="77" t="s">
        <v>397</v>
      </c>
      <c r="AH120" s="72"/>
    </row>
    <row r="121" spans="1:34">
      <c r="A121" s="529"/>
      <c r="B121" s="77" t="s">
        <v>398</v>
      </c>
      <c r="AH121" s="72"/>
    </row>
    <row r="122" spans="1:34">
      <c r="A122" s="529"/>
      <c r="B122" s="77" t="s">
        <v>399</v>
      </c>
      <c r="AH122" s="72"/>
    </row>
    <row r="123" spans="1:34">
      <c r="A123" s="529"/>
      <c r="B123" s="77" t="s">
        <v>400</v>
      </c>
      <c r="AH123" s="72"/>
    </row>
    <row r="124" spans="1:34">
      <c r="A124" s="529"/>
      <c r="B124" s="77" t="s">
        <v>401</v>
      </c>
      <c r="AH124" s="72"/>
    </row>
    <row r="125" spans="1:34">
      <c r="A125" s="529"/>
      <c r="B125" s="77"/>
      <c r="AH125" s="72"/>
    </row>
    <row r="126" spans="1:34">
      <c r="A126" s="529"/>
      <c r="B126" s="77"/>
      <c r="AH126" s="72"/>
    </row>
    <row r="127" spans="1:34">
      <c r="A127" s="529"/>
      <c r="B127" s="77"/>
      <c r="AH127" s="72"/>
    </row>
    <row r="128" spans="1:34" ht="15" thickBot="1">
      <c r="A128" s="530"/>
      <c r="B128" s="77"/>
      <c r="AH128" s="72"/>
    </row>
    <row r="129" spans="1:34" ht="15" thickBot="1">
      <c r="A129"/>
      <c r="B129" s="73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5"/>
    </row>
    <row r="140" spans="1:34" ht="15" thickBot="1">
      <c r="A140"/>
    </row>
    <row r="141" spans="1:34" ht="15" thickBot="1">
      <c r="A141"/>
      <c r="B141" s="505" t="s">
        <v>518</v>
      </c>
      <c r="C141" s="506"/>
      <c r="D141" s="506"/>
      <c r="E141" s="506"/>
      <c r="F141" s="506"/>
      <c r="G141" s="506"/>
      <c r="H141" s="506"/>
      <c r="I141" s="506"/>
      <c r="J141" s="506"/>
      <c r="K141" s="506"/>
      <c r="L141" s="506"/>
      <c r="M141" s="506"/>
      <c r="N141" s="506"/>
      <c r="O141" s="506"/>
      <c r="P141" s="506"/>
      <c r="Q141" s="506"/>
      <c r="R141" s="506"/>
      <c r="S141" s="506"/>
      <c r="T141" s="506"/>
      <c r="U141" s="506"/>
      <c r="V141" s="506"/>
      <c r="W141" s="506"/>
      <c r="X141" s="506"/>
      <c r="Y141" s="506"/>
      <c r="Z141" s="506"/>
      <c r="AA141" s="506"/>
      <c r="AB141" s="506"/>
      <c r="AC141" s="506"/>
      <c r="AD141" s="506"/>
      <c r="AE141" s="506"/>
      <c r="AF141" s="506"/>
      <c r="AG141" s="506"/>
      <c r="AH141" s="507"/>
    </row>
    <row r="142" spans="1:34" ht="15" thickBot="1">
      <c r="A142"/>
    </row>
    <row r="143" spans="1:34" ht="15" thickBot="1">
      <c r="A143" s="508" t="s">
        <v>402</v>
      </c>
      <c r="B143" s="502" t="s">
        <v>319</v>
      </c>
      <c r="C143" s="503"/>
      <c r="D143" s="503"/>
      <c r="E143" s="503"/>
      <c r="F143" s="503"/>
      <c r="G143" s="503"/>
      <c r="H143" s="503"/>
      <c r="I143" s="503"/>
      <c r="J143" s="503"/>
      <c r="K143" s="503"/>
      <c r="L143" s="503"/>
      <c r="M143" s="503"/>
      <c r="N143" s="503"/>
      <c r="O143" s="503"/>
      <c r="P143" s="503"/>
      <c r="Q143" s="503"/>
      <c r="R143" s="503"/>
      <c r="S143" s="503"/>
      <c r="T143" s="503"/>
      <c r="U143" s="503"/>
      <c r="V143" s="503"/>
      <c r="W143" s="503"/>
      <c r="X143" s="503"/>
      <c r="Y143" s="503"/>
      <c r="Z143" s="503"/>
      <c r="AA143" s="503"/>
      <c r="AB143" s="503"/>
      <c r="AC143" s="503"/>
      <c r="AD143" s="503"/>
      <c r="AE143" s="503"/>
      <c r="AF143" s="503"/>
      <c r="AG143" s="503"/>
      <c r="AH143" s="504"/>
    </row>
    <row r="144" spans="1:34">
      <c r="A144" s="509"/>
      <c r="B144" s="500" t="s">
        <v>455</v>
      </c>
      <c r="C144" s="534"/>
      <c r="D144" s="534"/>
      <c r="E144" s="534"/>
      <c r="F144" s="86" t="s">
        <v>321</v>
      </c>
      <c r="G144" s="70"/>
      <c r="H144" s="70"/>
      <c r="I144" s="70"/>
      <c r="J144" s="70"/>
      <c r="K144" s="70"/>
      <c r="L144" s="70"/>
      <c r="M144" s="70"/>
      <c r="N144" s="70"/>
      <c r="O144" s="70"/>
      <c r="P144" s="70" t="s">
        <v>322</v>
      </c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1"/>
    </row>
    <row r="145" spans="1:34">
      <c r="A145" s="509"/>
      <c r="B145" s="501"/>
      <c r="C145" s="512"/>
      <c r="D145" s="512"/>
      <c r="E145" s="512"/>
      <c r="F145" s="87" t="s">
        <v>468</v>
      </c>
      <c r="P145" t="s">
        <v>469</v>
      </c>
      <c r="AH145" s="72"/>
    </row>
    <row r="146" spans="1:34" ht="15" thickBot="1">
      <c r="A146" s="509"/>
      <c r="B146" s="501"/>
      <c r="C146" s="513"/>
      <c r="D146" s="513"/>
      <c r="E146" s="513"/>
      <c r="F146" s="67" t="s">
        <v>313</v>
      </c>
      <c r="P146" t="s">
        <v>316</v>
      </c>
      <c r="AH146" s="72"/>
    </row>
    <row r="147" spans="1:34">
      <c r="A147" s="509"/>
      <c r="B147" s="62" t="s">
        <v>0</v>
      </c>
      <c r="C147" s="511" t="s">
        <v>202</v>
      </c>
      <c r="D147" s="511"/>
      <c r="E147" s="511"/>
      <c r="F147" s="511" t="s">
        <v>455</v>
      </c>
      <c r="G147" s="511"/>
      <c r="H147" s="511"/>
      <c r="I147" s="511"/>
      <c r="J147" s="511"/>
      <c r="K147" s="511"/>
      <c r="L147" s="511"/>
      <c r="M147" s="511"/>
      <c r="N147" s="511"/>
      <c r="O147" s="511"/>
      <c r="P147" s="511"/>
      <c r="Q147" s="511"/>
      <c r="R147" s="511"/>
      <c r="S147" s="511"/>
      <c r="T147" s="511"/>
      <c r="U147" s="511"/>
      <c r="V147" s="511"/>
      <c r="W147" s="511"/>
      <c r="X147" s="511"/>
      <c r="Y147" s="511"/>
      <c r="Z147" s="511"/>
      <c r="AA147" s="511"/>
      <c r="AB147" s="511"/>
      <c r="AC147" s="511"/>
      <c r="AD147" s="511"/>
      <c r="AE147" s="511"/>
      <c r="AF147" s="511"/>
      <c r="AG147" s="511"/>
      <c r="AH147" s="533"/>
    </row>
    <row r="148" spans="1:34" ht="15" thickBot="1">
      <c r="A148" s="510"/>
      <c r="B148" s="88" t="s">
        <v>451</v>
      </c>
      <c r="C148" s="512" t="s">
        <v>453</v>
      </c>
      <c r="D148" s="512"/>
      <c r="E148" s="512"/>
      <c r="F148" s="512" t="s">
        <v>454</v>
      </c>
      <c r="G148" s="512"/>
      <c r="H148" s="512"/>
      <c r="I148" s="512"/>
      <c r="J148" s="512"/>
      <c r="K148" s="512"/>
      <c r="L148" s="512"/>
      <c r="M148" s="512"/>
      <c r="N148" s="512"/>
      <c r="O148" s="512"/>
      <c r="P148" s="512"/>
      <c r="Q148" s="512"/>
      <c r="R148" s="512"/>
      <c r="S148" s="512"/>
      <c r="T148" s="512"/>
      <c r="U148" s="512"/>
      <c r="V148" s="512"/>
      <c r="W148" s="512"/>
      <c r="X148" s="512"/>
      <c r="Y148" s="512"/>
      <c r="Z148" s="512"/>
      <c r="AA148" s="512"/>
      <c r="AB148" s="512"/>
      <c r="AC148" s="512"/>
      <c r="AD148" s="512"/>
      <c r="AE148" s="512"/>
      <c r="AF148" s="512"/>
      <c r="AG148" s="512"/>
      <c r="AH148" s="542"/>
    </row>
    <row r="149" spans="1:34" ht="15" thickBot="1">
      <c r="A149"/>
      <c r="B149" s="90"/>
      <c r="C149" s="547"/>
      <c r="D149" s="547"/>
      <c r="E149" s="547"/>
      <c r="F149" s="539"/>
      <c r="G149" s="540"/>
      <c r="H149" s="540"/>
      <c r="I149" s="540"/>
      <c r="J149" s="540"/>
      <c r="K149" s="540"/>
      <c r="L149" s="540"/>
      <c r="M149" s="540"/>
      <c r="N149" s="540"/>
      <c r="O149" s="540"/>
      <c r="P149" s="540"/>
      <c r="Q149" s="540"/>
      <c r="R149" s="540"/>
      <c r="S149" s="540"/>
      <c r="T149" s="540"/>
      <c r="U149" s="540"/>
      <c r="V149" s="540"/>
      <c r="W149" s="540"/>
      <c r="X149" s="540"/>
      <c r="Y149" s="540"/>
      <c r="Z149" s="540"/>
      <c r="AA149" s="540"/>
      <c r="AB149" s="540"/>
      <c r="AC149" s="540"/>
      <c r="AD149" s="540"/>
      <c r="AE149" s="540"/>
      <c r="AF149" s="540"/>
      <c r="AG149" s="540"/>
      <c r="AH149" s="541"/>
    </row>
    <row r="150" spans="1:34" ht="15" thickBot="1">
      <c r="A150" s="528" t="s">
        <v>403</v>
      </c>
      <c r="B150" s="67"/>
    </row>
    <row r="151" spans="1:34">
      <c r="A151" s="529"/>
      <c r="B151" s="531" t="s">
        <v>455</v>
      </c>
      <c r="C151" s="76" t="s">
        <v>404</v>
      </c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1"/>
    </row>
    <row r="152" spans="1:34">
      <c r="A152" s="529"/>
      <c r="B152" s="532"/>
      <c r="C152" s="77" t="s">
        <v>405</v>
      </c>
      <c r="AH152" s="72"/>
    </row>
    <row r="153" spans="1:34">
      <c r="A153" s="529"/>
      <c r="B153" s="532"/>
      <c r="C153" s="77" t="s">
        <v>406</v>
      </c>
      <c r="AH153" s="72"/>
    </row>
    <row r="154" spans="1:34">
      <c r="A154" s="529"/>
      <c r="B154" s="532"/>
      <c r="C154" s="77" t="s">
        <v>407</v>
      </c>
      <c r="AH154" s="72"/>
    </row>
    <row r="155" spans="1:34">
      <c r="A155" s="529"/>
      <c r="B155" s="532"/>
      <c r="C155" s="77" t="s">
        <v>408</v>
      </c>
      <c r="AH155" s="72"/>
    </row>
    <row r="156" spans="1:34">
      <c r="A156" s="529"/>
      <c r="B156" s="532"/>
      <c r="C156" s="78" t="s">
        <v>409</v>
      </c>
      <c r="AH156" s="72"/>
    </row>
    <row r="157" spans="1:34" ht="15" thickBot="1">
      <c r="A157" s="529"/>
      <c r="B157" s="532"/>
      <c r="C157" s="77" t="s">
        <v>410</v>
      </c>
      <c r="AH157" s="72"/>
    </row>
    <row r="158" spans="1:34" ht="15" thickBot="1">
      <c r="A158" s="529"/>
      <c r="B158" s="62" t="s">
        <v>0</v>
      </c>
      <c r="C158" s="511" t="s">
        <v>202</v>
      </c>
      <c r="D158" s="511"/>
      <c r="E158" s="511"/>
      <c r="F158" s="511" t="s">
        <v>455</v>
      </c>
      <c r="G158" s="511"/>
      <c r="H158" s="511"/>
      <c r="I158" s="511"/>
      <c r="J158" s="511"/>
      <c r="K158" s="511"/>
      <c r="L158" s="511"/>
      <c r="M158" s="511"/>
      <c r="N158" s="511"/>
      <c r="O158" s="511"/>
      <c r="P158" s="511"/>
      <c r="Q158" s="511"/>
      <c r="R158" s="511"/>
      <c r="S158" s="511"/>
      <c r="T158" s="511"/>
      <c r="U158" s="511"/>
      <c r="V158" s="511"/>
      <c r="W158" s="511"/>
      <c r="X158" s="511"/>
      <c r="Y158" s="511"/>
      <c r="Z158" s="511"/>
      <c r="AA158" s="511"/>
      <c r="AB158" s="511"/>
      <c r="AC158" s="511"/>
      <c r="AD158" s="511"/>
      <c r="AE158" s="511"/>
      <c r="AF158" s="511"/>
      <c r="AG158" s="511"/>
      <c r="AH158" s="533"/>
    </row>
    <row r="159" spans="1:34" ht="15" thickBot="1">
      <c r="A159" s="529"/>
      <c r="B159" s="89" t="s">
        <v>456</v>
      </c>
      <c r="C159" s="534" t="s">
        <v>457</v>
      </c>
      <c r="D159" s="534"/>
      <c r="E159" s="534"/>
      <c r="F159" s="534" t="s">
        <v>458</v>
      </c>
      <c r="G159" s="534"/>
      <c r="H159" s="534"/>
      <c r="I159" s="534"/>
      <c r="J159" s="534"/>
      <c r="K159" s="534"/>
      <c r="L159" s="534"/>
      <c r="M159" s="534"/>
      <c r="N159" s="534"/>
      <c r="O159" s="534"/>
      <c r="P159" s="534"/>
      <c r="Q159" s="534"/>
      <c r="R159" s="534"/>
      <c r="S159" s="534"/>
      <c r="T159" s="534"/>
      <c r="U159" s="534"/>
      <c r="V159" s="534"/>
      <c r="W159" s="534"/>
      <c r="X159" s="534"/>
      <c r="Y159" s="534"/>
      <c r="Z159" s="534"/>
      <c r="AA159" s="534"/>
      <c r="AB159" s="534"/>
      <c r="AC159" s="534"/>
      <c r="AD159" s="534"/>
      <c r="AE159" s="534"/>
      <c r="AF159" s="534"/>
      <c r="AG159" s="534"/>
      <c r="AH159" s="535"/>
    </row>
    <row r="160" spans="1:34" ht="15" thickBot="1">
      <c r="A160" s="529"/>
      <c r="B160" s="89" t="s">
        <v>459</v>
      </c>
      <c r="C160" s="534" t="s">
        <v>460</v>
      </c>
      <c r="D160" s="534"/>
      <c r="E160" s="534"/>
      <c r="F160" s="534" t="s">
        <v>461</v>
      </c>
      <c r="G160" s="534"/>
      <c r="H160" s="534"/>
      <c r="I160" s="534"/>
      <c r="J160" s="534"/>
      <c r="K160" s="534"/>
      <c r="L160" s="534"/>
      <c r="M160" s="534"/>
      <c r="N160" s="534"/>
      <c r="O160" s="534"/>
      <c r="P160" s="534"/>
      <c r="Q160" s="534"/>
      <c r="R160" s="534"/>
      <c r="S160" s="534"/>
      <c r="T160" s="534"/>
      <c r="U160" s="534"/>
      <c r="V160" s="534"/>
      <c r="W160" s="534"/>
      <c r="X160" s="534"/>
      <c r="Y160" s="534"/>
      <c r="Z160" s="534"/>
      <c r="AA160" s="534"/>
      <c r="AB160" s="534"/>
      <c r="AC160" s="534"/>
      <c r="AD160" s="534"/>
      <c r="AE160" s="534"/>
      <c r="AF160" s="534"/>
      <c r="AG160" s="534"/>
      <c r="AH160" s="535"/>
    </row>
    <row r="161" spans="1:34" ht="15" thickBot="1">
      <c r="A161" s="529"/>
      <c r="B161" s="89" t="s">
        <v>465</v>
      </c>
      <c r="C161" s="534" t="s">
        <v>462</v>
      </c>
      <c r="D161" s="534"/>
      <c r="E161" s="534"/>
      <c r="F161" s="534" t="s">
        <v>464</v>
      </c>
      <c r="G161" s="534"/>
      <c r="H161" s="534"/>
      <c r="I161" s="534"/>
      <c r="J161" s="534"/>
      <c r="K161" s="534"/>
      <c r="L161" s="534"/>
      <c r="M161" s="534"/>
      <c r="N161" s="534"/>
      <c r="O161" s="534"/>
      <c r="P161" s="534"/>
      <c r="Q161" s="534"/>
      <c r="R161" s="534"/>
      <c r="S161" s="534"/>
      <c r="T161" s="534"/>
      <c r="U161" s="534"/>
      <c r="V161" s="534"/>
      <c r="W161" s="534"/>
      <c r="X161" s="534"/>
      <c r="Y161" s="534"/>
      <c r="Z161" s="534"/>
      <c r="AA161" s="534"/>
      <c r="AB161" s="534"/>
      <c r="AC161" s="534"/>
      <c r="AD161" s="534"/>
      <c r="AE161" s="534"/>
      <c r="AF161" s="534"/>
      <c r="AG161" s="534"/>
      <c r="AH161" s="535"/>
    </row>
    <row r="162" spans="1:34" ht="15" thickBot="1">
      <c r="A162" s="529"/>
      <c r="B162" s="89" t="s">
        <v>466</v>
      </c>
      <c r="C162" s="534" t="s">
        <v>463</v>
      </c>
      <c r="D162" s="534"/>
      <c r="E162" s="534"/>
      <c r="F162" s="534" t="s">
        <v>467</v>
      </c>
      <c r="G162" s="534"/>
      <c r="H162" s="534"/>
      <c r="I162" s="534"/>
      <c r="J162" s="534"/>
      <c r="K162" s="534"/>
      <c r="L162" s="534"/>
      <c r="M162" s="534"/>
      <c r="N162" s="534"/>
      <c r="O162" s="534"/>
      <c r="P162" s="534"/>
      <c r="Q162" s="534"/>
      <c r="R162" s="534"/>
      <c r="S162" s="534"/>
      <c r="T162" s="534"/>
      <c r="U162" s="534"/>
      <c r="V162" s="534"/>
      <c r="W162" s="534"/>
      <c r="X162" s="534"/>
      <c r="Y162" s="534"/>
      <c r="Z162" s="534"/>
      <c r="AA162" s="534"/>
      <c r="AB162" s="534"/>
      <c r="AC162" s="534"/>
      <c r="AD162" s="534"/>
      <c r="AE162" s="534"/>
      <c r="AF162" s="534"/>
      <c r="AG162" s="534"/>
      <c r="AH162" s="535"/>
    </row>
    <row r="163" spans="1:34" ht="15" thickBot="1">
      <c r="A163" s="530"/>
      <c r="B163" s="89"/>
      <c r="C163" s="534"/>
      <c r="D163" s="534"/>
      <c r="E163" s="534"/>
      <c r="F163" s="534"/>
      <c r="G163" s="534"/>
      <c r="H163" s="534"/>
      <c r="I163" s="534"/>
      <c r="J163" s="534"/>
      <c r="K163" s="534"/>
      <c r="L163" s="534"/>
      <c r="M163" s="534"/>
      <c r="N163" s="534"/>
      <c r="O163" s="534"/>
      <c r="P163" s="534"/>
      <c r="Q163" s="534"/>
      <c r="R163" s="534"/>
      <c r="S163" s="534"/>
      <c r="T163" s="534"/>
      <c r="U163" s="534"/>
      <c r="V163" s="534"/>
      <c r="W163" s="534"/>
      <c r="X163" s="534"/>
      <c r="Y163" s="534"/>
      <c r="Z163" s="534"/>
      <c r="AA163" s="534"/>
      <c r="AB163" s="534"/>
      <c r="AC163" s="534"/>
      <c r="AD163" s="534"/>
      <c r="AE163" s="534"/>
      <c r="AF163" s="534"/>
      <c r="AG163" s="534"/>
      <c r="AH163" s="535"/>
    </row>
    <row r="164" spans="1:34">
      <c r="A164"/>
      <c r="B164" s="89"/>
      <c r="C164" s="534"/>
      <c r="D164" s="534"/>
      <c r="E164" s="534"/>
      <c r="F164" s="534"/>
      <c r="G164" s="534"/>
      <c r="H164" s="534"/>
      <c r="I164" s="534"/>
      <c r="J164" s="534"/>
      <c r="K164" s="534"/>
      <c r="L164" s="534"/>
      <c r="M164" s="534"/>
      <c r="N164" s="534"/>
      <c r="O164" s="534"/>
      <c r="P164" s="534"/>
      <c r="Q164" s="534"/>
      <c r="R164" s="534"/>
      <c r="S164" s="534"/>
      <c r="T164" s="534"/>
      <c r="U164" s="534"/>
      <c r="V164" s="534"/>
      <c r="W164" s="534"/>
      <c r="X164" s="534"/>
      <c r="Y164" s="534"/>
      <c r="Z164" s="534"/>
      <c r="AA164" s="534"/>
      <c r="AB164" s="534"/>
      <c r="AC164" s="534"/>
      <c r="AD164" s="534"/>
      <c r="AE164" s="534"/>
      <c r="AF164" s="534"/>
      <c r="AG164" s="534"/>
      <c r="AH164" s="535"/>
    </row>
    <row r="165" spans="1:34" ht="15" thickBot="1">
      <c r="A165"/>
    </row>
    <row r="166" spans="1:34" ht="15" thickBot="1">
      <c r="A166"/>
      <c r="B166" s="525" t="s">
        <v>318</v>
      </c>
      <c r="C166" s="526"/>
      <c r="D166" s="526"/>
      <c r="E166" s="526"/>
      <c r="F166" s="526"/>
      <c r="G166" s="526"/>
      <c r="H166" s="526"/>
      <c r="I166" s="526"/>
      <c r="J166" s="526"/>
      <c r="K166" s="526"/>
      <c r="L166" s="526"/>
      <c r="M166" s="526"/>
      <c r="N166" s="526"/>
      <c r="O166" s="526"/>
      <c r="P166" s="526"/>
      <c r="Q166" s="526"/>
      <c r="R166" s="526"/>
      <c r="S166" s="526"/>
      <c r="T166" s="526"/>
      <c r="U166" s="526"/>
      <c r="V166" s="526"/>
      <c r="W166" s="526"/>
      <c r="X166" s="526"/>
      <c r="Y166" s="526"/>
      <c r="Z166" s="526"/>
      <c r="AA166" s="526"/>
      <c r="AB166" s="526"/>
      <c r="AC166" s="526"/>
      <c r="AD166" s="526"/>
      <c r="AE166" s="526"/>
      <c r="AF166" s="526"/>
      <c r="AG166" s="526"/>
      <c r="AH166" s="527"/>
    </row>
    <row r="167" spans="1:34" ht="15" thickBot="1">
      <c r="A167" s="528" t="s">
        <v>402</v>
      </c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</row>
    <row r="168" spans="1:34">
      <c r="A168" s="529"/>
      <c r="B168" s="92" t="s">
        <v>343</v>
      </c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1"/>
    </row>
    <row r="169" spans="1:34">
      <c r="A169" s="529"/>
      <c r="B169" s="93" t="s">
        <v>344</v>
      </c>
      <c r="AH169" s="72"/>
    </row>
    <row r="170" spans="1:34">
      <c r="A170" s="529"/>
      <c r="B170" s="93" t="s">
        <v>345</v>
      </c>
      <c r="AH170" s="72"/>
    </row>
    <row r="171" spans="1:34">
      <c r="A171" s="529"/>
      <c r="B171" s="93" t="s">
        <v>346</v>
      </c>
      <c r="AH171" s="72"/>
    </row>
    <row r="172" spans="1:34">
      <c r="A172" s="529"/>
      <c r="B172" s="93" t="s">
        <v>347</v>
      </c>
      <c r="AH172" s="72"/>
    </row>
    <row r="173" spans="1:34">
      <c r="A173" s="529"/>
      <c r="B173" s="93" t="s">
        <v>353</v>
      </c>
      <c r="AH173" s="72"/>
    </row>
    <row r="174" spans="1:34">
      <c r="A174" s="529"/>
      <c r="B174" s="94" t="s">
        <v>483</v>
      </c>
      <c r="AH174" s="72"/>
    </row>
    <row r="175" spans="1:34">
      <c r="A175" s="529"/>
      <c r="B175" s="78" t="s">
        <v>348</v>
      </c>
      <c r="AH175" s="72"/>
    </row>
    <row r="176" spans="1:34" ht="15.75" customHeight="1">
      <c r="A176" s="529"/>
      <c r="B176" s="78" t="s">
        <v>485</v>
      </c>
      <c r="AH176" s="72"/>
    </row>
    <row r="177" spans="1:34" ht="15.75" customHeight="1">
      <c r="A177" s="529"/>
      <c r="B177" s="78" t="s">
        <v>350</v>
      </c>
      <c r="AH177" s="72"/>
    </row>
    <row r="178" spans="1:34">
      <c r="A178" s="529"/>
      <c r="B178" s="77"/>
      <c r="AH178" s="72"/>
    </row>
    <row r="179" spans="1:34">
      <c r="A179" s="529"/>
      <c r="B179" s="93" t="s">
        <v>349</v>
      </c>
      <c r="AH179" s="72"/>
    </row>
    <row r="180" spans="1:34">
      <c r="A180" s="529"/>
      <c r="B180" s="93" t="s">
        <v>354</v>
      </c>
      <c r="AH180" s="72"/>
    </row>
    <row r="181" spans="1:34">
      <c r="A181" s="529"/>
      <c r="B181" s="93" t="s">
        <v>351</v>
      </c>
      <c r="AH181" s="72"/>
    </row>
    <row r="182" spans="1:34">
      <c r="A182" s="529"/>
      <c r="B182" s="95" t="s">
        <v>352</v>
      </c>
      <c r="AH182" s="72"/>
    </row>
    <row r="183" spans="1:34" ht="15" thickBot="1">
      <c r="A183" s="530"/>
      <c r="B183" s="93" t="s">
        <v>314</v>
      </c>
      <c r="P183" t="s">
        <v>315</v>
      </c>
      <c r="AH183" s="72"/>
    </row>
    <row r="184" spans="1:34" ht="15" thickBot="1">
      <c r="A184"/>
      <c r="B184" s="96" t="s">
        <v>355</v>
      </c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5"/>
    </row>
    <row r="185" spans="1:34" ht="15" thickBot="1">
      <c r="A185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</row>
    <row r="186" spans="1:34" ht="15" thickBot="1">
      <c r="A186" s="528" t="s">
        <v>415</v>
      </c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</row>
    <row r="187" spans="1:34">
      <c r="A187" s="529"/>
      <c r="B187" s="70" t="s">
        <v>411</v>
      </c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1"/>
    </row>
    <row r="188" spans="1:34">
      <c r="A188" s="529"/>
      <c r="B188" t="s">
        <v>412</v>
      </c>
      <c r="AH188" s="72"/>
    </row>
    <row r="189" spans="1:34">
      <c r="A189" s="529"/>
      <c r="B189" t="s">
        <v>413</v>
      </c>
      <c r="AH189" s="72"/>
    </row>
    <row r="190" spans="1:34">
      <c r="A190" s="529"/>
      <c r="B190" t="s">
        <v>414</v>
      </c>
      <c r="AH190" s="72"/>
    </row>
    <row r="191" spans="1:34">
      <c r="A191" s="529"/>
      <c r="AH191" s="72"/>
    </row>
    <row r="192" spans="1:34">
      <c r="A192" s="529"/>
      <c r="AH192" s="72"/>
    </row>
    <row r="193" spans="1:34">
      <c r="A193" s="529"/>
      <c r="AH193" s="72"/>
    </row>
    <row r="194" spans="1:34">
      <c r="A194" s="529"/>
      <c r="AH194" s="72"/>
    </row>
    <row r="195" spans="1:34">
      <c r="A195" s="529"/>
      <c r="AH195" s="72"/>
    </row>
    <row r="196" spans="1:34">
      <c r="A196" s="529"/>
      <c r="AH196" s="72"/>
    </row>
    <row r="197" spans="1:34">
      <c r="A197" s="529"/>
      <c r="AH197" s="72"/>
    </row>
    <row r="198" spans="1:34">
      <c r="A198" s="529"/>
      <c r="AH198" s="72"/>
    </row>
    <row r="199" spans="1:34">
      <c r="A199" s="529"/>
      <c r="AH199" s="72"/>
    </row>
    <row r="200" spans="1:34">
      <c r="A200" s="529"/>
      <c r="AH200" s="72"/>
    </row>
    <row r="201" spans="1:34">
      <c r="A201" s="529"/>
      <c r="AH201" s="72"/>
    </row>
    <row r="202" spans="1:34">
      <c r="A202" s="529"/>
      <c r="AH202" s="72"/>
    </row>
    <row r="203" spans="1:34">
      <c r="A203" s="529"/>
      <c r="AH203" s="72"/>
    </row>
    <row r="204" spans="1:34" ht="15" thickBot="1">
      <c r="A204" s="530"/>
      <c r="AH204" s="72"/>
    </row>
    <row r="205" spans="1:34" ht="15" thickBot="1">
      <c r="A205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5"/>
    </row>
  </sheetData>
  <mergeCells count="115">
    <mergeCell ref="E63:AJ63"/>
    <mergeCell ref="E16:AJ16"/>
    <mergeCell ref="F149:AH149"/>
    <mergeCell ref="F148:AH148"/>
    <mergeCell ref="F161:AH161"/>
    <mergeCell ref="E76:AJ76"/>
    <mergeCell ref="E77:AJ77"/>
    <mergeCell ref="E78:AJ78"/>
    <mergeCell ref="E79:AJ79"/>
    <mergeCell ref="E74:AJ74"/>
    <mergeCell ref="E75:AJ75"/>
    <mergeCell ref="C149:E149"/>
    <mergeCell ref="E80:AJ80"/>
    <mergeCell ref="E81:AJ81"/>
    <mergeCell ref="E82:AJ82"/>
    <mergeCell ref="C144:E144"/>
    <mergeCell ref="F147:AH147"/>
    <mergeCell ref="E26:AJ26"/>
    <mergeCell ref="E27:AJ27"/>
    <mergeCell ref="E28:AJ28"/>
    <mergeCell ref="E29:AJ29"/>
    <mergeCell ref="E30:AJ30"/>
    <mergeCell ref="E22:AJ22"/>
    <mergeCell ref="E23:AJ23"/>
    <mergeCell ref="E24:AJ24"/>
    <mergeCell ref="B166:AH166"/>
    <mergeCell ref="A167:A183"/>
    <mergeCell ref="A186:A204"/>
    <mergeCell ref="B151:B157"/>
    <mergeCell ref="C158:E158"/>
    <mergeCell ref="F158:AH158"/>
    <mergeCell ref="A150:A163"/>
    <mergeCell ref="C163:E163"/>
    <mergeCell ref="F163:AH163"/>
    <mergeCell ref="C164:E164"/>
    <mergeCell ref="F164:AH164"/>
    <mergeCell ref="C159:E159"/>
    <mergeCell ref="F159:AH159"/>
    <mergeCell ref="C160:E160"/>
    <mergeCell ref="F160:AH160"/>
    <mergeCell ref="C161:E161"/>
    <mergeCell ref="C162:E162"/>
    <mergeCell ref="F162:AH162"/>
    <mergeCell ref="A88:A107"/>
    <mergeCell ref="B88:AH88"/>
    <mergeCell ref="A109:A128"/>
    <mergeCell ref="E33:AJ33"/>
    <mergeCell ref="E34:AJ34"/>
    <mergeCell ref="B2:AJ2"/>
    <mergeCell ref="B144:B146"/>
    <mergeCell ref="B143:AH143"/>
    <mergeCell ref="B141:AH141"/>
    <mergeCell ref="A143:A148"/>
    <mergeCell ref="C147:E147"/>
    <mergeCell ref="C148:E148"/>
    <mergeCell ref="C146:E146"/>
    <mergeCell ref="C145:E145"/>
    <mergeCell ref="E69:AJ69"/>
    <mergeCell ref="E70:AJ70"/>
    <mergeCell ref="E71:AJ71"/>
    <mergeCell ref="E72:AJ72"/>
    <mergeCell ref="E73:AJ73"/>
    <mergeCell ref="E4:AJ4"/>
    <mergeCell ref="E5:AJ5"/>
    <mergeCell ref="E6:AJ6"/>
    <mergeCell ref="E8:AJ8"/>
    <mergeCell ref="E9:AJ9"/>
    <mergeCell ref="E10:AJ10"/>
    <mergeCell ref="E11:AJ11"/>
    <mergeCell ref="E7:AJ7"/>
    <mergeCell ref="E47:AJ47"/>
    <mergeCell ref="E48:AJ48"/>
    <mergeCell ref="E35:AJ35"/>
    <mergeCell ref="E36:AJ36"/>
    <mergeCell ref="E37:AJ37"/>
    <mergeCell ref="E46:AJ46"/>
    <mergeCell ref="E38:AJ38"/>
    <mergeCell ref="E39:AJ39"/>
    <mergeCell ref="E40:AJ40"/>
    <mergeCell ref="E41:AJ41"/>
    <mergeCell ref="E42:AJ42"/>
    <mergeCell ref="E43:AJ43"/>
    <mergeCell ref="E12:AJ12"/>
    <mergeCell ref="E13:AJ13"/>
    <mergeCell ref="E14:AJ14"/>
    <mergeCell ref="E15:AJ15"/>
    <mergeCell ref="E17:AJ17"/>
    <mergeCell ref="E18:AJ18"/>
    <mergeCell ref="E19:AJ19"/>
    <mergeCell ref="E20:AJ20"/>
    <mergeCell ref="E21:AJ21"/>
    <mergeCell ref="E25:AJ25"/>
    <mergeCell ref="E68:AJ68"/>
    <mergeCell ref="E49:AJ49"/>
    <mergeCell ref="E50:AJ50"/>
    <mergeCell ref="E31:AJ31"/>
    <mergeCell ref="E32:AJ32"/>
    <mergeCell ref="E44:AJ44"/>
    <mergeCell ref="E45:AJ45"/>
    <mergeCell ref="E51:AJ51"/>
    <mergeCell ref="E52:AJ52"/>
    <mergeCell ref="E53:AJ53"/>
    <mergeCell ref="E64:AJ64"/>
    <mergeCell ref="E65:AJ65"/>
    <mergeCell ref="E66:AJ66"/>
    <mergeCell ref="E67:AJ67"/>
    <mergeCell ref="E54:AJ54"/>
    <mergeCell ref="E55:AJ55"/>
    <mergeCell ref="E56:AJ56"/>
    <mergeCell ref="E57:AJ57"/>
    <mergeCell ref="E58:AJ58"/>
    <mergeCell ref="E59:AJ59"/>
    <mergeCell ref="E60:AJ60"/>
    <mergeCell ref="E61:AJ61"/>
    <mergeCell ref="E62:AJ62"/>
  </mergeCells>
  <pageMargins left="0.7" right="0.7" top="0.75" bottom="0.75" header="0.3" footer="0.3"/>
  <pageSetup orientation="portrait" horizontalDpi="90" verticalDpi="9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0D76A-41B4-429D-BB96-D6A39DE19A40}">
  <dimension ref="A2:AH66"/>
  <sheetViews>
    <sheetView workbookViewId="0">
      <selection activeCell="J17" sqref="J17"/>
    </sheetView>
  </sheetViews>
  <sheetFormatPr defaultRowHeight="14.25"/>
  <sheetData>
    <row r="2" spans="1:34" ht="15" thickBot="1"/>
    <row r="3" spans="1:34" ht="15" thickBot="1">
      <c r="B3" s="525" t="s">
        <v>320</v>
      </c>
      <c r="C3" s="526"/>
      <c r="D3" s="526"/>
      <c r="E3" s="526"/>
      <c r="F3" s="526"/>
      <c r="G3" s="526"/>
      <c r="H3" s="526"/>
      <c r="I3" s="526"/>
      <c r="J3" s="526"/>
      <c r="K3" s="526"/>
      <c r="L3" s="526"/>
      <c r="M3" s="526"/>
      <c r="N3" s="526"/>
      <c r="O3" s="526"/>
      <c r="P3" s="526"/>
      <c r="Q3" s="526"/>
      <c r="R3" s="526"/>
      <c r="S3" s="526"/>
      <c r="T3" s="526"/>
      <c r="U3" s="526"/>
      <c r="V3" s="526"/>
      <c r="W3" s="526"/>
      <c r="X3" s="526"/>
      <c r="Y3" s="526"/>
      <c r="Z3" s="526"/>
      <c r="AA3" s="526"/>
      <c r="AB3" s="526"/>
      <c r="AC3" s="526"/>
      <c r="AD3" s="526"/>
      <c r="AE3" s="526"/>
      <c r="AF3" s="526"/>
      <c r="AG3" s="526"/>
      <c r="AH3" s="527"/>
    </row>
    <row r="4" spans="1:34" ht="15" thickBot="1">
      <c r="B4" s="63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</row>
    <row r="5" spans="1:34">
      <c r="A5" s="528" t="s">
        <v>402</v>
      </c>
      <c r="B5" s="76" t="s">
        <v>317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 t="s">
        <v>315</v>
      </c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1"/>
    </row>
    <row r="6" spans="1:34">
      <c r="A6" s="529"/>
      <c r="B6" s="77" t="s">
        <v>500</v>
      </c>
      <c r="AH6" s="72"/>
    </row>
    <row r="7" spans="1:34">
      <c r="A7" s="529"/>
      <c r="B7" s="77" t="s">
        <v>502</v>
      </c>
      <c r="AH7" s="72"/>
    </row>
    <row r="8" spans="1:34">
      <c r="A8" s="529"/>
      <c r="B8" s="77" t="s">
        <v>503</v>
      </c>
      <c r="AH8" s="72"/>
    </row>
    <row r="9" spans="1:34">
      <c r="A9" s="529"/>
      <c r="B9" s="77" t="s">
        <v>504</v>
      </c>
      <c r="AH9" s="72"/>
    </row>
    <row r="10" spans="1:34">
      <c r="A10" s="529"/>
      <c r="B10" s="77" t="s">
        <v>505</v>
      </c>
      <c r="AH10" s="72"/>
    </row>
    <row r="11" spans="1:34">
      <c r="A11" s="529"/>
      <c r="B11" s="77" t="s">
        <v>506</v>
      </c>
      <c r="AH11" s="72"/>
    </row>
    <row r="12" spans="1:34">
      <c r="A12" s="529"/>
      <c r="B12" s="77" t="s">
        <v>269</v>
      </c>
      <c r="AH12" s="72"/>
    </row>
    <row r="13" spans="1:34">
      <c r="A13" s="529"/>
      <c r="B13" s="77" t="s">
        <v>270</v>
      </c>
      <c r="AH13" s="72"/>
    </row>
    <row r="14" spans="1:34">
      <c r="A14" s="529"/>
      <c r="B14" s="77" t="s">
        <v>271</v>
      </c>
      <c r="AH14" s="72"/>
    </row>
    <row r="15" spans="1:34">
      <c r="A15" s="529"/>
      <c r="B15" s="77" t="s">
        <v>272</v>
      </c>
      <c r="AH15" s="72"/>
    </row>
    <row r="16" spans="1:34">
      <c r="A16" s="529"/>
      <c r="B16" s="77" t="s">
        <v>273</v>
      </c>
      <c r="AH16" s="72"/>
    </row>
    <row r="17" spans="1:34">
      <c r="A17" s="529"/>
      <c r="B17" s="77" t="s">
        <v>274</v>
      </c>
      <c r="AH17" s="72"/>
    </row>
    <row r="18" spans="1:34">
      <c r="A18" s="529"/>
      <c r="B18" s="77" t="s">
        <v>275</v>
      </c>
      <c r="AH18" s="72"/>
    </row>
    <row r="19" spans="1:34">
      <c r="A19" s="529"/>
      <c r="B19" s="77" t="s">
        <v>276</v>
      </c>
      <c r="AH19" s="72"/>
    </row>
    <row r="20" spans="1:34">
      <c r="A20" s="529"/>
      <c r="B20" s="77" t="s">
        <v>277</v>
      </c>
      <c r="AH20" s="72"/>
    </row>
    <row r="21" spans="1:34">
      <c r="A21" s="529"/>
      <c r="B21" s="77" t="s">
        <v>278</v>
      </c>
      <c r="AH21" s="72"/>
    </row>
    <row r="22" spans="1:34">
      <c r="A22" s="529"/>
      <c r="B22" s="77" t="s">
        <v>279</v>
      </c>
      <c r="AH22" s="72"/>
    </row>
    <row r="23" spans="1:34">
      <c r="A23" s="529"/>
      <c r="B23" s="77" t="s">
        <v>280</v>
      </c>
      <c r="AH23" s="72"/>
    </row>
    <row r="24" spans="1:34">
      <c r="A24" s="529"/>
      <c r="B24" s="77" t="s">
        <v>281</v>
      </c>
      <c r="AH24" s="72"/>
    </row>
    <row r="25" spans="1:34">
      <c r="A25" s="529"/>
      <c r="B25" s="77" t="s">
        <v>282</v>
      </c>
      <c r="AH25" s="72"/>
    </row>
    <row r="26" spans="1:34">
      <c r="A26" s="529"/>
      <c r="B26" s="77" t="s">
        <v>283</v>
      </c>
      <c r="AH26" s="72"/>
    </row>
    <row r="27" spans="1:34">
      <c r="A27" s="529"/>
      <c r="B27" s="77" t="s">
        <v>284</v>
      </c>
      <c r="AH27" s="72"/>
    </row>
    <row r="28" spans="1:34">
      <c r="A28" s="529"/>
      <c r="B28" s="77" t="s">
        <v>285</v>
      </c>
      <c r="AH28" s="72"/>
    </row>
    <row r="29" spans="1:34">
      <c r="A29" s="529"/>
      <c r="B29" s="77" t="s">
        <v>286</v>
      </c>
      <c r="AH29" s="72"/>
    </row>
    <row r="30" spans="1:34">
      <c r="A30" s="529"/>
      <c r="B30" s="77" t="s">
        <v>287</v>
      </c>
      <c r="AH30" s="72"/>
    </row>
    <row r="31" spans="1:34">
      <c r="A31" s="529"/>
      <c r="B31" s="77" t="s">
        <v>288</v>
      </c>
      <c r="AH31" s="72"/>
    </row>
    <row r="32" spans="1:34">
      <c r="A32" s="529"/>
      <c r="B32" s="77" t="s">
        <v>289</v>
      </c>
      <c r="AH32" s="72"/>
    </row>
    <row r="33" spans="1:34">
      <c r="A33" s="529"/>
      <c r="B33" s="77" t="s">
        <v>290</v>
      </c>
      <c r="AH33" s="72"/>
    </row>
    <row r="34" spans="1:34">
      <c r="A34" s="529"/>
      <c r="B34" s="77" t="s">
        <v>291</v>
      </c>
      <c r="AH34" s="72"/>
    </row>
    <row r="35" spans="1:34">
      <c r="A35" s="529"/>
      <c r="B35" s="77" t="s">
        <v>292</v>
      </c>
      <c r="AH35" s="72"/>
    </row>
    <row r="36" spans="1:34">
      <c r="A36" s="529"/>
      <c r="B36" s="77" t="s">
        <v>293</v>
      </c>
      <c r="AH36" s="72"/>
    </row>
    <row r="37" spans="1:34" ht="15" thickBot="1">
      <c r="A37" s="530"/>
      <c r="B37" s="73" t="s">
        <v>294</v>
      </c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5"/>
    </row>
    <row r="38" spans="1:34" ht="15" thickBot="1"/>
    <row r="39" spans="1:34">
      <c r="A39" s="555" t="s">
        <v>450</v>
      </c>
      <c r="B39" s="76" t="s">
        <v>482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1"/>
    </row>
    <row r="40" spans="1:34">
      <c r="A40" s="529"/>
      <c r="B40" s="77" t="s">
        <v>421</v>
      </c>
      <c r="AH40" s="72"/>
    </row>
    <row r="41" spans="1:34">
      <c r="A41" s="529"/>
      <c r="B41" s="77" t="s">
        <v>422</v>
      </c>
      <c r="AH41" s="72"/>
    </row>
    <row r="42" spans="1:34">
      <c r="A42" s="529"/>
      <c r="B42" s="77" t="s">
        <v>423</v>
      </c>
      <c r="AH42" s="72"/>
    </row>
    <row r="43" spans="1:34">
      <c r="A43" s="529"/>
      <c r="B43" s="77" t="s">
        <v>424</v>
      </c>
      <c r="AH43" s="72"/>
    </row>
    <row r="44" spans="1:34">
      <c r="A44" s="529"/>
      <c r="B44" s="77" t="s">
        <v>425</v>
      </c>
      <c r="AH44" s="72"/>
    </row>
    <row r="45" spans="1:34">
      <c r="A45" s="529"/>
      <c r="B45" s="77" t="s">
        <v>426</v>
      </c>
      <c r="AH45" s="72"/>
    </row>
    <row r="46" spans="1:34">
      <c r="A46" s="529"/>
      <c r="B46" s="77" t="s">
        <v>427</v>
      </c>
      <c r="AH46" s="72"/>
    </row>
    <row r="47" spans="1:34">
      <c r="A47" s="529"/>
      <c r="B47" s="77" t="s">
        <v>428</v>
      </c>
      <c r="AH47" s="72"/>
    </row>
    <row r="48" spans="1:34">
      <c r="A48" s="529"/>
      <c r="B48" s="77" t="s">
        <v>429</v>
      </c>
      <c r="AH48" s="72"/>
    </row>
    <row r="49" spans="1:34">
      <c r="A49" s="529"/>
      <c r="B49" s="77" t="s">
        <v>430</v>
      </c>
      <c r="AH49" s="72"/>
    </row>
    <row r="50" spans="1:34">
      <c r="A50" s="529"/>
      <c r="B50" s="77" t="s">
        <v>431</v>
      </c>
      <c r="AH50" s="72"/>
    </row>
    <row r="51" spans="1:34">
      <c r="A51" s="529"/>
      <c r="B51" s="77" t="s">
        <v>432</v>
      </c>
      <c r="AH51" s="72"/>
    </row>
    <row r="52" spans="1:34">
      <c r="A52" s="529"/>
      <c r="B52" s="77" t="s">
        <v>433</v>
      </c>
      <c r="AH52" s="72"/>
    </row>
    <row r="53" spans="1:34">
      <c r="A53" s="529"/>
      <c r="B53" s="77" t="s">
        <v>434</v>
      </c>
      <c r="AH53" s="72"/>
    </row>
    <row r="54" spans="1:34">
      <c r="A54" s="529"/>
      <c r="B54" s="77" t="s">
        <v>435</v>
      </c>
      <c r="AH54" s="72"/>
    </row>
    <row r="55" spans="1:34">
      <c r="A55" s="529"/>
      <c r="B55" s="77" t="s">
        <v>436</v>
      </c>
      <c r="AH55" s="72"/>
    </row>
    <row r="56" spans="1:34">
      <c r="A56" s="529"/>
      <c r="B56" s="77" t="s">
        <v>482</v>
      </c>
      <c r="AH56" s="72"/>
    </row>
    <row r="57" spans="1:34">
      <c r="A57" s="529"/>
      <c r="B57" s="77" t="s">
        <v>421</v>
      </c>
      <c r="AH57" s="72"/>
    </row>
    <row r="58" spans="1:34">
      <c r="A58" s="529"/>
      <c r="B58" s="77" t="s">
        <v>422</v>
      </c>
      <c r="AH58" s="72"/>
    </row>
    <row r="59" spans="1:34">
      <c r="A59" s="529"/>
      <c r="B59" s="77" t="s">
        <v>437</v>
      </c>
      <c r="AH59" s="72"/>
    </row>
    <row r="60" spans="1:34">
      <c r="A60" s="529"/>
      <c r="B60" s="77" t="s">
        <v>438</v>
      </c>
      <c r="AH60" s="72"/>
    </row>
    <row r="61" spans="1:34">
      <c r="A61" s="529"/>
      <c r="B61" s="77" t="s">
        <v>439</v>
      </c>
      <c r="AH61" s="72"/>
    </row>
    <row r="62" spans="1:34">
      <c r="A62" s="529"/>
      <c r="B62" s="77" t="s">
        <v>440</v>
      </c>
      <c r="AH62" s="72"/>
    </row>
    <row r="63" spans="1:34">
      <c r="A63" s="529"/>
      <c r="B63" s="77" t="s">
        <v>441</v>
      </c>
      <c r="AH63" s="72"/>
    </row>
    <row r="64" spans="1:34">
      <c r="A64" s="529"/>
      <c r="B64" s="77" t="s">
        <v>442</v>
      </c>
      <c r="AH64" s="72"/>
    </row>
    <row r="65" spans="1:34">
      <c r="A65" s="529"/>
      <c r="B65" s="77" t="s">
        <v>443</v>
      </c>
      <c r="AH65" s="72"/>
    </row>
    <row r="66" spans="1:34" ht="15" thickBot="1">
      <c r="A66" s="530"/>
      <c r="B66" s="73" t="s">
        <v>444</v>
      </c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5"/>
    </row>
  </sheetData>
  <mergeCells count="3">
    <mergeCell ref="A5:A37"/>
    <mergeCell ref="A39:A66"/>
    <mergeCell ref="B3:A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18CF-E548-49BD-9E5D-6D8A2D7E8315}">
  <dimension ref="A2:AH6"/>
  <sheetViews>
    <sheetView zoomScaleNormal="100" workbookViewId="0">
      <selection activeCell="AJ7" sqref="AJ7"/>
    </sheetView>
  </sheetViews>
  <sheetFormatPr defaultRowHeight="14.25"/>
  <cols>
    <col min="2" max="34" width="2.25" customWidth="1"/>
  </cols>
  <sheetData>
    <row r="2" spans="1:34" ht="15" thickBot="1"/>
    <row r="3" spans="1:34" ht="15" thickBot="1">
      <c r="B3" s="525" t="s">
        <v>416</v>
      </c>
      <c r="C3" s="526"/>
      <c r="D3" s="526"/>
      <c r="E3" s="526"/>
      <c r="F3" s="526"/>
      <c r="G3" s="526"/>
      <c r="H3" s="526"/>
      <c r="I3" s="526"/>
      <c r="J3" s="526"/>
      <c r="K3" s="526"/>
      <c r="L3" s="526"/>
      <c r="M3" s="526"/>
      <c r="N3" s="526"/>
      <c r="O3" s="526"/>
      <c r="P3" s="526"/>
      <c r="Q3" s="526"/>
      <c r="R3" s="526"/>
      <c r="S3" s="526"/>
      <c r="T3" s="526"/>
      <c r="U3" s="526"/>
      <c r="V3" s="526"/>
      <c r="W3" s="526"/>
      <c r="X3" s="526"/>
      <c r="Y3" s="526"/>
      <c r="Z3" s="526"/>
      <c r="AA3" s="526"/>
      <c r="AB3" s="526"/>
      <c r="AC3" s="526"/>
      <c r="AD3" s="526"/>
      <c r="AE3" s="526"/>
      <c r="AF3" s="526"/>
      <c r="AG3" s="526"/>
      <c r="AH3" s="527"/>
    </row>
    <row r="4" spans="1:34">
      <c r="A4" s="528" t="s">
        <v>420</v>
      </c>
      <c r="B4" s="80" t="s">
        <v>417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5"/>
    </row>
    <row r="5" spans="1:34">
      <c r="A5" s="529"/>
      <c r="B5" s="81" t="s">
        <v>418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82"/>
    </row>
    <row r="6" spans="1:34" ht="15" thickBot="1">
      <c r="A6" s="530"/>
      <c r="B6" s="83" t="s">
        <v>419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5"/>
    </row>
  </sheetData>
  <mergeCells count="2">
    <mergeCell ref="B3:AH3"/>
    <mergeCell ref="A4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49"/>
  <sheetViews>
    <sheetView workbookViewId="0">
      <selection activeCell="H12" sqref="H12"/>
    </sheetView>
  </sheetViews>
  <sheetFormatPr defaultRowHeight="14.25"/>
  <cols>
    <col min="2" max="2" width="5.5" bestFit="1" customWidth="1"/>
    <col min="3" max="3" width="44.25" bestFit="1" customWidth="1"/>
    <col min="4" max="4" width="7.875" bestFit="1" customWidth="1"/>
    <col min="5" max="5" width="52.375" bestFit="1" customWidth="1"/>
    <col min="6" max="6" width="10.75" bestFit="1" customWidth="1"/>
    <col min="7" max="7" width="22.875" customWidth="1"/>
    <col min="8" max="8" width="23.375" customWidth="1"/>
  </cols>
  <sheetData>
    <row r="1" spans="2:6" ht="15" thickBot="1"/>
    <row r="2" spans="2:6" ht="15" thickBot="1">
      <c r="B2" s="560" t="s">
        <v>788</v>
      </c>
      <c r="C2" s="561"/>
      <c r="D2" s="561"/>
      <c r="E2" s="561"/>
      <c r="F2" s="562"/>
    </row>
    <row r="3" spans="2:6" ht="15" thickBot="1">
      <c r="B3" s="308" t="s">
        <v>785</v>
      </c>
      <c r="C3" s="309" t="s">
        <v>137</v>
      </c>
      <c r="D3" s="310" t="s">
        <v>138</v>
      </c>
      <c r="E3" s="309" t="s">
        <v>139</v>
      </c>
      <c r="F3" s="311" t="s">
        <v>783</v>
      </c>
    </row>
    <row r="4" spans="2:6">
      <c r="B4" s="237">
        <v>1</v>
      </c>
      <c r="C4" s="305" t="s">
        <v>142</v>
      </c>
      <c r="D4" s="305" t="s">
        <v>145</v>
      </c>
      <c r="E4" s="306" t="s">
        <v>636</v>
      </c>
      <c r="F4" s="307" t="s">
        <v>146</v>
      </c>
    </row>
    <row r="5" spans="2:6">
      <c r="B5" s="239">
        <v>2</v>
      </c>
      <c r="C5" s="282" t="s">
        <v>144</v>
      </c>
      <c r="D5" s="282" t="s">
        <v>145</v>
      </c>
      <c r="E5" s="291" t="s">
        <v>637</v>
      </c>
      <c r="F5" s="301" t="s">
        <v>146</v>
      </c>
    </row>
    <row r="6" spans="2:6">
      <c r="B6" s="239">
        <v>3</v>
      </c>
      <c r="C6" s="282" t="s">
        <v>147</v>
      </c>
      <c r="D6" s="285" t="s">
        <v>148</v>
      </c>
      <c r="E6" s="291" t="s">
        <v>638</v>
      </c>
      <c r="F6" s="301" t="s">
        <v>146</v>
      </c>
    </row>
    <row r="7" spans="2:6">
      <c r="B7" s="239">
        <v>4</v>
      </c>
      <c r="C7" s="292" t="s">
        <v>149</v>
      </c>
      <c r="D7" s="285" t="s">
        <v>148</v>
      </c>
      <c r="E7" s="291" t="s">
        <v>639</v>
      </c>
      <c r="F7" s="301" t="s">
        <v>146</v>
      </c>
    </row>
    <row r="8" spans="2:6">
      <c r="B8" s="239">
        <v>5</v>
      </c>
      <c r="C8" s="282" t="s">
        <v>150</v>
      </c>
      <c r="D8" s="282" t="s">
        <v>145</v>
      </c>
      <c r="E8" s="2" t="s">
        <v>640</v>
      </c>
      <c r="F8" s="302" t="s">
        <v>151</v>
      </c>
    </row>
    <row r="9" spans="2:6">
      <c r="B9" s="239">
        <v>6</v>
      </c>
      <c r="C9" s="282" t="s">
        <v>152</v>
      </c>
      <c r="D9" s="282" t="s">
        <v>145</v>
      </c>
      <c r="E9" s="2" t="s">
        <v>641</v>
      </c>
      <c r="F9" s="302" t="s">
        <v>151</v>
      </c>
    </row>
    <row r="10" spans="2:6">
      <c r="B10" s="239">
        <v>7</v>
      </c>
      <c r="C10" s="282" t="s">
        <v>153</v>
      </c>
      <c r="D10" s="287" t="s">
        <v>145</v>
      </c>
      <c r="E10" s="288" t="s">
        <v>642</v>
      </c>
      <c r="F10" s="301" t="s">
        <v>146</v>
      </c>
    </row>
    <row r="11" spans="2:6">
      <c r="B11" s="239">
        <v>8</v>
      </c>
      <c r="C11" s="282" t="s">
        <v>154</v>
      </c>
      <c r="D11" s="285" t="s">
        <v>148</v>
      </c>
      <c r="E11" s="288" t="s">
        <v>643</v>
      </c>
      <c r="F11" s="301" t="s">
        <v>146</v>
      </c>
    </row>
    <row r="12" spans="2:6">
      <c r="B12" s="239">
        <v>9</v>
      </c>
      <c r="C12" s="292" t="s">
        <v>155</v>
      </c>
      <c r="D12" s="285" t="s">
        <v>148</v>
      </c>
      <c r="E12" s="2" t="s">
        <v>644</v>
      </c>
      <c r="F12" s="302" t="s">
        <v>151</v>
      </c>
    </row>
    <row r="13" spans="2:6">
      <c r="B13" s="239">
        <v>10</v>
      </c>
      <c r="C13" s="293" t="s">
        <v>156</v>
      </c>
      <c r="D13" s="285" t="s">
        <v>148</v>
      </c>
      <c r="E13" s="2" t="s">
        <v>645</v>
      </c>
      <c r="F13" s="302" t="s">
        <v>151</v>
      </c>
    </row>
    <row r="14" spans="2:6">
      <c r="B14" s="239">
        <v>11</v>
      </c>
      <c r="C14" s="293" t="s">
        <v>157</v>
      </c>
      <c r="D14" s="282" t="s">
        <v>145</v>
      </c>
      <c r="E14" s="286" t="s">
        <v>646</v>
      </c>
      <c r="F14" s="303" t="s">
        <v>143</v>
      </c>
    </row>
    <row r="15" spans="2:6">
      <c r="B15" s="239">
        <v>12</v>
      </c>
      <c r="C15" s="293" t="s">
        <v>158</v>
      </c>
      <c r="D15" s="282" t="s">
        <v>145</v>
      </c>
      <c r="E15" s="286" t="s">
        <v>647</v>
      </c>
      <c r="F15" s="303" t="s">
        <v>143</v>
      </c>
    </row>
    <row r="16" spans="2:6">
      <c r="B16" s="239">
        <v>13</v>
      </c>
      <c r="C16" s="293" t="s">
        <v>159</v>
      </c>
      <c r="D16" s="282" t="s">
        <v>145</v>
      </c>
      <c r="E16" s="286" t="s">
        <v>648</v>
      </c>
      <c r="F16" s="303" t="s">
        <v>143</v>
      </c>
    </row>
    <row r="17" spans="2:6">
      <c r="B17" s="239">
        <v>14</v>
      </c>
      <c r="C17" s="293" t="s">
        <v>160</v>
      </c>
      <c r="D17" s="282" t="s">
        <v>145</v>
      </c>
      <c r="E17" s="288" t="s">
        <v>649</v>
      </c>
      <c r="F17" s="301" t="s">
        <v>146</v>
      </c>
    </row>
    <row r="18" spans="2:6">
      <c r="B18" s="239">
        <v>15</v>
      </c>
      <c r="C18" s="294" t="s">
        <v>161</v>
      </c>
      <c r="D18" s="287" t="s">
        <v>145</v>
      </c>
      <c r="E18" s="282" t="s">
        <v>650</v>
      </c>
      <c r="F18" s="302" t="s">
        <v>151</v>
      </c>
    </row>
    <row r="19" spans="2:6">
      <c r="B19" s="239">
        <v>16</v>
      </c>
      <c r="C19" s="282" t="s">
        <v>162</v>
      </c>
      <c r="D19" s="287" t="s">
        <v>145</v>
      </c>
      <c r="E19" s="282" t="s">
        <v>651</v>
      </c>
      <c r="F19" s="302" t="s">
        <v>151</v>
      </c>
    </row>
    <row r="20" spans="2:6">
      <c r="B20" s="239">
        <v>17</v>
      </c>
      <c r="C20" s="294" t="s">
        <v>163</v>
      </c>
      <c r="D20" s="287" t="s">
        <v>145</v>
      </c>
      <c r="E20" s="282" t="s">
        <v>652</v>
      </c>
      <c r="F20" s="302" t="s">
        <v>151</v>
      </c>
    </row>
    <row r="21" spans="2:6">
      <c r="B21" s="239">
        <v>18</v>
      </c>
      <c r="C21" s="282" t="s">
        <v>164</v>
      </c>
      <c r="D21" s="282" t="s">
        <v>145</v>
      </c>
      <c r="E21" s="282" t="s">
        <v>653</v>
      </c>
      <c r="F21" s="302" t="s">
        <v>151</v>
      </c>
    </row>
    <row r="22" spans="2:6">
      <c r="B22" s="239">
        <v>19</v>
      </c>
      <c r="C22" s="294" t="s">
        <v>165</v>
      </c>
      <c r="D22" s="285" t="s">
        <v>148</v>
      </c>
      <c r="E22" s="282" t="s">
        <v>654</v>
      </c>
      <c r="F22" s="302" t="s">
        <v>151</v>
      </c>
    </row>
    <row r="23" spans="2:6">
      <c r="B23" s="239">
        <v>20</v>
      </c>
      <c r="C23" s="282" t="s">
        <v>166</v>
      </c>
      <c r="D23" s="285" t="s">
        <v>148</v>
      </c>
      <c r="E23" s="282" t="s">
        <v>655</v>
      </c>
      <c r="F23" s="302" t="s">
        <v>151</v>
      </c>
    </row>
    <row r="24" spans="2:6">
      <c r="B24" s="239">
        <v>21</v>
      </c>
      <c r="C24" s="556" t="s">
        <v>73</v>
      </c>
      <c r="D24" s="282" t="s">
        <v>145</v>
      </c>
      <c r="E24" s="281" t="s">
        <v>656</v>
      </c>
      <c r="F24" s="301" t="s">
        <v>146</v>
      </c>
    </row>
    <row r="25" spans="2:6">
      <c r="B25" s="239">
        <v>22</v>
      </c>
      <c r="C25" s="556"/>
      <c r="D25" s="282" t="s">
        <v>145</v>
      </c>
      <c r="E25" s="280" t="s">
        <v>657</v>
      </c>
      <c r="F25" s="303" t="s">
        <v>143</v>
      </c>
    </row>
    <row r="26" spans="2:6">
      <c r="B26" s="239">
        <v>23</v>
      </c>
      <c r="C26" s="556"/>
      <c r="D26" s="282" t="s">
        <v>145</v>
      </c>
      <c r="E26" s="280" t="s">
        <v>658</v>
      </c>
      <c r="F26" s="303" t="s">
        <v>143</v>
      </c>
    </row>
    <row r="27" spans="2:6">
      <c r="B27" s="239">
        <v>24</v>
      </c>
      <c r="C27" s="556"/>
      <c r="D27" s="282" t="s">
        <v>145</v>
      </c>
      <c r="E27" s="280" t="s">
        <v>659</v>
      </c>
      <c r="F27" s="303" t="s">
        <v>143</v>
      </c>
    </row>
    <row r="28" spans="2:6">
      <c r="B28" s="239">
        <v>25</v>
      </c>
      <c r="C28" s="556"/>
      <c r="D28" s="282" t="s">
        <v>145</v>
      </c>
      <c r="E28" s="280" t="s">
        <v>660</v>
      </c>
      <c r="F28" s="303" t="s">
        <v>143</v>
      </c>
    </row>
    <row r="29" spans="2:6">
      <c r="B29" s="239">
        <v>26</v>
      </c>
      <c r="C29" s="556"/>
      <c r="D29" s="282" t="s">
        <v>145</v>
      </c>
      <c r="E29" s="281" t="s">
        <v>661</v>
      </c>
      <c r="F29" s="301" t="s">
        <v>146</v>
      </c>
    </row>
    <row r="30" spans="2:6">
      <c r="B30" s="239">
        <v>27</v>
      </c>
      <c r="C30" s="556"/>
      <c r="D30" s="282" t="s">
        <v>145</v>
      </c>
      <c r="E30" s="280" t="s">
        <v>662</v>
      </c>
      <c r="F30" s="303" t="s">
        <v>143</v>
      </c>
    </row>
    <row r="31" spans="2:6">
      <c r="B31" s="239">
        <v>28</v>
      </c>
      <c r="C31" s="556"/>
      <c r="D31" s="282" t="s">
        <v>145</v>
      </c>
      <c r="E31" s="280" t="s">
        <v>663</v>
      </c>
      <c r="F31" s="303" t="s">
        <v>143</v>
      </c>
    </row>
    <row r="32" spans="2:6">
      <c r="B32" s="239">
        <v>29</v>
      </c>
      <c r="C32" s="556"/>
      <c r="D32" s="282" t="s">
        <v>145</v>
      </c>
      <c r="E32" s="280" t="s">
        <v>664</v>
      </c>
      <c r="F32" s="303" t="s">
        <v>143</v>
      </c>
    </row>
    <row r="33" spans="2:6">
      <c r="B33" s="239">
        <v>30</v>
      </c>
      <c r="C33" s="556"/>
      <c r="D33" s="282" t="s">
        <v>145</v>
      </c>
      <c r="E33" s="280" t="s">
        <v>665</v>
      </c>
      <c r="F33" s="303" t="s">
        <v>143</v>
      </c>
    </row>
    <row r="34" spans="2:6">
      <c r="B34" s="239">
        <v>31</v>
      </c>
      <c r="C34" s="556"/>
      <c r="D34" s="282" t="s">
        <v>145</v>
      </c>
      <c r="E34" s="280" t="s">
        <v>666</v>
      </c>
      <c r="F34" s="303" t="s">
        <v>143</v>
      </c>
    </row>
    <row r="35" spans="2:6">
      <c r="B35" s="239">
        <v>32</v>
      </c>
      <c r="C35" s="556"/>
      <c r="D35" s="282" t="s">
        <v>145</v>
      </c>
      <c r="E35" s="280" t="s">
        <v>667</v>
      </c>
      <c r="F35" s="303" t="s">
        <v>143</v>
      </c>
    </row>
    <row r="36" spans="2:6">
      <c r="B36" s="239">
        <v>33</v>
      </c>
      <c r="C36" s="556"/>
      <c r="D36" s="282" t="s">
        <v>145</v>
      </c>
      <c r="E36" s="280" t="s">
        <v>668</v>
      </c>
      <c r="F36" s="303" t="s">
        <v>143</v>
      </c>
    </row>
    <row r="37" spans="2:6">
      <c r="B37" s="239">
        <v>34</v>
      </c>
      <c r="C37" s="556"/>
      <c r="D37" s="282" t="s">
        <v>145</v>
      </c>
      <c r="E37" s="280" t="s">
        <v>669</v>
      </c>
      <c r="F37" s="303" t="s">
        <v>143</v>
      </c>
    </row>
    <row r="38" spans="2:6">
      <c r="B38" s="239">
        <v>35</v>
      </c>
      <c r="C38" s="299" t="s">
        <v>167</v>
      </c>
      <c r="D38" s="282" t="s">
        <v>168</v>
      </c>
      <c r="E38" s="280" t="s">
        <v>670</v>
      </c>
      <c r="F38" s="303" t="s">
        <v>143</v>
      </c>
    </row>
    <row r="39" spans="2:6">
      <c r="B39" s="239">
        <v>36</v>
      </c>
      <c r="C39" s="299" t="s">
        <v>169</v>
      </c>
      <c r="D39" s="282" t="s">
        <v>168</v>
      </c>
      <c r="E39" s="280" t="s">
        <v>671</v>
      </c>
      <c r="F39" s="303" t="s">
        <v>143</v>
      </c>
    </row>
    <row r="40" spans="2:6" ht="15" thickBot="1">
      <c r="B40" s="90">
        <v>37</v>
      </c>
      <c r="C40" s="300" t="s">
        <v>170</v>
      </c>
      <c r="D40" s="289" t="s">
        <v>168</v>
      </c>
      <c r="E40" s="290" t="s">
        <v>672</v>
      </c>
      <c r="F40" s="304" t="s">
        <v>143</v>
      </c>
    </row>
    <row r="41" spans="2:6" ht="15" thickBot="1"/>
    <row r="42" spans="2:6" ht="15" thickBot="1">
      <c r="B42" s="557" t="s">
        <v>784</v>
      </c>
      <c r="C42" s="558"/>
      <c r="D42" s="558"/>
      <c r="E42" s="558"/>
      <c r="F42" s="559"/>
    </row>
    <row r="43" spans="2:6" ht="15" thickBot="1">
      <c r="B43" s="315" t="s">
        <v>783</v>
      </c>
      <c r="C43" s="316" t="s">
        <v>539</v>
      </c>
      <c r="D43" s="316" t="s">
        <v>140</v>
      </c>
      <c r="E43" s="316" t="s">
        <v>616</v>
      </c>
      <c r="F43" s="317" t="s">
        <v>141</v>
      </c>
    </row>
    <row r="44" spans="2:6">
      <c r="B44" s="312" t="s">
        <v>146</v>
      </c>
      <c r="C44" s="313" t="s">
        <v>625</v>
      </c>
      <c r="D44" s="313" t="s">
        <v>614</v>
      </c>
      <c r="E44" s="313" t="s">
        <v>617</v>
      </c>
      <c r="F44" s="314" t="s">
        <v>615</v>
      </c>
    </row>
    <row r="45" spans="2:6">
      <c r="B45" s="295" t="s">
        <v>151</v>
      </c>
      <c r="C45" s="283" t="s">
        <v>619</v>
      </c>
      <c r="D45" s="283" t="s">
        <v>618</v>
      </c>
      <c r="E45" s="283" t="s">
        <v>615</v>
      </c>
      <c r="F45" s="284" t="s">
        <v>617</v>
      </c>
    </row>
    <row r="46" spans="2:6" ht="15" thickBot="1">
      <c r="B46" s="296" t="s">
        <v>143</v>
      </c>
      <c r="C46" s="297" t="s">
        <v>620</v>
      </c>
      <c r="D46" s="297" t="s">
        <v>614</v>
      </c>
      <c r="E46" s="297" t="s">
        <v>615</v>
      </c>
      <c r="F46" s="298" t="s">
        <v>615</v>
      </c>
    </row>
    <row r="48" spans="2:6">
      <c r="C48" t="s">
        <v>787</v>
      </c>
    </row>
    <row r="49" spans="3:3">
      <c r="C49" t="s">
        <v>786</v>
      </c>
    </row>
  </sheetData>
  <mergeCells count="3">
    <mergeCell ref="C24:C37"/>
    <mergeCell ref="B42:F42"/>
    <mergeCell ref="B2:F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B4B6-8770-417A-A609-7832150AA4A3}">
  <dimension ref="B2:AN36"/>
  <sheetViews>
    <sheetView topLeftCell="A11" zoomScaleNormal="100" workbookViewId="0">
      <selection activeCell="B5" sqref="B5:B8"/>
    </sheetView>
  </sheetViews>
  <sheetFormatPr defaultRowHeight="14.25"/>
  <cols>
    <col min="2" max="2" width="7.75" customWidth="1"/>
    <col min="3" max="3" width="10.125" bestFit="1" customWidth="1"/>
    <col min="4" max="4" width="4" bestFit="1" customWidth="1"/>
    <col min="5" max="25" width="2.875" bestFit="1" customWidth="1"/>
    <col min="26" max="35" width="1.875" bestFit="1" customWidth="1"/>
    <col min="37" max="37" width="64.25" customWidth="1"/>
    <col min="38" max="38" width="46" customWidth="1"/>
    <col min="39" max="39" width="9.5" customWidth="1"/>
    <col min="40" max="40" width="46" customWidth="1"/>
    <col min="42" max="42" width="45.875" customWidth="1"/>
    <col min="44" max="44" width="46.625" customWidth="1"/>
  </cols>
  <sheetData>
    <row r="2" spans="2:40" ht="15" thickBot="1"/>
    <row r="3" spans="2:40" ht="15" thickBot="1">
      <c r="B3" s="638" t="s">
        <v>586</v>
      </c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639"/>
      <c r="N3" s="639"/>
      <c r="O3" s="639"/>
      <c r="P3" s="639"/>
      <c r="Q3" s="639"/>
      <c r="R3" s="639"/>
      <c r="S3" s="639"/>
      <c r="T3" s="639"/>
      <c r="U3" s="639"/>
      <c r="V3" s="639"/>
      <c r="W3" s="639"/>
      <c r="X3" s="639"/>
      <c r="Y3" s="639"/>
      <c r="Z3" s="639"/>
      <c r="AA3" s="639"/>
      <c r="AB3" s="639"/>
      <c r="AC3" s="639"/>
      <c r="AD3" s="639"/>
      <c r="AE3" s="639"/>
      <c r="AF3" s="639"/>
      <c r="AG3" s="639"/>
      <c r="AH3" s="639"/>
      <c r="AI3" s="639"/>
      <c r="AJ3" s="640"/>
    </row>
    <row r="4" spans="2:40" ht="15" thickBot="1">
      <c r="B4" s="205" t="s">
        <v>452</v>
      </c>
      <c r="C4" s="206" t="s">
        <v>555</v>
      </c>
      <c r="D4" s="206">
        <v>31</v>
      </c>
      <c r="E4" s="206">
        <v>30</v>
      </c>
      <c r="F4" s="206">
        <v>29</v>
      </c>
      <c r="G4" s="206">
        <v>28</v>
      </c>
      <c r="H4" s="206">
        <v>27</v>
      </c>
      <c r="I4" s="206">
        <v>26</v>
      </c>
      <c r="J4" s="206">
        <v>25</v>
      </c>
      <c r="K4" s="206">
        <v>24</v>
      </c>
      <c r="L4" s="206">
        <v>23</v>
      </c>
      <c r="M4" s="206">
        <v>22</v>
      </c>
      <c r="N4" s="206">
        <v>21</v>
      </c>
      <c r="O4" s="206">
        <v>20</v>
      </c>
      <c r="P4" s="206">
        <v>19</v>
      </c>
      <c r="Q4" s="206">
        <v>18</v>
      </c>
      <c r="R4" s="206">
        <v>17</v>
      </c>
      <c r="S4" s="206">
        <v>16</v>
      </c>
      <c r="T4" s="206">
        <v>15</v>
      </c>
      <c r="U4" s="206">
        <v>14</v>
      </c>
      <c r="V4" s="206">
        <v>13</v>
      </c>
      <c r="W4" s="206">
        <v>12</v>
      </c>
      <c r="X4" s="206">
        <v>11</v>
      </c>
      <c r="Y4" s="206">
        <v>10</v>
      </c>
      <c r="Z4" s="206">
        <v>9</v>
      </c>
      <c r="AA4" s="206">
        <v>8</v>
      </c>
      <c r="AB4" s="206">
        <v>7</v>
      </c>
      <c r="AC4" s="206">
        <v>6</v>
      </c>
      <c r="AD4" s="206">
        <v>5</v>
      </c>
      <c r="AE4" s="206">
        <v>4</v>
      </c>
      <c r="AF4" s="206">
        <v>3</v>
      </c>
      <c r="AG4" s="206">
        <v>2</v>
      </c>
      <c r="AH4" s="206">
        <v>1</v>
      </c>
      <c r="AI4" s="206">
        <v>0</v>
      </c>
      <c r="AJ4" s="204" t="s">
        <v>556</v>
      </c>
    </row>
    <row r="5" spans="2:40" ht="27.75" customHeight="1">
      <c r="B5" s="564" t="s">
        <v>557</v>
      </c>
      <c r="C5" s="568">
        <v>4</v>
      </c>
      <c r="D5" s="651" t="s">
        <v>574</v>
      </c>
      <c r="E5" s="651"/>
      <c r="F5" s="651"/>
      <c r="G5" s="651"/>
      <c r="H5" s="651"/>
      <c r="I5" s="651"/>
      <c r="J5" s="651"/>
      <c r="K5" s="651"/>
      <c r="L5" s="651" t="s">
        <v>575</v>
      </c>
      <c r="M5" s="651"/>
      <c r="N5" s="651"/>
      <c r="O5" s="651"/>
      <c r="P5" s="651"/>
      <c r="Q5" s="651"/>
      <c r="R5" s="651"/>
      <c r="S5" s="651"/>
      <c r="T5" s="649" t="s">
        <v>561</v>
      </c>
      <c r="U5" s="650"/>
      <c r="V5" s="651" t="s">
        <v>559</v>
      </c>
      <c r="W5" s="651"/>
      <c r="X5" s="651"/>
      <c r="Y5" s="651"/>
      <c r="Z5" s="651"/>
      <c r="AA5" s="651"/>
      <c r="AB5" s="651"/>
      <c r="AC5" s="649" t="s">
        <v>560</v>
      </c>
      <c r="AD5" s="652"/>
      <c r="AE5" s="652"/>
      <c r="AF5" s="652"/>
      <c r="AG5" s="652"/>
      <c r="AH5" s="652"/>
      <c r="AI5" s="650"/>
      <c r="AJ5" s="91">
        <v>0</v>
      </c>
      <c r="AL5" s="563" t="s">
        <v>589</v>
      </c>
      <c r="AM5" s="563"/>
    </row>
    <row r="6" spans="2:40" s="3" customFormat="1" ht="40.5" customHeight="1">
      <c r="B6" s="565"/>
      <c r="C6" s="569"/>
      <c r="D6" s="183" t="s">
        <v>562</v>
      </c>
      <c r="E6" s="580" t="s">
        <v>563</v>
      </c>
      <c r="F6" s="580"/>
      <c r="G6" s="590" t="s">
        <v>564</v>
      </c>
      <c r="H6" s="590"/>
      <c r="I6" s="581" t="s">
        <v>565</v>
      </c>
      <c r="J6" s="582"/>
      <c r="K6" s="582"/>
      <c r="L6" s="582"/>
      <c r="M6" s="582"/>
      <c r="N6" s="582"/>
      <c r="O6" s="582"/>
      <c r="P6" s="582"/>
      <c r="Q6" s="582"/>
      <c r="R6" s="582"/>
      <c r="S6" s="583"/>
      <c r="T6" s="580" t="s">
        <v>566</v>
      </c>
      <c r="U6" s="580"/>
      <c r="V6" s="580"/>
      <c r="W6" s="580" t="s">
        <v>567</v>
      </c>
      <c r="X6" s="580"/>
      <c r="Y6" s="580"/>
      <c r="Z6" s="580"/>
      <c r="AA6" s="580"/>
      <c r="AB6" s="581" t="s">
        <v>568</v>
      </c>
      <c r="AC6" s="582"/>
      <c r="AD6" s="582"/>
      <c r="AE6" s="583"/>
      <c r="AF6" s="581" t="s">
        <v>569</v>
      </c>
      <c r="AG6" s="582"/>
      <c r="AH6" s="582"/>
      <c r="AI6" s="583"/>
      <c r="AJ6" s="207">
        <v>1</v>
      </c>
      <c r="AL6" s="563"/>
      <c r="AM6" s="563"/>
    </row>
    <row r="7" spans="2:40" ht="14.25" customHeight="1">
      <c r="B7" s="565"/>
      <c r="C7" s="569"/>
      <c r="D7" s="589" t="s">
        <v>570</v>
      </c>
      <c r="E7" s="589"/>
      <c r="F7" s="589"/>
      <c r="G7" s="589"/>
      <c r="H7" s="589"/>
      <c r="I7" s="589"/>
      <c r="J7" s="589"/>
      <c r="K7" s="589"/>
      <c r="L7" s="589"/>
      <c r="M7" s="589"/>
      <c r="N7" s="589"/>
      <c r="O7" s="589"/>
      <c r="P7" s="589"/>
      <c r="Q7" s="589"/>
      <c r="R7" s="589"/>
      <c r="S7" s="589"/>
      <c r="T7" s="647" t="s">
        <v>571</v>
      </c>
      <c r="U7" s="648"/>
      <c r="V7" s="588"/>
      <c r="W7" s="589" t="s">
        <v>572</v>
      </c>
      <c r="X7" s="589"/>
      <c r="Y7" s="589"/>
      <c r="Z7" s="589"/>
      <c r="AA7" s="589"/>
      <c r="AB7" s="589" t="s">
        <v>573</v>
      </c>
      <c r="AC7" s="589"/>
      <c r="AD7" s="589"/>
      <c r="AE7" s="589"/>
      <c r="AF7" s="589"/>
      <c r="AG7" s="589"/>
      <c r="AH7" s="589"/>
      <c r="AI7" s="589"/>
      <c r="AJ7" s="79">
        <v>2</v>
      </c>
      <c r="AL7" s="563"/>
      <c r="AM7" s="563"/>
    </row>
    <row r="8" spans="2:40" ht="27.75" customHeight="1" thickBot="1">
      <c r="B8" s="566"/>
      <c r="C8" s="570"/>
      <c r="D8" s="642" t="s">
        <v>574</v>
      </c>
      <c r="E8" s="642"/>
      <c r="F8" s="642"/>
      <c r="G8" s="642"/>
      <c r="H8" s="642"/>
      <c r="I8" s="642"/>
      <c r="J8" s="642"/>
      <c r="K8" s="642"/>
      <c r="L8" s="642" t="s">
        <v>575</v>
      </c>
      <c r="M8" s="642"/>
      <c r="N8" s="642"/>
      <c r="O8" s="642"/>
      <c r="P8" s="642"/>
      <c r="Q8" s="642"/>
      <c r="R8" s="642"/>
      <c r="S8" s="642"/>
      <c r="T8" s="584" t="s">
        <v>558</v>
      </c>
      <c r="U8" s="585"/>
      <c r="V8" s="586" t="s">
        <v>559</v>
      </c>
      <c r="W8" s="586"/>
      <c r="X8" s="586"/>
      <c r="Y8" s="586"/>
      <c r="Z8" s="586"/>
      <c r="AA8" s="586"/>
      <c r="AB8" s="586"/>
      <c r="AC8" s="643" t="s">
        <v>560</v>
      </c>
      <c r="AD8" s="644"/>
      <c r="AE8" s="644"/>
      <c r="AF8" s="644"/>
      <c r="AG8" s="644"/>
      <c r="AH8" s="644"/>
      <c r="AI8" s="645"/>
      <c r="AJ8" s="208">
        <v>3</v>
      </c>
      <c r="AL8" s="563"/>
      <c r="AM8" s="563"/>
    </row>
    <row r="9" spans="2:40" ht="33.75" customHeight="1" thickTop="1">
      <c r="B9" s="567" t="s">
        <v>580</v>
      </c>
      <c r="C9" s="571">
        <v>4</v>
      </c>
      <c r="D9" s="656" t="s">
        <v>582</v>
      </c>
      <c r="E9" s="657"/>
      <c r="F9" s="657"/>
      <c r="G9" s="658"/>
      <c r="H9" s="659" t="s">
        <v>583</v>
      </c>
      <c r="I9" s="659"/>
      <c r="J9" s="659"/>
      <c r="K9" s="659"/>
      <c r="L9" s="659"/>
      <c r="M9" s="660" t="s">
        <v>584</v>
      </c>
      <c r="N9" s="661"/>
      <c r="O9" s="661"/>
      <c r="P9" s="661"/>
      <c r="Q9" s="661"/>
      <c r="R9" s="661"/>
      <c r="S9" s="662"/>
      <c r="T9" s="660" t="s">
        <v>561</v>
      </c>
      <c r="U9" s="662"/>
      <c r="V9" s="659" t="s">
        <v>559</v>
      </c>
      <c r="W9" s="659"/>
      <c r="X9" s="659"/>
      <c r="Y9" s="659"/>
      <c r="Z9" s="659"/>
      <c r="AA9" s="659"/>
      <c r="AB9" s="659"/>
      <c r="AC9" s="660" t="s">
        <v>560</v>
      </c>
      <c r="AD9" s="661"/>
      <c r="AE9" s="661"/>
      <c r="AF9" s="661"/>
      <c r="AG9" s="661"/>
      <c r="AH9" s="661"/>
      <c r="AI9" s="662"/>
      <c r="AJ9" s="209">
        <v>0</v>
      </c>
      <c r="AL9" s="563"/>
      <c r="AM9" s="563"/>
    </row>
    <row r="10" spans="2:40" s="182" customFormat="1" ht="39.75" customHeight="1">
      <c r="B10" s="565"/>
      <c r="C10" s="569"/>
      <c r="D10" s="181" t="s">
        <v>562</v>
      </c>
      <c r="E10" s="580" t="s">
        <v>563</v>
      </c>
      <c r="F10" s="580"/>
      <c r="G10" s="590" t="s">
        <v>564</v>
      </c>
      <c r="H10" s="590"/>
      <c r="I10" s="581" t="s">
        <v>565</v>
      </c>
      <c r="J10" s="582"/>
      <c r="K10" s="582"/>
      <c r="L10" s="582"/>
      <c r="M10" s="582"/>
      <c r="N10" s="582"/>
      <c r="O10" s="582"/>
      <c r="P10" s="582"/>
      <c r="Q10" s="582"/>
      <c r="R10" s="582"/>
      <c r="S10" s="583"/>
      <c r="T10" s="580" t="s">
        <v>581</v>
      </c>
      <c r="U10" s="580"/>
      <c r="V10" s="580"/>
      <c r="W10" s="580" t="s">
        <v>567</v>
      </c>
      <c r="X10" s="580"/>
      <c r="Y10" s="580"/>
      <c r="Z10" s="580"/>
      <c r="AA10" s="580"/>
      <c r="AB10" s="581" t="s">
        <v>568</v>
      </c>
      <c r="AC10" s="582"/>
      <c r="AD10" s="582"/>
      <c r="AE10" s="583"/>
      <c r="AF10" s="581" t="s">
        <v>569</v>
      </c>
      <c r="AG10" s="582"/>
      <c r="AH10" s="582"/>
      <c r="AI10" s="583"/>
      <c r="AJ10" s="210">
        <v>1</v>
      </c>
      <c r="AL10" s="563"/>
      <c r="AM10" s="563"/>
    </row>
    <row r="11" spans="2:40" ht="14.25" customHeight="1">
      <c r="B11" s="565"/>
      <c r="C11" s="569"/>
      <c r="D11" s="588" t="s">
        <v>570</v>
      </c>
      <c r="E11" s="589"/>
      <c r="F11" s="589"/>
      <c r="G11" s="589"/>
      <c r="H11" s="589"/>
      <c r="I11" s="589"/>
      <c r="J11" s="589"/>
      <c r="K11" s="589"/>
      <c r="L11" s="589"/>
      <c r="M11" s="589"/>
      <c r="N11" s="589"/>
      <c r="O11" s="589"/>
      <c r="P11" s="589"/>
      <c r="Q11" s="589"/>
      <c r="R11" s="589"/>
      <c r="S11" s="589"/>
      <c r="T11" s="647" t="s">
        <v>582</v>
      </c>
      <c r="U11" s="648"/>
      <c r="V11" s="588"/>
      <c r="W11" s="589" t="s">
        <v>572</v>
      </c>
      <c r="X11" s="589"/>
      <c r="Y11" s="589"/>
      <c r="Z11" s="589"/>
      <c r="AA11" s="589"/>
      <c r="AB11" s="647" t="s">
        <v>573</v>
      </c>
      <c r="AC11" s="648"/>
      <c r="AD11" s="648"/>
      <c r="AE11" s="648"/>
      <c r="AF11" s="648"/>
      <c r="AG11" s="648"/>
      <c r="AH11" s="648"/>
      <c r="AI11" s="588"/>
      <c r="AJ11" s="79">
        <v>2</v>
      </c>
    </row>
    <row r="12" spans="2:40" ht="29.25" customHeight="1" thickBot="1">
      <c r="B12" s="566"/>
      <c r="C12" s="570"/>
      <c r="D12" s="653" t="s">
        <v>582</v>
      </c>
      <c r="E12" s="654"/>
      <c r="F12" s="654"/>
      <c r="G12" s="655"/>
      <c r="H12" s="586" t="s">
        <v>583</v>
      </c>
      <c r="I12" s="586"/>
      <c r="J12" s="586"/>
      <c r="K12" s="586"/>
      <c r="L12" s="586"/>
      <c r="M12" s="584" t="s">
        <v>584</v>
      </c>
      <c r="N12" s="587"/>
      <c r="O12" s="587"/>
      <c r="P12" s="587"/>
      <c r="Q12" s="587"/>
      <c r="R12" s="587"/>
      <c r="S12" s="585"/>
      <c r="T12" s="584" t="s">
        <v>558</v>
      </c>
      <c r="U12" s="585"/>
      <c r="V12" s="586" t="s">
        <v>559</v>
      </c>
      <c r="W12" s="586"/>
      <c r="X12" s="586"/>
      <c r="Y12" s="586"/>
      <c r="Z12" s="586"/>
      <c r="AA12" s="586"/>
      <c r="AB12" s="586"/>
      <c r="AC12" s="584" t="s">
        <v>560</v>
      </c>
      <c r="AD12" s="587"/>
      <c r="AE12" s="587"/>
      <c r="AF12" s="587"/>
      <c r="AG12" s="587"/>
      <c r="AH12" s="587"/>
      <c r="AI12" s="585"/>
      <c r="AJ12" s="208">
        <v>3</v>
      </c>
    </row>
    <row r="13" spans="2:40" ht="20.25" customHeight="1" thickTop="1">
      <c r="B13" s="572" t="s">
        <v>576</v>
      </c>
      <c r="C13" s="573"/>
      <c r="D13" s="573"/>
      <c r="E13" s="573"/>
      <c r="F13" s="573"/>
      <c r="G13" s="573"/>
      <c r="H13" s="573"/>
      <c r="I13" s="573"/>
      <c r="J13" s="573"/>
      <c r="K13" s="573"/>
      <c r="L13" s="573"/>
      <c r="M13" s="573"/>
      <c r="N13" s="573"/>
      <c r="O13" s="573"/>
      <c r="P13" s="573"/>
      <c r="Q13" s="573"/>
      <c r="R13" s="573"/>
      <c r="S13" s="573"/>
      <c r="T13" s="573"/>
      <c r="U13" s="573"/>
      <c r="V13" s="573"/>
      <c r="W13" s="573"/>
      <c r="X13" s="573"/>
      <c r="Y13" s="573"/>
      <c r="Z13" s="573"/>
      <c r="AA13" s="573"/>
      <c r="AB13" s="573"/>
      <c r="AC13" s="573"/>
      <c r="AD13" s="573"/>
      <c r="AE13" s="573"/>
      <c r="AF13" s="573"/>
      <c r="AG13" s="573"/>
      <c r="AH13" s="573"/>
      <c r="AI13" s="573"/>
      <c r="AJ13" s="574"/>
      <c r="AL13" s="5" t="s">
        <v>539</v>
      </c>
      <c r="AM13" s="5" t="s">
        <v>596</v>
      </c>
      <c r="AN13" s="5" t="s">
        <v>612</v>
      </c>
    </row>
    <row r="14" spans="2:40" ht="14.25" customHeight="1" thickBot="1">
      <c r="B14" s="576" t="s">
        <v>577</v>
      </c>
      <c r="C14" s="577"/>
      <c r="D14" s="577"/>
      <c r="E14" s="577"/>
      <c r="F14" s="577"/>
      <c r="G14" s="577"/>
      <c r="H14" s="577"/>
      <c r="I14" s="575" t="s">
        <v>578</v>
      </c>
      <c r="J14" s="575"/>
      <c r="K14" s="575"/>
      <c r="L14" s="575"/>
      <c r="M14" s="575"/>
      <c r="N14" s="575"/>
      <c r="O14" s="575"/>
      <c r="P14" s="575"/>
      <c r="Q14" s="575"/>
      <c r="R14" s="575"/>
      <c r="S14" s="575"/>
      <c r="T14" s="575"/>
      <c r="U14" s="575"/>
      <c r="V14" s="575"/>
      <c r="W14" s="578" t="s">
        <v>579</v>
      </c>
      <c r="X14" s="578"/>
      <c r="Y14" s="578"/>
      <c r="Z14" s="578"/>
      <c r="AA14" s="578"/>
      <c r="AB14" s="578"/>
      <c r="AC14" s="578"/>
      <c r="AD14" s="578"/>
      <c r="AE14" s="578"/>
      <c r="AF14" s="578"/>
      <c r="AG14" s="578"/>
      <c r="AH14" s="578"/>
      <c r="AI14" s="578"/>
      <c r="AJ14" s="579"/>
      <c r="AL14" s="2" t="s">
        <v>597</v>
      </c>
      <c r="AM14" s="2">
        <v>32</v>
      </c>
      <c r="AN14" s="2" t="s">
        <v>598</v>
      </c>
    </row>
    <row r="15" spans="2:40" ht="15" thickBot="1">
      <c r="AL15" s="2" t="s">
        <v>594</v>
      </c>
      <c r="AM15" s="2">
        <v>64</v>
      </c>
      <c r="AN15" s="2" t="s">
        <v>595</v>
      </c>
    </row>
    <row r="16" spans="2:40" ht="15" thickBot="1">
      <c r="B16" s="630" t="s">
        <v>585</v>
      </c>
      <c r="C16" s="631"/>
      <c r="D16" s="631"/>
      <c r="E16" s="631"/>
      <c r="F16" s="631"/>
      <c r="G16" s="631"/>
      <c r="H16" s="631"/>
      <c r="I16" s="631"/>
      <c r="J16" s="631"/>
      <c r="K16" s="631"/>
      <c r="L16" s="631"/>
      <c r="M16" s="631"/>
      <c r="N16" s="631"/>
      <c r="O16" s="631"/>
      <c r="P16" s="631"/>
      <c r="Q16" s="631"/>
      <c r="R16" s="631"/>
      <c r="S16" s="631"/>
      <c r="T16" s="631"/>
      <c r="U16" s="631"/>
      <c r="V16" s="631"/>
      <c r="W16" s="631"/>
      <c r="X16" s="631"/>
      <c r="Y16" s="631"/>
      <c r="Z16" s="631"/>
      <c r="AA16" s="631"/>
      <c r="AB16" s="631"/>
      <c r="AC16" s="631"/>
      <c r="AD16" s="631"/>
      <c r="AE16" s="631"/>
      <c r="AF16" s="631"/>
      <c r="AG16" s="631"/>
      <c r="AH16" s="631"/>
      <c r="AI16" s="631"/>
      <c r="AJ16" s="632"/>
      <c r="AL16" s="2" t="s">
        <v>599</v>
      </c>
      <c r="AM16" s="2">
        <f>AM15*AM14/2</f>
        <v>1024</v>
      </c>
      <c r="AN16" s="2" t="s">
        <v>604</v>
      </c>
    </row>
    <row r="17" spans="2:40">
      <c r="B17" s="184" t="s">
        <v>452</v>
      </c>
      <c r="C17" s="185" t="s">
        <v>555</v>
      </c>
      <c r="D17" s="186">
        <v>31</v>
      </c>
      <c r="E17" s="186">
        <v>30</v>
      </c>
      <c r="F17" s="186">
        <v>29</v>
      </c>
      <c r="G17" s="186">
        <v>28</v>
      </c>
      <c r="H17" s="186">
        <v>27</v>
      </c>
      <c r="I17" s="186">
        <v>26</v>
      </c>
      <c r="J17" s="186">
        <v>25</v>
      </c>
      <c r="K17" s="186">
        <v>24</v>
      </c>
      <c r="L17" s="186">
        <v>23</v>
      </c>
      <c r="M17" s="186">
        <v>22</v>
      </c>
      <c r="N17" s="186">
        <v>21</v>
      </c>
      <c r="O17" s="186">
        <v>20</v>
      </c>
      <c r="P17" s="186">
        <v>19</v>
      </c>
      <c r="Q17" s="186">
        <v>18</v>
      </c>
      <c r="R17" s="186">
        <v>17</v>
      </c>
      <c r="S17" s="186">
        <v>16</v>
      </c>
      <c r="T17" s="186">
        <v>15</v>
      </c>
      <c r="U17" s="186">
        <v>14</v>
      </c>
      <c r="V17" s="186">
        <v>13</v>
      </c>
      <c r="W17" s="186">
        <v>12</v>
      </c>
      <c r="X17" s="186">
        <v>11</v>
      </c>
      <c r="Y17" s="186">
        <v>10</v>
      </c>
      <c r="Z17" s="186">
        <v>9</v>
      </c>
      <c r="AA17" s="186">
        <v>8</v>
      </c>
      <c r="AB17" s="186">
        <v>7</v>
      </c>
      <c r="AC17" s="186">
        <v>6</v>
      </c>
      <c r="AD17" s="186">
        <v>5</v>
      </c>
      <c r="AE17" s="186">
        <v>4</v>
      </c>
      <c r="AF17" s="186">
        <v>3</v>
      </c>
      <c r="AG17" s="186">
        <v>2</v>
      </c>
      <c r="AH17" s="186">
        <v>1</v>
      </c>
      <c r="AI17" s="186">
        <v>0</v>
      </c>
      <c r="AJ17" s="187" t="s">
        <v>556</v>
      </c>
      <c r="AL17" s="2" t="s">
        <v>600</v>
      </c>
      <c r="AM17" s="2">
        <f>AM16*2</f>
        <v>2048</v>
      </c>
      <c r="AN17" s="2" t="s">
        <v>605</v>
      </c>
    </row>
    <row r="18" spans="2:40">
      <c r="B18" s="633" t="s">
        <v>557</v>
      </c>
      <c r="C18" s="635">
        <v>4</v>
      </c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9"/>
      <c r="AL18" s="2" t="s">
        <v>601</v>
      </c>
      <c r="AM18" s="2">
        <f>AM17/4</f>
        <v>512</v>
      </c>
      <c r="AN18" s="2" t="s">
        <v>606</v>
      </c>
    </row>
    <row r="19" spans="2:40" ht="33.75" customHeight="1">
      <c r="B19" s="633"/>
      <c r="C19" s="635"/>
      <c r="D19" s="646" t="s">
        <v>558</v>
      </c>
      <c r="E19" s="646"/>
      <c r="F19" s="646" t="s">
        <v>559</v>
      </c>
      <c r="G19" s="646"/>
      <c r="H19" s="646"/>
      <c r="I19" s="646"/>
      <c r="J19" s="646"/>
      <c r="K19" s="646"/>
      <c r="L19" s="646"/>
      <c r="M19" s="646" t="s">
        <v>560</v>
      </c>
      <c r="N19" s="646"/>
      <c r="O19" s="646"/>
      <c r="P19" s="646"/>
      <c r="Q19" s="646"/>
      <c r="R19" s="646"/>
      <c r="S19" s="646"/>
      <c r="T19" s="641" t="s">
        <v>561</v>
      </c>
      <c r="U19" s="641"/>
      <c r="V19" s="641" t="s">
        <v>559</v>
      </c>
      <c r="W19" s="641"/>
      <c r="X19" s="641"/>
      <c r="Y19" s="641"/>
      <c r="Z19" s="641"/>
      <c r="AA19" s="641"/>
      <c r="AB19" s="641"/>
      <c r="AC19" s="641" t="s">
        <v>560</v>
      </c>
      <c r="AD19" s="641"/>
      <c r="AE19" s="641"/>
      <c r="AF19" s="641"/>
      <c r="AG19" s="641"/>
      <c r="AH19" s="641"/>
      <c r="AI19" s="641"/>
      <c r="AJ19" s="190">
        <v>0</v>
      </c>
      <c r="AL19" s="2"/>
      <c r="AM19" s="2"/>
      <c r="AN19" s="2"/>
    </row>
    <row r="20" spans="2:40">
      <c r="B20" s="633"/>
      <c r="C20" s="635"/>
      <c r="D20" s="191" t="s">
        <v>562</v>
      </c>
      <c r="E20" s="616" t="s">
        <v>563</v>
      </c>
      <c r="F20" s="616"/>
      <c r="G20" s="637" t="s">
        <v>564</v>
      </c>
      <c r="H20" s="637"/>
      <c r="I20" s="613" t="s">
        <v>565</v>
      </c>
      <c r="J20" s="614"/>
      <c r="K20" s="614"/>
      <c r="L20" s="614"/>
      <c r="M20" s="614"/>
      <c r="N20" s="614"/>
      <c r="O20" s="614"/>
      <c r="P20" s="614"/>
      <c r="Q20" s="614"/>
      <c r="R20" s="614"/>
      <c r="S20" s="615"/>
      <c r="T20" s="616" t="s">
        <v>566</v>
      </c>
      <c r="U20" s="616"/>
      <c r="V20" s="616"/>
      <c r="W20" s="616" t="s">
        <v>567</v>
      </c>
      <c r="X20" s="616"/>
      <c r="Y20" s="616"/>
      <c r="Z20" s="616"/>
      <c r="AA20" s="616"/>
      <c r="AB20" s="613" t="s">
        <v>568</v>
      </c>
      <c r="AC20" s="614"/>
      <c r="AD20" s="614"/>
      <c r="AE20" s="615"/>
      <c r="AF20" s="613" t="s">
        <v>569</v>
      </c>
      <c r="AG20" s="614"/>
      <c r="AH20" s="614"/>
      <c r="AI20" s="615"/>
      <c r="AJ20" s="192">
        <v>1</v>
      </c>
      <c r="AL20" s="2" t="s">
        <v>602</v>
      </c>
      <c r="AM20" s="2">
        <v>4</v>
      </c>
      <c r="AN20" s="2"/>
    </row>
    <row r="21" spans="2:40">
      <c r="B21" s="633"/>
      <c r="C21" s="635"/>
      <c r="D21" s="617" t="s">
        <v>570</v>
      </c>
      <c r="E21" s="618"/>
      <c r="F21" s="618"/>
      <c r="G21" s="618"/>
      <c r="H21" s="618"/>
      <c r="I21" s="618"/>
      <c r="J21" s="618"/>
      <c r="K21" s="618"/>
      <c r="L21" s="618"/>
      <c r="M21" s="618"/>
      <c r="N21" s="618"/>
      <c r="O21" s="618"/>
      <c r="P21" s="618"/>
      <c r="Q21" s="618"/>
      <c r="R21" s="618"/>
      <c r="S21" s="618"/>
      <c r="T21" s="619" t="s">
        <v>571</v>
      </c>
      <c r="U21" s="620"/>
      <c r="V21" s="617"/>
      <c r="W21" s="618" t="s">
        <v>572</v>
      </c>
      <c r="X21" s="618"/>
      <c r="Y21" s="618"/>
      <c r="Z21" s="618"/>
      <c r="AA21" s="618"/>
      <c r="AB21" s="618" t="s">
        <v>573</v>
      </c>
      <c r="AC21" s="618"/>
      <c r="AD21" s="618"/>
      <c r="AE21" s="618"/>
      <c r="AF21" s="618"/>
      <c r="AG21" s="618"/>
      <c r="AH21" s="618"/>
      <c r="AI21" s="618"/>
      <c r="AJ21" s="190">
        <v>2</v>
      </c>
      <c r="AL21" s="2" t="s">
        <v>607</v>
      </c>
      <c r="AM21" s="2">
        <f>AM20*AM14</f>
        <v>128</v>
      </c>
      <c r="AN21" s="2" t="s">
        <v>603</v>
      </c>
    </row>
    <row r="22" spans="2:40">
      <c r="B22" s="633"/>
      <c r="C22" s="635"/>
      <c r="D22" s="628" t="s">
        <v>574</v>
      </c>
      <c r="E22" s="628"/>
      <c r="F22" s="628"/>
      <c r="G22" s="628"/>
      <c r="H22" s="628"/>
      <c r="I22" s="628"/>
      <c r="J22" s="628"/>
      <c r="K22" s="628"/>
      <c r="L22" s="628" t="s">
        <v>575</v>
      </c>
      <c r="M22" s="628"/>
      <c r="N22" s="628"/>
      <c r="O22" s="628"/>
      <c r="P22" s="628"/>
      <c r="Q22" s="628"/>
      <c r="R22" s="628"/>
      <c r="S22" s="628"/>
      <c r="T22" s="629" t="s">
        <v>574</v>
      </c>
      <c r="U22" s="629"/>
      <c r="V22" s="629"/>
      <c r="W22" s="629"/>
      <c r="X22" s="629"/>
      <c r="Y22" s="629"/>
      <c r="Z22" s="629"/>
      <c r="AA22" s="629"/>
      <c r="AB22" s="629" t="s">
        <v>575</v>
      </c>
      <c r="AC22" s="629"/>
      <c r="AD22" s="629"/>
      <c r="AE22" s="629"/>
      <c r="AF22" s="629"/>
      <c r="AG22" s="629"/>
      <c r="AH22" s="629"/>
      <c r="AI22" s="629"/>
      <c r="AJ22" s="190">
        <v>3</v>
      </c>
      <c r="AL22" s="2" t="s">
        <v>608</v>
      </c>
      <c r="AM22" s="2">
        <f>AM21/4</f>
        <v>32</v>
      </c>
      <c r="AN22" s="2" t="s">
        <v>606</v>
      </c>
    </row>
    <row r="23" spans="2:40">
      <c r="B23" s="633"/>
      <c r="C23" s="635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93"/>
      <c r="AI23" s="193"/>
      <c r="AJ23" s="190"/>
      <c r="AL23" s="2"/>
      <c r="AM23" s="2"/>
      <c r="AN23" s="2"/>
    </row>
    <row r="24" spans="2:40">
      <c r="B24" s="633"/>
      <c r="C24" s="635"/>
      <c r="D24" s="611" t="s">
        <v>576</v>
      </c>
      <c r="E24" s="612"/>
      <c r="F24" s="612"/>
      <c r="G24" s="612"/>
      <c r="H24" s="612"/>
      <c r="I24" s="612"/>
      <c r="J24" s="612"/>
      <c r="K24" s="612"/>
      <c r="L24" s="612"/>
      <c r="M24" s="612"/>
      <c r="N24" s="612"/>
      <c r="O24" s="612"/>
      <c r="P24" s="612"/>
      <c r="Q24" s="612"/>
      <c r="R24" s="612"/>
      <c r="S24" s="612"/>
      <c r="T24" s="612"/>
      <c r="U24" s="612"/>
      <c r="V24" s="612"/>
      <c r="W24" s="612"/>
      <c r="X24" s="612"/>
      <c r="Y24" s="612"/>
      <c r="Z24" s="612"/>
      <c r="AA24" s="612"/>
      <c r="AB24" s="612"/>
      <c r="AC24" s="612"/>
      <c r="AD24" s="612"/>
      <c r="AE24" s="612"/>
      <c r="AF24" s="612"/>
      <c r="AG24" s="612"/>
      <c r="AH24" s="612"/>
      <c r="AI24" s="612"/>
      <c r="AJ24" s="194"/>
      <c r="AL24" s="2" t="s">
        <v>609</v>
      </c>
      <c r="AM24" s="2">
        <f>AM22+AM18</f>
        <v>544</v>
      </c>
      <c r="AN24" s="2"/>
    </row>
    <row r="25" spans="2:40">
      <c r="B25" s="633"/>
      <c r="C25" s="635"/>
      <c r="D25" s="602" t="s">
        <v>577</v>
      </c>
      <c r="E25" s="602"/>
      <c r="F25" s="602"/>
      <c r="G25" s="602"/>
      <c r="H25" s="195"/>
      <c r="I25" s="195"/>
      <c r="J25" s="603" t="s">
        <v>578</v>
      </c>
      <c r="K25" s="603"/>
      <c r="L25" s="603"/>
      <c r="M25" s="603"/>
      <c r="N25" s="193"/>
      <c r="O25" s="193"/>
      <c r="P25" s="604" t="s">
        <v>579</v>
      </c>
      <c r="Q25" s="604"/>
      <c r="R25" s="604"/>
      <c r="S25" s="604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193"/>
      <c r="AJ25" s="190"/>
      <c r="AL25" s="2" t="s">
        <v>610</v>
      </c>
      <c r="AM25" s="2">
        <v>25</v>
      </c>
      <c r="AN25" s="2"/>
    </row>
    <row r="26" spans="2:40" ht="15" thickBot="1">
      <c r="B26" s="634"/>
      <c r="C26" s="63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96"/>
      <c r="AE26" s="196"/>
      <c r="AF26" s="197"/>
      <c r="AG26" s="196"/>
      <c r="AH26" s="196"/>
      <c r="AI26" s="196"/>
      <c r="AJ26" s="198"/>
      <c r="AL26" s="2" t="s">
        <v>611</v>
      </c>
      <c r="AM26" s="2">
        <f>AM25*8</f>
        <v>200</v>
      </c>
      <c r="AN26" s="2"/>
    </row>
    <row r="27" spans="2:40" ht="15" thickTop="1">
      <c r="B27" s="605" t="s">
        <v>580</v>
      </c>
      <c r="C27" s="607">
        <v>4</v>
      </c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95"/>
      <c r="AB27" s="195"/>
      <c r="AC27" s="195"/>
      <c r="AD27" s="195"/>
      <c r="AE27" s="195"/>
      <c r="AF27" s="195"/>
      <c r="AG27" s="195"/>
      <c r="AH27" s="195"/>
      <c r="AI27" s="195"/>
      <c r="AJ27" s="190"/>
      <c r="AL27" s="231" t="s">
        <v>613</v>
      </c>
      <c r="AM27" s="5">
        <f>AM26*AM24/1000</f>
        <v>108.8</v>
      </c>
      <c r="AN27" s="2"/>
    </row>
    <row r="28" spans="2:40">
      <c r="B28" s="605"/>
      <c r="C28" s="607"/>
      <c r="D28" s="628" t="s">
        <v>558</v>
      </c>
      <c r="E28" s="628"/>
      <c r="F28" s="628" t="s">
        <v>559</v>
      </c>
      <c r="G28" s="628"/>
      <c r="H28" s="628"/>
      <c r="I28" s="628"/>
      <c r="J28" s="628"/>
      <c r="K28" s="628"/>
      <c r="L28" s="628"/>
      <c r="M28" s="628" t="s">
        <v>560</v>
      </c>
      <c r="N28" s="628"/>
      <c r="O28" s="628"/>
      <c r="P28" s="628"/>
      <c r="Q28" s="628"/>
      <c r="R28" s="628"/>
      <c r="S28" s="628"/>
      <c r="T28" s="629" t="s">
        <v>561</v>
      </c>
      <c r="U28" s="629"/>
      <c r="V28" s="629" t="s">
        <v>559</v>
      </c>
      <c r="W28" s="629"/>
      <c r="X28" s="629"/>
      <c r="Y28" s="629"/>
      <c r="Z28" s="629"/>
      <c r="AA28" s="629"/>
      <c r="AB28" s="629"/>
      <c r="AC28" s="629" t="s">
        <v>560</v>
      </c>
      <c r="AD28" s="629"/>
      <c r="AE28" s="629"/>
      <c r="AF28" s="629"/>
      <c r="AG28" s="629"/>
      <c r="AH28" s="629"/>
      <c r="AI28" s="629"/>
      <c r="AJ28" s="190">
        <v>0</v>
      </c>
    </row>
    <row r="29" spans="2:40">
      <c r="B29" s="605"/>
      <c r="C29" s="607"/>
      <c r="D29" s="199" t="s">
        <v>562</v>
      </c>
      <c r="E29" s="623" t="s">
        <v>563</v>
      </c>
      <c r="F29" s="623"/>
      <c r="G29" s="624" t="s">
        <v>564</v>
      </c>
      <c r="H29" s="624"/>
      <c r="I29" s="625" t="s">
        <v>565</v>
      </c>
      <c r="J29" s="626"/>
      <c r="K29" s="626"/>
      <c r="L29" s="626"/>
      <c r="M29" s="626"/>
      <c r="N29" s="626"/>
      <c r="O29" s="626"/>
      <c r="P29" s="626"/>
      <c r="Q29" s="626"/>
      <c r="R29" s="626"/>
      <c r="S29" s="627"/>
      <c r="T29" s="623" t="s">
        <v>581</v>
      </c>
      <c r="U29" s="623"/>
      <c r="V29" s="623"/>
      <c r="W29" s="623" t="s">
        <v>567</v>
      </c>
      <c r="X29" s="623"/>
      <c r="Y29" s="623"/>
      <c r="Z29" s="623"/>
      <c r="AA29" s="623"/>
      <c r="AB29" s="625" t="s">
        <v>568</v>
      </c>
      <c r="AC29" s="626"/>
      <c r="AD29" s="626"/>
      <c r="AE29" s="627"/>
      <c r="AF29" s="625" t="s">
        <v>569</v>
      </c>
      <c r="AG29" s="626"/>
      <c r="AH29" s="626"/>
      <c r="AI29" s="627"/>
      <c r="AJ29" s="200">
        <v>1</v>
      </c>
    </row>
    <row r="30" spans="2:40">
      <c r="B30" s="605"/>
      <c r="C30" s="607"/>
      <c r="D30" s="609" t="s">
        <v>570</v>
      </c>
      <c r="E30" s="610"/>
      <c r="F30" s="610"/>
      <c r="G30" s="610"/>
      <c r="H30" s="610"/>
      <c r="I30" s="610"/>
      <c r="J30" s="610"/>
      <c r="K30" s="610"/>
      <c r="L30" s="610"/>
      <c r="M30" s="610"/>
      <c r="N30" s="610"/>
      <c r="O30" s="610"/>
      <c r="P30" s="610"/>
      <c r="Q30" s="610"/>
      <c r="R30" s="610"/>
      <c r="S30" s="610"/>
      <c r="T30" s="621" t="s">
        <v>582</v>
      </c>
      <c r="U30" s="622"/>
      <c r="V30" s="609"/>
      <c r="W30" s="610" t="s">
        <v>572</v>
      </c>
      <c r="X30" s="610"/>
      <c r="Y30" s="610"/>
      <c r="Z30" s="610"/>
      <c r="AA30" s="610"/>
      <c r="AB30" s="621" t="s">
        <v>573</v>
      </c>
      <c r="AC30" s="622"/>
      <c r="AD30" s="622"/>
      <c r="AE30" s="622"/>
      <c r="AF30" s="622"/>
      <c r="AG30" s="622"/>
      <c r="AH30" s="622"/>
      <c r="AI30" s="609"/>
      <c r="AJ30" s="190">
        <v>2</v>
      </c>
    </row>
    <row r="31" spans="2:40" ht="31.5" customHeight="1">
      <c r="B31" s="605"/>
      <c r="C31" s="607"/>
      <c r="D31" s="591" t="s">
        <v>582</v>
      </c>
      <c r="E31" s="592"/>
      <c r="F31" s="592"/>
      <c r="G31" s="593"/>
      <c r="H31" s="594" t="s">
        <v>583</v>
      </c>
      <c r="I31" s="594"/>
      <c r="J31" s="594"/>
      <c r="K31" s="594"/>
      <c r="L31" s="594"/>
      <c r="M31" s="595" t="s">
        <v>584</v>
      </c>
      <c r="N31" s="596"/>
      <c r="O31" s="596"/>
      <c r="P31" s="596"/>
      <c r="Q31" s="596"/>
      <c r="R31" s="596"/>
      <c r="S31" s="597"/>
      <c r="T31" s="591" t="s">
        <v>582</v>
      </c>
      <c r="U31" s="592"/>
      <c r="V31" s="592"/>
      <c r="W31" s="593"/>
      <c r="X31" s="598" t="s">
        <v>583</v>
      </c>
      <c r="Y31" s="598"/>
      <c r="Z31" s="598"/>
      <c r="AA31" s="598"/>
      <c r="AB31" s="598"/>
      <c r="AC31" s="599" t="s">
        <v>584</v>
      </c>
      <c r="AD31" s="600"/>
      <c r="AE31" s="600"/>
      <c r="AF31" s="600"/>
      <c r="AG31" s="600"/>
      <c r="AH31" s="600"/>
      <c r="AI31" s="601"/>
      <c r="AJ31" s="190">
        <v>3</v>
      </c>
    </row>
    <row r="32" spans="2:40">
      <c r="B32" s="605"/>
      <c r="C32" s="607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  <c r="AI32" s="195"/>
      <c r="AJ32" s="194"/>
    </row>
    <row r="33" spans="2:36">
      <c r="B33" s="605"/>
      <c r="C33" s="607"/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193"/>
      <c r="AF33" s="193"/>
      <c r="AG33" s="193"/>
      <c r="AH33" s="193"/>
      <c r="AI33" s="193"/>
      <c r="AJ33" s="190"/>
    </row>
    <row r="34" spans="2:36">
      <c r="B34" s="605"/>
      <c r="C34" s="607"/>
      <c r="D34" s="611" t="s">
        <v>576</v>
      </c>
      <c r="E34" s="612"/>
      <c r="F34" s="612"/>
      <c r="G34" s="612"/>
      <c r="H34" s="612"/>
      <c r="I34" s="612"/>
      <c r="J34" s="612"/>
      <c r="K34" s="612"/>
      <c r="L34" s="612"/>
      <c r="M34" s="612"/>
      <c r="N34" s="612"/>
      <c r="O34" s="612"/>
      <c r="P34" s="612"/>
      <c r="Q34" s="612"/>
      <c r="R34" s="612"/>
      <c r="S34" s="612"/>
      <c r="T34" s="612"/>
      <c r="U34" s="612"/>
      <c r="V34" s="612"/>
      <c r="W34" s="612"/>
      <c r="X34" s="612"/>
      <c r="Y34" s="612"/>
      <c r="Z34" s="612"/>
      <c r="AA34" s="612"/>
      <c r="AB34" s="612"/>
      <c r="AC34" s="612"/>
      <c r="AD34" s="612"/>
      <c r="AE34" s="612"/>
      <c r="AF34" s="612"/>
      <c r="AG34" s="612"/>
      <c r="AH34" s="612"/>
      <c r="AI34" s="612"/>
      <c r="AJ34" s="194"/>
    </row>
    <row r="35" spans="2:36">
      <c r="B35" s="605"/>
      <c r="C35" s="607"/>
      <c r="D35" s="602" t="s">
        <v>577</v>
      </c>
      <c r="E35" s="602"/>
      <c r="F35" s="602"/>
      <c r="G35" s="602"/>
      <c r="H35" s="195"/>
      <c r="I35" s="195"/>
      <c r="J35" s="603" t="s">
        <v>578</v>
      </c>
      <c r="K35" s="603"/>
      <c r="L35" s="603"/>
      <c r="M35" s="603"/>
      <c r="N35" s="193"/>
      <c r="O35" s="193"/>
      <c r="P35" s="604" t="s">
        <v>579</v>
      </c>
      <c r="Q35" s="604"/>
      <c r="R35" s="604"/>
      <c r="S35" s="604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3"/>
      <c r="AJ35" s="190"/>
    </row>
    <row r="36" spans="2:36" ht="15" thickBot="1">
      <c r="B36" s="606"/>
      <c r="C36" s="608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1"/>
      <c r="AB36" s="201"/>
      <c r="AC36" s="201"/>
      <c r="AD36" s="201"/>
      <c r="AE36" s="201"/>
      <c r="AF36" s="202"/>
      <c r="AG36" s="201"/>
      <c r="AH36" s="201"/>
      <c r="AI36" s="201"/>
      <c r="AJ36" s="203"/>
    </row>
  </sheetData>
  <mergeCells count="111">
    <mergeCell ref="L5:S5"/>
    <mergeCell ref="T11:V11"/>
    <mergeCell ref="W11:AA11"/>
    <mergeCell ref="AB11:AI11"/>
    <mergeCell ref="D12:G12"/>
    <mergeCell ref="H12:L12"/>
    <mergeCell ref="M12:S12"/>
    <mergeCell ref="D9:G9"/>
    <mergeCell ref="H9:L9"/>
    <mergeCell ref="M9:S9"/>
    <mergeCell ref="T9:U9"/>
    <mergeCell ref="V9:AB9"/>
    <mergeCell ref="AC9:AI9"/>
    <mergeCell ref="E10:F10"/>
    <mergeCell ref="G10:H10"/>
    <mergeCell ref="I10:S10"/>
    <mergeCell ref="T10:V10"/>
    <mergeCell ref="B16:AJ16"/>
    <mergeCell ref="B18:B26"/>
    <mergeCell ref="C18:C26"/>
    <mergeCell ref="E20:F20"/>
    <mergeCell ref="G20:H20"/>
    <mergeCell ref="B3:AJ3"/>
    <mergeCell ref="AC19:AI19"/>
    <mergeCell ref="D8:K8"/>
    <mergeCell ref="L8:S8"/>
    <mergeCell ref="T8:U8"/>
    <mergeCell ref="V8:AB8"/>
    <mergeCell ref="AC8:AI8"/>
    <mergeCell ref="D19:E19"/>
    <mergeCell ref="F19:L19"/>
    <mergeCell ref="AF6:AI6"/>
    <mergeCell ref="D7:S7"/>
    <mergeCell ref="T7:V7"/>
    <mergeCell ref="M19:S19"/>
    <mergeCell ref="T19:U19"/>
    <mergeCell ref="V19:AB19"/>
    <mergeCell ref="T5:U5"/>
    <mergeCell ref="V5:AB5"/>
    <mergeCell ref="AC5:AI5"/>
    <mergeCell ref="D5:K5"/>
    <mergeCell ref="D28:E28"/>
    <mergeCell ref="F28:L28"/>
    <mergeCell ref="M28:S28"/>
    <mergeCell ref="T28:U28"/>
    <mergeCell ref="V28:AB28"/>
    <mergeCell ref="AC28:AI28"/>
    <mergeCell ref="D22:K22"/>
    <mergeCell ref="L22:S22"/>
    <mergeCell ref="T22:AA22"/>
    <mergeCell ref="AB22:AI22"/>
    <mergeCell ref="D25:G25"/>
    <mergeCell ref="J25:M25"/>
    <mergeCell ref="P25:S25"/>
    <mergeCell ref="B27:B36"/>
    <mergeCell ref="C27:C36"/>
    <mergeCell ref="D30:S30"/>
    <mergeCell ref="D34:AI34"/>
    <mergeCell ref="D24:AI24"/>
    <mergeCell ref="I20:S20"/>
    <mergeCell ref="T20:V20"/>
    <mergeCell ref="W20:AA20"/>
    <mergeCell ref="AB20:AE20"/>
    <mergeCell ref="AF20:AI20"/>
    <mergeCell ref="D21:S21"/>
    <mergeCell ref="T21:V21"/>
    <mergeCell ref="W21:AA21"/>
    <mergeCell ref="AB21:AI21"/>
    <mergeCell ref="T30:V30"/>
    <mergeCell ref="W30:AA30"/>
    <mergeCell ref="AB30:AI30"/>
    <mergeCell ref="E29:F29"/>
    <mergeCell ref="G29:H29"/>
    <mergeCell ref="I29:S29"/>
    <mergeCell ref="T29:V29"/>
    <mergeCell ref="W29:AA29"/>
    <mergeCell ref="AB29:AE29"/>
    <mergeCell ref="AF29:AI29"/>
    <mergeCell ref="D31:G31"/>
    <mergeCell ref="H31:L31"/>
    <mergeCell ref="M31:S31"/>
    <mergeCell ref="T31:W31"/>
    <mergeCell ref="X31:AB31"/>
    <mergeCell ref="AC31:AI31"/>
    <mergeCell ref="D35:G35"/>
    <mergeCell ref="J35:M35"/>
    <mergeCell ref="P35:S35"/>
    <mergeCell ref="AL5:AM10"/>
    <mergeCell ref="B5:B8"/>
    <mergeCell ref="B9:B12"/>
    <mergeCell ref="C5:C8"/>
    <mergeCell ref="C9:C12"/>
    <mergeCell ref="B13:AJ13"/>
    <mergeCell ref="I14:V14"/>
    <mergeCell ref="B14:H14"/>
    <mergeCell ref="W14:AJ14"/>
    <mergeCell ref="W10:AA10"/>
    <mergeCell ref="AB10:AE10"/>
    <mergeCell ref="AF10:AI10"/>
    <mergeCell ref="T12:U12"/>
    <mergeCell ref="V12:AB12"/>
    <mergeCell ref="AC12:AI12"/>
    <mergeCell ref="D11:S11"/>
    <mergeCell ref="W7:AA7"/>
    <mergeCell ref="AB7:AI7"/>
    <mergeCell ref="E6:F6"/>
    <mergeCell ref="G6:H6"/>
    <mergeCell ref="I6:S6"/>
    <mergeCell ref="T6:V6"/>
    <mergeCell ref="W6:AA6"/>
    <mergeCell ref="AB6:AE6"/>
  </mergeCells>
  <pageMargins left="0.7" right="0.7" top="0.75" bottom="0.75" header="0.3" footer="0.3"/>
  <pageSetup orientation="portrait" horizontalDpi="90" verticalDpi="9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38"/>
  <sheetViews>
    <sheetView zoomScale="130" zoomScaleNormal="130" workbookViewId="0">
      <selection activeCell="I25" sqref="I25"/>
    </sheetView>
  </sheetViews>
  <sheetFormatPr defaultRowHeight="14.25"/>
  <cols>
    <col min="3" max="3" width="9.75" customWidth="1"/>
    <col min="4" max="4" width="13" customWidth="1"/>
    <col min="5" max="5" width="8.625" customWidth="1"/>
    <col min="6" max="6" width="30.125" customWidth="1"/>
    <col min="7" max="7" width="7.5" customWidth="1"/>
    <col min="8" max="8" width="32.875" customWidth="1"/>
    <col min="10" max="10" width="10.125" customWidth="1"/>
    <col min="12" max="12" width="14.25" customWidth="1"/>
  </cols>
  <sheetData>
    <row r="2" spans="3:11" ht="28.5">
      <c r="C2" s="14" t="s">
        <v>81</v>
      </c>
      <c r="D2" s="14" t="s">
        <v>80</v>
      </c>
      <c r="E2" s="9" t="s">
        <v>69</v>
      </c>
      <c r="F2" s="9" t="s">
        <v>11</v>
      </c>
      <c r="G2" s="9" t="s">
        <v>1</v>
      </c>
      <c r="H2" s="9" t="s">
        <v>0</v>
      </c>
    </row>
    <row r="3" spans="3:11">
      <c r="C3" s="4">
        <v>0</v>
      </c>
      <c r="D3" s="2">
        <v>2</v>
      </c>
      <c r="E3" s="4" t="s">
        <v>39</v>
      </c>
      <c r="F3" s="35" t="s">
        <v>66</v>
      </c>
      <c r="G3" s="2" t="s">
        <v>5</v>
      </c>
      <c r="H3" s="2" t="s">
        <v>76</v>
      </c>
    </row>
    <row r="4" spans="3:11">
      <c r="C4" s="13" t="str">
        <f>DEC2HEX(HEX2DEC(C3)+4*D3)</f>
        <v>8</v>
      </c>
      <c r="D4" s="2">
        <v>16</v>
      </c>
      <c r="E4" s="4" t="s">
        <v>38</v>
      </c>
      <c r="F4" s="35" t="s">
        <v>67</v>
      </c>
      <c r="G4" s="2" t="s">
        <v>5</v>
      </c>
      <c r="H4" s="2" t="s">
        <v>78</v>
      </c>
    </row>
    <row r="5" spans="3:11">
      <c r="C5" s="4" t="str">
        <f t="shared" ref="C5:C6" si="0">DEC2HEX(HEX2DEC(C4)+4*D4)</f>
        <v>48</v>
      </c>
      <c r="D5" s="2">
        <v>2</v>
      </c>
      <c r="E5" s="4" t="s">
        <v>70</v>
      </c>
      <c r="F5" s="35" t="s">
        <v>71</v>
      </c>
      <c r="G5" s="2" t="s">
        <v>3</v>
      </c>
      <c r="H5" s="2" t="s">
        <v>77</v>
      </c>
    </row>
    <row r="6" spans="3:11" ht="15" thickBot="1">
      <c r="C6" s="4" t="str">
        <f t="shared" si="0"/>
        <v>50</v>
      </c>
      <c r="D6" s="2">
        <v>16</v>
      </c>
      <c r="E6" s="4" t="s">
        <v>51</v>
      </c>
      <c r="F6" s="35" t="s">
        <v>68</v>
      </c>
      <c r="G6" s="2" t="s">
        <v>3</v>
      </c>
      <c r="H6" s="2" t="s">
        <v>79</v>
      </c>
    </row>
    <row r="7" spans="3:11">
      <c r="C7" s="4" t="str">
        <f t="shared" ref="C7:C18" si="1">DEC2HEX(HEX2DEC(C6)+4*D6)</f>
        <v>90</v>
      </c>
      <c r="D7" s="2">
        <v>2</v>
      </c>
      <c r="E7" s="36" t="s">
        <v>108</v>
      </c>
      <c r="F7" s="40" t="s">
        <v>171</v>
      </c>
      <c r="G7" s="7" t="s">
        <v>5</v>
      </c>
      <c r="H7" s="2" t="s">
        <v>72</v>
      </c>
      <c r="I7" s="11"/>
    </row>
    <row r="8" spans="3:11">
      <c r="C8" s="4" t="str">
        <f t="shared" si="1"/>
        <v>98</v>
      </c>
      <c r="D8" s="2">
        <v>16</v>
      </c>
      <c r="E8" s="36" t="s">
        <v>109</v>
      </c>
      <c r="F8" s="41" t="s">
        <v>172</v>
      </c>
      <c r="G8" s="7" t="s">
        <v>5</v>
      </c>
      <c r="H8" s="2" t="s">
        <v>73</v>
      </c>
      <c r="I8" s="11" t="s">
        <v>34</v>
      </c>
    </row>
    <row r="9" spans="3:11">
      <c r="C9" s="4" t="str">
        <f t="shared" si="1"/>
        <v>D8</v>
      </c>
      <c r="D9" s="2">
        <v>2</v>
      </c>
      <c r="E9" s="36" t="s">
        <v>106</v>
      </c>
      <c r="F9" s="37" t="s">
        <v>173</v>
      </c>
      <c r="G9" s="7" t="s">
        <v>3</v>
      </c>
      <c r="H9" s="2" t="s">
        <v>74</v>
      </c>
    </row>
    <row r="10" spans="3:11" ht="15" thickBot="1">
      <c r="C10" s="4" t="str">
        <f t="shared" si="1"/>
        <v>E0</v>
      </c>
      <c r="D10" s="2">
        <v>16</v>
      </c>
      <c r="E10" s="36" t="s">
        <v>110</v>
      </c>
      <c r="F10" s="38" t="s">
        <v>174</v>
      </c>
      <c r="G10" s="7" t="s">
        <v>3</v>
      </c>
      <c r="H10" s="2" t="s">
        <v>75</v>
      </c>
      <c r="I10" s="11" t="s">
        <v>35</v>
      </c>
    </row>
    <row r="11" spans="3:11">
      <c r="C11" s="4" t="str">
        <f t="shared" si="1"/>
        <v>120</v>
      </c>
      <c r="D11" s="2">
        <v>2</v>
      </c>
      <c r="E11" s="4" t="s">
        <v>111</v>
      </c>
      <c r="F11" s="39" t="s">
        <v>175</v>
      </c>
      <c r="G11" s="2"/>
      <c r="H11" s="2"/>
    </row>
    <row r="12" spans="3:11">
      <c r="C12" s="4" t="str">
        <f t="shared" si="1"/>
        <v>128</v>
      </c>
      <c r="D12" s="2">
        <v>16</v>
      </c>
      <c r="E12" s="4" t="s">
        <v>112</v>
      </c>
      <c r="F12" s="25" t="s">
        <v>176</v>
      </c>
      <c r="G12" s="2"/>
      <c r="H12" s="2"/>
      <c r="J12" s="512" t="s">
        <v>107</v>
      </c>
      <c r="K12" s="512"/>
    </row>
    <row r="13" spans="3:11">
      <c r="C13" s="4" t="str">
        <f t="shared" si="1"/>
        <v>168</v>
      </c>
      <c r="D13" s="2">
        <v>1</v>
      </c>
      <c r="E13" s="4">
        <v>1</v>
      </c>
      <c r="F13" s="2" t="s">
        <v>14</v>
      </c>
      <c r="G13" s="2" t="s">
        <v>3</v>
      </c>
      <c r="H13" s="2" t="s">
        <v>24</v>
      </c>
      <c r="J13" s="4" t="s">
        <v>180</v>
      </c>
      <c r="K13" s="2">
        <v>1</v>
      </c>
    </row>
    <row r="14" spans="3:11">
      <c r="C14" s="4" t="str">
        <f t="shared" si="1"/>
        <v>16C</v>
      </c>
      <c r="D14" s="2">
        <v>1</v>
      </c>
      <c r="E14" s="4">
        <v>1</v>
      </c>
      <c r="F14" s="2" t="s">
        <v>15</v>
      </c>
      <c r="G14" s="2" t="s">
        <v>5</v>
      </c>
      <c r="H14" s="2" t="s">
        <v>25</v>
      </c>
      <c r="J14" s="4" t="s">
        <v>181</v>
      </c>
      <c r="K14" s="2">
        <v>1</v>
      </c>
    </row>
    <row r="15" spans="3:11">
      <c r="C15" s="4" t="str">
        <f t="shared" si="1"/>
        <v>170</v>
      </c>
      <c r="D15" s="2">
        <v>1</v>
      </c>
      <c r="E15" s="4">
        <v>1</v>
      </c>
      <c r="F15" s="2" t="s">
        <v>16</v>
      </c>
      <c r="G15" s="2" t="s">
        <v>4</v>
      </c>
      <c r="H15" s="2" t="s">
        <v>26</v>
      </c>
      <c r="J15" s="4" t="s">
        <v>177</v>
      </c>
      <c r="K15" s="2">
        <v>2</v>
      </c>
    </row>
    <row r="16" spans="3:11">
      <c r="C16" s="4" t="str">
        <f t="shared" si="1"/>
        <v>174</v>
      </c>
      <c r="D16" s="2">
        <v>1</v>
      </c>
      <c r="E16" s="4">
        <v>1</v>
      </c>
      <c r="F16" s="2" t="s">
        <v>17</v>
      </c>
      <c r="G16" s="2" t="s">
        <v>4</v>
      </c>
      <c r="H16" s="2" t="s">
        <v>27</v>
      </c>
      <c r="J16" s="4" t="s">
        <v>178</v>
      </c>
      <c r="K16" s="2">
        <v>2</v>
      </c>
    </row>
    <row r="17" spans="3:11">
      <c r="C17" s="4" t="str">
        <f t="shared" si="1"/>
        <v>178</v>
      </c>
      <c r="D17" s="2">
        <v>20</v>
      </c>
      <c r="E17" s="4" t="s">
        <v>182</v>
      </c>
      <c r="F17" s="2" t="s">
        <v>183</v>
      </c>
      <c r="G17" s="2" t="s">
        <v>4</v>
      </c>
      <c r="H17" s="2" t="s">
        <v>184</v>
      </c>
      <c r="J17" s="4" t="s">
        <v>179</v>
      </c>
      <c r="K17" s="2">
        <v>1</v>
      </c>
    </row>
    <row r="18" spans="3:11">
      <c r="C18" s="4" t="str">
        <f t="shared" si="1"/>
        <v>1C8</v>
      </c>
      <c r="D18" s="2">
        <v>20</v>
      </c>
      <c r="E18" s="4" t="s">
        <v>185</v>
      </c>
      <c r="F18" s="2" t="s">
        <v>186</v>
      </c>
      <c r="G18" s="2" t="s">
        <v>3</v>
      </c>
      <c r="H18" s="2" t="s">
        <v>187</v>
      </c>
      <c r="J18" s="4" t="s">
        <v>182</v>
      </c>
      <c r="K18" s="2" t="s">
        <v>47</v>
      </c>
    </row>
    <row r="19" spans="3:11">
      <c r="E19" s="1"/>
      <c r="J19" s="4" t="s">
        <v>185</v>
      </c>
      <c r="K19" s="2" t="s">
        <v>47</v>
      </c>
    </row>
    <row r="20" spans="3:11">
      <c r="C20" s="1" t="s">
        <v>28</v>
      </c>
      <c r="D20" s="10">
        <f>HEX2DEC(C18)+D18*4</f>
        <v>536</v>
      </c>
      <c r="E20" s="6">
        <f>SUM(E13:E16)</f>
        <v>4</v>
      </c>
    </row>
    <row r="21" spans="3:11">
      <c r="C21" s="1"/>
      <c r="E21" s="1"/>
    </row>
    <row r="22" spans="3:11">
      <c r="C22" s="1"/>
      <c r="E22" s="1"/>
      <c r="H22" t="s">
        <v>12</v>
      </c>
    </row>
    <row r="23" spans="3:11">
      <c r="C23" s="1"/>
      <c r="E23" s="1"/>
      <c r="H23" t="s">
        <v>13</v>
      </c>
    </row>
    <row r="24" spans="3:11">
      <c r="C24" s="1"/>
      <c r="E24" s="1"/>
    </row>
    <row r="25" spans="3:11">
      <c r="C25" s="1"/>
      <c r="E25" s="1"/>
    </row>
    <row r="26" spans="3:11">
      <c r="C26" s="1"/>
      <c r="E26" s="1"/>
    </row>
    <row r="27" spans="3:11">
      <c r="C27" s="1"/>
      <c r="E27" s="1"/>
    </row>
    <row r="28" spans="3:11">
      <c r="C28" s="1"/>
      <c r="E28" s="1"/>
    </row>
    <row r="29" spans="3:11">
      <c r="C29" s="1"/>
      <c r="E29" s="1"/>
    </row>
    <row r="30" spans="3:11">
      <c r="C30" s="1"/>
      <c r="E30" s="1"/>
    </row>
    <row r="31" spans="3:11">
      <c r="C31" s="1"/>
      <c r="E31" s="1"/>
    </row>
    <row r="32" spans="3:11">
      <c r="C32" s="1"/>
      <c r="E32" s="1"/>
    </row>
    <row r="33" spans="3:5">
      <c r="C33" s="1"/>
      <c r="E33" s="1"/>
    </row>
    <row r="34" spans="3:5">
      <c r="C34" s="1"/>
      <c r="E34" s="1"/>
    </row>
    <row r="35" spans="3:5">
      <c r="C35" s="1"/>
      <c r="E35" s="1"/>
    </row>
    <row r="36" spans="3:5">
      <c r="C36" s="1"/>
      <c r="E36" s="1"/>
    </row>
    <row r="37" spans="3:5">
      <c r="C37" s="1"/>
      <c r="E37" s="1"/>
    </row>
    <row r="38" spans="3:5">
      <c r="E38" s="1"/>
    </row>
  </sheetData>
  <mergeCells count="1">
    <mergeCell ref="J12:K12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E0C06F68618B43AA8D4D1C4135A48C" ma:contentTypeVersion="" ma:contentTypeDescription="Create a new document." ma:contentTypeScope="" ma:versionID="e8ee726cf3c1b4db81ecb6fd5430df1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2384c6cc0088fcedbaf6edaf557de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309BA5-0AC4-4076-BC47-5833BC0F10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EADC0F1-1E39-46CC-BD2A-96D0B729CA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94D11F-6902-4E22-8E1F-2D32536746E1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RegDef</vt:lpstr>
      <vt:lpstr>HCMDOUT</vt:lpstr>
      <vt:lpstr>HCMDIN</vt:lpstr>
      <vt:lpstr>Local CSR</vt:lpstr>
      <vt:lpstr>HOFI HW logic</vt:lpstr>
      <vt:lpstr>FW internal regs</vt:lpstr>
      <vt:lpstr>LSP Data struct sharing</vt:lpstr>
      <vt:lpstr>PEPL</vt:lpstr>
      <vt:lpstr>RoughMap</vt:lpstr>
      <vt:lpstr>RoughReg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cbu</dc:creator>
  <cp:lastModifiedBy>Vinay Kumar Surisetty</cp:lastModifiedBy>
  <dcterms:created xsi:type="dcterms:W3CDTF">2019-02-15T09:22:59Z</dcterms:created>
  <dcterms:modified xsi:type="dcterms:W3CDTF">2019-04-24T11:26:43Z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0x010100B8E0C06F68618B43AA8D4D1C4135A48C</vt:lpwstr>
  </property>
</Properties>
</file>