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OOJARY\Downloads\"/>
    </mc:Choice>
  </mc:AlternateContent>
  <bookViews>
    <workbookView xWindow="0" yWindow="0" windowWidth="20490" windowHeight="7755"/>
  </bookViews>
  <sheets>
    <sheet name="Payoff" sheetId="4" r:id="rId1"/>
  </sheets>
  <calcPr calcId="152511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8" i="4" l="1"/>
  <c r="AD8" i="4"/>
  <c r="AA8" i="4"/>
  <c r="X8" i="4"/>
  <c r="U8" i="4"/>
  <c r="R8" i="4"/>
  <c r="O8" i="4"/>
  <c r="L8" i="4"/>
  <c r="I8" i="4"/>
  <c r="F8" i="4"/>
  <c r="C8" i="4"/>
  <c r="B58" i="4"/>
  <c r="AF18" i="4"/>
  <c r="AC18" i="4"/>
  <c r="Z18" i="4"/>
  <c r="W18" i="4"/>
  <c r="T18" i="4"/>
  <c r="Q18" i="4"/>
  <c r="N18" i="4"/>
  <c r="K18" i="4"/>
  <c r="H18" i="4"/>
  <c r="E18" i="4"/>
  <c r="B18" i="4"/>
  <c r="AG11" i="4"/>
  <c r="AD11" i="4"/>
  <c r="AA11" i="4"/>
  <c r="X11" i="4"/>
  <c r="U11" i="4"/>
  <c r="R11" i="4"/>
  <c r="O11" i="4"/>
  <c r="AD9" i="4"/>
  <c r="O9" i="4"/>
  <c r="R9" i="4" l="1"/>
  <c r="AG9" i="4"/>
  <c r="AI40" i="4"/>
  <c r="E40" i="4"/>
  <c r="C40" i="4"/>
  <c r="B41" i="4"/>
  <c r="B39" i="4"/>
  <c r="AI58" i="4"/>
  <c r="E58" i="4"/>
  <c r="H58" i="4"/>
  <c r="H40" i="4"/>
  <c r="C58" i="4"/>
  <c r="F58" i="4" l="1"/>
  <c r="K58" i="4"/>
  <c r="U9" i="4"/>
  <c r="AI41" i="4"/>
  <c r="E41" i="4"/>
  <c r="C41" i="4"/>
  <c r="H41" i="4"/>
  <c r="B42" i="4"/>
  <c r="K40" i="4"/>
  <c r="F40" i="4"/>
  <c r="I58" i="4"/>
  <c r="N58" i="4"/>
  <c r="I40" i="4"/>
  <c r="N40" i="4"/>
  <c r="AI39" i="4"/>
  <c r="C39" i="4"/>
  <c r="H39" i="4"/>
  <c r="B38" i="4"/>
  <c r="E39" i="4"/>
  <c r="AJ58" i="4" l="1"/>
  <c r="I39" i="4"/>
  <c r="N39" i="4"/>
  <c r="Q40" i="4"/>
  <c r="L40" i="4"/>
  <c r="I41" i="4"/>
  <c r="N41" i="4"/>
  <c r="L58" i="4"/>
  <c r="Q58" i="4"/>
  <c r="T40" i="4"/>
  <c r="Z40" i="4" s="1"/>
  <c r="O40" i="4"/>
  <c r="F39" i="4"/>
  <c r="K39" i="4"/>
  <c r="T58" i="4"/>
  <c r="Z58" i="4" s="1"/>
  <c r="O58" i="4"/>
  <c r="C38" i="4"/>
  <c r="H38" i="4"/>
  <c r="B37" i="4"/>
  <c r="E38" i="4"/>
  <c r="AI38" i="4"/>
  <c r="AI42" i="4"/>
  <c r="E42" i="4"/>
  <c r="C42" i="4"/>
  <c r="H42" i="4"/>
  <c r="B43" i="4"/>
  <c r="K41" i="4"/>
  <c r="F41" i="4"/>
  <c r="U58" i="4"/>
  <c r="U40" i="4"/>
  <c r="X9" i="4"/>
  <c r="K42" i="4" l="1"/>
  <c r="F42" i="4"/>
  <c r="F38" i="4"/>
  <c r="K38" i="4"/>
  <c r="W40" i="4"/>
  <c r="AC40" i="4" s="1"/>
  <c r="AD40" i="4" s="1"/>
  <c r="R40" i="4"/>
  <c r="AI43" i="4"/>
  <c r="E43" i="4"/>
  <c r="C43" i="4"/>
  <c r="H43" i="4"/>
  <c r="B44" i="4"/>
  <c r="T39" i="4"/>
  <c r="O39" i="4"/>
  <c r="I42" i="4"/>
  <c r="N42" i="4"/>
  <c r="I38" i="4"/>
  <c r="N38" i="4"/>
  <c r="L39" i="4"/>
  <c r="Q39" i="4"/>
  <c r="AA40" i="4"/>
  <c r="AF40" i="4"/>
  <c r="AG40" i="4" s="1"/>
  <c r="C37" i="4"/>
  <c r="H37" i="4"/>
  <c r="B36" i="4"/>
  <c r="AI37" i="4"/>
  <c r="E37" i="4"/>
  <c r="T41" i="4"/>
  <c r="O41" i="4"/>
  <c r="X40" i="4"/>
  <c r="Q41" i="4"/>
  <c r="L41" i="4"/>
  <c r="AF58" i="4"/>
  <c r="AG58" i="4" s="1"/>
  <c r="AA58" i="4"/>
  <c r="W58" i="4"/>
  <c r="AC58" i="4" s="1"/>
  <c r="AD58" i="4" s="1"/>
  <c r="R58" i="4"/>
  <c r="F37" i="4" l="1"/>
  <c r="K37" i="4"/>
  <c r="W39" i="4"/>
  <c r="R39" i="4"/>
  <c r="T42" i="4"/>
  <c r="O42" i="4"/>
  <c r="K43" i="4"/>
  <c r="F43" i="4"/>
  <c r="L38" i="4"/>
  <c r="Q38" i="4"/>
  <c r="X58" i="4"/>
  <c r="AI44" i="4"/>
  <c r="E44" i="4"/>
  <c r="C44" i="4"/>
  <c r="H44" i="4"/>
  <c r="B45" i="4"/>
  <c r="W41" i="4"/>
  <c r="R41" i="4"/>
  <c r="T38" i="4"/>
  <c r="O38" i="4"/>
  <c r="I43" i="4"/>
  <c r="N43" i="4"/>
  <c r="AJ40" i="4"/>
  <c r="I37" i="4"/>
  <c r="N37" i="4"/>
  <c r="Z41" i="4"/>
  <c r="U41" i="4"/>
  <c r="C36" i="4"/>
  <c r="H36" i="4"/>
  <c r="B35" i="4"/>
  <c r="E36" i="4"/>
  <c r="AI36" i="4"/>
  <c r="Z39" i="4"/>
  <c r="U39" i="4"/>
  <c r="Q42" i="4"/>
  <c r="L42" i="4"/>
  <c r="I36" i="4" l="1"/>
  <c r="N36" i="4"/>
  <c r="Z38" i="4"/>
  <c r="U38" i="4"/>
  <c r="T43" i="4"/>
  <c r="O43" i="4"/>
  <c r="I44" i="4"/>
  <c r="N44" i="4"/>
  <c r="Q43" i="4"/>
  <c r="L43" i="4"/>
  <c r="AC39" i="4"/>
  <c r="AD39" i="4" s="1"/>
  <c r="X39" i="4"/>
  <c r="F36" i="4"/>
  <c r="K36" i="4"/>
  <c r="T37" i="4"/>
  <c r="O37" i="4"/>
  <c r="AC41" i="4"/>
  <c r="AD41" i="4" s="1"/>
  <c r="X41" i="4"/>
  <c r="W38" i="4"/>
  <c r="R38" i="4"/>
  <c r="L37" i="4"/>
  <c r="Q37" i="4"/>
  <c r="AI45" i="4"/>
  <c r="E45" i="4"/>
  <c r="H45" i="4"/>
  <c r="B46" i="4"/>
  <c r="C45" i="4"/>
  <c r="W42" i="4"/>
  <c r="R42" i="4"/>
  <c r="AA39" i="4"/>
  <c r="AF39" i="4"/>
  <c r="AG39" i="4" s="1"/>
  <c r="C35" i="4"/>
  <c r="H35" i="4"/>
  <c r="B34" i="4"/>
  <c r="AI35" i="4"/>
  <c r="E35" i="4"/>
  <c r="AA41" i="4"/>
  <c r="AF41" i="4"/>
  <c r="AG41" i="4" s="1"/>
  <c r="K44" i="4"/>
  <c r="F44" i="4"/>
  <c r="Z42" i="4"/>
  <c r="U42" i="4"/>
  <c r="AJ39" i="4" l="1"/>
  <c r="F35" i="4"/>
  <c r="K35" i="4"/>
  <c r="I35" i="4"/>
  <c r="N35" i="4"/>
  <c r="AI46" i="4"/>
  <c r="E46" i="4"/>
  <c r="C46" i="4"/>
  <c r="H46" i="4"/>
  <c r="B47" i="4"/>
  <c r="W37" i="4"/>
  <c r="R37" i="4"/>
  <c r="AC38" i="4"/>
  <c r="AD38" i="4" s="1"/>
  <c r="X38" i="4"/>
  <c r="AA42" i="4"/>
  <c r="AF42" i="4"/>
  <c r="AG42" i="4" s="1"/>
  <c r="Q44" i="4"/>
  <c r="L44" i="4"/>
  <c r="AC42" i="4"/>
  <c r="AD42" i="4" s="1"/>
  <c r="X42" i="4"/>
  <c r="N45" i="4"/>
  <c r="I45" i="4"/>
  <c r="Z37" i="4"/>
  <c r="U37" i="4"/>
  <c r="W43" i="4"/>
  <c r="R43" i="4"/>
  <c r="Z43" i="4"/>
  <c r="U43" i="4"/>
  <c r="AA38" i="4"/>
  <c r="AF38" i="4"/>
  <c r="AG38" i="4" s="1"/>
  <c r="C34" i="4"/>
  <c r="H34" i="4"/>
  <c r="B33" i="4"/>
  <c r="E34" i="4"/>
  <c r="AI34" i="4"/>
  <c r="K45" i="4"/>
  <c r="F45" i="4"/>
  <c r="AJ41" i="4"/>
  <c r="L36" i="4"/>
  <c r="Q36" i="4"/>
  <c r="T44" i="4"/>
  <c r="O44" i="4"/>
  <c r="T36" i="4"/>
  <c r="O36" i="4"/>
  <c r="AJ42" i="4" l="1"/>
  <c r="Z36" i="4"/>
  <c r="U36" i="4"/>
  <c r="AC37" i="4"/>
  <c r="AD37" i="4" s="1"/>
  <c r="X37" i="4"/>
  <c r="I34" i="4"/>
  <c r="N34" i="4"/>
  <c r="AC43" i="4"/>
  <c r="AD43" i="4" s="1"/>
  <c r="X43" i="4"/>
  <c r="K46" i="4"/>
  <c r="F46" i="4"/>
  <c r="L35" i="4"/>
  <c r="Q35" i="4"/>
  <c r="C33" i="4"/>
  <c r="H33" i="4"/>
  <c r="B32" i="4"/>
  <c r="AI33" i="4"/>
  <c r="E33" i="4"/>
  <c r="Z44" i="4"/>
  <c r="U44" i="4"/>
  <c r="T45" i="4"/>
  <c r="O45" i="4"/>
  <c r="AI47" i="4"/>
  <c r="E47" i="4"/>
  <c r="H47" i="4"/>
  <c r="B48" i="4"/>
  <c r="C47" i="4"/>
  <c r="W44" i="4"/>
  <c r="R44" i="4"/>
  <c r="W36" i="4"/>
  <c r="R36" i="4"/>
  <c r="Q45" i="4"/>
  <c r="L45" i="4"/>
  <c r="F34" i="4"/>
  <c r="K34" i="4"/>
  <c r="AA43" i="4"/>
  <c r="AF43" i="4"/>
  <c r="AG43" i="4" s="1"/>
  <c r="AA37" i="4"/>
  <c r="AF37" i="4"/>
  <c r="AG37" i="4" s="1"/>
  <c r="AJ38" i="4"/>
  <c r="I46" i="4"/>
  <c r="N46" i="4"/>
  <c r="T35" i="4"/>
  <c r="O35" i="4"/>
  <c r="AJ43" i="4" l="1"/>
  <c r="I33" i="4"/>
  <c r="N33" i="4"/>
  <c r="Z45" i="4"/>
  <c r="U45" i="4"/>
  <c r="Q46" i="4"/>
  <c r="L46" i="4"/>
  <c r="W45" i="4"/>
  <c r="R45" i="4"/>
  <c r="AC44" i="4"/>
  <c r="AD44" i="4" s="1"/>
  <c r="X44" i="4"/>
  <c r="N47" i="4"/>
  <c r="I47" i="4"/>
  <c r="F33" i="4"/>
  <c r="K33" i="4"/>
  <c r="T34" i="4"/>
  <c r="O34" i="4"/>
  <c r="T46" i="4"/>
  <c r="O46" i="4"/>
  <c r="AC36" i="4"/>
  <c r="AD36" i="4" s="1"/>
  <c r="X36" i="4"/>
  <c r="W35" i="4"/>
  <c r="R35" i="4"/>
  <c r="Z35" i="4"/>
  <c r="U35" i="4"/>
  <c r="L34" i="4"/>
  <c r="Q34" i="4"/>
  <c r="K47" i="4"/>
  <c r="F47" i="4"/>
  <c r="AA44" i="4"/>
  <c r="AF44" i="4"/>
  <c r="AG44" i="4" s="1"/>
  <c r="AI48" i="4"/>
  <c r="E48" i="4"/>
  <c r="C48" i="4"/>
  <c r="H48" i="4"/>
  <c r="B49" i="4"/>
  <c r="C32" i="4"/>
  <c r="H32" i="4"/>
  <c r="B31" i="4"/>
  <c r="E32" i="4"/>
  <c r="AI32" i="4"/>
  <c r="AJ37" i="4"/>
  <c r="AA36" i="4"/>
  <c r="AF36" i="4"/>
  <c r="AG36" i="4" s="1"/>
  <c r="AJ44" i="4" l="1"/>
  <c r="AJ36" i="4"/>
  <c r="AC35" i="4"/>
  <c r="AD35" i="4" s="1"/>
  <c r="X35" i="4"/>
  <c r="Z46" i="4"/>
  <c r="U46" i="4"/>
  <c r="C31" i="4"/>
  <c r="H31" i="4"/>
  <c r="B30" i="4"/>
  <c r="E31" i="4"/>
  <c r="AI31" i="4"/>
  <c r="AI49" i="4"/>
  <c r="E49" i="4"/>
  <c r="H49" i="4"/>
  <c r="B50" i="4"/>
  <c r="C49" i="4"/>
  <c r="L33" i="4"/>
  <c r="Q33" i="4"/>
  <c r="T33" i="4"/>
  <c r="O33" i="4"/>
  <c r="K48" i="4"/>
  <c r="F48" i="4"/>
  <c r="AF45" i="4"/>
  <c r="AG45" i="4" s="1"/>
  <c r="AA45" i="4"/>
  <c r="I32" i="4"/>
  <c r="N32" i="4"/>
  <c r="I48" i="4"/>
  <c r="N48" i="4"/>
  <c r="Q47" i="4"/>
  <c r="L47" i="4"/>
  <c r="AA35" i="4"/>
  <c r="AF35" i="4"/>
  <c r="AG35" i="4" s="1"/>
  <c r="Z34" i="4"/>
  <c r="U34" i="4"/>
  <c r="W46" i="4"/>
  <c r="R46" i="4"/>
  <c r="F32" i="4"/>
  <c r="K32" i="4"/>
  <c r="T47" i="4"/>
  <c r="O47" i="4"/>
  <c r="AC45" i="4"/>
  <c r="AD45" i="4" s="1"/>
  <c r="X45" i="4"/>
  <c r="W34" i="4"/>
  <c r="R34" i="4"/>
  <c r="AJ35" i="4" l="1"/>
  <c r="AC34" i="4"/>
  <c r="AD34" i="4" s="1"/>
  <c r="X34" i="4"/>
  <c r="Z47" i="4"/>
  <c r="U47" i="4"/>
  <c r="AJ45" i="4"/>
  <c r="L32" i="4"/>
  <c r="Q32" i="4"/>
  <c r="T32" i="4"/>
  <c r="O32" i="4"/>
  <c r="W33" i="4"/>
  <c r="R33" i="4"/>
  <c r="AI50" i="4"/>
  <c r="E50" i="4"/>
  <c r="C50" i="4"/>
  <c r="H50" i="4"/>
  <c r="B51" i="4"/>
  <c r="I31" i="4"/>
  <c r="N31" i="4"/>
  <c r="AA46" i="4"/>
  <c r="AF46" i="4"/>
  <c r="AG46" i="4" s="1"/>
  <c r="C30" i="4"/>
  <c r="H30" i="4"/>
  <c r="B29" i="4"/>
  <c r="E30" i="4"/>
  <c r="AI30" i="4"/>
  <c r="AA34" i="4"/>
  <c r="AF34" i="4"/>
  <c r="AG34" i="4" s="1"/>
  <c r="W47" i="4"/>
  <c r="R47" i="4"/>
  <c r="Q48" i="4"/>
  <c r="L48" i="4"/>
  <c r="N49" i="4"/>
  <c r="I49" i="4"/>
  <c r="AC46" i="4"/>
  <c r="AD46" i="4" s="1"/>
  <c r="X46" i="4"/>
  <c r="Z33" i="4"/>
  <c r="U33" i="4"/>
  <c r="T48" i="4"/>
  <c r="O48" i="4"/>
  <c r="K49" i="4"/>
  <c r="F49" i="4"/>
  <c r="F31" i="4"/>
  <c r="K31" i="4"/>
  <c r="AJ46" i="4" l="1"/>
  <c r="AJ34" i="4"/>
  <c r="Z48" i="4"/>
  <c r="U48" i="4"/>
  <c r="T49" i="4"/>
  <c r="O49" i="4"/>
  <c r="AC33" i="4"/>
  <c r="AD33" i="4" s="1"/>
  <c r="X33" i="4"/>
  <c r="AC47" i="4"/>
  <c r="AD47" i="4" s="1"/>
  <c r="X47" i="4"/>
  <c r="K50" i="4"/>
  <c r="F50" i="4"/>
  <c r="AF47" i="4"/>
  <c r="AG47" i="4" s="1"/>
  <c r="AA47" i="4"/>
  <c r="W32" i="4"/>
  <c r="R32" i="4"/>
  <c r="Q49" i="4"/>
  <c r="L49" i="4"/>
  <c r="AA33" i="4"/>
  <c r="AF33" i="4"/>
  <c r="AG33" i="4" s="1"/>
  <c r="F30" i="4"/>
  <c r="K30" i="4"/>
  <c r="AI51" i="4"/>
  <c r="E51" i="4"/>
  <c r="H51" i="4"/>
  <c r="C51" i="4"/>
  <c r="B52" i="4"/>
  <c r="Z32" i="4"/>
  <c r="U32" i="4"/>
  <c r="I30" i="4"/>
  <c r="N30" i="4"/>
  <c r="Q31" i="4"/>
  <c r="L31" i="4"/>
  <c r="W48" i="4"/>
  <c r="R48" i="4"/>
  <c r="C29" i="4"/>
  <c r="H29" i="4"/>
  <c r="B28" i="4"/>
  <c r="E29" i="4"/>
  <c r="AI29" i="4"/>
  <c r="T31" i="4"/>
  <c r="O31" i="4"/>
  <c r="I50" i="4"/>
  <c r="N50" i="4"/>
  <c r="AJ47" i="4" l="1"/>
  <c r="AJ33" i="4"/>
  <c r="AA32" i="4"/>
  <c r="AF32" i="4"/>
  <c r="AG32" i="4" s="1"/>
  <c r="Q50" i="4"/>
  <c r="L50" i="4"/>
  <c r="W31" i="4"/>
  <c r="R31" i="4"/>
  <c r="K51" i="4"/>
  <c r="F51" i="4"/>
  <c r="W49" i="4"/>
  <c r="R49" i="4"/>
  <c r="Z49" i="4"/>
  <c r="U49" i="4"/>
  <c r="T50" i="4"/>
  <c r="O50" i="4"/>
  <c r="F29" i="4"/>
  <c r="K29" i="4"/>
  <c r="AI52" i="4"/>
  <c r="E52" i="4"/>
  <c r="H52" i="4"/>
  <c r="C52" i="4"/>
  <c r="B53" i="4"/>
  <c r="I29" i="4"/>
  <c r="N29" i="4"/>
  <c r="T30" i="4"/>
  <c r="O30" i="4"/>
  <c r="N51" i="4"/>
  <c r="I51" i="4"/>
  <c r="Q30" i="4"/>
  <c r="L30" i="4"/>
  <c r="Z31" i="4"/>
  <c r="U31" i="4"/>
  <c r="C28" i="4"/>
  <c r="H28" i="4"/>
  <c r="B27" i="4"/>
  <c r="E28" i="4"/>
  <c r="AI28" i="4"/>
  <c r="AC48" i="4"/>
  <c r="AD48" i="4" s="1"/>
  <c r="X48" i="4"/>
  <c r="AC32" i="4"/>
  <c r="AD32" i="4" s="1"/>
  <c r="X32" i="4"/>
  <c r="AA48" i="4"/>
  <c r="AF48" i="4"/>
  <c r="AG48" i="4" s="1"/>
  <c r="AJ32" i="4" l="1"/>
  <c r="AJ48" i="4"/>
  <c r="F52" i="4"/>
  <c r="K52" i="4"/>
  <c r="AF49" i="4"/>
  <c r="AG49" i="4" s="1"/>
  <c r="AA49" i="4"/>
  <c r="W30" i="4"/>
  <c r="R30" i="4"/>
  <c r="Z30" i="4"/>
  <c r="U30" i="4"/>
  <c r="AI53" i="4"/>
  <c r="E53" i="4"/>
  <c r="H53" i="4"/>
  <c r="B54" i="4"/>
  <c r="C53" i="4"/>
  <c r="Z50" i="4"/>
  <c r="U50" i="4"/>
  <c r="Q51" i="4"/>
  <c r="L51" i="4"/>
  <c r="I28" i="4"/>
  <c r="N28" i="4"/>
  <c r="F28" i="4"/>
  <c r="K28" i="4"/>
  <c r="T29" i="4"/>
  <c r="O29" i="4"/>
  <c r="Q29" i="4"/>
  <c r="L29" i="4"/>
  <c r="W50" i="4"/>
  <c r="R50" i="4"/>
  <c r="C27" i="4"/>
  <c r="H27" i="4"/>
  <c r="B26" i="4"/>
  <c r="E27" i="4"/>
  <c r="AI27" i="4"/>
  <c r="AA31" i="4"/>
  <c r="AF31" i="4"/>
  <c r="AG31" i="4" s="1"/>
  <c r="T51" i="4"/>
  <c r="O51" i="4"/>
  <c r="I52" i="4"/>
  <c r="N52" i="4"/>
  <c r="AC49" i="4"/>
  <c r="AD49" i="4" s="1"/>
  <c r="X49" i="4"/>
  <c r="AC31" i="4"/>
  <c r="AD31" i="4" s="1"/>
  <c r="X31" i="4"/>
  <c r="AJ31" i="4" l="1"/>
  <c r="AJ49" i="4"/>
  <c r="I27" i="4"/>
  <c r="N27" i="4"/>
  <c r="T28" i="4"/>
  <c r="O28" i="4"/>
  <c r="AC30" i="4"/>
  <c r="AD30" i="4" s="1"/>
  <c r="X30" i="4"/>
  <c r="C26" i="4"/>
  <c r="H26" i="4"/>
  <c r="B25" i="4"/>
  <c r="E26" i="4"/>
  <c r="AI26" i="4"/>
  <c r="AC50" i="4"/>
  <c r="AD50" i="4" s="1"/>
  <c r="X50" i="4"/>
  <c r="W51" i="4"/>
  <c r="R51" i="4"/>
  <c r="F53" i="4"/>
  <c r="K53" i="4"/>
  <c r="Z51" i="4"/>
  <c r="U51" i="4"/>
  <c r="W29" i="4"/>
  <c r="R29" i="4"/>
  <c r="Z29" i="4"/>
  <c r="U29" i="4"/>
  <c r="AI54" i="4"/>
  <c r="E54" i="4"/>
  <c r="H54" i="4"/>
  <c r="C54" i="4"/>
  <c r="B55" i="4"/>
  <c r="L52" i="4"/>
  <c r="Q52" i="4"/>
  <c r="T52" i="4"/>
  <c r="O52" i="4"/>
  <c r="F27" i="4"/>
  <c r="K27" i="4"/>
  <c r="Q28" i="4"/>
  <c r="L28" i="4"/>
  <c r="AA50" i="4"/>
  <c r="AF50" i="4"/>
  <c r="AG50" i="4" s="1"/>
  <c r="I53" i="4"/>
  <c r="N53" i="4"/>
  <c r="AA30" i="4"/>
  <c r="AF30" i="4"/>
  <c r="AG30" i="4" s="1"/>
  <c r="AJ50" i="4" l="1"/>
  <c r="AJ30" i="4"/>
  <c r="AI55" i="4"/>
  <c r="E55" i="4"/>
  <c r="H55" i="4"/>
  <c r="B56" i="4"/>
  <c r="C55" i="4"/>
  <c r="AF51" i="4"/>
  <c r="AG51" i="4" s="1"/>
  <c r="AA51" i="4"/>
  <c r="T53" i="4"/>
  <c r="O53" i="4"/>
  <c r="L53" i="4"/>
  <c r="Q53" i="4"/>
  <c r="T27" i="4"/>
  <c r="O27" i="4"/>
  <c r="AC29" i="4"/>
  <c r="AD29" i="4" s="1"/>
  <c r="X29" i="4"/>
  <c r="W28" i="4"/>
  <c r="R28" i="4"/>
  <c r="Z52" i="4"/>
  <c r="U52" i="4"/>
  <c r="I54" i="4"/>
  <c r="N54" i="4"/>
  <c r="AA29" i="4"/>
  <c r="AF29" i="4"/>
  <c r="AG29" i="4" s="1"/>
  <c r="F26" i="4"/>
  <c r="K26" i="4"/>
  <c r="W52" i="4"/>
  <c r="R52" i="4"/>
  <c r="AC51" i="4"/>
  <c r="AD51" i="4" s="1"/>
  <c r="X51" i="4"/>
  <c r="I26" i="4"/>
  <c r="N26" i="4"/>
  <c r="Q27" i="4"/>
  <c r="L27" i="4"/>
  <c r="F54" i="4"/>
  <c r="K54" i="4"/>
  <c r="H25" i="4"/>
  <c r="B24" i="4"/>
  <c r="B23" i="4" s="1"/>
  <c r="B22" i="4" s="1"/>
  <c r="E25" i="4"/>
  <c r="C25" i="4"/>
  <c r="AI25" i="4"/>
  <c r="Z28" i="4"/>
  <c r="U28" i="4"/>
  <c r="AJ51" i="4" l="1"/>
  <c r="H24" i="4"/>
  <c r="AI24" i="4"/>
  <c r="C24" i="4"/>
  <c r="E24" i="4"/>
  <c r="N25" i="4"/>
  <c r="I25" i="4"/>
  <c r="W27" i="4"/>
  <c r="R27" i="4"/>
  <c r="W53" i="4"/>
  <c r="R53" i="4"/>
  <c r="I55" i="4"/>
  <c r="N55" i="4"/>
  <c r="L54" i="4"/>
  <c r="Q54" i="4"/>
  <c r="T26" i="4"/>
  <c r="O26" i="4"/>
  <c r="AC28" i="4"/>
  <c r="AD28" i="4" s="1"/>
  <c r="X28" i="4"/>
  <c r="Z27" i="4"/>
  <c r="U27" i="4"/>
  <c r="F55" i="4"/>
  <c r="K55" i="4"/>
  <c r="Q26" i="4"/>
  <c r="L26" i="4"/>
  <c r="T54" i="4"/>
  <c r="O54" i="4"/>
  <c r="AF52" i="4"/>
  <c r="AG52" i="4" s="1"/>
  <c r="AA52" i="4"/>
  <c r="AI56" i="4"/>
  <c r="E56" i="4"/>
  <c r="H56" i="4"/>
  <c r="C56" i="4"/>
  <c r="B57" i="4"/>
  <c r="AA28" i="4"/>
  <c r="AF28" i="4"/>
  <c r="AG28" i="4" s="1"/>
  <c r="F25" i="4"/>
  <c r="K25" i="4"/>
  <c r="AC52" i="4"/>
  <c r="AD52" i="4" s="1"/>
  <c r="X52" i="4"/>
  <c r="AJ29" i="4"/>
  <c r="Z53" i="4"/>
  <c r="U53" i="4"/>
  <c r="AJ28" i="4" l="1"/>
  <c r="AA27" i="4"/>
  <c r="AF27" i="4"/>
  <c r="AG27" i="4" s="1"/>
  <c r="AF53" i="4"/>
  <c r="AG53" i="4" s="1"/>
  <c r="AA53" i="4"/>
  <c r="L25" i="4"/>
  <c r="Q25" i="4"/>
  <c r="F56" i="4"/>
  <c r="K56" i="4"/>
  <c r="L55" i="4"/>
  <c r="Q55" i="4"/>
  <c r="W54" i="4"/>
  <c r="R54" i="4"/>
  <c r="AC27" i="4"/>
  <c r="AD27" i="4" s="1"/>
  <c r="X27" i="4"/>
  <c r="AI57" i="4"/>
  <c r="E57" i="4"/>
  <c r="H57" i="4"/>
  <c r="C57" i="4"/>
  <c r="Z54" i="4"/>
  <c r="U54" i="4"/>
  <c r="H23" i="4"/>
  <c r="E23" i="4"/>
  <c r="AI23" i="4"/>
  <c r="C23" i="4"/>
  <c r="I56" i="4"/>
  <c r="N56" i="4"/>
  <c r="W26" i="4"/>
  <c r="R26" i="4"/>
  <c r="Z26" i="4"/>
  <c r="U26" i="4"/>
  <c r="T55" i="4"/>
  <c r="O55" i="4"/>
  <c r="AJ52" i="4"/>
  <c r="AC53" i="4"/>
  <c r="AD53" i="4" s="1"/>
  <c r="X53" i="4"/>
  <c r="T25" i="4"/>
  <c r="O25" i="4"/>
  <c r="K24" i="4"/>
  <c r="F24" i="4"/>
  <c r="N24" i="4"/>
  <c r="I24" i="4"/>
  <c r="AJ27" i="4" l="1"/>
  <c r="AJ53" i="4"/>
  <c r="H22" i="4"/>
  <c r="AI22" i="4"/>
  <c r="C22" i="4"/>
  <c r="E22" i="4"/>
  <c r="AC54" i="4"/>
  <c r="AD54" i="4" s="1"/>
  <c r="X54" i="4"/>
  <c r="T24" i="4"/>
  <c r="O24" i="4"/>
  <c r="Z25" i="4"/>
  <c r="U25" i="4"/>
  <c r="Z55" i="4"/>
  <c r="U55" i="4"/>
  <c r="AC26" i="4"/>
  <c r="AD26" i="4" s="1"/>
  <c r="X26" i="4"/>
  <c r="N23" i="4"/>
  <c r="I23" i="4"/>
  <c r="W55" i="4"/>
  <c r="R55" i="4"/>
  <c r="W25" i="4"/>
  <c r="R25" i="4"/>
  <c r="T56" i="4"/>
  <c r="O56" i="4"/>
  <c r="I57" i="4"/>
  <c r="N57" i="4"/>
  <c r="Q24" i="4"/>
  <c r="L24" i="4"/>
  <c r="AA26" i="4"/>
  <c r="AF26" i="4"/>
  <c r="AG26" i="4" s="1"/>
  <c r="F23" i="4"/>
  <c r="K23" i="4"/>
  <c r="AF54" i="4"/>
  <c r="AG54" i="4" s="1"/>
  <c r="AA54" i="4"/>
  <c r="F57" i="4"/>
  <c r="K57" i="4"/>
  <c r="L56" i="4"/>
  <c r="Q56" i="4"/>
  <c r="AF25" i="4" l="1"/>
  <c r="AG25" i="4" s="1"/>
  <c r="AA25" i="4"/>
  <c r="AC55" i="4"/>
  <c r="AD55" i="4" s="1"/>
  <c r="X55" i="4"/>
  <c r="T23" i="4"/>
  <c r="O23" i="4"/>
  <c r="AF55" i="4"/>
  <c r="AG55" i="4" s="1"/>
  <c r="AA55" i="4"/>
  <c r="N22" i="4"/>
  <c r="I22" i="4"/>
  <c r="L57" i="4"/>
  <c r="Q57" i="4"/>
  <c r="L23" i="4"/>
  <c r="Q23" i="4"/>
  <c r="Z56" i="4"/>
  <c r="U56" i="4"/>
  <c r="AJ26" i="4"/>
  <c r="Z24" i="4"/>
  <c r="U24" i="4"/>
  <c r="K22" i="4"/>
  <c r="F22" i="4"/>
  <c r="W56" i="4"/>
  <c r="R56" i="4"/>
  <c r="W24" i="4"/>
  <c r="R24" i="4"/>
  <c r="T57" i="4"/>
  <c r="O57" i="4"/>
  <c r="AC25" i="4"/>
  <c r="AD25" i="4" s="1"/>
  <c r="X25" i="4"/>
  <c r="AJ54" i="4"/>
  <c r="AJ55" i="4" l="1"/>
  <c r="AJ25" i="4"/>
  <c r="AC24" i="4"/>
  <c r="AD24" i="4" s="1"/>
  <c r="X24" i="4"/>
  <c r="Q22" i="4"/>
  <c r="L22" i="4"/>
  <c r="W23" i="4"/>
  <c r="R23" i="4"/>
  <c r="T22" i="4"/>
  <c r="O22" i="4"/>
  <c r="Z23" i="4"/>
  <c r="U23" i="4"/>
  <c r="AF56" i="4"/>
  <c r="AG56" i="4" s="1"/>
  <c r="AA56" i="4"/>
  <c r="Z57" i="4"/>
  <c r="U57" i="4"/>
  <c r="AC56" i="4"/>
  <c r="AD56" i="4" s="1"/>
  <c r="X56" i="4"/>
  <c r="AF24" i="4"/>
  <c r="AG24" i="4" s="1"/>
  <c r="AA24" i="4"/>
  <c r="W57" i="4"/>
  <c r="R57" i="4"/>
  <c r="AJ56" i="4" l="1"/>
  <c r="AJ24" i="4"/>
  <c r="W22" i="4"/>
  <c r="R22" i="4"/>
  <c r="AF57" i="4"/>
  <c r="AG57" i="4" s="1"/>
  <c r="AA57" i="4"/>
  <c r="AF23" i="4"/>
  <c r="AG23" i="4" s="1"/>
  <c r="AA23" i="4"/>
  <c r="AC23" i="4"/>
  <c r="AD23" i="4" s="1"/>
  <c r="X23" i="4"/>
  <c r="AC57" i="4"/>
  <c r="AD57" i="4" s="1"/>
  <c r="X57" i="4"/>
  <c r="Z22" i="4"/>
  <c r="U22" i="4"/>
  <c r="AJ57" i="4" l="1"/>
  <c r="AJ23" i="4"/>
  <c r="AC22" i="4"/>
  <c r="AD22" i="4" s="1"/>
  <c r="X22" i="4"/>
  <c r="AF22" i="4"/>
  <c r="AG22" i="4" s="1"/>
  <c r="AA22" i="4"/>
  <c r="AJ22" i="4" l="1"/>
</calcChain>
</file>

<file path=xl/comments1.xml><?xml version="1.0" encoding="utf-8"?>
<comments xmlns="http://schemas.openxmlformats.org/spreadsheetml/2006/main">
  <authors>
    <author>hp</author>
  </authors>
  <commentList>
    <comment ref="AO4" authorId="0" shapeId="0">
      <text>
        <r>
          <rPr>
            <b/>
            <sz val="9"/>
            <color indexed="81"/>
            <rFont val="Tahoma"/>
            <family val="2"/>
          </rPr>
          <t>A POSITIVE AMOUNT REPRESENTS INFLOW WHILE NEGATIVE AMOUNT REPRESENTS OUTFLOW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ENTER POSITIVE QUANTITY FOR LONG AND NEGATIVE FOR SHORT.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ENTER POSITIVE QUANTITY FOR LONG AND NEGATIVE FOR SHORT.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ENTER POSITIVE QUANTITY FOR LONG AND NEGATIVE FOR SHORT.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ENTER POSITIVE QUANTITY FOR LONG AND NEGATIVE FOR SHORT.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ENTER POSITIVE QUANTITY FOR LONG AND NEGATIVE FOR SHORT.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ENTER POSITIVE QUANTITY FOR LONG AND NEGATIVE FOR SHORT.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ENTER POSITIVE QUANTITY FOR LONG AND NEGATIVE FOR SHORT.</t>
        </r>
      </text>
    </comment>
    <comment ref="X8" authorId="0" shapeId="0">
      <text>
        <r>
          <rPr>
            <b/>
            <sz val="9"/>
            <color indexed="81"/>
            <rFont val="Tahoma"/>
            <family val="2"/>
          </rPr>
          <t>ENTER POSITIVE QUANTITY FOR LONG AND NEGATIVE FOR SHORT.</t>
        </r>
      </text>
    </comment>
    <comment ref="AA8" authorId="0" shapeId="0">
      <text>
        <r>
          <rPr>
            <b/>
            <sz val="9"/>
            <color indexed="81"/>
            <rFont val="Tahoma"/>
            <family val="2"/>
          </rPr>
          <t>ENTER POSITIVE QUANTITY FOR LONG AND NEGATIVE FOR SHORT.</t>
        </r>
      </text>
    </comment>
    <comment ref="AD8" authorId="0" shapeId="0">
      <text>
        <r>
          <rPr>
            <b/>
            <sz val="9"/>
            <color indexed="81"/>
            <rFont val="Tahoma"/>
            <family val="2"/>
          </rPr>
          <t>ENTER POSITIVE QUANTITY FOR LONG AND NEGATIVE FOR SHORT.</t>
        </r>
      </text>
    </comment>
    <comment ref="AG8" authorId="0" shapeId="0">
      <text>
        <r>
          <rPr>
            <b/>
            <sz val="9"/>
            <color indexed="81"/>
            <rFont val="Tahoma"/>
            <family val="2"/>
          </rPr>
          <t>ENTER POSITIVE QUANTITY FOR LONG AND NEGATIVE FOR SHORT.</t>
        </r>
      </text>
    </comment>
  </commentList>
</comments>
</file>

<file path=xl/sharedStrings.xml><?xml version="1.0" encoding="utf-8"?>
<sst xmlns="http://schemas.openxmlformats.org/spreadsheetml/2006/main" count="131" uniqueCount="31">
  <si>
    <t>PREMIUM</t>
  </si>
  <si>
    <t>QUANTITY</t>
  </si>
  <si>
    <t>NO. OF LOTS</t>
  </si>
  <si>
    <t>LOT SIZE</t>
  </si>
  <si>
    <t>NET PREMIUM FLOW</t>
  </si>
  <si>
    <t>PRICE DIFFERENCE</t>
  </si>
  <si>
    <t>LEG 1</t>
  </si>
  <si>
    <t>LEG 2</t>
  </si>
  <si>
    <t>LEG 3</t>
  </si>
  <si>
    <t>LEG 4</t>
  </si>
  <si>
    <t>LEG 5</t>
  </si>
  <si>
    <t>LEG 6</t>
  </si>
  <si>
    <t>LEG 7</t>
  </si>
  <si>
    <t>LEG 8</t>
  </si>
  <si>
    <t>LEG 9</t>
  </si>
  <si>
    <t>LEG 10</t>
  </si>
  <si>
    <t>LEG 11</t>
  </si>
  <si>
    <t>PROFIT/LOSS</t>
  </si>
  <si>
    <t>Column1</t>
  </si>
  <si>
    <t>PUT</t>
  </si>
  <si>
    <t xml:space="preserve">MAX. PROFIT POTENTIAL </t>
  </si>
  <si>
    <t xml:space="preserve">STRIKE </t>
  </si>
  <si>
    <t>MAX. LOSS POSSIBLE</t>
  </si>
  <si>
    <t>SPOT PRICE</t>
  </si>
  <si>
    <t>ENTER EXPIRY PRICE</t>
  </si>
  <si>
    <t>COMBINED</t>
  </si>
  <si>
    <t>PRICE</t>
  </si>
  <si>
    <t xml:space="preserve">P/L </t>
  </si>
  <si>
    <t>P/L</t>
  </si>
  <si>
    <t>CALL</t>
  </si>
  <si>
    <t>Option Payoff Calculation for Multiple Call Put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</si>
</sst>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9"/>
      <color indexed="81"/>
      <name val="Tahoma"/>
      <family val="2"/>
    </font>
    <font>
      <sz val="12"/>
      <color theme="1"/>
      <name val="Times New Roman"/>
    </font>
    <font>
      <b/>
      <i/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164" fontId="3" fillId="0" borderId="5" xfId="1" applyFont="1" applyFill="1" applyBorder="1" applyAlignment="1"/>
    <xf numFmtId="0" fontId="2" fillId="0" borderId="5" xfId="0" applyFont="1" applyBorder="1"/>
    <xf numFmtId="0" fontId="3" fillId="0" borderId="5" xfId="0" applyFont="1" applyBorder="1"/>
    <xf numFmtId="0" fontId="2" fillId="0" borderId="6" xfId="0" applyFont="1" applyBorder="1"/>
    <xf numFmtId="164" fontId="2" fillId="0" borderId="0" xfId="1" applyFont="1"/>
    <xf numFmtId="0" fontId="2" fillId="0" borderId="7" xfId="0" applyFont="1" applyBorder="1"/>
    <xf numFmtId="0" fontId="2" fillId="2" borderId="8" xfId="0" applyFont="1" applyFill="1" applyBorder="1"/>
    <xf numFmtId="0" fontId="2" fillId="0" borderId="9" xfId="0" applyFont="1" applyBorder="1"/>
    <xf numFmtId="2" fontId="2" fillId="0" borderId="6" xfId="0" applyNumberFormat="1" applyFont="1" applyBorder="1"/>
    <xf numFmtId="0" fontId="2" fillId="0" borderId="10" xfId="0" applyFont="1" applyBorder="1"/>
    <xf numFmtId="164" fontId="2" fillId="0" borderId="10" xfId="1" applyFont="1" applyBorder="1"/>
    <xf numFmtId="0" fontId="2" fillId="0" borderId="11" xfId="0" applyFont="1" applyBorder="1"/>
    <xf numFmtId="164" fontId="2" fillId="0" borderId="12" xfId="1" applyFont="1" applyBorder="1"/>
    <xf numFmtId="1" fontId="2" fillId="0" borderId="0" xfId="0" applyNumberFormat="1" applyFont="1"/>
    <xf numFmtId="2" fontId="2" fillId="0" borderId="0" xfId="0" applyNumberFormat="1" applyFont="1"/>
    <xf numFmtId="2" fontId="2" fillId="0" borderId="7" xfId="0" applyNumberFormat="1" applyFont="1" applyBorder="1"/>
    <xf numFmtId="2" fontId="2" fillId="0" borderId="11" xfId="0" applyNumberFormat="1" applyFont="1" applyBorder="1"/>
    <xf numFmtId="2" fontId="2" fillId="0" borderId="13" xfId="0" applyNumberFormat="1" applyFont="1" applyBorder="1"/>
    <xf numFmtId="0" fontId="5" fillId="0" borderId="7" xfId="0" applyFont="1" applyBorder="1"/>
    <xf numFmtId="0" fontId="5" fillId="0" borderId="11" xfId="0" applyFont="1" applyBorder="1"/>
    <xf numFmtId="164" fontId="5" fillId="0" borderId="12" xfId="1" applyFont="1" applyBorder="1"/>
    <xf numFmtId="43" fontId="2" fillId="0" borderId="10" xfId="0" applyNumberFormat="1" applyFont="1" applyBorder="1"/>
    <xf numFmtId="164" fontId="2" fillId="0" borderId="14" xfId="1" applyFont="1" applyBorder="1"/>
    <xf numFmtId="164" fontId="5" fillId="0" borderId="6" xfId="1" applyFont="1" applyBorder="1"/>
    <xf numFmtId="2" fontId="2" fillId="3" borderId="7" xfId="0" applyNumberFormat="1" applyFont="1" applyFill="1" applyBorder="1"/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6" fillId="0" borderId="0" xfId="0" applyFont="1"/>
  </cellXfs>
  <cellStyles count="2">
    <cellStyle name="Comma 2" xfId="1"/>
    <cellStyle name="Normal" xfId="0" builtinId="0"/>
  </cellStyles>
  <dxfs count="128"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border outline="0">
        <left style="medium">
          <color rgb="FF000000"/>
        </left>
        <right style="medium">
          <color rgb="FF000000"/>
        </right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border outline="0">
        <left style="medium">
          <color rgb="FF000000"/>
        </left>
        <right style="medium">
          <color rgb="FF000000"/>
        </right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border outline="0">
        <left style="medium">
          <color rgb="FF000000"/>
        </left>
        <right style="medium">
          <color rgb="FF000000"/>
        </right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border outline="0">
        <left style="medium">
          <color rgb="FF000000"/>
        </left>
        <right style="medium">
          <color rgb="FF000000"/>
        </right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border outline="0">
        <left style="medium">
          <color rgb="FF000000"/>
        </left>
        <right style="medium">
          <color rgb="FF000000"/>
        </right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border outline="0">
        <left style="medium">
          <color rgb="FF000000"/>
        </left>
        <right style="medium">
          <color rgb="FF000000"/>
        </right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border outline="0">
        <left style="medium">
          <color rgb="FF000000"/>
        </left>
        <right style="medium">
          <color rgb="FF000000"/>
        </right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border outline="0">
        <left style="medium">
          <color rgb="FF000000"/>
        </left>
        <right style="medium">
          <color rgb="FF000000"/>
        </right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border outline="0">
        <left style="medium">
          <color rgb="FF000000"/>
        </left>
        <right style="medium">
          <color rgb="FF000000"/>
        </right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border outline="0">
        <left style="medium">
          <color rgb="FF000000"/>
        </left>
        <right style="medium">
          <color rgb="FF000000"/>
        </right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border outline="0">
        <left style="medium">
          <color rgb="FF000000"/>
        </left>
        <right style="medium">
          <color rgb="FF000000"/>
        </right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512" displayName="Table512" ref="B7:B13" totalsRowShown="0" headerRowDxfId="127" dataDxfId="126">
  <tableColumns count="1">
    <tableColumn id="1" name="Column1" dataDxfId="125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id="11" name="Table3173" displayName="Table3173" ref="I7:I11" totalsRowShown="0" headerRowDxfId="90" dataDxfId="89">
  <tableColumns count="1">
    <tableColumn id="1" name="CALL" dataDxfId="88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id="12" name="Table21626" displayName="Table21626" ref="K7:K13" totalsRowShown="0" headerRowDxfId="87" dataDxfId="86">
  <tableColumns count="1">
    <tableColumn id="1" name="Column1" dataDxfId="85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id="13" name="Table31737" displayName="Table31737" ref="L7:L11" totalsRowShown="0" headerRowDxfId="84" dataDxfId="83">
  <tableColumns count="1">
    <tableColumn id="1" name="PUT" dataDxfId="82"/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id="14" name="Table23328" displayName="Table23328" ref="K20:L58" totalsRowShown="0" headerRowDxfId="81" dataDxfId="80" tableBorderDxfId="79">
  <tableColumns count="2">
    <tableColumn id="1" name="PRICE" dataDxfId="78">
      <calculatedColumnFormula>E21</calculatedColumnFormula>
    </tableColumn>
    <tableColumn id="2" name="P/L " dataDxfId="77">
      <calculatedColumnFormula>(K21-L$10)*$I$8</calculatedColumnFormula>
    </tableColumn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id="15" name="Table233289" displayName="Table233289" ref="N20:O58" totalsRowShown="0" headerRowDxfId="76" dataDxfId="75" tableBorderDxfId="74">
  <tableColumns count="2">
    <tableColumn id="1" name="PRICE" dataDxfId="73">
      <calculatedColumnFormula>H21</calculatedColumnFormula>
    </tableColumn>
    <tableColumn id="2" name="P/L " dataDxfId="72">
      <calculatedColumnFormula>(N21-P$10)*$I$8</calculatedColumnFormula>
    </tableColumn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id="16" name="Table2162610" displayName="Table2162610" ref="N7:N11" totalsRowShown="0" headerRowDxfId="71" dataDxfId="70">
  <tableColumns count="1">
    <tableColumn id="1" name="Column1" dataDxfId="69"/>
  </tableColumns>
  <tableStyleInfo name="TableStyleMedium15" showFirstColumn="0" showLastColumn="0" showRowStripes="1" showColumnStripes="0"/>
</table>
</file>

<file path=xl/tables/table16.xml><?xml version="1.0" encoding="utf-8"?>
<table xmlns="http://schemas.openxmlformats.org/spreadsheetml/2006/main" id="17" name="Table3173711" displayName="Table3173711" ref="O7:O11" totalsRowShown="0" headerRowDxfId="68" dataDxfId="67">
  <tableColumns count="1">
    <tableColumn id="1" name="CALL" dataDxfId="66"/>
  </tableColumns>
  <tableStyleInfo name="TableStyleMedium15" showFirstColumn="0" showLastColumn="0" showRowStripes="1" showColumnStripes="0"/>
</table>
</file>

<file path=xl/tables/table17.xml><?xml version="1.0" encoding="utf-8"?>
<table xmlns="http://schemas.openxmlformats.org/spreadsheetml/2006/main" id="18" name="Table23328913" displayName="Table23328913" ref="Q20:R58" totalsRowShown="0" headerRowDxfId="65" dataDxfId="64" tableBorderDxfId="63">
  <tableColumns count="2">
    <tableColumn id="1" name="PRICE" dataDxfId="62">
      <calculatedColumnFormula>K21</calculatedColumnFormula>
    </tableColumn>
    <tableColumn id="2" name="P/L " dataDxfId="61">
      <calculatedColumnFormula>(Q21-S$10)*$I$8</calculatedColumnFormula>
    </tableColumn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id="19" name="Table216261014" displayName="Table216261014" ref="Q7:Q11" totalsRowShown="0" headerRowDxfId="60" dataDxfId="59">
  <tableColumns count="1">
    <tableColumn id="1" name="Column1" dataDxfId="58"/>
  </tableColumns>
  <tableStyleInfo name="TableStyleMedium15" showFirstColumn="0" showLastColumn="0" showRowStripes="1" showColumnStripes="0"/>
</table>
</file>

<file path=xl/tables/table19.xml><?xml version="1.0" encoding="utf-8"?>
<table xmlns="http://schemas.openxmlformats.org/spreadsheetml/2006/main" id="20" name="Table317371118" displayName="Table317371118" ref="R7:R11" totalsRowShown="0" headerRowDxfId="57" dataDxfId="56">
  <tableColumns count="1">
    <tableColumn id="1" name="PUT" dataDxfId="55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3" name="Table615" displayName="Table615" ref="C7:C13" totalsRowShown="0" headerRowDxfId="124" dataDxfId="122" headerRowBorderDxfId="123" tableBorderDxfId="121" totalsRowBorderDxfId="120">
  <tableColumns count="1">
    <tableColumn id="1" name="PUT" dataDxfId="119"/>
  </tableColumns>
  <tableStyleInfo name="TableStyleMedium15" showFirstColumn="0" showLastColumn="0" showRowStripes="1" showColumnStripes="0"/>
</table>
</file>

<file path=xl/tables/table20.xml><?xml version="1.0" encoding="utf-8"?>
<table xmlns="http://schemas.openxmlformats.org/spreadsheetml/2006/main" id="21" name="Table2332891319" displayName="Table2332891319" ref="T20:U58" totalsRowShown="0" headerRowDxfId="54" dataDxfId="53" tableBorderDxfId="52">
  <tableColumns count="2">
    <tableColumn id="1" name="PRICE" dataDxfId="51">
      <calculatedColumnFormula>N21</calculatedColumnFormula>
    </tableColumn>
    <tableColumn id="2" name="P/L " dataDxfId="50">
      <calculatedColumnFormula>(T21-AG$10)*$I$8</calculatedColumnFormula>
    </tableColumn>
  </tableColumns>
  <tableStyleInfo name="TableStyleMedium1" showFirstColumn="0" showLastColumn="0" showRowStripes="1" showColumnStripes="0"/>
</table>
</file>

<file path=xl/tables/table21.xml><?xml version="1.0" encoding="utf-8"?>
<table xmlns="http://schemas.openxmlformats.org/spreadsheetml/2006/main" id="22" name="Table21626101420" displayName="Table21626101420" ref="T7:T11" totalsRowShown="0" headerRowDxfId="49" dataDxfId="48">
  <tableColumns count="1">
    <tableColumn id="1" name="Column1" dataDxfId="47"/>
  </tableColumns>
  <tableStyleInfo name="TableStyleMedium15" showFirstColumn="0" showLastColumn="0" showRowStripes="1" showColumnStripes="0"/>
</table>
</file>

<file path=xl/tables/table22.xml><?xml version="1.0" encoding="utf-8"?>
<table xmlns="http://schemas.openxmlformats.org/spreadsheetml/2006/main" id="23" name="Table31737111821" displayName="Table31737111821" ref="U7:U11" totalsRowShown="0" headerRowDxfId="46" dataDxfId="45">
  <tableColumns count="1">
    <tableColumn id="1" name="PUT" dataDxfId="44"/>
  </tableColumns>
  <tableStyleInfo name="TableStyleMedium15" showFirstColumn="0" showLastColumn="0" showRowStripes="1" showColumnStripes="0"/>
</table>
</file>

<file path=xl/tables/table23.xml><?xml version="1.0" encoding="utf-8"?>
<table xmlns="http://schemas.openxmlformats.org/spreadsheetml/2006/main" id="24" name="Table233289131922" displayName="Table233289131922" ref="W20:X58" totalsRowShown="0" headerRowDxfId="43" dataDxfId="42" tableBorderDxfId="41">
  <tableColumns count="2">
    <tableColumn id="1" name="PRICE" dataDxfId="40">
      <calculatedColumnFormula>Q21</calculatedColumnFormula>
    </tableColumn>
    <tableColumn id="2" name="P/L " dataDxfId="39">
      <calculatedColumnFormula>(W21-AK$10)*$I$8</calculatedColumnFormula>
    </tableColumn>
  </tableColumns>
  <tableStyleInfo name="TableStyleMedium1" showFirstColumn="0" showLastColumn="0" showRowStripes="1" showColumnStripes="0"/>
</table>
</file>

<file path=xl/tables/table24.xml><?xml version="1.0" encoding="utf-8"?>
<table xmlns="http://schemas.openxmlformats.org/spreadsheetml/2006/main" id="25" name="Table2162610142023" displayName="Table2162610142023" ref="W7:W11" totalsRowShown="0" headerRowDxfId="38" dataDxfId="37">
  <tableColumns count="1">
    <tableColumn id="1" name="Column1" dataDxfId="36"/>
  </tableColumns>
  <tableStyleInfo name="TableStyleMedium15" showFirstColumn="0" showLastColumn="0" showRowStripes="1" showColumnStripes="0"/>
</table>
</file>

<file path=xl/tables/table25.xml><?xml version="1.0" encoding="utf-8"?>
<table xmlns="http://schemas.openxmlformats.org/spreadsheetml/2006/main" id="26" name="Table3173711182124" displayName="Table3173711182124" ref="X7:X11" totalsRowShown="0" headerRowDxfId="35" dataDxfId="34">
  <tableColumns count="1">
    <tableColumn id="1" name="PUT" dataDxfId="33"/>
  </tableColumns>
  <tableStyleInfo name="TableStyleMedium15" showFirstColumn="0" showLastColumn="0" showRowStripes="1" showColumnStripes="0"/>
</table>
</file>

<file path=xl/tables/table26.xml><?xml version="1.0" encoding="utf-8"?>
<table xmlns="http://schemas.openxmlformats.org/spreadsheetml/2006/main" id="27" name="Table233289131925" displayName="Table233289131925" ref="Z20:AA58" totalsRowShown="0" headerRowDxfId="32" dataDxfId="31" tableBorderDxfId="30">
  <tableColumns count="2">
    <tableColumn id="1" name="PRICE" dataDxfId="29">
      <calculatedColumnFormula>T21</calculatedColumnFormula>
    </tableColumn>
    <tableColumn id="2" name="P/L " dataDxfId="28">
      <calculatedColumnFormula>(Z21-AN$10)*$I$8</calculatedColumnFormula>
    </tableColumn>
  </tableColumns>
  <tableStyleInfo name="TableStyleMedium1" showFirstColumn="0" showLastColumn="0" showRowStripes="1" showColumnStripes="0"/>
</table>
</file>

<file path=xl/tables/table27.xml><?xml version="1.0" encoding="utf-8"?>
<table xmlns="http://schemas.openxmlformats.org/spreadsheetml/2006/main" id="28" name="Table2162610142026" displayName="Table2162610142026" ref="Z7:Z11" totalsRowShown="0" headerRowDxfId="27" dataDxfId="26">
  <tableColumns count="1">
    <tableColumn id="1" name="Column1" dataDxfId="25"/>
  </tableColumns>
  <tableStyleInfo name="TableStyleMedium15" showFirstColumn="0" showLastColumn="0" showRowStripes="1" showColumnStripes="0"/>
</table>
</file>

<file path=xl/tables/table28.xml><?xml version="1.0" encoding="utf-8"?>
<table xmlns="http://schemas.openxmlformats.org/spreadsheetml/2006/main" id="29" name="Table3173711182127" displayName="Table3173711182127" ref="AA7:AA11" totalsRowShown="0" headerRowDxfId="24" dataDxfId="23">
  <tableColumns count="1">
    <tableColumn id="1" name="PUT" dataDxfId="22"/>
  </tableColumns>
  <tableStyleInfo name="TableStyleMedium15" showFirstColumn="0" showLastColumn="0" showRowStripes="1" showColumnStripes="0"/>
</table>
</file>

<file path=xl/tables/table29.xml><?xml version="1.0" encoding="utf-8"?>
<table xmlns="http://schemas.openxmlformats.org/spreadsheetml/2006/main" id="30" name="Table233289131930" displayName="Table233289131930" ref="AC20:AD58" totalsRowShown="0" headerRowDxfId="21" dataDxfId="20" tableBorderDxfId="19">
  <tableColumns count="2">
    <tableColumn id="1" name="PRICE" dataDxfId="18">
      <calculatedColumnFormula>W21</calculatedColumnFormula>
    </tableColumn>
    <tableColumn id="2" name="P/L " dataDxfId="17">
      <calculatedColumnFormula>(AC21-AQ$10)*$I$8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4" name="Table216" displayName="Table216" ref="E7:E13" totalsRowShown="0" headerRowDxfId="118" dataDxfId="117">
  <tableColumns count="1">
    <tableColumn id="1" name="Column1" dataDxfId="116"/>
  </tableColumns>
  <tableStyleInfo name="TableStyleMedium15" showFirstColumn="0" showLastColumn="0" showRowStripes="1" showColumnStripes="0"/>
</table>
</file>

<file path=xl/tables/table30.xml><?xml version="1.0" encoding="utf-8"?>
<table xmlns="http://schemas.openxmlformats.org/spreadsheetml/2006/main" id="31" name="Table2162610142031" displayName="Table2162610142031" ref="AC7:AC11" totalsRowShown="0" headerRowDxfId="16" dataDxfId="15">
  <tableColumns count="1">
    <tableColumn id="1" name="Column1" dataDxfId="14"/>
  </tableColumns>
  <tableStyleInfo name="TableStyleMedium15" showFirstColumn="0" showLastColumn="0" showRowStripes="1" showColumnStripes="0"/>
</table>
</file>

<file path=xl/tables/table31.xml><?xml version="1.0" encoding="utf-8"?>
<table xmlns="http://schemas.openxmlformats.org/spreadsheetml/2006/main" id="32" name="Table3173711182134" displayName="Table3173711182134" ref="AD7:AD11" totalsRowShown="0" headerRowDxfId="13" dataDxfId="12">
  <tableColumns count="1">
    <tableColumn id="1" name="PUT" dataDxfId="11"/>
  </tableColumns>
  <tableStyleInfo name="TableStyleMedium15" showFirstColumn="0" showLastColumn="0" showRowStripes="1" showColumnStripes="0"/>
</table>
</file>

<file path=xl/tables/table32.xml><?xml version="1.0" encoding="utf-8"?>
<table xmlns="http://schemas.openxmlformats.org/spreadsheetml/2006/main" id="33" name="Table233289131935" displayName="Table233289131935" ref="AF20:AG58" totalsRowShown="0" headerRowDxfId="10" dataDxfId="9" tableBorderDxfId="8">
  <tableColumns count="2">
    <tableColumn id="1" name="PRICE" dataDxfId="7">
      <calculatedColumnFormula>Z21</calculatedColumnFormula>
    </tableColumn>
    <tableColumn id="2" name="P/L " dataDxfId="6">
      <calculatedColumnFormula>(AF21-AT$10)*$I$8</calculatedColumnFormula>
    </tableColumn>
  </tableColumns>
  <tableStyleInfo name="TableStyleMedium1" showFirstColumn="0" showLastColumn="0" showRowStripes="1" showColumnStripes="0"/>
</table>
</file>

<file path=xl/tables/table33.xml><?xml version="1.0" encoding="utf-8"?>
<table xmlns="http://schemas.openxmlformats.org/spreadsheetml/2006/main" id="34" name="Table2162610142036" displayName="Table2162610142036" ref="AF7:AF11" totalsRowShown="0" headerRowDxfId="5" dataDxfId="4">
  <tableColumns count="1">
    <tableColumn id="1" name="Column1" dataDxfId="3"/>
  </tableColumns>
  <tableStyleInfo name="TableStyleMedium15" showFirstColumn="0" showLastColumn="0" showRowStripes="1" showColumnStripes="0"/>
</table>
</file>

<file path=xl/tables/table34.xml><?xml version="1.0" encoding="utf-8"?>
<table xmlns="http://schemas.openxmlformats.org/spreadsheetml/2006/main" id="35" name="Table3173711182137" displayName="Table3173711182137" ref="AG7:AG11" totalsRowShown="0" headerRowDxfId="2" dataDxfId="1">
  <tableColumns count="1">
    <tableColumn id="1" name="PUT" dataDxfId="0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5" name="Table317" displayName="Table317" ref="F7:F11" totalsRowShown="0" headerRowDxfId="115" dataDxfId="114">
  <tableColumns count="1">
    <tableColumn id="1" name="PUT" dataDxfId="113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6" name="Table1328" displayName="Table1328" ref="B20:C58" totalsRowShown="0" headerRowDxfId="112" dataDxfId="111">
  <tableColumns count="2">
    <tableColumn id="1" name="PRICE" dataDxfId="110"/>
    <tableColumn id="2" name="P/L " dataDxfId="109">
      <calculatedColumnFormula>IF(C$7="CALL",(IF(B21-(C$9+C$10)&lt;-C$10,-C$10,B21-(C$9+C$10)))*C$8,(IF((C$9-C$10)-B21&lt;-C$10,-C$10,(C$9-C$10)-B21))*C$8)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7" name="Table1829" displayName="Table1829" ref="E20:F58" totalsRowShown="0" headerRowDxfId="108" dataDxfId="107" tableBorderDxfId="106">
  <tableColumns count="2">
    <tableColumn id="1" name="PRICE" dataDxfId="105">
      <calculatedColumnFormula>B21</calculatedColumnFormula>
    </tableColumn>
    <tableColumn id="2" name="P/L " dataDxfId="104">
      <calculatedColumnFormula>IF(F$7="CALL",(IF(E21-(F$9+F$10)&lt;-F$10,-F$10,E21-(F$9+F$10)))*F$8,(IF((F$9-F$10)-E21&lt;-F$10,-F$10,(F$9-F$10)-E21))*F$8)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8" name="Table2332" displayName="Table2332" ref="H20:I58" totalsRowShown="0" headerRowDxfId="103" dataDxfId="102" tableBorderDxfId="101">
  <tableColumns count="2">
    <tableColumn id="1" name="PRICE" dataDxfId="100">
      <calculatedColumnFormula>B21</calculatedColumnFormula>
    </tableColumn>
    <tableColumn id="2" name="P/L " dataDxfId="99">
      <calculatedColumnFormula>(H21-I$10)*$I$8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id="9" name="Table2433" displayName="Table2433" ref="AI20:AJ58" totalsRowShown="0" headerRowDxfId="98" dataDxfId="97" tableBorderDxfId="96">
  <tableColumns count="2">
    <tableColumn id="1" name="PRICE" dataDxfId="95">
      <calculatedColumnFormula>B21</calculatedColumnFormula>
    </tableColumn>
    <tableColumn id="2" name="P/L" dataDxfId="94">
      <calculatedColumnFormula>C21+F21+#REF!+#REF!+I21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10" name="Table2162" displayName="Table2162" ref="H7:H13" totalsRowShown="0" headerRowDxfId="93" dataDxfId="92">
  <tableColumns count="1">
    <tableColumn id="1" name="Column1" dataDxfId="9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26" Type="http://schemas.openxmlformats.org/officeDocument/2006/relationships/table" Target="../tables/table24.xml"/><Relationship Id="rId21" Type="http://schemas.openxmlformats.org/officeDocument/2006/relationships/table" Target="../tables/table19.xml"/><Relationship Id="rId34" Type="http://schemas.openxmlformats.org/officeDocument/2006/relationships/table" Target="../tables/table32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5" Type="http://schemas.openxmlformats.org/officeDocument/2006/relationships/table" Target="../tables/table23.xml"/><Relationship Id="rId33" Type="http://schemas.openxmlformats.org/officeDocument/2006/relationships/table" Target="../tables/table31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29" Type="http://schemas.openxmlformats.org/officeDocument/2006/relationships/table" Target="../tables/table27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24" Type="http://schemas.openxmlformats.org/officeDocument/2006/relationships/table" Target="../tables/table22.xml"/><Relationship Id="rId32" Type="http://schemas.openxmlformats.org/officeDocument/2006/relationships/table" Target="../tables/table30.xml"/><Relationship Id="rId37" Type="http://schemas.openxmlformats.org/officeDocument/2006/relationships/comments" Target="../comments1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28" Type="http://schemas.openxmlformats.org/officeDocument/2006/relationships/table" Target="../tables/table26.xml"/><Relationship Id="rId36" Type="http://schemas.openxmlformats.org/officeDocument/2006/relationships/table" Target="../tables/table34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31" Type="http://schemas.openxmlformats.org/officeDocument/2006/relationships/table" Target="../tables/table29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Relationship Id="rId27" Type="http://schemas.openxmlformats.org/officeDocument/2006/relationships/table" Target="../tables/table25.xml"/><Relationship Id="rId30" Type="http://schemas.openxmlformats.org/officeDocument/2006/relationships/table" Target="../tables/table28.xml"/><Relationship Id="rId35" Type="http://schemas.openxmlformats.org/officeDocument/2006/relationships/table" Target="../tables/table33.xml"/><Relationship Id="rId8" Type="http://schemas.openxmlformats.org/officeDocument/2006/relationships/table" Target="../tables/table6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O70"/>
  <sheetViews>
    <sheetView tabSelected="1" zoomScale="70" zoomScaleNormal="70" workbookViewId="0">
      <pane xSplit="4" ySplit="14" topLeftCell="E15" activePane="bottomRight" state="frozen"/>
      <selection pane="topRight" activeCell="E1" sqref="E1"/>
      <selection pane="bottomLeft" activeCell="A13" sqref="A13"/>
      <selection pane="bottomRight" activeCell="K1" sqref="K1"/>
    </sheetView>
  </sheetViews>
  <sheetFormatPr defaultColWidth="9.140625" defaultRowHeight="15.75" x14ac:dyDescent="0.25"/>
  <cols>
    <col min="1" max="1" width="6.5703125" style="1" customWidth="1"/>
    <col min="2" max="2" width="16.42578125" style="1" bestFit="1" customWidth="1"/>
    <col min="3" max="3" width="13.85546875" style="1" bestFit="1" customWidth="1"/>
    <col min="4" max="4" width="2.28515625" style="1" customWidth="1"/>
    <col min="5" max="5" width="13.7109375" style="1" bestFit="1" customWidth="1"/>
    <col min="6" max="6" width="13.85546875" style="1" bestFit="1" customWidth="1"/>
    <col min="7" max="7" width="2.28515625" style="1" customWidth="1"/>
    <col min="8" max="8" width="13.7109375" style="1" bestFit="1" customWidth="1"/>
    <col min="9" max="9" width="12.5703125" style="1" bestFit="1" customWidth="1"/>
    <col min="10" max="10" width="2.28515625" style="1" customWidth="1"/>
    <col min="11" max="11" width="13.7109375" style="1" bestFit="1" customWidth="1"/>
    <col min="12" max="12" width="12.5703125" style="1" bestFit="1" customWidth="1"/>
    <col min="13" max="13" width="2.42578125" style="1" customWidth="1"/>
    <col min="14" max="14" width="13.7109375" style="1" bestFit="1" customWidth="1"/>
    <col min="15" max="15" width="13.85546875" style="1" bestFit="1" customWidth="1"/>
    <col min="16" max="16" width="2.7109375" style="1" customWidth="1"/>
    <col min="17" max="17" width="13.7109375" style="1" bestFit="1" customWidth="1"/>
    <col min="18" max="18" width="13.85546875" style="1" bestFit="1" customWidth="1"/>
    <col min="19" max="19" width="2.7109375" style="1" customWidth="1"/>
    <col min="20" max="20" width="13.7109375" style="1" bestFit="1" customWidth="1"/>
    <col min="21" max="21" width="13.85546875" style="1" bestFit="1" customWidth="1"/>
    <col min="22" max="22" width="2.7109375" style="1" customWidth="1"/>
    <col min="23" max="23" width="16.5703125" style="1" bestFit="1" customWidth="1"/>
    <col min="24" max="24" width="13.85546875" style="1" bestFit="1" customWidth="1"/>
    <col min="25" max="25" width="2.7109375" style="1" customWidth="1"/>
    <col min="26" max="26" width="16.5703125" style="1" bestFit="1" customWidth="1"/>
    <col min="27" max="27" width="12.140625" style="1" bestFit="1" customWidth="1"/>
    <col min="28" max="28" width="2.7109375" style="1" customWidth="1"/>
    <col min="29" max="29" width="16.5703125" style="1" bestFit="1" customWidth="1"/>
    <col min="30" max="30" width="12.140625" style="1" bestFit="1" customWidth="1"/>
    <col min="31" max="31" width="2.7109375" style="1" customWidth="1"/>
    <col min="32" max="32" width="16.5703125" style="1" bestFit="1" customWidth="1"/>
    <col min="33" max="33" width="12.140625" style="1" bestFit="1" customWidth="1"/>
    <col min="34" max="34" width="2.7109375" style="1" customWidth="1"/>
    <col min="35" max="35" width="11" style="1" bestFit="1" customWidth="1"/>
    <col min="36" max="36" width="13.85546875" style="1" bestFit="1" customWidth="1"/>
    <col min="37" max="40" width="9.140625" style="1"/>
    <col min="41" max="41" width="11.5703125" style="1" bestFit="1" customWidth="1"/>
    <col min="42" max="16384" width="9.140625" style="1"/>
  </cols>
  <sheetData>
    <row r="1" spans="2:41" ht="23.25" x14ac:dyDescent="0.35">
      <c r="B1" s="34" t="s">
        <v>30</v>
      </c>
    </row>
    <row r="3" spans="2:41" ht="16.5" thickBot="1" x14ac:dyDescent="0.3"/>
    <row r="4" spans="2:41" ht="16.5" thickBot="1" x14ac:dyDescent="0.3">
      <c r="B4" s="2"/>
      <c r="C4" s="3"/>
      <c r="E4" s="2"/>
      <c r="F4" s="3"/>
      <c r="H4" s="2"/>
      <c r="I4" s="3"/>
      <c r="K4" s="2"/>
      <c r="L4" s="3"/>
      <c r="N4" s="2"/>
      <c r="O4" s="3"/>
      <c r="Q4" s="2"/>
      <c r="R4" s="3"/>
      <c r="T4" s="2"/>
      <c r="U4" s="3"/>
      <c r="W4" s="2"/>
      <c r="X4" s="3"/>
      <c r="Z4" s="2"/>
      <c r="AA4" s="3"/>
      <c r="AC4" s="2"/>
      <c r="AD4" s="3"/>
      <c r="AF4" s="2"/>
      <c r="AG4" s="3"/>
      <c r="AL4" s="4" t="s">
        <v>4</v>
      </c>
      <c r="AM4" s="5"/>
      <c r="AN4" s="6"/>
      <c r="AO4" s="7"/>
    </row>
    <row r="5" spans="2:41" ht="16.5" thickBot="1" x14ac:dyDescent="0.3">
      <c r="B5" s="32" t="s">
        <v>6</v>
      </c>
      <c r="C5" s="33"/>
      <c r="E5" s="32" t="s">
        <v>7</v>
      </c>
      <c r="F5" s="33"/>
      <c r="H5" s="32" t="s">
        <v>8</v>
      </c>
      <c r="I5" s="33"/>
      <c r="K5" s="32" t="s">
        <v>9</v>
      </c>
      <c r="L5" s="33"/>
      <c r="N5" s="32" t="s">
        <v>10</v>
      </c>
      <c r="O5" s="33"/>
      <c r="Q5" s="32" t="s">
        <v>11</v>
      </c>
      <c r="R5" s="33"/>
      <c r="T5" s="32" t="s">
        <v>12</v>
      </c>
      <c r="U5" s="33"/>
      <c r="W5" s="32" t="s">
        <v>13</v>
      </c>
      <c r="X5" s="33"/>
      <c r="Z5" s="32" t="s">
        <v>14</v>
      </c>
      <c r="AA5" s="33"/>
      <c r="AC5" s="32" t="s">
        <v>15</v>
      </c>
      <c r="AD5" s="33"/>
      <c r="AF5" s="32" t="s">
        <v>16</v>
      </c>
      <c r="AG5" s="33"/>
      <c r="AO5" s="11"/>
    </row>
    <row r="6" spans="2:41" ht="16.5" thickBot="1" x14ac:dyDescent="0.3">
      <c r="B6" s="12"/>
      <c r="C6" s="10"/>
      <c r="E6" s="12"/>
      <c r="F6" s="10"/>
      <c r="H6" s="12"/>
      <c r="I6" s="10"/>
      <c r="K6" s="12"/>
      <c r="L6" s="10"/>
      <c r="N6" s="12"/>
      <c r="O6" s="10"/>
      <c r="Q6" s="12"/>
      <c r="R6" s="10"/>
      <c r="T6" s="12"/>
      <c r="U6" s="10"/>
      <c r="W6" s="12"/>
      <c r="X6" s="10"/>
      <c r="Z6" s="12"/>
      <c r="AA6" s="10"/>
      <c r="AC6" s="12"/>
      <c r="AD6" s="10"/>
      <c r="AF6" s="12"/>
      <c r="AG6" s="10"/>
      <c r="AL6" s="4" t="s">
        <v>17</v>
      </c>
      <c r="AM6" s="13"/>
      <c r="AN6" s="5"/>
      <c r="AO6" s="7"/>
    </row>
    <row r="7" spans="2:41" ht="16.5" thickBot="1" x14ac:dyDescent="0.3">
      <c r="B7" s="12" t="s">
        <v>18</v>
      </c>
      <c r="C7" s="14" t="s">
        <v>19</v>
      </c>
      <c r="E7" s="12" t="s">
        <v>18</v>
      </c>
      <c r="F7" s="15" t="s">
        <v>19</v>
      </c>
      <c r="H7" s="12" t="s">
        <v>18</v>
      </c>
      <c r="I7" s="15" t="s">
        <v>29</v>
      </c>
      <c r="K7" s="12" t="s">
        <v>18</v>
      </c>
      <c r="L7" s="15" t="s">
        <v>19</v>
      </c>
      <c r="N7" s="12" t="s">
        <v>18</v>
      </c>
      <c r="O7" s="15" t="s">
        <v>29</v>
      </c>
      <c r="Q7" s="12" t="s">
        <v>18</v>
      </c>
      <c r="R7" s="15" t="s">
        <v>19</v>
      </c>
      <c r="T7" s="12" t="s">
        <v>18</v>
      </c>
      <c r="U7" s="15" t="s">
        <v>19</v>
      </c>
      <c r="W7" s="12" t="s">
        <v>18</v>
      </c>
      <c r="X7" s="15" t="s">
        <v>19</v>
      </c>
      <c r="Z7" s="12" t="s">
        <v>18</v>
      </c>
      <c r="AA7" s="15" t="s">
        <v>19</v>
      </c>
      <c r="AC7" s="12" t="s">
        <v>18</v>
      </c>
      <c r="AD7" s="15" t="s">
        <v>19</v>
      </c>
      <c r="AF7" s="12" t="s">
        <v>18</v>
      </c>
      <c r="AG7" s="15" t="s">
        <v>19</v>
      </c>
      <c r="AO7" s="11"/>
    </row>
    <row r="8" spans="2:41" ht="16.5" thickBot="1" x14ac:dyDescent="0.3">
      <c r="B8" s="12" t="s">
        <v>1</v>
      </c>
      <c r="C8" s="28">
        <f>C12*C13</f>
        <v>-500</v>
      </c>
      <c r="E8" s="12" t="s">
        <v>1</v>
      </c>
      <c r="F8" s="28">
        <f>F12*F13</f>
        <v>-500</v>
      </c>
      <c r="H8" s="12" t="s">
        <v>1</v>
      </c>
      <c r="I8" s="28">
        <f>I12*I13</f>
        <v>-500</v>
      </c>
      <c r="K8" s="12" t="s">
        <v>1</v>
      </c>
      <c r="L8" s="28">
        <f>L12*L13</f>
        <v>-500</v>
      </c>
      <c r="N8" s="12" t="s">
        <v>1</v>
      </c>
      <c r="O8" s="28">
        <f>O12*O13</f>
        <v>-500</v>
      </c>
      <c r="Q8" s="12" t="s">
        <v>1</v>
      </c>
      <c r="R8" s="28">
        <f>R12*R13</f>
        <v>-500</v>
      </c>
      <c r="T8" s="12" t="s">
        <v>1</v>
      </c>
      <c r="U8" s="28">
        <f>U12*U13</f>
        <v>-500</v>
      </c>
      <c r="W8" s="12" t="s">
        <v>1</v>
      </c>
      <c r="X8" s="28">
        <f>X12*X13</f>
        <v>-500</v>
      </c>
      <c r="Z8" s="12" t="s">
        <v>1</v>
      </c>
      <c r="AA8" s="28">
        <f>AA12*AA13</f>
        <v>-500</v>
      </c>
      <c r="AC8" s="12" t="s">
        <v>1</v>
      </c>
      <c r="AD8" s="28">
        <f>AD12*AD13</f>
        <v>-500</v>
      </c>
      <c r="AF8" s="12" t="s">
        <v>1</v>
      </c>
      <c r="AG8" s="28">
        <f>AG12*AG13</f>
        <v>-500</v>
      </c>
      <c r="AL8" s="4" t="s">
        <v>20</v>
      </c>
      <c r="AM8" s="13"/>
      <c r="AN8" s="5"/>
      <c r="AO8" s="7"/>
    </row>
    <row r="9" spans="2:41" ht="16.5" thickBot="1" x14ac:dyDescent="0.3">
      <c r="B9" s="12" t="s">
        <v>21</v>
      </c>
      <c r="C9" s="16">
        <v>3450</v>
      </c>
      <c r="E9" s="12" t="s">
        <v>21</v>
      </c>
      <c r="F9" s="16">
        <v>3500</v>
      </c>
      <c r="H9" s="12" t="s">
        <v>21</v>
      </c>
      <c r="I9" s="16">
        <v>3560</v>
      </c>
      <c r="K9" s="12" t="s">
        <v>21</v>
      </c>
      <c r="L9" s="16">
        <v>3540</v>
      </c>
      <c r="N9" s="12" t="s">
        <v>21</v>
      </c>
      <c r="O9" s="16">
        <f>+Table31737[[#This Row],[PUT]]-10</f>
        <v>3530</v>
      </c>
      <c r="Q9" s="12" t="s">
        <v>21</v>
      </c>
      <c r="R9" s="16">
        <f>+Table3173711[[#This Row],[CALL]]-10</f>
        <v>3520</v>
      </c>
      <c r="T9" s="12" t="s">
        <v>21</v>
      </c>
      <c r="U9" s="16">
        <f>+Table317371118[[#This Row],[PUT]]-10</f>
        <v>3510</v>
      </c>
      <c r="W9" s="12" t="s">
        <v>21</v>
      </c>
      <c r="X9" s="16">
        <f>+Table31737111821[[#This Row],[PUT]]-10</f>
        <v>3500</v>
      </c>
      <c r="Z9" s="12" t="s">
        <v>21</v>
      </c>
      <c r="AA9" s="16">
        <v>3490</v>
      </c>
      <c r="AC9" s="12" t="s">
        <v>21</v>
      </c>
      <c r="AD9" s="16">
        <f>+Table3173711182127[[#This Row],[PUT]]-10</f>
        <v>3480</v>
      </c>
      <c r="AF9" s="12" t="s">
        <v>21</v>
      </c>
      <c r="AG9" s="16">
        <f>+Table3173711182134[[#This Row],[PUT]]-10</f>
        <v>3470</v>
      </c>
      <c r="AO9" s="11"/>
    </row>
    <row r="10" spans="2:41" ht="16.5" thickBot="1" x14ac:dyDescent="0.3">
      <c r="B10" s="12" t="s">
        <v>0</v>
      </c>
      <c r="C10" s="17">
        <v>3.15</v>
      </c>
      <c r="E10" s="12" t="s">
        <v>0</v>
      </c>
      <c r="F10" s="17">
        <v>2.6</v>
      </c>
      <c r="H10" s="12" t="s">
        <v>0</v>
      </c>
      <c r="I10" s="17">
        <v>2.4500000000000002</v>
      </c>
      <c r="K10" s="12" t="s">
        <v>0</v>
      </c>
      <c r="L10" s="17">
        <v>2.15</v>
      </c>
      <c r="N10" s="12" t="s">
        <v>0</v>
      </c>
      <c r="O10" s="17">
        <v>2.0499999999999998</v>
      </c>
      <c r="Q10" s="12" t="s">
        <v>0</v>
      </c>
      <c r="R10" s="17">
        <v>1.95</v>
      </c>
      <c r="T10" s="12" t="s">
        <v>0</v>
      </c>
      <c r="U10" s="17">
        <v>1.85</v>
      </c>
      <c r="W10" s="12" t="s">
        <v>0</v>
      </c>
      <c r="X10" s="17">
        <v>1.8</v>
      </c>
      <c r="Z10" s="12" t="s">
        <v>0</v>
      </c>
      <c r="AA10" s="17">
        <v>1.7</v>
      </c>
      <c r="AC10" s="12" t="s">
        <v>0</v>
      </c>
      <c r="AD10" s="17">
        <v>1.6</v>
      </c>
      <c r="AF10" s="12" t="s">
        <v>0</v>
      </c>
      <c r="AG10" s="17">
        <v>1.55</v>
      </c>
      <c r="AL10" s="4" t="s">
        <v>22</v>
      </c>
      <c r="AM10" s="13"/>
      <c r="AN10" s="5"/>
      <c r="AO10" s="7"/>
    </row>
    <row r="11" spans="2:41" ht="16.5" thickBot="1" x14ac:dyDescent="0.3">
      <c r="B11" s="12" t="s">
        <v>23</v>
      </c>
      <c r="C11" s="29">
        <v>4000</v>
      </c>
      <c r="E11" s="12" t="s">
        <v>23</v>
      </c>
      <c r="F11" s="29">
        <v>4000</v>
      </c>
      <c r="H11" s="12" t="s">
        <v>23</v>
      </c>
      <c r="I11" s="29">
        <v>4000</v>
      </c>
      <c r="K11" s="12" t="s">
        <v>23</v>
      </c>
      <c r="L11" s="29">
        <v>4000</v>
      </c>
      <c r="N11" s="12" t="s">
        <v>23</v>
      </c>
      <c r="O11" s="29">
        <f>+Table615[[#This Row],[PUT]]</f>
        <v>4000</v>
      </c>
      <c r="Q11" s="18" t="s">
        <v>23</v>
      </c>
      <c r="R11" s="19">
        <f>+Table615[[#This Row],[PUT]]</f>
        <v>4000</v>
      </c>
      <c r="T11" s="18" t="s">
        <v>23</v>
      </c>
      <c r="U11" s="19">
        <f>+Table615[[#This Row],[PUT]]</f>
        <v>4000</v>
      </c>
      <c r="W11" s="18" t="s">
        <v>23</v>
      </c>
      <c r="X11" s="19">
        <f>+Table615[[#This Row],[PUT]]</f>
        <v>4000</v>
      </c>
      <c r="Z11" s="18" t="s">
        <v>23</v>
      </c>
      <c r="AA11" s="19">
        <f>+Table615[[#This Row],[PUT]]</f>
        <v>4000</v>
      </c>
      <c r="AC11" s="18" t="s">
        <v>23</v>
      </c>
      <c r="AD11" s="19">
        <f>+Table615[[#This Row],[PUT]]</f>
        <v>4000</v>
      </c>
      <c r="AF11" s="18" t="s">
        <v>23</v>
      </c>
      <c r="AG11" s="19">
        <f>+Table615[[#This Row],[PUT]]</f>
        <v>4000</v>
      </c>
    </row>
    <row r="12" spans="2:41" ht="16.5" thickBot="1" x14ac:dyDescent="0.3">
      <c r="B12" s="25" t="s">
        <v>2</v>
      </c>
      <c r="C12" s="30">
        <v>-10</v>
      </c>
      <c r="E12" s="12" t="s">
        <v>2</v>
      </c>
      <c r="F12" s="30">
        <v>-10</v>
      </c>
      <c r="H12" s="25" t="s">
        <v>2</v>
      </c>
      <c r="I12" s="30">
        <v>-10</v>
      </c>
      <c r="K12" s="12" t="s">
        <v>2</v>
      </c>
      <c r="L12" s="30">
        <v>-10</v>
      </c>
      <c r="N12" s="12" t="s">
        <v>2</v>
      </c>
      <c r="O12" s="30">
        <v>-10</v>
      </c>
      <c r="Q12" s="12" t="s">
        <v>2</v>
      </c>
      <c r="R12" s="30">
        <v>-10</v>
      </c>
      <c r="T12" s="12" t="s">
        <v>2</v>
      </c>
      <c r="U12" s="30">
        <v>-10</v>
      </c>
      <c r="W12" s="12" t="s">
        <v>2</v>
      </c>
      <c r="X12" s="30">
        <v>-10</v>
      </c>
      <c r="Z12" s="12" t="s">
        <v>2</v>
      </c>
      <c r="AA12" s="30">
        <v>-10</v>
      </c>
      <c r="AC12" s="12" t="s">
        <v>2</v>
      </c>
      <c r="AD12" s="30">
        <v>-10</v>
      </c>
      <c r="AF12" s="12" t="s">
        <v>2</v>
      </c>
      <c r="AG12" s="30">
        <v>-10</v>
      </c>
      <c r="AL12" s="4" t="s">
        <v>24</v>
      </c>
      <c r="AM12" s="13"/>
      <c r="AN12" s="5"/>
      <c r="AO12" s="9"/>
    </row>
    <row r="13" spans="2:41" ht="16.5" thickBot="1" x14ac:dyDescent="0.3">
      <c r="B13" s="26" t="s">
        <v>3</v>
      </c>
      <c r="C13" s="27">
        <v>50</v>
      </c>
      <c r="E13" s="12" t="s">
        <v>3</v>
      </c>
      <c r="F13" s="27">
        <v>50</v>
      </c>
      <c r="H13" s="12" t="s">
        <v>3</v>
      </c>
      <c r="I13" s="27">
        <v>50</v>
      </c>
      <c r="K13" s="12" t="s">
        <v>3</v>
      </c>
      <c r="L13" s="27">
        <v>50</v>
      </c>
      <c r="N13" s="18" t="s">
        <v>3</v>
      </c>
      <c r="O13" s="27">
        <v>50</v>
      </c>
      <c r="Q13" s="12" t="s">
        <v>3</v>
      </c>
      <c r="R13" s="27">
        <v>50</v>
      </c>
      <c r="T13" s="12" t="s">
        <v>3</v>
      </c>
      <c r="U13" s="27">
        <v>50</v>
      </c>
      <c r="W13" s="12" t="s">
        <v>3</v>
      </c>
      <c r="X13" s="27">
        <v>50</v>
      </c>
      <c r="Z13" s="12" t="s">
        <v>3</v>
      </c>
      <c r="AA13" s="27">
        <v>50</v>
      </c>
      <c r="AC13" s="12" t="s">
        <v>3</v>
      </c>
      <c r="AD13" s="27">
        <v>50</v>
      </c>
      <c r="AF13" s="12" t="s">
        <v>3</v>
      </c>
      <c r="AG13" s="27">
        <v>50</v>
      </c>
    </row>
    <row r="14" spans="2:41" ht="16.5" thickBot="1" x14ac:dyDescent="0.3">
      <c r="C14" s="20"/>
    </row>
    <row r="15" spans="2:41" ht="16.5" thickBot="1" x14ac:dyDescent="0.3">
      <c r="B15" s="4" t="s">
        <v>5</v>
      </c>
      <c r="C15" s="8">
        <v>50</v>
      </c>
    </row>
    <row r="16" spans="2:41" ht="16.5" thickBot="1" x14ac:dyDescent="0.3"/>
    <row r="17" spans="2:36" x14ac:dyDescent="0.25">
      <c r="B17" s="2"/>
      <c r="C17" s="3"/>
      <c r="E17" s="2"/>
      <c r="F17" s="3"/>
      <c r="H17" s="2"/>
      <c r="I17" s="3"/>
      <c r="K17" s="2"/>
      <c r="L17" s="3"/>
      <c r="N17" s="2"/>
      <c r="O17" s="3"/>
      <c r="Q17" s="2"/>
      <c r="R17" s="3"/>
      <c r="T17" s="2"/>
      <c r="U17" s="3"/>
      <c r="W17" s="2"/>
      <c r="X17" s="3"/>
      <c r="Z17" s="2"/>
      <c r="AA17" s="3"/>
      <c r="AC17" s="2"/>
      <c r="AD17" s="3"/>
      <c r="AF17" s="2"/>
      <c r="AG17" s="3"/>
      <c r="AI17" s="2"/>
      <c r="AJ17" s="3"/>
    </row>
    <row r="18" spans="2:36" x14ac:dyDescent="0.25">
      <c r="B18" s="32" t="str">
        <f>+B5</f>
        <v>LEG 1</v>
      </c>
      <c r="C18" s="33"/>
      <c r="E18" s="32" t="str">
        <f>+E5</f>
        <v>LEG 2</v>
      </c>
      <c r="F18" s="33"/>
      <c r="H18" s="32" t="str">
        <f>+H5</f>
        <v>LEG 3</v>
      </c>
      <c r="I18" s="33"/>
      <c r="K18" s="32" t="str">
        <f>+K5</f>
        <v>LEG 4</v>
      </c>
      <c r="L18" s="33"/>
      <c r="N18" s="32" t="str">
        <f>+N5</f>
        <v>LEG 5</v>
      </c>
      <c r="O18" s="33"/>
      <c r="Q18" s="32" t="str">
        <f>+Q5</f>
        <v>LEG 6</v>
      </c>
      <c r="R18" s="33"/>
      <c r="T18" s="32" t="str">
        <f>+T5</f>
        <v>LEG 7</v>
      </c>
      <c r="U18" s="33"/>
      <c r="W18" s="32" t="str">
        <f>+W5</f>
        <v>LEG 8</v>
      </c>
      <c r="X18" s="33"/>
      <c r="Z18" s="32" t="str">
        <f>+Z5</f>
        <v>LEG 9</v>
      </c>
      <c r="AA18" s="33"/>
      <c r="AC18" s="32" t="str">
        <f>+AC5</f>
        <v>LEG 10</v>
      </c>
      <c r="AD18" s="33"/>
      <c r="AF18" s="32" t="str">
        <f>+AF5</f>
        <v>LEG 11</v>
      </c>
      <c r="AG18" s="33"/>
      <c r="AI18" s="32" t="s">
        <v>25</v>
      </c>
      <c r="AJ18" s="33"/>
    </row>
    <row r="19" spans="2:36" x14ac:dyDescent="0.25">
      <c r="B19" s="12"/>
      <c r="C19" s="10"/>
      <c r="E19" s="12"/>
      <c r="F19" s="10"/>
      <c r="H19" s="12"/>
      <c r="I19" s="10"/>
      <c r="K19" s="12"/>
      <c r="L19" s="10"/>
      <c r="N19" s="12"/>
      <c r="O19" s="10"/>
      <c r="Q19" s="12"/>
      <c r="R19" s="10"/>
      <c r="T19" s="12"/>
      <c r="U19" s="10"/>
      <c r="W19" s="12"/>
      <c r="X19" s="10"/>
      <c r="Z19" s="12"/>
      <c r="AA19" s="10"/>
      <c r="AC19" s="12"/>
      <c r="AD19" s="10"/>
      <c r="AF19" s="12"/>
      <c r="AG19" s="10"/>
      <c r="AI19" s="12"/>
      <c r="AJ19" s="10"/>
    </row>
    <row r="20" spans="2:36" x14ac:dyDescent="0.25">
      <c r="B20" s="1" t="s">
        <v>26</v>
      </c>
      <c r="C20" s="10" t="s">
        <v>27</v>
      </c>
      <c r="E20" s="1" t="s">
        <v>26</v>
      </c>
      <c r="F20" s="1" t="s">
        <v>27</v>
      </c>
      <c r="H20" s="1" t="s">
        <v>26</v>
      </c>
      <c r="I20" s="1" t="s">
        <v>27</v>
      </c>
      <c r="K20" s="1" t="s">
        <v>26</v>
      </c>
      <c r="L20" s="1" t="s">
        <v>27</v>
      </c>
      <c r="N20" s="1" t="s">
        <v>26</v>
      </c>
      <c r="O20" s="1" t="s">
        <v>27</v>
      </c>
      <c r="Q20" s="1" t="s">
        <v>26</v>
      </c>
      <c r="R20" s="1" t="s">
        <v>27</v>
      </c>
      <c r="T20" s="1" t="s">
        <v>26</v>
      </c>
      <c r="U20" s="1" t="s">
        <v>27</v>
      </c>
      <c r="W20" s="1" t="s">
        <v>26</v>
      </c>
      <c r="X20" s="1" t="s">
        <v>27</v>
      </c>
      <c r="Z20" s="1" t="s">
        <v>26</v>
      </c>
      <c r="AA20" s="1" t="s">
        <v>27</v>
      </c>
      <c r="AC20" s="1" t="s">
        <v>26</v>
      </c>
      <c r="AD20" s="1" t="s">
        <v>27</v>
      </c>
      <c r="AF20" s="1" t="s">
        <v>26</v>
      </c>
      <c r="AG20" s="1" t="s">
        <v>27</v>
      </c>
      <c r="AI20" s="1" t="s">
        <v>26</v>
      </c>
      <c r="AJ20" s="1" t="s">
        <v>28</v>
      </c>
    </row>
    <row r="21" spans="2:36" x14ac:dyDescent="0.25">
      <c r="B21" s="12"/>
      <c r="C21" s="10"/>
    </row>
    <row r="22" spans="2:36" s="21" customFormat="1" x14ac:dyDescent="0.25">
      <c r="B22" s="22">
        <f t="shared" ref="B22:B39" si="0">B23-$C$15</f>
        <v>2300</v>
      </c>
      <c r="C22" s="15">
        <f t="shared" ref="C22:C58" si="1">IF(C$7="CALL",(IF(B22-(C$9+C$10)&lt;-C$10,-C$10,B22-(C$9+C$10)))*C$8,(IF((C$9-C$10)-B22&lt;-C$10,-C$10,(C$9-C$10)-B22))*C$8)</f>
        <v>-573425</v>
      </c>
      <c r="E22" s="21">
        <f t="shared" ref="E22:E58" si="2">B22</f>
        <v>2300</v>
      </c>
      <c r="F22" s="21">
        <f t="shared" ref="F22:F58" si="3">IF(F$7="CALL",(IF(E22-(F$9+F$10)&lt;-F$10,-F$10,E22-(F$9+F$10)))*F$8,(IF((F$9-F$10)-E22&lt;-F$10,-F$10,(F$9-F$10)-E22))*F$8)</f>
        <v>-598700</v>
      </c>
      <c r="H22" s="21">
        <f t="shared" ref="H22:H58" si="4">B22</f>
        <v>2300</v>
      </c>
      <c r="I22" s="21">
        <f t="shared" ref="I22:I57" si="5">IF(I$7="CALL",(IF(H22-(I$9+I$10)&lt;-I$10,-I$10,H22-(I$9+I$10)))*I$8,(IF((I$9-I$10)-H22&lt;-I$10,-I$10,(I$9-I$10)-H22))*I$8)</f>
        <v>1225</v>
      </c>
      <c r="K22" s="21">
        <f t="shared" ref="K22:K58" si="6">E22</f>
        <v>2300</v>
      </c>
      <c r="L22" s="21">
        <f t="shared" ref="L22:L57" si="7">IF(L$7="CALL",(IF(K22-(L$9+L$10)&lt;-L$10,-L$10,K22-(L$9+L$10)))*L$8,(IF((L$9-L$10)-K22&lt;-L$10,-L$10,(L$9-L$10)-K22))*L$8)</f>
        <v>-618925</v>
      </c>
      <c r="N22" s="21">
        <f t="shared" ref="N22:N58" si="8">H22</f>
        <v>2300</v>
      </c>
      <c r="O22" s="21">
        <f>IF(O$7="CALL",(IF(N22-(O$9+O$10)&lt;-O$10,-O$10,N22-(O$9+O$10)))*O$8,(IF((O$9-O$10)-N22&lt;-O$10,-O$10,(O$9-O$10)-N22))*O$8)</f>
        <v>1025</v>
      </c>
      <c r="Q22" s="21">
        <f t="shared" ref="Q22:Q58" si="9">K22</f>
        <v>2300</v>
      </c>
      <c r="R22" s="21">
        <f>IF(R$7="CALL",(IF(Q22-(R$9+R$10)&lt;-R$10,-R$10,Q22-(R$9+R$10)))*R$8,(IF((R$9-R$10)-Q22&lt;-R$10,-R$10,(R$9-R$10)-Q22))*R$8)</f>
        <v>-609025.00000000012</v>
      </c>
      <c r="T22" s="21">
        <f t="shared" ref="T22:T58" si="10">N22</f>
        <v>2300</v>
      </c>
      <c r="U22" s="21">
        <f>IF(U$7="CALL",(IF(T22-(U$9+U$10)&lt;-U$10,-U$10,T22-(U$9+U$10)))*U$8,(IF((U$9-U$10)-T22&lt;-U$10,-U$10,(U$9-U$10)-T22))*U$8)</f>
        <v>-604075</v>
      </c>
      <c r="W22" s="21">
        <f t="shared" ref="W22:W58" si="11">Q22</f>
        <v>2300</v>
      </c>
      <c r="X22" s="21">
        <f>IF(X$7="CALL",(IF(W22-(X$9+X$10)&lt;-X$10,-X$10,W22-(X$9+X$10)))*X$8,(IF((X$9-X$10)-W22&lt;-X$10,-X$10,(X$9-X$10)-W22))*X$8)</f>
        <v>-599099.99999999988</v>
      </c>
      <c r="Z22" s="21">
        <f t="shared" ref="Z22:Z58" si="12">T22</f>
        <v>2300</v>
      </c>
      <c r="AA22" s="21">
        <f>IF(AA$7="CALL",(IF(Z22-(AA$9+AA$10)&lt;-AA$10,-AA$10,Z22-(AA$9+AA$10)))*AA$8,(IF((AA$9-AA$10)-Z22&lt;-AA$10,-AA$10,(AA$9-AA$10)-Z22))*AA$8)</f>
        <v>-594150.00000000012</v>
      </c>
      <c r="AC22" s="21">
        <f t="shared" ref="AC22:AC58" si="13">W22</f>
        <v>2300</v>
      </c>
      <c r="AD22" s="21">
        <f>IF(AD$7="CALL",(IF(AC22-(AD$9+AD$10)&lt;-AD$10,-AD$10,AC22-(AD$9+AD$10)))*AD$8,(IF((AD$9-AD$10)-AC22&lt;-AD$10,-AD$10,(AD$9-AD$10)-AC22))*AD$8)</f>
        <v>-589200</v>
      </c>
      <c r="AF22" s="21">
        <f t="shared" ref="AF22:AF58" si="14">Z22</f>
        <v>2300</v>
      </c>
      <c r="AG22" s="21">
        <f>IF(AG$7="CALL",(IF(AF22-(AG$9+AG$10)&lt;-AG$10,-AG$10,AF22-(AG$9+AG$10)))*AG$8,(IF((AG$9-AG$10)-AF22&lt;-AG$10,-AG$10,(AG$9-AG$10)-AF22))*AG$8)</f>
        <v>-584224.99999999988</v>
      </c>
      <c r="AI22" s="21">
        <f t="shared" ref="AI22:AI58" si="15">B22</f>
        <v>2300</v>
      </c>
      <c r="AJ22" s="21">
        <f>ROUND(C22+F22+I22+L22+O22+R22+U22+X22+AA22+AD22+AG22,2)</f>
        <v>-5368575</v>
      </c>
    </row>
    <row r="23" spans="2:36" s="21" customFormat="1" x14ac:dyDescent="0.25">
      <c r="B23" s="22">
        <f t="shared" si="0"/>
        <v>2350</v>
      </c>
      <c r="C23" s="15">
        <f t="shared" si="1"/>
        <v>-548425</v>
      </c>
      <c r="E23" s="21">
        <f t="shared" si="2"/>
        <v>2350</v>
      </c>
      <c r="F23" s="21">
        <f t="shared" si="3"/>
        <v>-573700</v>
      </c>
      <c r="H23" s="21">
        <f t="shared" si="4"/>
        <v>2350</v>
      </c>
      <c r="I23" s="21">
        <f t="shared" si="5"/>
        <v>1225</v>
      </c>
      <c r="K23" s="21">
        <f t="shared" si="6"/>
        <v>2350</v>
      </c>
      <c r="L23" s="21">
        <f t="shared" si="7"/>
        <v>-593925</v>
      </c>
      <c r="N23" s="21">
        <f t="shared" si="8"/>
        <v>2350</v>
      </c>
      <c r="O23" s="21">
        <f>IF(O$7="CALL",(IF(N23-(O$9+O$10)&lt;-O$10,-O$10,N23-(O$9+O$10)))*O$8,(IF((O$9-O$10)-N23&lt;-O$10,-O$10,(O$9-O$10)-N23))*O$8)</f>
        <v>1025</v>
      </c>
      <c r="Q23" s="21">
        <f t="shared" si="9"/>
        <v>2350</v>
      </c>
      <c r="R23" s="21">
        <f>IF(R$7="CALL",(IF(Q23-(R$9+R$10)&lt;-R$10,-R$10,Q23-(R$9+R$10)))*R$8,(IF((R$9-R$10)-Q23&lt;-R$10,-R$10,(R$9-R$10)-Q23))*R$8)</f>
        <v>-584025.00000000012</v>
      </c>
      <c r="T23" s="21">
        <f t="shared" si="10"/>
        <v>2350</v>
      </c>
      <c r="U23" s="21">
        <f>IF(U$7="CALL",(IF(T23-(U$9+U$10)&lt;-U$10,-U$10,T23-(U$9+U$10)))*U$8,(IF((U$9-U$10)-T23&lt;-U$10,-U$10,(U$9-U$10)-T23))*U$8)</f>
        <v>-579075</v>
      </c>
      <c r="W23" s="21">
        <f t="shared" si="11"/>
        <v>2350</v>
      </c>
      <c r="X23" s="21">
        <f>IF(X$7="CALL",(IF(W23-(X$9+X$10)&lt;-X$10,-X$10,W23-(X$9+X$10)))*X$8,(IF((X$9-X$10)-W23&lt;-X$10,-X$10,(X$9-X$10)-W23))*X$8)</f>
        <v>-574099.99999999988</v>
      </c>
      <c r="Z23" s="21">
        <f t="shared" si="12"/>
        <v>2350</v>
      </c>
      <c r="AA23" s="21">
        <f>IF(AA$7="CALL",(IF(Z23-(AA$9+AA$10)&lt;-AA$10,-AA$10,Z23-(AA$9+AA$10)))*AA$8,(IF((AA$9-AA$10)-Z23&lt;-AA$10,-AA$10,(AA$9-AA$10)-Z23))*AA$8)</f>
        <v>-569150.00000000012</v>
      </c>
      <c r="AC23" s="21">
        <f t="shared" si="13"/>
        <v>2350</v>
      </c>
      <c r="AD23" s="21">
        <f>IF(AD$7="CALL",(IF(AC23-(AD$9+AD$10)&lt;-AD$10,-AD$10,AC23-(AD$9+AD$10)))*AD$8,(IF((AD$9-AD$10)-AC23&lt;-AD$10,-AD$10,(AD$9-AD$10)-AC23))*AD$8)</f>
        <v>-564200</v>
      </c>
      <c r="AF23" s="21">
        <f t="shared" si="14"/>
        <v>2350</v>
      </c>
      <c r="AG23" s="21">
        <f>IF(AG$7="CALL",(IF(AF23-(AG$9+AG$10)&lt;-AG$10,-AG$10,AF23-(AG$9+AG$10)))*AG$8,(IF((AG$9-AG$10)-AF23&lt;-AG$10,-AG$10,(AG$9-AG$10)-AF23))*AG$8)</f>
        <v>-559224.99999999988</v>
      </c>
      <c r="AI23" s="21">
        <f t="shared" si="15"/>
        <v>2350</v>
      </c>
      <c r="AJ23" s="21">
        <f t="shared" ref="AJ23:AJ57" si="16">ROUND(C23+F23+I23+L23+O23+R23+U23+X23+AA23+AD23+AG23,2)</f>
        <v>-5143575</v>
      </c>
    </row>
    <row r="24" spans="2:36" s="21" customFormat="1" x14ac:dyDescent="0.25">
      <c r="B24" s="22">
        <f t="shared" si="0"/>
        <v>2400</v>
      </c>
      <c r="C24" s="15">
        <f t="shared" si="1"/>
        <v>-523424.99999999994</v>
      </c>
      <c r="E24" s="21">
        <f t="shared" si="2"/>
        <v>2400</v>
      </c>
      <c r="F24" s="21">
        <f t="shared" si="3"/>
        <v>-548700</v>
      </c>
      <c r="H24" s="21">
        <f t="shared" si="4"/>
        <v>2400</v>
      </c>
      <c r="I24" s="21">
        <f t="shared" si="5"/>
        <v>1225</v>
      </c>
      <c r="K24" s="21">
        <f t="shared" si="6"/>
        <v>2400</v>
      </c>
      <c r="L24" s="21">
        <f t="shared" si="7"/>
        <v>-568925</v>
      </c>
      <c r="N24" s="21">
        <f t="shared" si="8"/>
        <v>2400</v>
      </c>
      <c r="O24" s="21">
        <f t="shared" ref="O24:O58" si="17">IF(O$7="CALL",(IF(N24-(O$9+O$10)&lt;-O$10,-O$10,N24-(O$9+O$10)))*O$8,(IF((O$9-O$10)-N24&lt;-O$10,-O$10,(O$9-O$10)-N24))*O$8)</f>
        <v>1025</v>
      </c>
      <c r="Q24" s="21">
        <f t="shared" si="9"/>
        <v>2400</v>
      </c>
      <c r="R24" s="21">
        <f t="shared" ref="R24:R58" si="18">IF(R$7="CALL",(IF(Q24-(R$9+R$10)&lt;-R$10,-R$10,Q24-(R$9+R$10)))*R$8,(IF((R$9-R$10)-Q24&lt;-R$10,-R$10,(R$9-R$10)-Q24))*R$8)</f>
        <v>-559025.00000000012</v>
      </c>
      <c r="T24" s="21">
        <f t="shared" si="10"/>
        <v>2400</v>
      </c>
      <c r="U24" s="21">
        <f t="shared" ref="U24:U58" si="19">IF(U$7="CALL",(IF(T24-(U$9+U$10)&lt;-U$10,-U$10,T24-(U$9+U$10)))*U$8,(IF((U$9-U$10)-T24&lt;-U$10,-U$10,(U$9-U$10)-T24))*U$8)</f>
        <v>-554075</v>
      </c>
      <c r="W24" s="21">
        <f t="shared" si="11"/>
        <v>2400</v>
      </c>
      <c r="X24" s="21">
        <f t="shared" ref="X24:X58" si="20">IF(X$7="CALL",(IF(W24-(X$9+X$10)&lt;-X$10,-X$10,W24-(X$9+X$10)))*X$8,(IF((X$9-X$10)-W24&lt;-X$10,-X$10,(X$9-X$10)-W24))*X$8)</f>
        <v>-549099.99999999988</v>
      </c>
      <c r="Z24" s="21">
        <f t="shared" si="12"/>
        <v>2400</v>
      </c>
      <c r="AA24" s="21">
        <f t="shared" ref="AA24:AA58" si="21">IF(AA$7="CALL",(IF(Z24-(AA$9+AA$10)&lt;-AA$10,-AA$10,Z24-(AA$9+AA$10)))*AA$8,(IF((AA$9-AA$10)-Z24&lt;-AA$10,-AA$10,(AA$9-AA$10)-Z24))*AA$8)</f>
        <v>-544150.00000000012</v>
      </c>
      <c r="AC24" s="21">
        <f t="shared" si="13"/>
        <v>2400</v>
      </c>
      <c r="AD24" s="21">
        <f t="shared" ref="AD24:AD58" si="22">IF(AD$7="CALL",(IF(AC24-(AD$9+AD$10)&lt;-AD$10,-AD$10,AC24-(AD$9+AD$10)))*AD$8,(IF((AD$9-AD$10)-AC24&lt;-AD$10,-AD$10,(AD$9-AD$10)-AC24))*AD$8)</f>
        <v>-539200</v>
      </c>
      <c r="AF24" s="21">
        <f t="shared" si="14"/>
        <v>2400</v>
      </c>
      <c r="AG24" s="21">
        <f t="shared" ref="AG24:AG58" si="23">IF(AG$7="CALL",(IF(AF24-(AG$9+AG$10)&lt;-AG$10,-AG$10,AF24-(AG$9+AG$10)))*AG$8,(IF((AG$9-AG$10)-AF24&lt;-AG$10,-AG$10,(AG$9-AG$10)-AF24))*AG$8)</f>
        <v>-534224.99999999988</v>
      </c>
      <c r="AI24" s="21">
        <f t="shared" si="15"/>
        <v>2400</v>
      </c>
      <c r="AJ24" s="21">
        <f t="shared" si="16"/>
        <v>-4918575</v>
      </c>
    </row>
    <row r="25" spans="2:36" s="21" customFormat="1" x14ac:dyDescent="0.25">
      <c r="B25" s="22">
        <f t="shared" si="0"/>
        <v>2450</v>
      </c>
      <c r="C25" s="15">
        <f t="shared" si="1"/>
        <v>-498424.99999999994</v>
      </c>
      <c r="E25" s="21">
        <f t="shared" si="2"/>
        <v>2450</v>
      </c>
      <c r="F25" s="21">
        <f t="shared" si="3"/>
        <v>-523700.00000000006</v>
      </c>
      <c r="H25" s="21">
        <f t="shared" si="4"/>
        <v>2450</v>
      </c>
      <c r="I25" s="21">
        <f t="shared" si="5"/>
        <v>1225</v>
      </c>
      <c r="K25" s="21">
        <f t="shared" si="6"/>
        <v>2450</v>
      </c>
      <c r="L25" s="21">
        <f t="shared" si="7"/>
        <v>-543925</v>
      </c>
      <c r="N25" s="21">
        <f t="shared" si="8"/>
        <v>2450</v>
      </c>
      <c r="O25" s="21">
        <f t="shared" si="17"/>
        <v>1025</v>
      </c>
      <c r="Q25" s="21">
        <f t="shared" si="9"/>
        <v>2450</v>
      </c>
      <c r="R25" s="21">
        <f t="shared" si="18"/>
        <v>-534025.00000000012</v>
      </c>
      <c r="T25" s="21">
        <f t="shared" si="10"/>
        <v>2450</v>
      </c>
      <c r="U25" s="21">
        <f t="shared" si="19"/>
        <v>-529075</v>
      </c>
      <c r="W25" s="21">
        <f t="shared" si="11"/>
        <v>2450</v>
      </c>
      <c r="X25" s="21">
        <f t="shared" si="20"/>
        <v>-524099.99999999988</v>
      </c>
      <c r="Z25" s="21">
        <f t="shared" si="12"/>
        <v>2450</v>
      </c>
      <c r="AA25" s="21">
        <f t="shared" si="21"/>
        <v>-519150.00000000012</v>
      </c>
      <c r="AC25" s="21">
        <f t="shared" si="13"/>
        <v>2450</v>
      </c>
      <c r="AD25" s="21">
        <f t="shared" si="22"/>
        <v>-514200.00000000006</v>
      </c>
      <c r="AF25" s="21">
        <f t="shared" si="14"/>
        <v>2450</v>
      </c>
      <c r="AG25" s="21">
        <f t="shared" si="23"/>
        <v>-509224.99999999988</v>
      </c>
      <c r="AI25" s="21">
        <f t="shared" si="15"/>
        <v>2450</v>
      </c>
      <c r="AJ25" s="21">
        <f t="shared" si="16"/>
        <v>-4693575</v>
      </c>
    </row>
    <row r="26" spans="2:36" s="21" customFormat="1" x14ac:dyDescent="0.25">
      <c r="B26" s="22">
        <f t="shared" si="0"/>
        <v>2500</v>
      </c>
      <c r="C26" s="15">
        <f t="shared" si="1"/>
        <v>-473424.99999999994</v>
      </c>
      <c r="E26" s="21">
        <f t="shared" si="2"/>
        <v>2500</v>
      </c>
      <c r="F26" s="21">
        <f t="shared" si="3"/>
        <v>-498700.00000000006</v>
      </c>
      <c r="H26" s="21">
        <f t="shared" si="4"/>
        <v>2500</v>
      </c>
      <c r="I26" s="21">
        <f t="shared" si="5"/>
        <v>1225</v>
      </c>
      <c r="K26" s="21">
        <f t="shared" si="6"/>
        <v>2500</v>
      </c>
      <c r="L26" s="21">
        <f t="shared" si="7"/>
        <v>-518924.99999999994</v>
      </c>
      <c r="N26" s="21">
        <f t="shared" si="8"/>
        <v>2500</v>
      </c>
      <c r="O26" s="21">
        <f t="shared" si="17"/>
        <v>1025</v>
      </c>
      <c r="Q26" s="21">
        <f t="shared" si="9"/>
        <v>2500</v>
      </c>
      <c r="R26" s="21">
        <f t="shared" si="18"/>
        <v>-509025.00000000012</v>
      </c>
      <c r="T26" s="21">
        <f t="shared" si="10"/>
        <v>2500</v>
      </c>
      <c r="U26" s="21">
        <f t="shared" si="19"/>
        <v>-504075.00000000006</v>
      </c>
      <c r="W26" s="21">
        <f t="shared" si="11"/>
        <v>2500</v>
      </c>
      <c r="X26" s="21">
        <f t="shared" si="20"/>
        <v>-499099.99999999988</v>
      </c>
      <c r="Z26" s="21">
        <f t="shared" si="12"/>
        <v>2500</v>
      </c>
      <c r="AA26" s="21">
        <f t="shared" si="21"/>
        <v>-494150.00000000012</v>
      </c>
      <c r="AC26" s="21">
        <f t="shared" si="13"/>
        <v>2500</v>
      </c>
      <c r="AD26" s="21">
        <f t="shared" si="22"/>
        <v>-489200.00000000006</v>
      </c>
      <c r="AF26" s="21">
        <f t="shared" si="14"/>
        <v>2500</v>
      </c>
      <c r="AG26" s="21">
        <f t="shared" si="23"/>
        <v>-484224.99999999988</v>
      </c>
      <c r="AI26" s="21">
        <f t="shared" si="15"/>
        <v>2500</v>
      </c>
      <c r="AJ26" s="21">
        <f t="shared" si="16"/>
        <v>-4468575</v>
      </c>
    </row>
    <row r="27" spans="2:36" s="21" customFormat="1" x14ac:dyDescent="0.25">
      <c r="B27" s="22">
        <f t="shared" si="0"/>
        <v>2550</v>
      </c>
      <c r="C27" s="15">
        <f t="shared" si="1"/>
        <v>-448424.99999999994</v>
      </c>
      <c r="E27" s="21">
        <f t="shared" si="2"/>
        <v>2550</v>
      </c>
      <c r="F27" s="21">
        <f t="shared" si="3"/>
        <v>-473700.00000000006</v>
      </c>
      <c r="H27" s="21">
        <f t="shared" si="4"/>
        <v>2550</v>
      </c>
      <c r="I27" s="21">
        <f t="shared" si="5"/>
        <v>1225</v>
      </c>
      <c r="K27" s="21">
        <f t="shared" si="6"/>
        <v>2550</v>
      </c>
      <c r="L27" s="21">
        <f t="shared" si="7"/>
        <v>-493924.99999999994</v>
      </c>
      <c r="N27" s="21">
        <f t="shared" si="8"/>
        <v>2550</v>
      </c>
      <c r="O27" s="21">
        <f t="shared" si="17"/>
        <v>1025</v>
      </c>
      <c r="Q27" s="21">
        <f t="shared" si="9"/>
        <v>2550</v>
      </c>
      <c r="R27" s="21">
        <f t="shared" si="18"/>
        <v>-484025.00000000012</v>
      </c>
      <c r="T27" s="21">
        <f t="shared" si="10"/>
        <v>2550</v>
      </c>
      <c r="U27" s="21">
        <f t="shared" si="19"/>
        <v>-479075.00000000006</v>
      </c>
      <c r="W27" s="21">
        <f t="shared" si="11"/>
        <v>2550</v>
      </c>
      <c r="X27" s="21">
        <f t="shared" si="20"/>
        <v>-474099.99999999988</v>
      </c>
      <c r="Z27" s="21">
        <f t="shared" si="12"/>
        <v>2550</v>
      </c>
      <c r="AA27" s="21">
        <f t="shared" si="21"/>
        <v>-469150.00000000012</v>
      </c>
      <c r="AC27" s="21">
        <f t="shared" si="13"/>
        <v>2550</v>
      </c>
      <c r="AD27" s="21">
        <f t="shared" si="22"/>
        <v>-464200.00000000006</v>
      </c>
      <c r="AF27" s="21">
        <f t="shared" si="14"/>
        <v>2550</v>
      </c>
      <c r="AG27" s="21">
        <f t="shared" si="23"/>
        <v>-459224.99999999988</v>
      </c>
      <c r="AI27" s="21">
        <f t="shared" si="15"/>
        <v>2550</v>
      </c>
      <c r="AJ27" s="21">
        <f t="shared" si="16"/>
        <v>-4243575</v>
      </c>
    </row>
    <row r="28" spans="2:36" s="21" customFormat="1" x14ac:dyDescent="0.25">
      <c r="B28" s="22">
        <f t="shared" si="0"/>
        <v>2600</v>
      </c>
      <c r="C28" s="15">
        <f t="shared" si="1"/>
        <v>-423424.99999999994</v>
      </c>
      <c r="E28" s="21">
        <f t="shared" si="2"/>
        <v>2600</v>
      </c>
      <c r="F28" s="21">
        <f t="shared" si="3"/>
        <v>-448700.00000000006</v>
      </c>
      <c r="H28" s="21">
        <f t="shared" si="4"/>
        <v>2600</v>
      </c>
      <c r="I28" s="21">
        <f t="shared" si="5"/>
        <v>1225</v>
      </c>
      <c r="K28" s="21">
        <f t="shared" si="6"/>
        <v>2600</v>
      </c>
      <c r="L28" s="21">
        <f t="shared" si="7"/>
        <v>-468924.99999999994</v>
      </c>
      <c r="N28" s="21">
        <f t="shared" si="8"/>
        <v>2600</v>
      </c>
      <c r="O28" s="21">
        <f t="shared" si="17"/>
        <v>1025</v>
      </c>
      <c r="Q28" s="21">
        <f t="shared" si="9"/>
        <v>2600</v>
      </c>
      <c r="R28" s="21">
        <f t="shared" si="18"/>
        <v>-459025.00000000012</v>
      </c>
      <c r="T28" s="21">
        <f t="shared" si="10"/>
        <v>2600</v>
      </c>
      <c r="U28" s="21">
        <f t="shared" si="19"/>
        <v>-454075.00000000006</v>
      </c>
      <c r="W28" s="21">
        <f t="shared" si="11"/>
        <v>2600</v>
      </c>
      <c r="X28" s="21">
        <f t="shared" si="20"/>
        <v>-449099.99999999988</v>
      </c>
      <c r="Z28" s="21">
        <f t="shared" si="12"/>
        <v>2600</v>
      </c>
      <c r="AA28" s="21">
        <f t="shared" si="21"/>
        <v>-444150.00000000012</v>
      </c>
      <c r="AC28" s="21">
        <f t="shared" si="13"/>
        <v>2600</v>
      </c>
      <c r="AD28" s="21">
        <f t="shared" si="22"/>
        <v>-439200.00000000006</v>
      </c>
      <c r="AF28" s="21">
        <f t="shared" si="14"/>
        <v>2600</v>
      </c>
      <c r="AG28" s="21">
        <f t="shared" si="23"/>
        <v>-434224.99999999988</v>
      </c>
      <c r="AI28" s="21">
        <f t="shared" si="15"/>
        <v>2600</v>
      </c>
      <c r="AJ28" s="21">
        <f t="shared" si="16"/>
        <v>-4018575</v>
      </c>
    </row>
    <row r="29" spans="2:36" s="21" customFormat="1" x14ac:dyDescent="0.25">
      <c r="B29" s="22">
        <f t="shared" si="0"/>
        <v>2650</v>
      </c>
      <c r="C29" s="15">
        <f t="shared" si="1"/>
        <v>-398424.99999999994</v>
      </c>
      <c r="E29" s="21">
        <f t="shared" si="2"/>
        <v>2650</v>
      </c>
      <c r="F29" s="21">
        <f t="shared" si="3"/>
        <v>-423700.00000000006</v>
      </c>
      <c r="H29" s="21">
        <f t="shared" si="4"/>
        <v>2650</v>
      </c>
      <c r="I29" s="21">
        <f t="shared" si="5"/>
        <v>1225</v>
      </c>
      <c r="K29" s="21">
        <f t="shared" si="6"/>
        <v>2650</v>
      </c>
      <c r="L29" s="21">
        <f t="shared" si="7"/>
        <v>-443924.99999999994</v>
      </c>
      <c r="N29" s="21">
        <f t="shared" si="8"/>
        <v>2650</v>
      </c>
      <c r="O29" s="21">
        <f t="shared" si="17"/>
        <v>1025</v>
      </c>
      <c r="Q29" s="21">
        <f t="shared" si="9"/>
        <v>2650</v>
      </c>
      <c r="R29" s="21">
        <f t="shared" si="18"/>
        <v>-434025.00000000012</v>
      </c>
      <c r="T29" s="21">
        <f t="shared" si="10"/>
        <v>2650</v>
      </c>
      <c r="U29" s="21">
        <f t="shared" si="19"/>
        <v>-429075.00000000006</v>
      </c>
      <c r="W29" s="21">
        <f t="shared" si="11"/>
        <v>2650</v>
      </c>
      <c r="X29" s="21">
        <f t="shared" si="20"/>
        <v>-424099.99999999988</v>
      </c>
      <c r="Z29" s="21">
        <f t="shared" si="12"/>
        <v>2650</v>
      </c>
      <c r="AA29" s="21">
        <f t="shared" si="21"/>
        <v>-419150.00000000012</v>
      </c>
      <c r="AC29" s="21">
        <f t="shared" si="13"/>
        <v>2650</v>
      </c>
      <c r="AD29" s="21">
        <f t="shared" si="22"/>
        <v>-414200.00000000006</v>
      </c>
      <c r="AF29" s="21">
        <f t="shared" si="14"/>
        <v>2650</v>
      </c>
      <c r="AG29" s="21">
        <f t="shared" si="23"/>
        <v>-409224.99999999988</v>
      </c>
      <c r="AI29" s="21">
        <f t="shared" si="15"/>
        <v>2650</v>
      </c>
      <c r="AJ29" s="21">
        <f t="shared" si="16"/>
        <v>-3793575</v>
      </c>
    </row>
    <row r="30" spans="2:36" s="21" customFormat="1" x14ac:dyDescent="0.25">
      <c r="B30" s="22">
        <f t="shared" si="0"/>
        <v>2700</v>
      </c>
      <c r="C30" s="15">
        <f t="shared" si="1"/>
        <v>-373424.99999999994</v>
      </c>
      <c r="E30" s="21">
        <f t="shared" si="2"/>
        <v>2700</v>
      </c>
      <c r="F30" s="21">
        <f t="shared" si="3"/>
        <v>-398700.00000000006</v>
      </c>
      <c r="H30" s="21">
        <f t="shared" si="4"/>
        <v>2700</v>
      </c>
      <c r="I30" s="21">
        <f t="shared" si="5"/>
        <v>1225</v>
      </c>
      <c r="K30" s="21">
        <f t="shared" si="6"/>
        <v>2700</v>
      </c>
      <c r="L30" s="21">
        <f t="shared" si="7"/>
        <v>-418924.99999999994</v>
      </c>
      <c r="N30" s="21">
        <f t="shared" si="8"/>
        <v>2700</v>
      </c>
      <c r="O30" s="21">
        <f t="shared" si="17"/>
        <v>1025</v>
      </c>
      <c r="Q30" s="21">
        <f t="shared" si="9"/>
        <v>2700</v>
      </c>
      <c r="R30" s="21">
        <f t="shared" si="18"/>
        <v>-409025.00000000012</v>
      </c>
      <c r="T30" s="21">
        <f t="shared" si="10"/>
        <v>2700</v>
      </c>
      <c r="U30" s="21">
        <f t="shared" si="19"/>
        <v>-404075.00000000006</v>
      </c>
      <c r="W30" s="21">
        <f t="shared" si="11"/>
        <v>2700</v>
      </c>
      <c r="X30" s="21">
        <f t="shared" si="20"/>
        <v>-399099.99999999988</v>
      </c>
      <c r="Z30" s="21">
        <f t="shared" si="12"/>
        <v>2700</v>
      </c>
      <c r="AA30" s="21">
        <f t="shared" si="21"/>
        <v>-394150.00000000012</v>
      </c>
      <c r="AC30" s="21">
        <f t="shared" si="13"/>
        <v>2700</v>
      </c>
      <c r="AD30" s="21">
        <f t="shared" si="22"/>
        <v>-389200.00000000006</v>
      </c>
      <c r="AF30" s="21">
        <f t="shared" si="14"/>
        <v>2700</v>
      </c>
      <c r="AG30" s="21">
        <f t="shared" si="23"/>
        <v>-384224.99999999988</v>
      </c>
      <c r="AI30" s="21">
        <f t="shared" si="15"/>
        <v>2700</v>
      </c>
      <c r="AJ30" s="21">
        <f t="shared" si="16"/>
        <v>-3568575</v>
      </c>
    </row>
    <row r="31" spans="2:36" s="21" customFormat="1" x14ac:dyDescent="0.25">
      <c r="B31" s="22">
        <f t="shared" si="0"/>
        <v>2750</v>
      </c>
      <c r="C31" s="15">
        <f t="shared" si="1"/>
        <v>-348424.99999999994</v>
      </c>
      <c r="E31" s="21">
        <f t="shared" si="2"/>
        <v>2750</v>
      </c>
      <c r="F31" s="21">
        <f t="shared" si="3"/>
        <v>-373700.00000000006</v>
      </c>
      <c r="H31" s="21">
        <f t="shared" si="4"/>
        <v>2750</v>
      </c>
      <c r="I31" s="21">
        <f t="shared" si="5"/>
        <v>1225</v>
      </c>
      <c r="K31" s="21">
        <f t="shared" si="6"/>
        <v>2750</v>
      </c>
      <c r="L31" s="21">
        <f t="shared" si="7"/>
        <v>-393924.99999999994</v>
      </c>
      <c r="N31" s="21">
        <f t="shared" si="8"/>
        <v>2750</v>
      </c>
      <c r="O31" s="21">
        <f t="shared" si="17"/>
        <v>1025</v>
      </c>
      <c r="Q31" s="21">
        <f t="shared" si="9"/>
        <v>2750</v>
      </c>
      <c r="R31" s="21">
        <f t="shared" si="18"/>
        <v>-384025.00000000012</v>
      </c>
      <c r="T31" s="21">
        <f t="shared" si="10"/>
        <v>2750</v>
      </c>
      <c r="U31" s="21">
        <f t="shared" si="19"/>
        <v>-379075.00000000006</v>
      </c>
      <c r="W31" s="21">
        <f t="shared" si="11"/>
        <v>2750</v>
      </c>
      <c r="X31" s="21">
        <f t="shared" si="20"/>
        <v>-374099.99999999988</v>
      </c>
      <c r="Z31" s="21">
        <f t="shared" si="12"/>
        <v>2750</v>
      </c>
      <c r="AA31" s="21">
        <f t="shared" si="21"/>
        <v>-369150.00000000012</v>
      </c>
      <c r="AC31" s="21">
        <f t="shared" si="13"/>
        <v>2750</v>
      </c>
      <c r="AD31" s="21">
        <f t="shared" si="22"/>
        <v>-364200.00000000006</v>
      </c>
      <c r="AF31" s="21">
        <f t="shared" si="14"/>
        <v>2750</v>
      </c>
      <c r="AG31" s="21">
        <f t="shared" si="23"/>
        <v>-359224.99999999988</v>
      </c>
      <c r="AI31" s="21">
        <f t="shared" si="15"/>
        <v>2750</v>
      </c>
      <c r="AJ31" s="21">
        <f t="shared" si="16"/>
        <v>-3343575</v>
      </c>
    </row>
    <row r="32" spans="2:36" s="21" customFormat="1" x14ac:dyDescent="0.25">
      <c r="B32" s="22">
        <f t="shared" si="0"/>
        <v>2800</v>
      </c>
      <c r="C32" s="15">
        <f t="shared" si="1"/>
        <v>-323424.99999999994</v>
      </c>
      <c r="E32" s="21">
        <f t="shared" si="2"/>
        <v>2800</v>
      </c>
      <c r="F32" s="21">
        <f t="shared" si="3"/>
        <v>-348700.00000000006</v>
      </c>
      <c r="H32" s="21">
        <f t="shared" si="4"/>
        <v>2800</v>
      </c>
      <c r="I32" s="21">
        <f t="shared" si="5"/>
        <v>1225</v>
      </c>
      <c r="K32" s="21">
        <f t="shared" si="6"/>
        <v>2800</v>
      </c>
      <c r="L32" s="21">
        <f t="shared" si="7"/>
        <v>-368924.99999999994</v>
      </c>
      <c r="N32" s="21">
        <f t="shared" si="8"/>
        <v>2800</v>
      </c>
      <c r="O32" s="21">
        <f t="shared" si="17"/>
        <v>1025</v>
      </c>
      <c r="Q32" s="21">
        <f t="shared" si="9"/>
        <v>2800</v>
      </c>
      <c r="R32" s="21">
        <f t="shared" si="18"/>
        <v>-359025.00000000012</v>
      </c>
      <c r="T32" s="21">
        <f t="shared" si="10"/>
        <v>2800</v>
      </c>
      <c r="U32" s="21">
        <f t="shared" si="19"/>
        <v>-354075.00000000006</v>
      </c>
      <c r="W32" s="21">
        <f t="shared" si="11"/>
        <v>2800</v>
      </c>
      <c r="X32" s="21">
        <f t="shared" si="20"/>
        <v>-349099.99999999988</v>
      </c>
      <c r="Z32" s="21">
        <f t="shared" si="12"/>
        <v>2800</v>
      </c>
      <c r="AA32" s="21">
        <f t="shared" si="21"/>
        <v>-344150.00000000012</v>
      </c>
      <c r="AC32" s="21">
        <f t="shared" si="13"/>
        <v>2800</v>
      </c>
      <c r="AD32" s="21">
        <f t="shared" si="22"/>
        <v>-339200.00000000006</v>
      </c>
      <c r="AF32" s="21">
        <f t="shared" si="14"/>
        <v>2800</v>
      </c>
      <c r="AG32" s="21">
        <f t="shared" si="23"/>
        <v>-334224.99999999988</v>
      </c>
      <c r="AI32" s="21">
        <f t="shared" si="15"/>
        <v>2800</v>
      </c>
      <c r="AJ32" s="21">
        <f t="shared" si="16"/>
        <v>-3118575</v>
      </c>
    </row>
    <row r="33" spans="2:36" s="21" customFormat="1" x14ac:dyDescent="0.25">
      <c r="B33" s="22">
        <f t="shared" si="0"/>
        <v>2850</v>
      </c>
      <c r="C33" s="15">
        <f t="shared" si="1"/>
        <v>-298424.99999999994</v>
      </c>
      <c r="E33" s="21">
        <f t="shared" si="2"/>
        <v>2850</v>
      </c>
      <c r="F33" s="21">
        <f t="shared" si="3"/>
        <v>-323700.00000000006</v>
      </c>
      <c r="H33" s="21">
        <f t="shared" si="4"/>
        <v>2850</v>
      </c>
      <c r="I33" s="21">
        <f t="shared" si="5"/>
        <v>1225</v>
      </c>
      <c r="K33" s="21">
        <f t="shared" si="6"/>
        <v>2850</v>
      </c>
      <c r="L33" s="21">
        <f t="shared" si="7"/>
        <v>-343924.99999999994</v>
      </c>
      <c r="N33" s="21">
        <f t="shared" si="8"/>
        <v>2850</v>
      </c>
      <c r="O33" s="21">
        <f t="shared" si="17"/>
        <v>1025</v>
      </c>
      <c r="Q33" s="21">
        <f t="shared" si="9"/>
        <v>2850</v>
      </c>
      <c r="R33" s="21">
        <f t="shared" si="18"/>
        <v>-334025.00000000012</v>
      </c>
      <c r="T33" s="21">
        <f t="shared" si="10"/>
        <v>2850</v>
      </c>
      <c r="U33" s="21">
        <f t="shared" si="19"/>
        <v>-329075.00000000006</v>
      </c>
      <c r="W33" s="21">
        <f t="shared" si="11"/>
        <v>2850</v>
      </c>
      <c r="X33" s="21">
        <f t="shared" si="20"/>
        <v>-324099.99999999988</v>
      </c>
      <c r="Z33" s="21">
        <f t="shared" si="12"/>
        <v>2850</v>
      </c>
      <c r="AA33" s="21">
        <f t="shared" si="21"/>
        <v>-319150.00000000012</v>
      </c>
      <c r="AC33" s="21">
        <f t="shared" si="13"/>
        <v>2850</v>
      </c>
      <c r="AD33" s="21">
        <f t="shared" si="22"/>
        <v>-314200.00000000006</v>
      </c>
      <c r="AF33" s="21">
        <f t="shared" si="14"/>
        <v>2850</v>
      </c>
      <c r="AG33" s="21">
        <f t="shared" si="23"/>
        <v>-309224.99999999988</v>
      </c>
      <c r="AI33" s="21">
        <f t="shared" si="15"/>
        <v>2850</v>
      </c>
      <c r="AJ33" s="21">
        <f t="shared" si="16"/>
        <v>-2893575</v>
      </c>
    </row>
    <row r="34" spans="2:36" s="21" customFormat="1" x14ac:dyDescent="0.25">
      <c r="B34" s="22">
        <f t="shared" si="0"/>
        <v>2900</v>
      </c>
      <c r="C34" s="15">
        <f t="shared" si="1"/>
        <v>-273424.99999999994</v>
      </c>
      <c r="E34" s="21">
        <f t="shared" si="2"/>
        <v>2900</v>
      </c>
      <c r="F34" s="21">
        <f t="shared" si="3"/>
        <v>-298700.00000000006</v>
      </c>
      <c r="H34" s="21">
        <f t="shared" si="4"/>
        <v>2900</v>
      </c>
      <c r="I34" s="21">
        <f t="shared" si="5"/>
        <v>1225</v>
      </c>
      <c r="K34" s="21">
        <f t="shared" si="6"/>
        <v>2900</v>
      </c>
      <c r="L34" s="21">
        <f t="shared" si="7"/>
        <v>-318924.99999999994</v>
      </c>
      <c r="N34" s="21">
        <f t="shared" si="8"/>
        <v>2900</v>
      </c>
      <c r="O34" s="21">
        <f t="shared" si="17"/>
        <v>1025</v>
      </c>
      <c r="Q34" s="21">
        <f t="shared" si="9"/>
        <v>2900</v>
      </c>
      <c r="R34" s="21">
        <f t="shared" si="18"/>
        <v>-309025.00000000012</v>
      </c>
      <c r="T34" s="21">
        <f t="shared" si="10"/>
        <v>2900</v>
      </c>
      <c r="U34" s="21">
        <f t="shared" si="19"/>
        <v>-304075.00000000006</v>
      </c>
      <c r="W34" s="21">
        <f t="shared" si="11"/>
        <v>2900</v>
      </c>
      <c r="X34" s="21">
        <f t="shared" si="20"/>
        <v>-299099.99999999988</v>
      </c>
      <c r="Z34" s="21">
        <f t="shared" si="12"/>
        <v>2900</v>
      </c>
      <c r="AA34" s="21">
        <f t="shared" si="21"/>
        <v>-294150.00000000012</v>
      </c>
      <c r="AC34" s="21">
        <f t="shared" si="13"/>
        <v>2900</v>
      </c>
      <c r="AD34" s="21">
        <f t="shared" si="22"/>
        <v>-289200.00000000006</v>
      </c>
      <c r="AF34" s="21">
        <f t="shared" si="14"/>
        <v>2900</v>
      </c>
      <c r="AG34" s="21">
        <f t="shared" si="23"/>
        <v>-284224.99999999988</v>
      </c>
      <c r="AI34" s="21">
        <f t="shared" si="15"/>
        <v>2900</v>
      </c>
      <c r="AJ34" s="21">
        <f t="shared" si="16"/>
        <v>-2668575</v>
      </c>
    </row>
    <row r="35" spans="2:36" s="21" customFormat="1" x14ac:dyDescent="0.25">
      <c r="B35" s="22">
        <f t="shared" si="0"/>
        <v>2950</v>
      </c>
      <c r="C35" s="15">
        <f t="shared" si="1"/>
        <v>-248424.99999999994</v>
      </c>
      <c r="E35" s="21">
        <f t="shared" si="2"/>
        <v>2950</v>
      </c>
      <c r="F35" s="21">
        <f t="shared" si="3"/>
        <v>-273700.00000000006</v>
      </c>
      <c r="H35" s="21">
        <f t="shared" si="4"/>
        <v>2950</v>
      </c>
      <c r="I35" s="21">
        <f t="shared" si="5"/>
        <v>1225</v>
      </c>
      <c r="K35" s="21">
        <f t="shared" si="6"/>
        <v>2950</v>
      </c>
      <c r="L35" s="21">
        <f t="shared" si="7"/>
        <v>-293924.99999999994</v>
      </c>
      <c r="N35" s="21">
        <f t="shared" si="8"/>
        <v>2950</v>
      </c>
      <c r="O35" s="21">
        <f t="shared" si="17"/>
        <v>1025</v>
      </c>
      <c r="Q35" s="21">
        <f t="shared" si="9"/>
        <v>2950</v>
      </c>
      <c r="R35" s="21">
        <f t="shared" si="18"/>
        <v>-284025.00000000012</v>
      </c>
      <c r="T35" s="21">
        <f t="shared" si="10"/>
        <v>2950</v>
      </c>
      <c r="U35" s="21">
        <f t="shared" si="19"/>
        <v>-279075.00000000006</v>
      </c>
      <c r="W35" s="21">
        <f t="shared" si="11"/>
        <v>2950</v>
      </c>
      <c r="X35" s="21">
        <f t="shared" si="20"/>
        <v>-274099.99999999988</v>
      </c>
      <c r="Z35" s="21">
        <f t="shared" si="12"/>
        <v>2950</v>
      </c>
      <c r="AA35" s="21">
        <f t="shared" si="21"/>
        <v>-269150.00000000012</v>
      </c>
      <c r="AC35" s="21">
        <f t="shared" si="13"/>
        <v>2950</v>
      </c>
      <c r="AD35" s="21">
        <f t="shared" si="22"/>
        <v>-264200.00000000006</v>
      </c>
      <c r="AF35" s="21">
        <f t="shared" si="14"/>
        <v>2950</v>
      </c>
      <c r="AG35" s="21">
        <f t="shared" si="23"/>
        <v>-259224.99999999991</v>
      </c>
      <c r="AI35" s="21">
        <f t="shared" si="15"/>
        <v>2950</v>
      </c>
      <c r="AJ35" s="21">
        <f t="shared" si="16"/>
        <v>-2443575</v>
      </c>
    </row>
    <row r="36" spans="2:36" s="21" customFormat="1" x14ac:dyDescent="0.25">
      <c r="B36" s="22">
        <f t="shared" si="0"/>
        <v>3000</v>
      </c>
      <c r="C36" s="15">
        <f t="shared" si="1"/>
        <v>-223424.99999999994</v>
      </c>
      <c r="E36" s="21">
        <f t="shared" si="2"/>
        <v>3000</v>
      </c>
      <c r="F36" s="21">
        <f t="shared" si="3"/>
        <v>-248700.00000000006</v>
      </c>
      <c r="H36" s="21">
        <f t="shared" si="4"/>
        <v>3000</v>
      </c>
      <c r="I36" s="21">
        <f t="shared" si="5"/>
        <v>1225</v>
      </c>
      <c r="K36" s="21">
        <f t="shared" si="6"/>
        <v>3000</v>
      </c>
      <c r="L36" s="21">
        <f t="shared" si="7"/>
        <v>-268924.99999999994</v>
      </c>
      <c r="N36" s="21">
        <f t="shared" si="8"/>
        <v>3000</v>
      </c>
      <c r="O36" s="21">
        <f t="shared" si="17"/>
        <v>1025</v>
      </c>
      <c r="Q36" s="21">
        <f t="shared" si="9"/>
        <v>3000</v>
      </c>
      <c r="R36" s="21">
        <f t="shared" si="18"/>
        <v>-259025.00000000009</v>
      </c>
      <c r="T36" s="21">
        <f t="shared" si="10"/>
        <v>3000</v>
      </c>
      <c r="U36" s="21">
        <f t="shared" si="19"/>
        <v>-254075.00000000006</v>
      </c>
      <c r="W36" s="21">
        <f t="shared" si="11"/>
        <v>3000</v>
      </c>
      <c r="X36" s="21">
        <f t="shared" si="20"/>
        <v>-249099.99999999991</v>
      </c>
      <c r="Z36" s="21">
        <f t="shared" si="12"/>
        <v>3000</v>
      </c>
      <c r="AA36" s="21">
        <f t="shared" si="21"/>
        <v>-244150.00000000009</v>
      </c>
      <c r="AC36" s="21">
        <f t="shared" si="13"/>
        <v>3000</v>
      </c>
      <c r="AD36" s="21">
        <f t="shared" si="22"/>
        <v>-239200.00000000006</v>
      </c>
      <c r="AF36" s="21">
        <f t="shared" si="14"/>
        <v>3000</v>
      </c>
      <c r="AG36" s="21">
        <f t="shared" si="23"/>
        <v>-234224.99999999991</v>
      </c>
      <c r="AI36" s="21">
        <f t="shared" si="15"/>
        <v>3000</v>
      </c>
      <c r="AJ36" s="21">
        <f t="shared" si="16"/>
        <v>-2218575</v>
      </c>
    </row>
    <row r="37" spans="2:36" s="21" customFormat="1" x14ac:dyDescent="0.25">
      <c r="B37" s="22">
        <f t="shared" si="0"/>
        <v>3050</v>
      </c>
      <c r="C37" s="15">
        <f t="shared" si="1"/>
        <v>-198424.99999999994</v>
      </c>
      <c r="E37" s="21">
        <f t="shared" si="2"/>
        <v>3050</v>
      </c>
      <c r="F37" s="21">
        <f t="shared" si="3"/>
        <v>-223700.00000000006</v>
      </c>
      <c r="H37" s="21">
        <f t="shared" si="4"/>
        <v>3050</v>
      </c>
      <c r="I37" s="21">
        <f t="shared" si="5"/>
        <v>1225</v>
      </c>
      <c r="K37" s="21">
        <f t="shared" si="6"/>
        <v>3050</v>
      </c>
      <c r="L37" s="21">
        <f t="shared" si="7"/>
        <v>-243924.99999999994</v>
      </c>
      <c r="N37" s="21">
        <f t="shared" si="8"/>
        <v>3050</v>
      </c>
      <c r="O37" s="21">
        <f t="shared" si="17"/>
        <v>1025</v>
      </c>
      <c r="Q37" s="21">
        <f t="shared" si="9"/>
        <v>3050</v>
      </c>
      <c r="R37" s="21">
        <f t="shared" si="18"/>
        <v>-234025.00000000009</v>
      </c>
      <c r="T37" s="21">
        <f t="shared" si="10"/>
        <v>3050</v>
      </c>
      <c r="U37" s="21">
        <f t="shared" si="19"/>
        <v>-229075.00000000006</v>
      </c>
      <c r="W37" s="21">
        <f t="shared" si="11"/>
        <v>3050</v>
      </c>
      <c r="X37" s="21">
        <f t="shared" si="20"/>
        <v>-224099.99999999991</v>
      </c>
      <c r="Z37" s="21">
        <f t="shared" si="12"/>
        <v>3050</v>
      </c>
      <c r="AA37" s="21">
        <f t="shared" si="21"/>
        <v>-219150.00000000009</v>
      </c>
      <c r="AC37" s="21">
        <f t="shared" si="13"/>
        <v>3050</v>
      </c>
      <c r="AD37" s="21">
        <f t="shared" si="22"/>
        <v>-214200.00000000006</v>
      </c>
      <c r="AF37" s="21">
        <f t="shared" si="14"/>
        <v>3050</v>
      </c>
      <c r="AG37" s="21">
        <f t="shared" si="23"/>
        <v>-209224.99999999991</v>
      </c>
      <c r="AI37" s="21">
        <f t="shared" si="15"/>
        <v>3050</v>
      </c>
      <c r="AJ37" s="21">
        <f t="shared" si="16"/>
        <v>-1993575</v>
      </c>
    </row>
    <row r="38" spans="2:36" s="21" customFormat="1" x14ac:dyDescent="0.25">
      <c r="B38" s="22">
        <f t="shared" si="0"/>
        <v>3100</v>
      </c>
      <c r="C38" s="15">
        <f t="shared" si="1"/>
        <v>-173424.99999999994</v>
      </c>
      <c r="E38" s="21">
        <f t="shared" si="2"/>
        <v>3100</v>
      </c>
      <c r="F38" s="21">
        <f t="shared" si="3"/>
        <v>-198700.00000000006</v>
      </c>
      <c r="H38" s="21">
        <f t="shared" si="4"/>
        <v>3100</v>
      </c>
      <c r="I38" s="21">
        <f t="shared" si="5"/>
        <v>1225</v>
      </c>
      <c r="K38" s="21">
        <f t="shared" si="6"/>
        <v>3100</v>
      </c>
      <c r="L38" s="21">
        <f t="shared" si="7"/>
        <v>-218924.99999999994</v>
      </c>
      <c r="N38" s="21">
        <f t="shared" si="8"/>
        <v>3100</v>
      </c>
      <c r="O38" s="21">
        <f t="shared" si="17"/>
        <v>1025</v>
      </c>
      <c r="Q38" s="21">
        <f t="shared" si="9"/>
        <v>3100</v>
      </c>
      <c r="R38" s="21">
        <f t="shared" si="18"/>
        <v>-209025.00000000009</v>
      </c>
      <c r="T38" s="21">
        <f t="shared" si="10"/>
        <v>3100</v>
      </c>
      <c r="U38" s="21">
        <f t="shared" si="19"/>
        <v>-204075.00000000006</v>
      </c>
      <c r="W38" s="21">
        <f t="shared" si="11"/>
        <v>3100</v>
      </c>
      <c r="X38" s="21">
        <f t="shared" si="20"/>
        <v>-199099.99999999991</v>
      </c>
      <c r="Z38" s="21">
        <f t="shared" si="12"/>
        <v>3100</v>
      </c>
      <c r="AA38" s="21">
        <f t="shared" si="21"/>
        <v>-194150.00000000009</v>
      </c>
      <c r="AC38" s="21">
        <f t="shared" si="13"/>
        <v>3100</v>
      </c>
      <c r="AD38" s="21">
        <f t="shared" si="22"/>
        <v>-189200.00000000006</v>
      </c>
      <c r="AF38" s="21">
        <f t="shared" si="14"/>
        <v>3100</v>
      </c>
      <c r="AG38" s="21">
        <f t="shared" si="23"/>
        <v>-184224.99999999991</v>
      </c>
      <c r="AI38" s="21">
        <f t="shared" si="15"/>
        <v>3100</v>
      </c>
      <c r="AJ38" s="21">
        <f t="shared" si="16"/>
        <v>-1768575</v>
      </c>
    </row>
    <row r="39" spans="2:36" s="21" customFormat="1" x14ac:dyDescent="0.25">
      <c r="B39" s="22">
        <f t="shared" si="0"/>
        <v>3150</v>
      </c>
      <c r="C39" s="15">
        <f t="shared" si="1"/>
        <v>-148424.99999999994</v>
      </c>
      <c r="E39" s="21">
        <f t="shared" si="2"/>
        <v>3150</v>
      </c>
      <c r="F39" s="21">
        <f t="shared" si="3"/>
        <v>-173700.00000000006</v>
      </c>
      <c r="H39" s="21">
        <f t="shared" si="4"/>
        <v>3150</v>
      </c>
      <c r="I39" s="21">
        <f t="shared" si="5"/>
        <v>1225</v>
      </c>
      <c r="K39" s="21">
        <f t="shared" si="6"/>
        <v>3150</v>
      </c>
      <c r="L39" s="21">
        <f t="shared" si="7"/>
        <v>-193924.99999999994</v>
      </c>
      <c r="N39" s="21">
        <f t="shared" si="8"/>
        <v>3150</v>
      </c>
      <c r="O39" s="21">
        <f t="shared" si="17"/>
        <v>1025</v>
      </c>
      <c r="Q39" s="21">
        <f t="shared" si="9"/>
        <v>3150</v>
      </c>
      <c r="R39" s="21">
        <f t="shared" si="18"/>
        <v>-184025.00000000009</v>
      </c>
      <c r="T39" s="21">
        <f t="shared" si="10"/>
        <v>3150</v>
      </c>
      <c r="U39" s="21">
        <f t="shared" si="19"/>
        <v>-179075.00000000006</v>
      </c>
      <c r="W39" s="21">
        <f t="shared" si="11"/>
        <v>3150</v>
      </c>
      <c r="X39" s="21">
        <f t="shared" si="20"/>
        <v>-174099.99999999991</v>
      </c>
      <c r="Z39" s="21">
        <f t="shared" si="12"/>
        <v>3150</v>
      </c>
      <c r="AA39" s="21">
        <f t="shared" si="21"/>
        <v>-169150.00000000009</v>
      </c>
      <c r="AC39" s="21">
        <f t="shared" si="13"/>
        <v>3150</v>
      </c>
      <c r="AD39" s="21">
        <f t="shared" si="22"/>
        <v>-164200.00000000006</v>
      </c>
      <c r="AF39" s="21">
        <f t="shared" si="14"/>
        <v>3150</v>
      </c>
      <c r="AG39" s="21">
        <f t="shared" si="23"/>
        <v>-159224.99999999991</v>
      </c>
      <c r="AI39" s="21">
        <f t="shared" si="15"/>
        <v>3150</v>
      </c>
      <c r="AJ39" s="21">
        <f t="shared" si="16"/>
        <v>-1543575</v>
      </c>
    </row>
    <row r="40" spans="2:36" s="21" customFormat="1" x14ac:dyDescent="0.25">
      <c r="B40" s="31">
        <v>3200</v>
      </c>
      <c r="C40" s="15">
        <f t="shared" si="1"/>
        <v>-123424.99999999996</v>
      </c>
      <c r="E40" s="21">
        <f t="shared" si="2"/>
        <v>3200</v>
      </c>
      <c r="F40" s="21">
        <f t="shared" si="3"/>
        <v>-148700.00000000006</v>
      </c>
      <c r="H40" s="21">
        <f t="shared" si="4"/>
        <v>3200</v>
      </c>
      <c r="I40" s="21">
        <f t="shared" si="5"/>
        <v>1225</v>
      </c>
      <c r="K40" s="21">
        <f t="shared" si="6"/>
        <v>3200</v>
      </c>
      <c r="L40" s="21">
        <f t="shared" si="7"/>
        <v>-168924.99999999994</v>
      </c>
      <c r="N40" s="21">
        <f t="shared" si="8"/>
        <v>3200</v>
      </c>
      <c r="O40" s="21">
        <f t="shared" si="17"/>
        <v>1025</v>
      </c>
      <c r="Q40" s="21">
        <f t="shared" si="9"/>
        <v>3200</v>
      </c>
      <c r="R40" s="21">
        <f t="shared" si="18"/>
        <v>-159025.00000000009</v>
      </c>
      <c r="T40" s="21">
        <f t="shared" si="10"/>
        <v>3200</v>
      </c>
      <c r="U40" s="21">
        <f t="shared" si="19"/>
        <v>-154075.00000000006</v>
      </c>
      <c r="W40" s="21">
        <f t="shared" si="11"/>
        <v>3200</v>
      </c>
      <c r="X40" s="21">
        <f t="shared" si="20"/>
        <v>-149099.99999999991</v>
      </c>
      <c r="Z40" s="21">
        <f t="shared" si="12"/>
        <v>3200</v>
      </c>
      <c r="AA40" s="21">
        <f t="shared" si="21"/>
        <v>-144150.00000000009</v>
      </c>
      <c r="AC40" s="21">
        <f t="shared" si="13"/>
        <v>3200</v>
      </c>
      <c r="AD40" s="21">
        <f t="shared" si="22"/>
        <v>-139200.00000000006</v>
      </c>
      <c r="AF40" s="21">
        <f t="shared" si="14"/>
        <v>3200</v>
      </c>
      <c r="AG40" s="21">
        <f t="shared" si="23"/>
        <v>-134224.99999999991</v>
      </c>
      <c r="AI40" s="21">
        <f t="shared" si="15"/>
        <v>3200</v>
      </c>
      <c r="AJ40" s="21">
        <f t="shared" si="16"/>
        <v>-1318575</v>
      </c>
    </row>
    <row r="41" spans="2:36" s="21" customFormat="1" x14ac:dyDescent="0.25">
      <c r="B41" s="22">
        <f t="shared" ref="B41:B57" si="24">B40+$C$15</f>
        <v>3250</v>
      </c>
      <c r="C41" s="15">
        <f t="shared" si="1"/>
        <v>-98424.999999999956</v>
      </c>
      <c r="E41" s="21">
        <f t="shared" si="2"/>
        <v>3250</v>
      </c>
      <c r="F41" s="21">
        <f t="shared" si="3"/>
        <v>-123700.00000000004</v>
      </c>
      <c r="H41" s="21">
        <f t="shared" si="4"/>
        <v>3250</v>
      </c>
      <c r="I41" s="21">
        <f t="shared" si="5"/>
        <v>1225</v>
      </c>
      <c r="K41" s="21">
        <f t="shared" si="6"/>
        <v>3250</v>
      </c>
      <c r="L41" s="21">
        <f t="shared" si="7"/>
        <v>-143924.99999999994</v>
      </c>
      <c r="N41" s="21">
        <f t="shared" si="8"/>
        <v>3250</v>
      </c>
      <c r="O41" s="21">
        <f t="shared" si="17"/>
        <v>1025</v>
      </c>
      <c r="Q41" s="21">
        <f t="shared" si="9"/>
        <v>3250</v>
      </c>
      <c r="R41" s="21">
        <f t="shared" si="18"/>
        <v>-134025.00000000009</v>
      </c>
      <c r="T41" s="21">
        <f t="shared" si="10"/>
        <v>3250</v>
      </c>
      <c r="U41" s="21">
        <f t="shared" si="19"/>
        <v>-129075.00000000004</v>
      </c>
      <c r="W41" s="21">
        <f t="shared" si="11"/>
        <v>3250</v>
      </c>
      <c r="X41" s="21">
        <f t="shared" si="20"/>
        <v>-124099.99999999991</v>
      </c>
      <c r="Z41" s="21">
        <f t="shared" si="12"/>
        <v>3250</v>
      </c>
      <c r="AA41" s="21">
        <f t="shared" si="21"/>
        <v>-119150.00000000009</v>
      </c>
      <c r="AC41" s="21">
        <f t="shared" si="13"/>
        <v>3250</v>
      </c>
      <c r="AD41" s="21">
        <f t="shared" si="22"/>
        <v>-114200.00000000004</v>
      </c>
      <c r="AF41" s="21">
        <f t="shared" si="14"/>
        <v>3250</v>
      </c>
      <c r="AG41" s="21">
        <f t="shared" si="23"/>
        <v>-109224.99999999991</v>
      </c>
      <c r="AI41" s="21">
        <f t="shared" si="15"/>
        <v>3250</v>
      </c>
      <c r="AJ41" s="21">
        <f t="shared" si="16"/>
        <v>-1093575</v>
      </c>
    </row>
    <row r="42" spans="2:36" s="21" customFormat="1" x14ac:dyDescent="0.25">
      <c r="B42" s="22">
        <f t="shared" si="24"/>
        <v>3300</v>
      </c>
      <c r="C42" s="15">
        <f t="shared" si="1"/>
        <v>-73424.999999999956</v>
      </c>
      <c r="E42" s="21">
        <f t="shared" si="2"/>
        <v>3300</v>
      </c>
      <c r="F42" s="21">
        <f t="shared" si="3"/>
        <v>-98700.000000000044</v>
      </c>
      <c r="H42" s="21">
        <f t="shared" si="4"/>
        <v>3300</v>
      </c>
      <c r="I42" s="21">
        <f t="shared" si="5"/>
        <v>1225</v>
      </c>
      <c r="K42" s="21">
        <f t="shared" si="6"/>
        <v>3300</v>
      </c>
      <c r="L42" s="21">
        <f t="shared" si="7"/>
        <v>-118924.99999999996</v>
      </c>
      <c r="N42" s="21">
        <f t="shared" si="8"/>
        <v>3300</v>
      </c>
      <c r="O42" s="21">
        <f t="shared" si="17"/>
        <v>1025</v>
      </c>
      <c r="Q42" s="21">
        <f t="shared" si="9"/>
        <v>3300</v>
      </c>
      <c r="R42" s="21">
        <f t="shared" si="18"/>
        <v>-109025.00000000009</v>
      </c>
      <c r="T42" s="21">
        <f t="shared" si="10"/>
        <v>3300</v>
      </c>
      <c r="U42" s="21">
        <f t="shared" si="19"/>
        <v>-104075.00000000004</v>
      </c>
      <c r="W42" s="21">
        <f t="shared" si="11"/>
        <v>3300</v>
      </c>
      <c r="X42" s="21">
        <f t="shared" si="20"/>
        <v>-99099.999999999913</v>
      </c>
      <c r="Z42" s="21">
        <f t="shared" si="12"/>
        <v>3300</v>
      </c>
      <c r="AA42" s="21">
        <f t="shared" si="21"/>
        <v>-94150.000000000087</v>
      </c>
      <c r="AC42" s="21">
        <f t="shared" si="13"/>
        <v>3300</v>
      </c>
      <c r="AD42" s="21">
        <f t="shared" si="22"/>
        <v>-89200.000000000044</v>
      </c>
      <c r="AF42" s="21">
        <f t="shared" si="14"/>
        <v>3300</v>
      </c>
      <c r="AG42" s="21">
        <f t="shared" si="23"/>
        <v>-84224.999999999913</v>
      </c>
      <c r="AI42" s="21">
        <f t="shared" si="15"/>
        <v>3300</v>
      </c>
      <c r="AJ42" s="21">
        <f t="shared" si="16"/>
        <v>-868575</v>
      </c>
    </row>
    <row r="43" spans="2:36" s="21" customFormat="1" x14ac:dyDescent="0.25">
      <c r="B43" s="22">
        <f t="shared" si="24"/>
        <v>3350</v>
      </c>
      <c r="C43" s="15">
        <f t="shared" si="1"/>
        <v>-48424.999999999956</v>
      </c>
      <c r="E43" s="21">
        <f t="shared" si="2"/>
        <v>3350</v>
      </c>
      <c r="F43" s="21">
        <f t="shared" si="3"/>
        <v>-73700.000000000044</v>
      </c>
      <c r="H43" s="21">
        <f t="shared" si="4"/>
        <v>3350</v>
      </c>
      <c r="I43" s="21">
        <f t="shared" si="5"/>
        <v>1225</v>
      </c>
      <c r="K43" s="21">
        <f t="shared" si="6"/>
        <v>3350</v>
      </c>
      <c r="L43" s="21">
        <f t="shared" si="7"/>
        <v>-93924.999999999956</v>
      </c>
      <c r="N43" s="21">
        <f t="shared" si="8"/>
        <v>3350</v>
      </c>
      <c r="O43" s="21">
        <f t="shared" si="17"/>
        <v>1025</v>
      </c>
      <c r="Q43" s="21">
        <f t="shared" si="9"/>
        <v>3350</v>
      </c>
      <c r="R43" s="21">
        <f t="shared" si="18"/>
        <v>-84025.000000000087</v>
      </c>
      <c r="T43" s="21">
        <f t="shared" si="10"/>
        <v>3350</v>
      </c>
      <c r="U43" s="21">
        <f t="shared" si="19"/>
        <v>-79075.000000000044</v>
      </c>
      <c r="W43" s="21">
        <f t="shared" si="11"/>
        <v>3350</v>
      </c>
      <c r="X43" s="21">
        <f t="shared" si="20"/>
        <v>-74099.999999999913</v>
      </c>
      <c r="Z43" s="21">
        <f t="shared" si="12"/>
        <v>3350</v>
      </c>
      <c r="AA43" s="21">
        <f t="shared" si="21"/>
        <v>-69150.000000000087</v>
      </c>
      <c r="AC43" s="21">
        <f t="shared" si="13"/>
        <v>3350</v>
      </c>
      <c r="AD43" s="21">
        <f t="shared" si="22"/>
        <v>-64200.000000000044</v>
      </c>
      <c r="AF43" s="21">
        <f t="shared" si="14"/>
        <v>3350</v>
      </c>
      <c r="AG43" s="21">
        <f t="shared" si="23"/>
        <v>-59224.999999999913</v>
      </c>
      <c r="AI43" s="21">
        <f t="shared" si="15"/>
        <v>3350</v>
      </c>
      <c r="AJ43" s="21">
        <f t="shared" si="16"/>
        <v>-643575</v>
      </c>
    </row>
    <row r="44" spans="2:36" s="21" customFormat="1" x14ac:dyDescent="0.25">
      <c r="B44" s="22">
        <f t="shared" si="24"/>
        <v>3400</v>
      </c>
      <c r="C44" s="15">
        <f t="shared" si="1"/>
        <v>-23424.999999999956</v>
      </c>
      <c r="E44" s="21">
        <f t="shared" si="2"/>
        <v>3400</v>
      </c>
      <c r="F44" s="21">
        <f t="shared" si="3"/>
        <v>-48700.000000000044</v>
      </c>
      <c r="H44" s="21">
        <f t="shared" si="4"/>
        <v>3400</v>
      </c>
      <c r="I44" s="21">
        <f t="shared" si="5"/>
        <v>1225</v>
      </c>
      <c r="K44" s="21">
        <f t="shared" si="6"/>
        <v>3400</v>
      </c>
      <c r="L44" s="21">
        <f t="shared" si="7"/>
        <v>-68924.999999999956</v>
      </c>
      <c r="N44" s="21">
        <f t="shared" si="8"/>
        <v>3400</v>
      </c>
      <c r="O44" s="21">
        <f t="shared" si="17"/>
        <v>1025</v>
      </c>
      <c r="Q44" s="21">
        <f t="shared" si="9"/>
        <v>3400</v>
      </c>
      <c r="R44" s="21">
        <f t="shared" si="18"/>
        <v>-59025.000000000087</v>
      </c>
      <c r="T44" s="21">
        <f t="shared" si="10"/>
        <v>3400</v>
      </c>
      <c r="U44" s="21">
        <f t="shared" si="19"/>
        <v>-54075.000000000044</v>
      </c>
      <c r="W44" s="21">
        <f t="shared" si="11"/>
        <v>3400</v>
      </c>
      <c r="X44" s="21">
        <f t="shared" si="20"/>
        <v>-49099.999999999913</v>
      </c>
      <c r="Z44" s="21">
        <f t="shared" si="12"/>
        <v>3400</v>
      </c>
      <c r="AA44" s="21">
        <f t="shared" si="21"/>
        <v>-44150.000000000087</v>
      </c>
      <c r="AC44" s="21">
        <f t="shared" si="13"/>
        <v>3400</v>
      </c>
      <c r="AD44" s="21">
        <f t="shared" si="22"/>
        <v>-39200.000000000044</v>
      </c>
      <c r="AF44" s="21">
        <f t="shared" si="14"/>
        <v>3400</v>
      </c>
      <c r="AG44" s="21">
        <f t="shared" si="23"/>
        <v>-34224.999999999913</v>
      </c>
      <c r="AI44" s="21">
        <f t="shared" si="15"/>
        <v>3400</v>
      </c>
      <c r="AJ44" s="21">
        <f t="shared" si="16"/>
        <v>-418575</v>
      </c>
    </row>
    <row r="45" spans="2:36" s="21" customFormat="1" x14ac:dyDescent="0.25">
      <c r="B45" s="22">
        <f t="shared" si="24"/>
        <v>3450</v>
      </c>
      <c r="C45" s="15">
        <f t="shared" si="1"/>
        <v>1575</v>
      </c>
      <c r="E45" s="21">
        <f t="shared" si="2"/>
        <v>3450</v>
      </c>
      <c r="F45" s="21">
        <f t="shared" si="3"/>
        <v>-23700.000000000044</v>
      </c>
      <c r="H45" s="21">
        <f t="shared" si="4"/>
        <v>3450</v>
      </c>
      <c r="I45" s="21">
        <f t="shared" si="5"/>
        <v>1225</v>
      </c>
      <c r="K45" s="21">
        <f t="shared" si="6"/>
        <v>3450</v>
      </c>
      <c r="L45" s="21">
        <f t="shared" si="7"/>
        <v>-43924.999999999956</v>
      </c>
      <c r="N45" s="21">
        <f t="shared" si="8"/>
        <v>3450</v>
      </c>
      <c r="O45" s="21">
        <f t="shared" si="17"/>
        <v>1025</v>
      </c>
      <c r="Q45" s="21">
        <f t="shared" si="9"/>
        <v>3450</v>
      </c>
      <c r="R45" s="21">
        <f t="shared" si="18"/>
        <v>-34025.000000000087</v>
      </c>
      <c r="T45" s="21">
        <f t="shared" si="10"/>
        <v>3450</v>
      </c>
      <c r="U45" s="21">
        <f t="shared" si="19"/>
        <v>-29075.000000000044</v>
      </c>
      <c r="W45" s="21">
        <f t="shared" si="11"/>
        <v>3450</v>
      </c>
      <c r="X45" s="21">
        <f t="shared" si="20"/>
        <v>-24099.999999999909</v>
      </c>
      <c r="Z45" s="21">
        <f t="shared" si="12"/>
        <v>3450</v>
      </c>
      <c r="AA45" s="21">
        <f t="shared" si="21"/>
        <v>-19150.000000000091</v>
      </c>
      <c r="AC45" s="21">
        <f t="shared" si="13"/>
        <v>3450</v>
      </c>
      <c r="AD45" s="21">
        <f t="shared" si="22"/>
        <v>-14200.000000000045</v>
      </c>
      <c r="AF45" s="21">
        <f t="shared" si="14"/>
        <v>3450</v>
      </c>
      <c r="AG45" s="21">
        <f t="shared" si="23"/>
        <v>-9224.9999999999091</v>
      </c>
      <c r="AI45" s="21">
        <f t="shared" si="15"/>
        <v>3450</v>
      </c>
      <c r="AJ45" s="21">
        <f t="shared" si="16"/>
        <v>-193575</v>
      </c>
    </row>
    <row r="46" spans="2:36" s="21" customFormat="1" x14ac:dyDescent="0.25">
      <c r="B46" s="22">
        <f t="shared" si="24"/>
        <v>3500</v>
      </c>
      <c r="C46" s="15">
        <f t="shared" si="1"/>
        <v>1575</v>
      </c>
      <c r="E46" s="21">
        <f t="shared" si="2"/>
        <v>3500</v>
      </c>
      <c r="F46" s="21">
        <f t="shared" si="3"/>
        <v>1299.9999999999545</v>
      </c>
      <c r="H46" s="21">
        <f t="shared" si="4"/>
        <v>3500</v>
      </c>
      <c r="I46" s="21">
        <f t="shared" si="5"/>
        <v>1225</v>
      </c>
      <c r="K46" s="21">
        <f t="shared" si="6"/>
        <v>3500</v>
      </c>
      <c r="L46" s="21">
        <f t="shared" si="7"/>
        <v>-18924.999999999956</v>
      </c>
      <c r="N46" s="21">
        <f t="shared" si="8"/>
        <v>3500</v>
      </c>
      <c r="O46" s="21">
        <f t="shared" si="17"/>
        <v>1025</v>
      </c>
      <c r="Q46" s="21">
        <f t="shared" si="9"/>
        <v>3500</v>
      </c>
      <c r="R46" s="21">
        <f t="shared" si="18"/>
        <v>-9025.0000000000909</v>
      </c>
      <c r="T46" s="21">
        <f t="shared" si="10"/>
        <v>3500</v>
      </c>
      <c r="U46" s="21">
        <f t="shared" si="19"/>
        <v>-4075.0000000000455</v>
      </c>
      <c r="W46" s="21">
        <f t="shared" si="11"/>
        <v>3500</v>
      </c>
      <c r="X46" s="21">
        <f t="shared" si="20"/>
        <v>900</v>
      </c>
      <c r="Z46" s="21">
        <f t="shared" si="12"/>
        <v>3500</v>
      </c>
      <c r="AA46" s="21">
        <f t="shared" si="21"/>
        <v>850</v>
      </c>
      <c r="AC46" s="21">
        <f t="shared" si="13"/>
        <v>3500</v>
      </c>
      <c r="AD46" s="21">
        <f t="shared" si="22"/>
        <v>800</v>
      </c>
      <c r="AF46" s="21">
        <f t="shared" si="14"/>
        <v>3500</v>
      </c>
      <c r="AG46" s="21">
        <f t="shared" si="23"/>
        <v>775</v>
      </c>
      <c r="AI46" s="21">
        <f t="shared" si="15"/>
        <v>3500</v>
      </c>
      <c r="AJ46" s="21">
        <f t="shared" si="16"/>
        <v>-23575</v>
      </c>
    </row>
    <row r="47" spans="2:36" s="21" customFormat="1" x14ac:dyDescent="0.25">
      <c r="B47" s="22">
        <f t="shared" si="24"/>
        <v>3550</v>
      </c>
      <c r="C47" s="15">
        <f t="shared" si="1"/>
        <v>1575</v>
      </c>
      <c r="E47" s="21">
        <f t="shared" si="2"/>
        <v>3550</v>
      </c>
      <c r="F47" s="21">
        <f t="shared" si="3"/>
        <v>1300</v>
      </c>
      <c r="H47" s="21">
        <f t="shared" si="4"/>
        <v>3550</v>
      </c>
      <c r="I47" s="21">
        <f t="shared" si="5"/>
        <v>1225</v>
      </c>
      <c r="K47" s="21">
        <f t="shared" si="6"/>
        <v>3550</v>
      </c>
      <c r="L47" s="21">
        <f t="shared" si="7"/>
        <v>1075</v>
      </c>
      <c r="N47" s="21">
        <f t="shared" si="8"/>
        <v>3550</v>
      </c>
      <c r="O47" s="21">
        <f t="shared" si="17"/>
        <v>-8974.9999999999091</v>
      </c>
      <c r="Q47" s="21">
        <f t="shared" si="9"/>
        <v>3550</v>
      </c>
      <c r="R47" s="21">
        <f t="shared" si="18"/>
        <v>975</v>
      </c>
      <c r="T47" s="21">
        <f t="shared" si="10"/>
        <v>3550</v>
      </c>
      <c r="U47" s="21">
        <f t="shared" si="19"/>
        <v>925</v>
      </c>
      <c r="W47" s="21">
        <f t="shared" si="11"/>
        <v>3550</v>
      </c>
      <c r="X47" s="21">
        <f t="shared" si="20"/>
        <v>900</v>
      </c>
      <c r="Z47" s="21">
        <f t="shared" si="12"/>
        <v>3550</v>
      </c>
      <c r="AA47" s="21">
        <f t="shared" si="21"/>
        <v>850</v>
      </c>
      <c r="AC47" s="21">
        <f t="shared" si="13"/>
        <v>3550</v>
      </c>
      <c r="AD47" s="21">
        <f t="shared" si="22"/>
        <v>800</v>
      </c>
      <c r="AF47" s="21">
        <f t="shared" si="14"/>
        <v>3550</v>
      </c>
      <c r="AG47" s="21">
        <f t="shared" si="23"/>
        <v>775</v>
      </c>
      <c r="AI47" s="21">
        <f t="shared" si="15"/>
        <v>3550</v>
      </c>
      <c r="AJ47" s="21">
        <f t="shared" si="16"/>
        <v>1425</v>
      </c>
    </row>
    <row r="48" spans="2:36" s="21" customFormat="1" x14ac:dyDescent="0.25">
      <c r="B48" s="22">
        <f t="shared" si="24"/>
        <v>3600</v>
      </c>
      <c r="C48" s="15">
        <f t="shared" si="1"/>
        <v>1575</v>
      </c>
      <c r="E48" s="21">
        <f t="shared" si="2"/>
        <v>3600</v>
      </c>
      <c r="F48" s="21">
        <f t="shared" si="3"/>
        <v>1300</v>
      </c>
      <c r="H48" s="21">
        <f t="shared" si="4"/>
        <v>3600</v>
      </c>
      <c r="I48" s="21">
        <f t="shared" si="5"/>
        <v>-18775.000000000091</v>
      </c>
      <c r="K48" s="21">
        <f t="shared" si="6"/>
        <v>3600</v>
      </c>
      <c r="L48" s="21">
        <f t="shared" si="7"/>
        <v>1075</v>
      </c>
      <c r="N48" s="21">
        <f t="shared" si="8"/>
        <v>3600</v>
      </c>
      <c r="O48" s="21">
        <f t="shared" si="17"/>
        <v>-33974.999999999913</v>
      </c>
      <c r="Q48" s="21">
        <f t="shared" si="9"/>
        <v>3600</v>
      </c>
      <c r="R48" s="21">
        <f t="shared" si="18"/>
        <v>975</v>
      </c>
      <c r="T48" s="21">
        <f t="shared" si="10"/>
        <v>3600</v>
      </c>
      <c r="U48" s="21">
        <f t="shared" si="19"/>
        <v>925</v>
      </c>
      <c r="W48" s="21">
        <f t="shared" si="11"/>
        <v>3600</v>
      </c>
      <c r="X48" s="21">
        <f t="shared" si="20"/>
        <v>900</v>
      </c>
      <c r="Z48" s="21">
        <f t="shared" si="12"/>
        <v>3600</v>
      </c>
      <c r="AA48" s="21">
        <f t="shared" si="21"/>
        <v>850</v>
      </c>
      <c r="AC48" s="21">
        <f t="shared" si="13"/>
        <v>3600</v>
      </c>
      <c r="AD48" s="21">
        <f t="shared" si="22"/>
        <v>800</v>
      </c>
      <c r="AF48" s="21">
        <f t="shared" si="14"/>
        <v>3600</v>
      </c>
      <c r="AG48" s="21">
        <f t="shared" si="23"/>
        <v>775</v>
      </c>
      <c r="AI48" s="21">
        <f t="shared" si="15"/>
        <v>3600</v>
      </c>
      <c r="AJ48" s="21">
        <f t="shared" si="16"/>
        <v>-43575</v>
      </c>
    </row>
    <row r="49" spans="2:36" s="21" customFormat="1" x14ac:dyDescent="0.25">
      <c r="B49" s="22">
        <f t="shared" si="24"/>
        <v>3650</v>
      </c>
      <c r="C49" s="15">
        <f t="shared" si="1"/>
        <v>1575</v>
      </c>
      <c r="E49" s="21">
        <f t="shared" si="2"/>
        <v>3650</v>
      </c>
      <c r="F49" s="21">
        <f t="shared" si="3"/>
        <v>1300</v>
      </c>
      <c r="H49" s="21">
        <f t="shared" si="4"/>
        <v>3650</v>
      </c>
      <c r="I49" s="21">
        <f t="shared" si="5"/>
        <v>-43775.000000000087</v>
      </c>
      <c r="K49" s="21">
        <f t="shared" si="6"/>
        <v>3650</v>
      </c>
      <c r="L49" s="21">
        <f t="shared" si="7"/>
        <v>1075</v>
      </c>
      <c r="N49" s="21">
        <f t="shared" si="8"/>
        <v>3650</v>
      </c>
      <c r="O49" s="21">
        <f t="shared" si="17"/>
        <v>-58974.999999999913</v>
      </c>
      <c r="Q49" s="21">
        <f t="shared" si="9"/>
        <v>3650</v>
      </c>
      <c r="R49" s="21">
        <f t="shared" si="18"/>
        <v>975</v>
      </c>
      <c r="T49" s="21">
        <f t="shared" si="10"/>
        <v>3650</v>
      </c>
      <c r="U49" s="21">
        <f t="shared" si="19"/>
        <v>925</v>
      </c>
      <c r="W49" s="21">
        <f t="shared" si="11"/>
        <v>3650</v>
      </c>
      <c r="X49" s="21">
        <f t="shared" si="20"/>
        <v>900</v>
      </c>
      <c r="Z49" s="21">
        <f t="shared" si="12"/>
        <v>3650</v>
      </c>
      <c r="AA49" s="21">
        <f t="shared" si="21"/>
        <v>850</v>
      </c>
      <c r="AC49" s="21">
        <f t="shared" si="13"/>
        <v>3650</v>
      </c>
      <c r="AD49" s="21">
        <f t="shared" si="22"/>
        <v>800</v>
      </c>
      <c r="AF49" s="21">
        <f t="shared" si="14"/>
        <v>3650</v>
      </c>
      <c r="AG49" s="21">
        <f t="shared" si="23"/>
        <v>775</v>
      </c>
      <c r="AI49" s="21">
        <f t="shared" si="15"/>
        <v>3650</v>
      </c>
      <c r="AJ49" s="21">
        <f t="shared" si="16"/>
        <v>-93575</v>
      </c>
    </row>
    <row r="50" spans="2:36" s="21" customFormat="1" x14ac:dyDescent="0.25">
      <c r="B50" s="22">
        <f t="shared" si="24"/>
        <v>3700</v>
      </c>
      <c r="C50" s="15">
        <f t="shared" si="1"/>
        <v>1575</v>
      </c>
      <c r="E50" s="21">
        <f t="shared" si="2"/>
        <v>3700</v>
      </c>
      <c r="F50" s="21">
        <f t="shared" si="3"/>
        <v>1300</v>
      </c>
      <c r="H50" s="21">
        <f t="shared" si="4"/>
        <v>3700</v>
      </c>
      <c r="I50" s="21">
        <f t="shared" si="5"/>
        <v>-68775.000000000087</v>
      </c>
      <c r="K50" s="21">
        <f t="shared" si="6"/>
        <v>3700</v>
      </c>
      <c r="L50" s="21">
        <f t="shared" si="7"/>
        <v>1075</v>
      </c>
      <c r="N50" s="21">
        <f t="shared" si="8"/>
        <v>3700</v>
      </c>
      <c r="O50" s="21">
        <f t="shared" si="17"/>
        <v>-83974.999999999913</v>
      </c>
      <c r="Q50" s="21">
        <f t="shared" si="9"/>
        <v>3700</v>
      </c>
      <c r="R50" s="21">
        <f t="shared" si="18"/>
        <v>975</v>
      </c>
      <c r="T50" s="21">
        <f t="shared" si="10"/>
        <v>3700</v>
      </c>
      <c r="U50" s="21">
        <f t="shared" si="19"/>
        <v>925</v>
      </c>
      <c r="W50" s="21">
        <f t="shared" si="11"/>
        <v>3700</v>
      </c>
      <c r="X50" s="21">
        <f t="shared" si="20"/>
        <v>900</v>
      </c>
      <c r="Z50" s="21">
        <f t="shared" si="12"/>
        <v>3700</v>
      </c>
      <c r="AA50" s="21">
        <f t="shared" si="21"/>
        <v>850</v>
      </c>
      <c r="AC50" s="21">
        <f t="shared" si="13"/>
        <v>3700</v>
      </c>
      <c r="AD50" s="21">
        <f t="shared" si="22"/>
        <v>800</v>
      </c>
      <c r="AF50" s="21">
        <f t="shared" si="14"/>
        <v>3700</v>
      </c>
      <c r="AG50" s="21">
        <f t="shared" si="23"/>
        <v>775</v>
      </c>
      <c r="AI50" s="21">
        <f t="shared" si="15"/>
        <v>3700</v>
      </c>
      <c r="AJ50" s="21">
        <f t="shared" si="16"/>
        <v>-143575</v>
      </c>
    </row>
    <row r="51" spans="2:36" s="21" customFormat="1" x14ac:dyDescent="0.25">
      <c r="B51" s="22">
        <f t="shared" si="24"/>
        <v>3750</v>
      </c>
      <c r="C51" s="15">
        <f t="shared" si="1"/>
        <v>1575</v>
      </c>
      <c r="E51" s="21">
        <f t="shared" si="2"/>
        <v>3750</v>
      </c>
      <c r="F51" s="21">
        <f t="shared" si="3"/>
        <v>1300</v>
      </c>
      <c r="H51" s="21">
        <f t="shared" si="4"/>
        <v>3750</v>
      </c>
      <c r="I51" s="21">
        <f t="shared" si="5"/>
        <v>-93775.000000000087</v>
      </c>
      <c r="K51" s="21">
        <f t="shared" si="6"/>
        <v>3750</v>
      </c>
      <c r="L51" s="21">
        <f t="shared" si="7"/>
        <v>1075</v>
      </c>
      <c r="N51" s="21">
        <f t="shared" si="8"/>
        <v>3750</v>
      </c>
      <c r="O51" s="21">
        <f t="shared" si="17"/>
        <v>-108974.99999999991</v>
      </c>
      <c r="Q51" s="21">
        <f t="shared" si="9"/>
        <v>3750</v>
      </c>
      <c r="R51" s="21">
        <f t="shared" si="18"/>
        <v>975</v>
      </c>
      <c r="T51" s="21">
        <f t="shared" si="10"/>
        <v>3750</v>
      </c>
      <c r="U51" s="21">
        <f t="shared" si="19"/>
        <v>925</v>
      </c>
      <c r="W51" s="21">
        <f t="shared" si="11"/>
        <v>3750</v>
      </c>
      <c r="X51" s="21">
        <f t="shared" si="20"/>
        <v>900</v>
      </c>
      <c r="Z51" s="21">
        <f t="shared" si="12"/>
        <v>3750</v>
      </c>
      <c r="AA51" s="21">
        <f t="shared" si="21"/>
        <v>850</v>
      </c>
      <c r="AC51" s="21">
        <f t="shared" si="13"/>
        <v>3750</v>
      </c>
      <c r="AD51" s="21">
        <f t="shared" si="22"/>
        <v>800</v>
      </c>
      <c r="AF51" s="21">
        <f t="shared" si="14"/>
        <v>3750</v>
      </c>
      <c r="AG51" s="21">
        <f t="shared" si="23"/>
        <v>775</v>
      </c>
      <c r="AI51" s="21">
        <f t="shared" si="15"/>
        <v>3750</v>
      </c>
      <c r="AJ51" s="21">
        <f t="shared" si="16"/>
        <v>-193575</v>
      </c>
    </row>
    <row r="52" spans="2:36" s="21" customFormat="1" x14ac:dyDescent="0.25">
      <c r="B52" s="22">
        <f t="shared" si="24"/>
        <v>3800</v>
      </c>
      <c r="C52" s="15">
        <f t="shared" si="1"/>
        <v>1575</v>
      </c>
      <c r="E52" s="21">
        <f t="shared" si="2"/>
        <v>3800</v>
      </c>
      <c r="F52" s="21">
        <f t="shared" si="3"/>
        <v>1300</v>
      </c>
      <c r="H52" s="21">
        <f t="shared" si="4"/>
        <v>3800</v>
      </c>
      <c r="I52" s="21">
        <f t="shared" si="5"/>
        <v>-118775.00000000009</v>
      </c>
      <c r="K52" s="21">
        <f t="shared" si="6"/>
        <v>3800</v>
      </c>
      <c r="L52" s="21">
        <f t="shared" si="7"/>
        <v>1075</v>
      </c>
      <c r="N52" s="21">
        <f t="shared" si="8"/>
        <v>3800</v>
      </c>
      <c r="O52" s="21">
        <f t="shared" si="17"/>
        <v>-133974.99999999991</v>
      </c>
      <c r="Q52" s="21">
        <f t="shared" si="9"/>
        <v>3800</v>
      </c>
      <c r="R52" s="21">
        <f t="shared" si="18"/>
        <v>975</v>
      </c>
      <c r="T52" s="21">
        <f t="shared" si="10"/>
        <v>3800</v>
      </c>
      <c r="U52" s="21">
        <f t="shared" si="19"/>
        <v>925</v>
      </c>
      <c r="W52" s="21">
        <f t="shared" si="11"/>
        <v>3800</v>
      </c>
      <c r="X52" s="21">
        <f t="shared" si="20"/>
        <v>900</v>
      </c>
      <c r="Z52" s="21">
        <f t="shared" si="12"/>
        <v>3800</v>
      </c>
      <c r="AA52" s="21">
        <f t="shared" si="21"/>
        <v>850</v>
      </c>
      <c r="AC52" s="21">
        <f t="shared" si="13"/>
        <v>3800</v>
      </c>
      <c r="AD52" s="21">
        <f t="shared" si="22"/>
        <v>800</v>
      </c>
      <c r="AF52" s="21">
        <f t="shared" si="14"/>
        <v>3800</v>
      </c>
      <c r="AG52" s="21">
        <f t="shared" si="23"/>
        <v>775</v>
      </c>
      <c r="AI52" s="21">
        <f t="shared" si="15"/>
        <v>3800</v>
      </c>
      <c r="AJ52" s="21">
        <f t="shared" si="16"/>
        <v>-243575</v>
      </c>
    </row>
    <row r="53" spans="2:36" s="21" customFormat="1" x14ac:dyDescent="0.25">
      <c r="B53" s="22">
        <f t="shared" si="24"/>
        <v>3850</v>
      </c>
      <c r="C53" s="15">
        <f t="shared" si="1"/>
        <v>1575</v>
      </c>
      <c r="E53" s="21">
        <f t="shared" si="2"/>
        <v>3850</v>
      </c>
      <c r="F53" s="21">
        <f t="shared" si="3"/>
        <v>1300</v>
      </c>
      <c r="H53" s="21">
        <f t="shared" si="4"/>
        <v>3850</v>
      </c>
      <c r="I53" s="21">
        <f t="shared" si="5"/>
        <v>-143775.00000000009</v>
      </c>
      <c r="K53" s="21">
        <f t="shared" si="6"/>
        <v>3850</v>
      </c>
      <c r="L53" s="21">
        <f t="shared" si="7"/>
        <v>1075</v>
      </c>
      <c r="N53" s="21">
        <f t="shared" si="8"/>
        <v>3850</v>
      </c>
      <c r="O53" s="21">
        <f t="shared" si="17"/>
        <v>-158974.99999999991</v>
      </c>
      <c r="Q53" s="21">
        <f t="shared" si="9"/>
        <v>3850</v>
      </c>
      <c r="R53" s="21">
        <f t="shared" si="18"/>
        <v>975</v>
      </c>
      <c r="T53" s="21">
        <f t="shared" si="10"/>
        <v>3850</v>
      </c>
      <c r="U53" s="21">
        <f t="shared" si="19"/>
        <v>925</v>
      </c>
      <c r="W53" s="21">
        <f t="shared" si="11"/>
        <v>3850</v>
      </c>
      <c r="X53" s="21">
        <f t="shared" si="20"/>
        <v>900</v>
      </c>
      <c r="Z53" s="21">
        <f t="shared" si="12"/>
        <v>3850</v>
      </c>
      <c r="AA53" s="21">
        <f t="shared" si="21"/>
        <v>850</v>
      </c>
      <c r="AC53" s="21">
        <f t="shared" si="13"/>
        <v>3850</v>
      </c>
      <c r="AD53" s="21">
        <f t="shared" si="22"/>
        <v>800</v>
      </c>
      <c r="AF53" s="21">
        <f t="shared" si="14"/>
        <v>3850</v>
      </c>
      <c r="AG53" s="21">
        <f t="shared" si="23"/>
        <v>775</v>
      </c>
      <c r="AI53" s="21">
        <f t="shared" si="15"/>
        <v>3850</v>
      </c>
      <c r="AJ53" s="21">
        <f t="shared" si="16"/>
        <v>-293575</v>
      </c>
    </row>
    <row r="54" spans="2:36" s="21" customFormat="1" x14ac:dyDescent="0.25">
      <c r="B54" s="22">
        <f t="shared" si="24"/>
        <v>3900</v>
      </c>
      <c r="C54" s="15">
        <f t="shared" si="1"/>
        <v>1575</v>
      </c>
      <c r="E54" s="21">
        <f t="shared" si="2"/>
        <v>3900</v>
      </c>
      <c r="F54" s="21">
        <f t="shared" si="3"/>
        <v>1300</v>
      </c>
      <c r="H54" s="21">
        <f t="shared" si="4"/>
        <v>3900</v>
      </c>
      <c r="I54" s="21">
        <f t="shared" si="5"/>
        <v>-168775.00000000009</v>
      </c>
      <c r="K54" s="21">
        <f t="shared" si="6"/>
        <v>3900</v>
      </c>
      <c r="L54" s="21">
        <f t="shared" si="7"/>
        <v>1075</v>
      </c>
      <c r="N54" s="21">
        <f t="shared" si="8"/>
        <v>3900</v>
      </c>
      <c r="O54" s="21">
        <f t="shared" si="17"/>
        <v>-183974.99999999991</v>
      </c>
      <c r="Q54" s="21">
        <f t="shared" si="9"/>
        <v>3900</v>
      </c>
      <c r="R54" s="21">
        <f t="shared" si="18"/>
        <v>975</v>
      </c>
      <c r="T54" s="21">
        <f t="shared" si="10"/>
        <v>3900</v>
      </c>
      <c r="U54" s="21">
        <f t="shared" si="19"/>
        <v>925</v>
      </c>
      <c r="W54" s="21">
        <f t="shared" si="11"/>
        <v>3900</v>
      </c>
      <c r="X54" s="21">
        <f t="shared" si="20"/>
        <v>900</v>
      </c>
      <c r="Z54" s="21">
        <f t="shared" si="12"/>
        <v>3900</v>
      </c>
      <c r="AA54" s="21">
        <f t="shared" si="21"/>
        <v>850</v>
      </c>
      <c r="AC54" s="21">
        <f t="shared" si="13"/>
        <v>3900</v>
      </c>
      <c r="AD54" s="21">
        <f t="shared" si="22"/>
        <v>800</v>
      </c>
      <c r="AF54" s="21">
        <f t="shared" si="14"/>
        <v>3900</v>
      </c>
      <c r="AG54" s="21">
        <f t="shared" si="23"/>
        <v>775</v>
      </c>
      <c r="AI54" s="21">
        <f t="shared" si="15"/>
        <v>3900</v>
      </c>
      <c r="AJ54" s="21">
        <f t="shared" si="16"/>
        <v>-343575</v>
      </c>
    </row>
    <row r="55" spans="2:36" s="21" customFormat="1" x14ac:dyDescent="0.25">
      <c r="B55" s="22">
        <f t="shared" si="24"/>
        <v>3950</v>
      </c>
      <c r="C55" s="15">
        <f t="shared" si="1"/>
        <v>1575</v>
      </c>
      <c r="E55" s="21">
        <f t="shared" si="2"/>
        <v>3950</v>
      </c>
      <c r="F55" s="21">
        <f t="shared" si="3"/>
        <v>1300</v>
      </c>
      <c r="H55" s="21">
        <f t="shared" si="4"/>
        <v>3950</v>
      </c>
      <c r="I55" s="21">
        <f t="shared" si="5"/>
        <v>-193775.00000000009</v>
      </c>
      <c r="K55" s="21">
        <f t="shared" si="6"/>
        <v>3950</v>
      </c>
      <c r="L55" s="21">
        <f t="shared" si="7"/>
        <v>1075</v>
      </c>
      <c r="N55" s="21">
        <f t="shared" si="8"/>
        <v>3950</v>
      </c>
      <c r="O55" s="21">
        <f t="shared" si="17"/>
        <v>-208974.99999999991</v>
      </c>
      <c r="Q55" s="21">
        <f t="shared" si="9"/>
        <v>3950</v>
      </c>
      <c r="R55" s="21">
        <f t="shared" si="18"/>
        <v>975</v>
      </c>
      <c r="T55" s="21">
        <f t="shared" si="10"/>
        <v>3950</v>
      </c>
      <c r="U55" s="21">
        <f t="shared" si="19"/>
        <v>925</v>
      </c>
      <c r="W55" s="21">
        <f t="shared" si="11"/>
        <v>3950</v>
      </c>
      <c r="X55" s="21">
        <f t="shared" si="20"/>
        <v>900</v>
      </c>
      <c r="Z55" s="21">
        <f t="shared" si="12"/>
        <v>3950</v>
      </c>
      <c r="AA55" s="21">
        <f t="shared" si="21"/>
        <v>850</v>
      </c>
      <c r="AC55" s="21">
        <f t="shared" si="13"/>
        <v>3950</v>
      </c>
      <c r="AD55" s="21">
        <f t="shared" si="22"/>
        <v>800</v>
      </c>
      <c r="AF55" s="21">
        <f t="shared" si="14"/>
        <v>3950</v>
      </c>
      <c r="AG55" s="21">
        <f t="shared" si="23"/>
        <v>775</v>
      </c>
      <c r="AI55" s="21">
        <f t="shared" si="15"/>
        <v>3950</v>
      </c>
      <c r="AJ55" s="21">
        <f t="shared" si="16"/>
        <v>-393575</v>
      </c>
    </row>
    <row r="56" spans="2:36" s="21" customFormat="1" x14ac:dyDescent="0.25">
      <c r="B56" s="22">
        <f t="shared" si="24"/>
        <v>4000</v>
      </c>
      <c r="C56" s="15">
        <f t="shared" si="1"/>
        <v>1575</v>
      </c>
      <c r="E56" s="21">
        <f t="shared" si="2"/>
        <v>4000</v>
      </c>
      <c r="F56" s="21">
        <f t="shared" si="3"/>
        <v>1300</v>
      </c>
      <c r="H56" s="21">
        <f t="shared" si="4"/>
        <v>4000</v>
      </c>
      <c r="I56" s="21">
        <f t="shared" si="5"/>
        <v>-218775.00000000009</v>
      </c>
      <c r="K56" s="21">
        <f t="shared" si="6"/>
        <v>4000</v>
      </c>
      <c r="L56" s="21">
        <f t="shared" si="7"/>
        <v>1075</v>
      </c>
      <c r="N56" s="21">
        <f t="shared" si="8"/>
        <v>4000</v>
      </c>
      <c r="O56" s="21">
        <f t="shared" si="17"/>
        <v>-233974.99999999991</v>
      </c>
      <c r="Q56" s="21">
        <f t="shared" si="9"/>
        <v>4000</v>
      </c>
      <c r="R56" s="21">
        <f t="shared" si="18"/>
        <v>975</v>
      </c>
      <c r="T56" s="21">
        <f t="shared" si="10"/>
        <v>4000</v>
      </c>
      <c r="U56" s="21">
        <f t="shared" si="19"/>
        <v>925</v>
      </c>
      <c r="W56" s="21">
        <f t="shared" si="11"/>
        <v>4000</v>
      </c>
      <c r="X56" s="21">
        <f t="shared" si="20"/>
        <v>900</v>
      </c>
      <c r="Z56" s="21">
        <f t="shared" si="12"/>
        <v>4000</v>
      </c>
      <c r="AA56" s="21">
        <f t="shared" si="21"/>
        <v>850</v>
      </c>
      <c r="AC56" s="21">
        <f t="shared" si="13"/>
        <v>4000</v>
      </c>
      <c r="AD56" s="21">
        <f t="shared" si="22"/>
        <v>800</v>
      </c>
      <c r="AF56" s="21">
        <f t="shared" si="14"/>
        <v>4000</v>
      </c>
      <c r="AG56" s="21">
        <f t="shared" si="23"/>
        <v>775</v>
      </c>
      <c r="AI56" s="21">
        <f t="shared" si="15"/>
        <v>4000</v>
      </c>
      <c r="AJ56" s="21">
        <f t="shared" si="16"/>
        <v>-443575</v>
      </c>
    </row>
    <row r="57" spans="2:36" s="21" customFormat="1" x14ac:dyDescent="0.25">
      <c r="B57" s="22">
        <f t="shared" si="24"/>
        <v>4050</v>
      </c>
      <c r="C57" s="15">
        <f t="shared" si="1"/>
        <v>1575</v>
      </c>
      <c r="E57" s="21">
        <f t="shared" si="2"/>
        <v>4050</v>
      </c>
      <c r="F57" s="21">
        <f t="shared" si="3"/>
        <v>1300</v>
      </c>
      <c r="H57" s="21">
        <f t="shared" si="4"/>
        <v>4050</v>
      </c>
      <c r="I57" s="21">
        <f t="shared" si="5"/>
        <v>-243775.00000000009</v>
      </c>
      <c r="K57" s="21">
        <f t="shared" si="6"/>
        <v>4050</v>
      </c>
      <c r="L57" s="21">
        <f t="shared" si="7"/>
        <v>1075</v>
      </c>
      <c r="N57" s="21">
        <f t="shared" si="8"/>
        <v>4050</v>
      </c>
      <c r="O57" s="21">
        <f t="shared" si="17"/>
        <v>-258974.99999999991</v>
      </c>
      <c r="Q57" s="21">
        <f t="shared" si="9"/>
        <v>4050</v>
      </c>
      <c r="R57" s="21">
        <f t="shared" si="18"/>
        <v>975</v>
      </c>
      <c r="T57" s="21">
        <f t="shared" si="10"/>
        <v>4050</v>
      </c>
      <c r="U57" s="21">
        <f t="shared" si="19"/>
        <v>925</v>
      </c>
      <c r="W57" s="21">
        <f t="shared" si="11"/>
        <v>4050</v>
      </c>
      <c r="X57" s="21">
        <f t="shared" si="20"/>
        <v>900</v>
      </c>
      <c r="Z57" s="21">
        <f t="shared" si="12"/>
        <v>4050</v>
      </c>
      <c r="AA57" s="21">
        <f t="shared" si="21"/>
        <v>850</v>
      </c>
      <c r="AC57" s="21">
        <f t="shared" si="13"/>
        <v>4050</v>
      </c>
      <c r="AD57" s="21">
        <f t="shared" si="22"/>
        <v>800</v>
      </c>
      <c r="AF57" s="21">
        <f t="shared" si="14"/>
        <v>4050</v>
      </c>
      <c r="AG57" s="21">
        <f t="shared" si="23"/>
        <v>775</v>
      </c>
      <c r="AI57" s="21">
        <f t="shared" si="15"/>
        <v>4050</v>
      </c>
      <c r="AJ57" s="21">
        <f t="shared" si="16"/>
        <v>-493575</v>
      </c>
    </row>
    <row r="58" spans="2:36" s="21" customFormat="1" ht="16.5" thickBot="1" x14ac:dyDescent="0.3">
      <c r="B58" s="23">
        <f>AO12</f>
        <v>0</v>
      </c>
      <c r="C58" s="24">
        <f t="shared" si="1"/>
        <v>-1723425</v>
      </c>
      <c r="E58" s="21">
        <f t="shared" si="2"/>
        <v>0</v>
      </c>
      <c r="F58" s="21">
        <f t="shared" si="3"/>
        <v>-1748700</v>
      </c>
      <c r="H58" s="21">
        <f t="shared" si="4"/>
        <v>0</v>
      </c>
      <c r="I58" s="21">
        <f>(H58-I$10)*$I$8</f>
        <v>1225</v>
      </c>
      <c r="K58" s="21">
        <f t="shared" si="6"/>
        <v>0</v>
      </c>
      <c r="L58" s="21">
        <f>(K58-L$10)*$I$8</f>
        <v>1075</v>
      </c>
      <c r="N58" s="21">
        <f t="shared" si="8"/>
        <v>0</v>
      </c>
      <c r="O58" s="21">
        <f t="shared" si="17"/>
        <v>1025</v>
      </c>
      <c r="Q58" s="21">
        <f t="shared" si="9"/>
        <v>0</v>
      </c>
      <c r="R58" s="21">
        <f t="shared" si="18"/>
        <v>-1759025</v>
      </c>
      <c r="T58" s="21">
        <f t="shared" si="10"/>
        <v>0</v>
      </c>
      <c r="U58" s="21">
        <f t="shared" si="19"/>
        <v>-1754075</v>
      </c>
      <c r="W58" s="21">
        <f t="shared" si="11"/>
        <v>0</v>
      </c>
      <c r="X58" s="21">
        <f t="shared" si="20"/>
        <v>-1749100</v>
      </c>
      <c r="Z58" s="21">
        <f t="shared" si="12"/>
        <v>0</v>
      </c>
      <c r="AA58" s="21">
        <f t="shared" si="21"/>
        <v>-1744150</v>
      </c>
      <c r="AC58" s="21">
        <f t="shared" si="13"/>
        <v>0</v>
      </c>
      <c r="AD58" s="21">
        <f t="shared" si="22"/>
        <v>-1739200</v>
      </c>
      <c r="AF58" s="21">
        <f t="shared" si="14"/>
        <v>0</v>
      </c>
      <c r="AG58" s="21">
        <f t="shared" si="23"/>
        <v>-1734225</v>
      </c>
      <c r="AI58" s="21">
        <f t="shared" si="15"/>
        <v>0</v>
      </c>
      <c r="AJ58" s="21">
        <f>ROUND(C58+F58+I58,2)</f>
        <v>-3470900</v>
      </c>
    </row>
    <row r="59" spans="2:36" x14ac:dyDescent="0.25">
      <c r="B59" s="20"/>
      <c r="C59" s="21"/>
      <c r="F59" s="21"/>
      <c r="K59" s="21"/>
    </row>
    <row r="60" spans="2:36" x14ac:dyDescent="0.25">
      <c r="B60" s="20"/>
      <c r="C60" s="21"/>
      <c r="F60" s="21"/>
      <c r="K60" s="21"/>
    </row>
    <row r="61" spans="2:36" x14ac:dyDescent="0.25">
      <c r="B61" s="20"/>
      <c r="C61" s="21"/>
      <c r="F61" s="21"/>
    </row>
    <row r="62" spans="2:36" x14ac:dyDescent="0.25">
      <c r="B62" s="20"/>
      <c r="C62" s="21"/>
      <c r="F62" s="21"/>
    </row>
    <row r="63" spans="2:36" x14ac:dyDescent="0.25">
      <c r="C63" s="21"/>
      <c r="F63" s="21"/>
    </row>
    <row r="64" spans="2:36" x14ac:dyDescent="0.25">
      <c r="C64" s="21"/>
      <c r="F64" s="21"/>
    </row>
    <row r="65" spans="3:6" x14ac:dyDescent="0.25">
      <c r="C65" s="21"/>
      <c r="F65" s="21"/>
    </row>
    <row r="66" spans="3:6" x14ac:dyDescent="0.25">
      <c r="C66" s="21"/>
      <c r="F66" s="21"/>
    </row>
    <row r="67" spans="3:6" x14ac:dyDescent="0.25">
      <c r="C67" s="21"/>
      <c r="F67" s="21"/>
    </row>
    <row r="68" spans="3:6" x14ac:dyDescent="0.25">
      <c r="C68" s="21"/>
      <c r="F68" s="21"/>
    </row>
    <row r="69" spans="3:6" x14ac:dyDescent="0.25">
      <c r="C69" s="21"/>
      <c r="F69" s="21"/>
    </row>
    <row r="70" spans="3:6" x14ac:dyDescent="0.25">
      <c r="C70" s="21"/>
      <c r="F70" s="21"/>
    </row>
  </sheetData>
  <mergeCells count="23">
    <mergeCell ref="B5:C5"/>
    <mergeCell ref="T18:U18"/>
    <mergeCell ref="W18:X18"/>
    <mergeCell ref="Z18:AA18"/>
    <mergeCell ref="AC18:AD18"/>
    <mergeCell ref="B18:C18"/>
    <mergeCell ref="E18:F18"/>
    <mergeCell ref="H18:I18"/>
    <mergeCell ref="K18:L18"/>
    <mergeCell ref="N18:O18"/>
    <mergeCell ref="Q18:R18"/>
    <mergeCell ref="E5:F5"/>
    <mergeCell ref="H5:I5"/>
    <mergeCell ref="K5:L5"/>
    <mergeCell ref="N5:O5"/>
    <mergeCell ref="Q5:R5"/>
    <mergeCell ref="T5:U5"/>
    <mergeCell ref="AF18:AG18"/>
    <mergeCell ref="AI18:AJ18"/>
    <mergeCell ref="W5:X5"/>
    <mergeCell ref="Z5:AA5"/>
    <mergeCell ref="AC5:AD5"/>
    <mergeCell ref="AF5:AG5"/>
  </mergeCells>
  <dataValidations count="1">
    <dataValidation type="list" allowBlank="1" showInputMessage="1" showErrorMessage="1" sqref="C7 F7 I7 L7 O7 R7 U7 X7 AA7 AD7 AG7">
      <formula1>"CALL,PUT"</formula1>
    </dataValidation>
  </dataValidations>
  <pageMargins left="0.7" right="0.7" top="0.75" bottom="0.75" header="0.3" footer="0.3"/>
  <pageSetup orientation="portrait" r:id="rId1"/>
  <legacyDrawing r:id="rId2"/>
  <tableParts count="3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Payoff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POOJARY</cp:lastModifiedBy>
  <dcterms:created xsi:type="dcterms:W3CDTF">2023-01-11T11:21:59Z</dcterms:created>
  <dcterms:modified xsi:type="dcterms:W3CDTF">2023-05-28T17:20:53Z</dcterms:modified>
</cp:coreProperties>
</file>