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<sst xmlns="http://schemas.openxmlformats.org/spreadsheetml/2006/main" count="151" uniqueCount="54">
  <si>
    <t>DC Direct Current kilowatts to Amps Calculator</t>
  </si>
  <si>
    <t>Power</t>
  </si>
  <si>
    <t>kW (DC)</t>
  </si>
  <si>
    <t>Voltage</t>
  </si>
  <si>
    <t>V (DC)</t>
  </si>
  <si>
    <t>Current</t>
  </si>
  <si>
    <t>A</t>
  </si>
  <si>
    <t>Single phase AC kilowatts to Amps Calculator</t>
  </si>
  <si>
    <t>kW</t>
  </si>
  <si>
    <t>V</t>
  </si>
  <si>
    <t>Power Factor</t>
  </si>
  <si>
    <t>PF</t>
  </si>
  <si>
    <t xml:space="preserve">Three phase AC kilowatts to Amps Calculator </t>
  </si>
  <si>
    <t>Line to line</t>
  </si>
  <si>
    <t xml:space="preserve">kW </t>
  </si>
  <si>
    <t>V  (L -L) RMS</t>
  </si>
  <si>
    <t>Three phase AC kilowatts to Amps Calculator</t>
  </si>
  <si>
    <t>line to neutral</t>
  </si>
  <si>
    <t>V (L - N) RMS</t>
  </si>
  <si>
    <t>Square duct cross sectional area calculator</t>
  </si>
  <si>
    <t>Imperial units</t>
  </si>
  <si>
    <t>Duct width</t>
  </si>
  <si>
    <t>inches</t>
  </si>
  <si>
    <t>Duct Height</t>
  </si>
  <si>
    <t>Area</t>
  </si>
  <si>
    <t>in^2</t>
  </si>
  <si>
    <t>ft^2</t>
  </si>
  <si>
    <t>ft</t>
  </si>
  <si>
    <t>Done</t>
  </si>
  <si>
    <t>https://theengineeringmindset.com/?p=2459&amp;preview=true</t>
  </si>
  <si>
    <t>Metric units</t>
  </si>
  <si>
    <t>mm</t>
  </si>
  <si>
    <t>mm^2</t>
  </si>
  <si>
    <t>m^2</t>
  </si>
  <si>
    <t>m</t>
  </si>
  <si>
    <t>https://theengineeringmindset.com/?p=2465&amp;preview=true</t>
  </si>
  <si>
    <t>Round duct cross sectional area calculator</t>
  </si>
  <si>
    <t>Radius</t>
  </si>
  <si>
    <t>inch</t>
  </si>
  <si>
    <t>feet</t>
  </si>
  <si>
    <t>https://theengineeringmindset.com/?p=2468&amp;preview=true</t>
  </si>
  <si>
    <t>https://theengineeringmindset.com/?p=2477&amp;preview=true</t>
  </si>
  <si>
    <t xml:space="preserve">Calculate radius from circumference </t>
  </si>
  <si>
    <t>Circumference</t>
  </si>
  <si>
    <t>https://theengineeringmindset.com/?p=2480&amp;preview=true</t>
  </si>
  <si>
    <t>Calculate circumference from radius</t>
  </si>
  <si>
    <t>https://theengineeringmindset.com/?p=2483&amp;preview=true</t>
  </si>
  <si>
    <t>Flat oval duct cross sectional area calculator</t>
  </si>
  <si>
    <t>Imperial</t>
  </si>
  <si>
    <t>Total width</t>
  </si>
  <si>
    <t>Height</t>
  </si>
  <si>
    <t>inches^2</t>
  </si>
  <si>
    <t>Metric</t>
  </si>
  <si>
    <t>https://theengineeringmindset.com/?p=2486&amp;preview=true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</si>
</sst>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1.0"/>
      <color rgb="FF000000"/>
      <name val="Calibri"/>
    </font>
    <font>
      <sz val="11.0"/>
      <color rgb="FF3F3F76"/>
      <name val="Calibri"/>
    </font>
    <font>
      <b/>
      <sz val="11.0"/>
      <color rgb="FFFA7D00"/>
      <name val="Calibri"/>
    </font>
    <font>
      <sz val="11.0"/>
      <name val="Calibri"/>
    </font>
    <font>
      <b/>
      <sz val="11.0"/>
      <color rgb="FF000000"/>
      <name val="Calibri"/>
    </font>
    <font>
      <i/>
      <sz val="11.0"/>
      <color rgb="FF7F7F7F"/>
      <name val="Calibri"/>
    </font>
    <font>
      <u/>
      <sz val="11.0"/>
      <color rgb="FF1155CC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</fills>
  <borders count="7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bottom style="medium">
        <color rgb="FF000000"/>
      </bottom>
    </border>
    <border>
      <right/>
    </border>
    <border>
      <bottom style="thin">
        <color rgb="FF7F7F7F"/>
      </bottom>
    </border>
    <border>
      <right style="thin">
        <color rgb="FF7F7F7F"/>
      </right>
    </border>
    <border>
      <right style="thin">
        <color rgb="FF7F7F7F"/>
      </right>
      <bottom style="thin">
        <color rgb="FF7F7F7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Border="1" applyFill="1" applyFont="1"/>
    <xf borderId="2" fillId="0" fontId="0" numFmtId="0" xfId="0" applyBorder="1" applyFont="1"/>
    <xf borderId="0" fillId="0" fontId="3" numFmtId="0" xfId="0" applyAlignment="1" applyFont="1">
      <alignment vertical="bottom"/>
    </xf>
    <xf borderId="3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vertical="bottom"/>
    </xf>
    <xf borderId="3" fillId="0" fontId="4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6" fillId="2" fontId="1" numFmtId="0" xfId="0" applyAlignment="1" applyBorder="1" applyFont="1">
      <alignment horizontal="right" vertical="bottom"/>
    </xf>
    <xf borderId="0" fillId="0" fontId="5" numFmtId="0" xfId="0" applyAlignment="1" applyFont="1">
      <alignment vertical="bottom"/>
    </xf>
    <xf borderId="6" fillId="3" fontId="2" numFmtId="164" xfId="0" applyAlignment="1" applyBorder="1" applyFont="1" applyNumberFormat="1">
      <alignment horizontal="right" vertical="bottom"/>
    </xf>
    <xf borderId="3" fillId="0" fontId="6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6" fillId="3" fontId="2" numFmtId="0" xfId="0" applyAlignment="1" applyBorder="1" applyFont="1">
      <alignment horizontal="right" vertical="bottom"/>
    </xf>
    <xf borderId="0" fillId="0" fontId="3" numFmtId="0" xfId="0" applyAlignment="1" applyFont="1">
      <alignment horizontal="right" vertical="bottom"/>
    </xf>
    <xf borderId="6" fillId="2" fontId="3" numFmtId="0" xfId="0" applyAlignment="1" applyBorder="1" applyFont="1">
      <alignment vertical="bottom"/>
    </xf>
    <xf borderId="6" fillId="3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heengineeringmindset.com/?p=2459&amp;preview=true" TargetMode="External"/><Relationship Id="rId2" Type="http://schemas.openxmlformats.org/officeDocument/2006/relationships/hyperlink" Target="https://theengineeringmindset.com/?p=2465&amp;preview=true" TargetMode="External"/><Relationship Id="rId3" Type="http://schemas.openxmlformats.org/officeDocument/2006/relationships/hyperlink" Target="https://theengineeringmindset.com/?p=2468&amp;preview=true" TargetMode="External"/><Relationship Id="rId4" Type="http://schemas.openxmlformats.org/officeDocument/2006/relationships/hyperlink" Target="https://theengineeringmindset.com/?p=2477&amp;preview=true" TargetMode="External"/><Relationship Id="rId5" Type="http://schemas.openxmlformats.org/officeDocument/2006/relationships/hyperlink" Target="https://theengineeringmindset.com/?p=2480&amp;preview=true" TargetMode="External"/><Relationship Id="rId6" Type="http://schemas.openxmlformats.org/officeDocument/2006/relationships/hyperlink" Target="https://theengineeringmindset.com/?p=2483&amp;preview=true" TargetMode="External"/><Relationship Id="rId7" Type="http://schemas.openxmlformats.org/officeDocument/2006/relationships/hyperlink" Target="https://theengineeringmindset.com/?p=2486&amp;preview=true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2.0"/>
    <col customWidth="1" min="4" max="26" width="8.71"/>
  </cols>
  <sheetData>
    <row r="1" ht="14.25" customHeight="1"/>
    <row r="2" ht="14.25" customHeight="1">
      <c r="B2" t="s">
        <v>0</v>
      </c>
    </row>
    <row r="3" ht="14.25" customHeight="1"/>
    <row r="4" ht="14.25" customHeight="1">
      <c r="B4" t="s">
        <v>1</v>
      </c>
      <c r="C4" s="1">
        <v>0.5</v>
      </c>
      <c r="D4" t="s">
        <v>2</v>
      </c>
    </row>
    <row r="5" ht="14.25" customHeight="1">
      <c r="B5" t="s">
        <v>3</v>
      </c>
      <c r="C5" s="1">
        <v>32.0</v>
      </c>
      <c r="D5" t="s">
        <v>4</v>
      </c>
    </row>
    <row r="6" ht="14.25" customHeight="1">
      <c r="B6" t="s">
        <v>5</v>
      </c>
      <c r="C6" s="2">
        <f>1000*C4/C5</f>
        <v>15.625</v>
      </c>
      <c r="D6" t="s">
        <v>6</v>
      </c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/>
    <row r="9" ht="14.25" customHeight="1">
      <c r="B9" t="s">
        <v>7</v>
      </c>
    </row>
    <row r="10" ht="14.25" customHeight="1"/>
    <row r="11" ht="14.25" customHeight="1">
      <c r="B11" t="s">
        <v>1</v>
      </c>
      <c r="C11" s="1">
        <v>2.0</v>
      </c>
      <c r="D11" t="s">
        <v>8</v>
      </c>
    </row>
    <row r="12" ht="14.25" customHeight="1">
      <c r="B12" t="s">
        <v>3</v>
      </c>
      <c r="C12" s="1">
        <v>230.0</v>
      </c>
      <c r="D12" t="s">
        <v>9</v>
      </c>
    </row>
    <row r="13" ht="14.25" customHeight="1">
      <c r="B13" t="s">
        <v>10</v>
      </c>
      <c r="C13" s="1">
        <v>0.95</v>
      </c>
      <c r="D13" t="s">
        <v>11</v>
      </c>
    </row>
    <row r="14" ht="14.25" customHeight="1">
      <c r="B14" t="s">
        <v>5</v>
      </c>
      <c r="C14" s="2">
        <f>1000*C11/(C13*C12)</f>
        <v>9.153318078</v>
      </c>
      <c r="D14" t="s">
        <v>6</v>
      </c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/>
    <row r="17" ht="14.25" customHeight="1">
      <c r="B17" t="s">
        <v>12</v>
      </c>
    </row>
    <row r="18" ht="14.25" customHeight="1">
      <c r="B18" t="s">
        <v>13</v>
      </c>
    </row>
    <row r="19" ht="14.25" customHeight="1"/>
    <row r="20" ht="14.25" customHeight="1">
      <c r="B20" t="s">
        <v>1</v>
      </c>
      <c r="C20" s="1">
        <v>2.0</v>
      </c>
      <c r="D20" t="s">
        <v>14</v>
      </c>
    </row>
    <row r="21" ht="14.25" customHeight="1">
      <c r="B21" t="s">
        <v>3</v>
      </c>
      <c r="C21" s="1">
        <v>415.0</v>
      </c>
      <c r="D21" t="s">
        <v>15</v>
      </c>
    </row>
    <row r="22" ht="14.25" customHeight="1">
      <c r="B22" t="s">
        <v>10</v>
      </c>
      <c r="C22" s="1">
        <v>0.95</v>
      </c>
      <c r="D22" t="s">
        <v>11</v>
      </c>
    </row>
    <row r="23" ht="14.25" customHeight="1">
      <c r="B23" t="s">
        <v>5</v>
      </c>
      <c r="C23" s="2">
        <f>1000*C20/(SQRT(3)*C22*C21)</f>
        <v>2.928853617</v>
      </c>
      <c r="D23" t="s">
        <v>6</v>
      </c>
    </row>
    <row r="24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/>
    <row r="26" ht="14.25" customHeight="1">
      <c r="B26" t="s">
        <v>16</v>
      </c>
    </row>
    <row r="27" ht="14.25" customHeight="1">
      <c r="B27" t="s">
        <v>17</v>
      </c>
    </row>
    <row r="28" ht="14.25" customHeight="1"/>
    <row r="29" ht="14.25" customHeight="1">
      <c r="B29" t="s">
        <v>1</v>
      </c>
      <c r="C29" s="1">
        <v>2.0</v>
      </c>
      <c r="D29" t="s">
        <v>8</v>
      </c>
    </row>
    <row r="30" ht="14.25" customHeight="1">
      <c r="B30" t="s">
        <v>3</v>
      </c>
      <c r="C30" s="1">
        <v>230.0</v>
      </c>
      <c r="D30" t="s">
        <v>18</v>
      </c>
    </row>
    <row r="31" ht="14.25" customHeight="1">
      <c r="B31" t="s">
        <v>10</v>
      </c>
      <c r="C31" s="1">
        <v>0.95</v>
      </c>
      <c r="D31" t="s">
        <v>11</v>
      </c>
    </row>
    <row r="32" ht="14.25" customHeight="1">
      <c r="B32" t="s">
        <v>5</v>
      </c>
      <c r="C32" s="2">
        <f>1000*C29/(3*C31*C30)</f>
        <v>3.051106026</v>
      </c>
      <c r="D32" t="s">
        <v>6</v>
      </c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5" t="s">
        <v>19</v>
      </c>
      <c r="C35" s="6"/>
      <c r="D35" s="6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7" t="s">
        <v>20</v>
      </c>
      <c r="C36" s="8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9" t="s">
        <v>21</v>
      </c>
      <c r="C37" s="10">
        <v>20.0</v>
      </c>
      <c r="D37" s="11" t="s">
        <v>22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9" t="s">
        <v>23</v>
      </c>
      <c r="C38" s="10">
        <v>14.0</v>
      </c>
      <c r="D38" s="11" t="s">
        <v>22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9" t="s">
        <v>24</v>
      </c>
      <c r="C39" s="12">
        <f>C37*C38</f>
        <v>280</v>
      </c>
      <c r="D39" s="11" t="s">
        <v>25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9" t="s">
        <v>24</v>
      </c>
      <c r="C40" s="12">
        <f>C39/144</f>
        <v>1.944444444</v>
      </c>
      <c r="D40" s="11" t="s">
        <v>26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7" t="s">
        <v>20</v>
      </c>
      <c r="C41" s="8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9" t="s">
        <v>21</v>
      </c>
      <c r="C42" s="10">
        <v>20.0</v>
      </c>
      <c r="D42" s="11" t="s">
        <v>27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9" t="s">
        <v>23</v>
      </c>
      <c r="C43" s="10">
        <v>14.0</v>
      </c>
      <c r="D43" s="11" t="s">
        <v>27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9" t="s">
        <v>24</v>
      </c>
      <c r="C44" s="12">
        <f>C42*C43</f>
        <v>280</v>
      </c>
      <c r="D44" s="11" t="s">
        <v>26</v>
      </c>
      <c r="E44" s="4"/>
      <c r="F44" s="4"/>
      <c r="G44" s="4" t="s">
        <v>28</v>
      </c>
      <c r="H44" s="13" t="s">
        <v>29</v>
      </c>
      <c r="I44" s="6"/>
      <c r="J44" s="6"/>
      <c r="K44" s="6"/>
      <c r="L44" s="6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1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4.25" customHeight="1">
      <c r="A47" s="4"/>
      <c r="B47" s="5" t="s">
        <v>19</v>
      </c>
      <c r="C47" s="6"/>
      <c r="D47" s="1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7" t="s">
        <v>30</v>
      </c>
      <c r="C48" s="8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9" t="s">
        <v>21</v>
      </c>
      <c r="C49" s="10">
        <v>500.0</v>
      </c>
      <c r="D49" s="11" t="s">
        <v>31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9" t="s">
        <v>23</v>
      </c>
      <c r="C50" s="10">
        <v>350.0</v>
      </c>
      <c r="D50" s="11" t="s">
        <v>31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9" t="s">
        <v>24</v>
      </c>
      <c r="C51" s="12">
        <f>C49*C50</f>
        <v>175000</v>
      </c>
      <c r="D51" s="11" t="s">
        <v>32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9" t="s">
        <v>24</v>
      </c>
      <c r="C52" s="12">
        <f>C51/1000000</f>
        <v>0.175</v>
      </c>
      <c r="D52" s="11" t="s">
        <v>33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7" t="s">
        <v>30</v>
      </c>
      <c r="C53" s="8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9" t="s">
        <v>21</v>
      </c>
      <c r="C54" s="10">
        <v>20.0</v>
      </c>
      <c r="D54" s="11" t="s">
        <v>34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9" t="s">
        <v>23</v>
      </c>
      <c r="C55" s="10">
        <v>14.0</v>
      </c>
      <c r="D55" s="11" t="s">
        <v>34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9" t="s">
        <v>24</v>
      </c>
      <c r="C56" s="12">
        <f>C54*C55</f>
        <v>280</v>
      </c>
      <c r="D56" s="11" t="s">
        <v>33</v>
      </c>
      <c r="E56" s="4"/>
      <c r="F56" s="4"/>
      <c r="G56" s="4" t="s">
        <v>28</v>
      </c>
      <c r="H56" s="13" t="s">
        <v>35</v>
      </c>
      <c r="I56" s="6"/>
      <c r="J56" s="6"/>
      <c r="K56" s="6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5" t="s">
        <v>36</v>
      </c>
      <c r="C60" s="6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7" t="s">
        <v>20</v>
      </c>
      <c r="C61" s="8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9" t="s">
        <v>37</v>
      </c>
      <c r="C62" s="10">
        <v>5.0</v>
      </c>
      <c r="D62" s="4" t="s">
        <v>38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9" t="s">
        <v>24</v>
      </c>
      <c r="C63" s="16">
        <f>3.1416*(C62^2)</f>
        <v>78.54</v>
      </c>
      <c r="D63" s="4" t="s">
        <v>25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9" t="s">
        <v>24</v>
      </c>
      <c r="C64" s="16">
        <f>C63/144</f>
        <v>0.5454166667</v>
      </c>
      <c r="D64" s="4" t="s">
        <v>26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7" t="s">
        <v>20</v>
      </c>
      <c r="C65" s="8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9" t="s">
        <v>37</v>
      </c>
      <c r="C66" s="10">
        <v>2.0</v>
      </c>
      <c r="D66" s="4" t="s">
        <v>39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9" t="s">
        <v>24</v>
      </c>
      <c r="C67" s="16">
        <f>3.1416*(C66^2)</f>
        <v>12.5664</v>
      </c>
      <c r="D67" s="4" t="s">
        <v>26</v>
      </c>
      <c r="E67" s="4"/>
      <c r="F67" s="4"/>
      <c r="G67" s="4" t="s">
        <v>28</v>
      </c>
      <c r="H67" s="13" t="s">
        <v>40</v>
      </c>
      <c r="I67" s="6"/>
      <c r="J67" s="6"/>
      <c r="K67" s="6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5" t="s">
        <v>36</v>
      </c>
      <c r="C70" s="6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7" t="s">
        <v>30</v>
      </c>
      <c r="C71" s="8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9" t="s">
        <v>37</v>
      </c>
      <c r="C72" s="10">
        <v>200.0</v>
      </c>
      <c r="D72" s="4" t="s">
        <v>31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9" t="s">
        <v>24</v>
      </c>
      <c r="C73" s="16">
        <f>3.1416*(C72^2)</f>
        <v>125664</v>
      </c>
      <c r="D73" s="4" t="s">
        <v>32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9" t="s">
        <v>24</v>
      </c>
      <c r="C74" s="16">
        <f>C73/1000000</f>
        <v>0.125664</v>
      </c>
      <c r="D74" s="4" t="s">
        <v>33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7" t="s">
        <v>30</v>
      </c>
      <c r="C75" s="8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9" t="s">
        <v>37</v>
      </c>
      <c r="C76" s="10">
        <v>0.2</v>
      </c>
      <c r="D76" s="4" t="s">
        <v>34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9" t="s">
        <v>24</v>
      </c>
      <c r="C77" s="16">
        <f>3.1416*(C76^2)</f>
        <v>0.125664</v>
      </c>
      <c r="D77" s="4" t="s">
        <v>33</v>
      </c>
      <c r="E77" s="4"/>
      <c r="F77" s="4"/>
      <c r="G77" s="4" t="s">
        <v>28</v>
      </c>
      <c r="H77" s="13" t="s">
        <v>41</v>
      </c>
      <c r="I77" s="6"/>
      <c r="J77" s="6"/>
      <c r="K77" s="6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5" t="s">
        <v>42</v>
      </c>
      <c r="C81" s="6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7" t="s">
        <v>20</v>
      </c>
      <c r="C82" s="8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9" t="s">
        <v>43</v>
      </c>
      <c r="C83" s="10">
        <v>12.5664</v>
      </c>
      <c r="D83" s="4" t="s">
        <v>22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9" t="s">
        <v>37</v>
      </c>
      <c r="C84" s="16">
        <f>C83/(2*3.1416)</f>
        <v>2</v>
      </c>
      <c r="D84" s="4" t="s">
        <v>22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7" t="s">
        <v>30</v>
      </c>
      <c r="C86" s="8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9" t="s">
        <v>43</v>
      </c>
      <c r="C87" s="10">
        <v>20.0</v>
      </c>
      <c r="D87" s="4" t="s">
        <v>31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9" t="s">
        <v>37</v>
      </c>
      <c r="C88" s="16">
        <f>C87/(2*3.1416)</f>
        <v>3.183091418</v>
      </c>
      <c r="D88" s="4" t="s">
        <v>31</v>
      </c>
      <c r="E88" s="4"/>
      <c r="F88" s="4"/>
      <c r="G88" s="4" t="s">
        <v>28</v>
      </c>
      <c r="H88" s="13" t="s">
        <v>44</v>
      </c>
      <c r="I88" s="6"/>
      <c r="J88" s="6"/>
      <c r="K88" s="6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5" t="s">
        <v>45</v>
      </c>
      <c r="C91" s="6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7" t="s">
        <v>20</v>
      </c>
      <c r="C92" s="8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9" t="s">
        <v>37</v>
      </c>
      <c r="C93" s="10">
        <v>2.0</v>
      </c>
      <c r="D93" s="4" t="s">
        <v>22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9" t="s">
        <v>43</v>
      </c>
      <c r="C94" s="16">
        <f>3.1416*2*C93</f>
        <v>12.5664</v>
      </c>
      <c r="D94" s="4" t="s">
        <v>22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7" t="s">
        <v>30</v>
      </c>
      <c r="C95" s="8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9" t="s">
        <v>37</v>
      </c>
      <c r="C96" s="10">
        <v>20.0</v>
      </c>
      <c r="D96" s="4" t="s">
        <v>31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9" t="s">
        <v>43</v>
      </c>
      <c r="C97" s="16">
        <f>3.1416*2*C96</f>
        <v>125.664</v>
      </c>
      <c r="D97" s="4" t="s">
        <v>31</v>
      </c>
      <c r="E97" s="4"/>
      <c r="F97" s="4"/>
      <c r="G97" s="4" t="s">
        <v>28</v>
      </c>
      <c r="H97" s="13" t="s">
        <v>46</v>
      </c>
      <c r="I97" s="6"/>
      <c r="J97" s="6"/>
      <c r="K97" s="6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5" t="s">
        <v>47</v>
      </c>
      <c r="C101" s="6"/>
      <c r="D101" s="6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 t="s">
        <v>48</v>
      </c>
      <c r="C103" s="8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9" t="s">
        <v>49</v>
      </c>
      <c r="C104" s="10">
        <v>20.0</v>
      </c>
      <c r="D104" s="11" t="s">
        <v>22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9" t="s">
        <v>50</v>
      </c>
      <c r="C105" s="10">
        <v>6.0</v>
      </c>
      <c r="D105" s="11" t="s">
        <v>22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9" t="s">
        <v>24</v>
      </c>
      <c r="C106" s="16">
        <f>(C104-C105)*C105+(1/4)*3.1416*(C105^2)</f>
        <v>112.2744</v>
      </c>
      <c r="D106" s="11" t="s">
        <v>51</v>
      </c>
      <c r="E106" s="4"/>
      <c r="F106" s="17">
        <v>112.2744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9" t="s">
        <v>24</v>
      </c>
      <c r="C107" s="16">
        <f>C106/144</f>
        <v>0.7796833333</v>
      </c>
      <c r="D107" s="11" t="s">
        <v>26</v>
      </c>
      <c r="E107" s="4"/>
      <c r="F107" s="17">
        <v>0.779683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11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 t="s">
        <v>52</v>
      </c>
      <c r="C109" s="8"/>
      <c r="D109" s="11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9" t="s">
        <v>49</v>
      </c>
      <c r="C110" s="10">
        <v>500.0</v>
      </c>
      <c r="D110" s="11" t="s">
        <v>31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9" t="s">
        <v>50</v>
      </c>
      <c r="C111" s="10">
        <v>150.0</v>
      </c>
      <c r="D111" s="11" t="s">
        <v>31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9" t="s">
        <v>24</v>
      </c>
      <c r="C112" s="16">
        <f>(C110-C111)*C111+(1/4)*3.1416*(C111^2)</f>
        <v>70171.5</v>
      </c>
      <c r="D112" s="11" t="s">
        <v>32</v>
      </c>
      <c r="E112" s="4"/>
      <c r="F112" s="17">
        <v>70171.5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9" t="s">
        <v>24</v>
      </c>
      <c r="C113" s="16">
        <f>C112/1000000</f>
        <v>0.0701715</v>
      </c>
      <c r="D113" s="11" t="s">
        <v>33</v>
      </c>
      <c r="E113" s="4"/>
      <c r="F113" s="17">
        <v>0.0701715</v>
      </c>
      <c r="G113" s="4" t="s">
        <v>28</v>
      </c>
      <c r="H113" s="13" t="s">
        <v>53</v>
      </c>
      <c r="I113" s="6"/>
      <c r="J113" s="6"/>
      <c r="K113" s="6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8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9"/>
      <c r="C121" s="18"/>
      <c r="D121" s="11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9"/>
      <c r="C122" s="18"/>
      <c r="D122" s="11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9"/>
      <c r="C123" s="19"/>
      <c r="D123" s="11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8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9"/>
      <c r="C126" s="18"/>
      <c r="D126" s="11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9"/>
      <c r="C127" s="18"/>
      <c r="D127" s="11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9"/>
      <c r="C128" s="19"/>
      <c r="D128" s="11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4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4.2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4.2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4.2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4.2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4.2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4.2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4.2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4.2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14.2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ht="14.2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ht="14.2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ht="14.2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ht="14.2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ht="14.2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ht="14.2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ht="14.2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ht="14.2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ht="14.2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ht="14.2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ht="14.2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ht="14.2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ht="14.2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ht="14.2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ht="14.2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ht="14.2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ht="14.2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ht="14.2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ht="14.2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ht="14.2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ht="14.2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</sheetData>
  <hyperlinks>
    <hyperlink r:id="rId1" ref="H44"/>
    <hyperlink r:id="rId2" ref="H56"/>
    <hyperlink r:id="rId3" ref="H67"/>
    <hyperlink r:id="rId4" ref="H77"/>
    <hyperlink r:id="rId5" ref="H88"/>
    <hyperlink r:id="rId6" ref="H97"/>
    <hyperlink r:id="rId7" ref="H113"/>
  </hyperlinks>
  <printOptions/>
  <pageMargins bottom="0.75" footer="0.0" header="0.0" left="0.7" right="0.7" top="0.75"/>
  <pageSetup orientation="landscape"/>
  <drawing r:id="rId8"/>
</worksheet>
</file>