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9d620ac185dc3dbd/Documents/GitHub/OC-P04VA/FAOdata/"/>
    </mc:Choice>
  </mc:AlternateContent>
  <xr:revisionPtr revIDLastSave="108" documentId="8_{167CB271-4155-49F1-9784-E217C6EB9421}" xr6:coauthVersionLast="47" xr6:coauthVersionMax="47" xr10:uidLastSave="{C2887828-1864-4642-8490-C8FE89525D10}"/>
  <bookViews>
    <workbookView xWindow="-28320" yWindow="3570" windowWidth="28155" windowHeight="15600" activeTab="3" xr2:uid="{00000000-000D-0000-FFFF-FFFF00000000}"/>
  </bookViews>
  <sheets>
    <sheet name="FAOgroupePays" sheetId="7" r:id="rId1"/>
    <sheet name="FAOcodePAYS" sheetId="6" r:id="rId2"/>
    <sheet name="VaParametresNORM" sheetId="8" r:id="rId3"/>
    <sheet name="PaysFAO" sheetId="10" r:id="rId4"/>
    <sheet name="Pays" sheetId="9" r:id="rId5"/>
  </sheets>
  <definedNames>
    <definedName name="DonnéesExternes_1" localSheetId="1" hidden="1">FAOcodePAYS!$A$1:$F$222</definedName>
    <definedName name="DonnéesExternes_2" localSheetId="0" hidden="1">FAOgroupePays!$A$1:$G$817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84" i="10" l="1"/>
  <c r="B184" i="10" s="1" a="1"/>
  <c r="B184" i="10" s="1"/>
  <c r="A144" i="10"/>
  <c r="B144" i="10" s="1" a="1"/>
  <c r="B144" i="10" s="1"/>
  <c r="A94" i="10"/>
  <c r="B94" i="10" s="1" a="1"/>
  <c r="B94" i="10" s="1"/>
  <c r="A183" i="10"/>
  <c r="B183" i="10" s="1" a="1"/>
  <c r="B183" i="10" s="1"/>
  <c r="A139" i="10"/>
  <c r="B139" i="10" s="1" a="1"/>
  <c r="B139" i="10" s="1"/>
  <c r="A126" i="10"/>
  <c r="B126" i="10" s="1" a="1"/>
  <c r="B126" i="10" s="1"/>
  <c r="A152" i="10"/>
  <c r="B152" i="10" s="1" a="1"/>
  <c r="B152" i="10" s="1"/>
  <c r="A61" i="10"/>
  <c r="B61" i="10" s="1" a="1"/>
  <c r="B61" i="10" s="1"/>
  <c r="A6" i="10"/>
  <c r="B6" i="10" s="1" a="1"/>
  <c r="B6" i="10" s="1"/>
  <c r="A176" i="10"/>
  <c r="B176" i="10" s="1" a="1"/>
  <c r="B176" i="10" s="1"/>
  <c r="A48" i="10"/>
  <c r="B48" i="10" s="1" a="1"/>
  <c r="B48" i="10" s="1"/>
  <c r="A4" i="10"/>
  <c r="B4" i="10" s="1" a="1"/>
  <c r="B4" i="10" s="1"/>
  <c r="A35" i="10"/>
  <c r="B35" i="10" s="1" a="1"/>
  <c r="B35" i="10" s="1"/>
  <c r="A160" i="10"/>
  <c r="B160" i="10" s="1" a="1"/>
  <c r="B160" i="10" s="1"/>
  <c r="A159" i="10"/>
  <c r="B159" i="10" s="1" a="1"/>
  <c r="B159" i="10" s="1"/>
  <c r="A158" i="10"/>
  <c r="B158" i="10" s="1" a="1"/>
  <c r="B158" i="10" s="1"/>
  <c r="A149" i="10"/>
  <c r="B149" i="10" s="1" a="1"/>
  <c r="B149" i="10" s="1"/>
  <c r="A155" i="10"/>
  <c r="B155" i="10" s="1" a="1"/>
  <c r="B155" i="10" s="1"/>
  <c r="A64" i="10"/>
  <c r="B64" i="10" s="1" a="1"/>
  <c r="B64" i="10" s="1"/>
  <c r="A145" i="10"/>
  <c r="B145" i="10" s="1" a="1"/>
  <c r="B145" i="10" s="1"/>
  <c r="A7" i="10"/>
  <c r="B7" i="10" s="1" a="1"/>
  <c r="B7" i="10" s="1"/>
  <c r="A110" i="10"/>
  <c r="B110" i="10" s="1" a="1"/>
  <c r="B110" i="10" s="1"/>
  <c r="A142" i="10"/>
  <c r="B142" i="10" s="1" a="1"/>
  <c r="B142" i="10" s="1"/>
  <c r="A140" i="10"/>
  <c r="B140" i="10" s="1" a="1"/>
  <c r="B140" i="10" s="1"/>
  <c r="A130" i="10"/>
  <c r="B130" i="10" s="1" a="1"/>
  <c r="B130" i="10" s="1"/>
  <c r="A131" i="10"/>
  <c r="B131" i="10" s="1" a="1"/>
  <c r="B131" i="10" s="1"/>
  <c r="A118" i="10"/>
  <c r="B118" i="10" s="1" a="1"/>
  <c r="B118" i="10" s="1"/>
  <c r="A116" i="10"/>
  <c r="B116" i="10" s="1" a="1"/>
  <c r="B116" i="10" s="1"/>
  <c r="A114" i="10"/>
  <c r="B114" i="10" s="1" a="1"/>
  <c r="B114" i="10" s="1"/>
  <c r="A106" i="10"/>
  <c r="B106" i="10" s="1" a="1"/>
  <c r="B106" i="10" s="1"/>
  <c r="A105" i="10"/>
  <c r="B105" i="10" s="1" a="1"/>
  <c r="B105" i="10" s="1"/>
  <c r="A107" i="10"/>
  <c r="B107" i="10" s="1" a="1"/>
  <c r="B107" i="10" s="1"/>
  <c r="A86" i="10"/>
  <c r="B86" i="10" s="1" a="1"/>
  <c r="B86" i="10" s="1"/>
  <c r="A84" i="10"/>
  <c r="B84" i="10" s="1" a="1"/>
  <c r="B84" i="10" s="1"/>
  <c r="A81" i="10"/>
  <c r="B81" i="10" s="1" a="1"/>
  <c r="B81" i="10" s="1"/>
  <c r="A78" i="10"/>
  <c r="B78" i="10" s="1" a="1"/>
  <c r="B78" i="10" s="1"/>
  <c r="A70" i="10"/>
  <c r="B70" i="10" s="1" a="1"/>
  <c r="B70" i="10" s="1"/>
  <c r="A62" i="10"/>
  <c r="B62" i="10" s="1" a="1"/>
  <c r="B62" i="10" s="1"/>
  <c r="A60" i="10"/>
  <c r="B60" i="10" s="1" a="1"/>
  <c r="B60" i="10" s="1"/>
  <c r="A146" i="10"/>
  <c r="B146" i="10" s="1" a="1"/>
  <c r="B146" i="10" s="1"/>
  <c r="A58" i="10"/>
  <c r="B58" i="10" s="1" a="1"/>
  <c r="B58" i="10" s="1"/>
  <c r="A57" i="10"/>
  <c r="B57" i="10" s="1" a="1"/>
  <c r="B57" i="10" s="1"/>
  <c r="A52" i="10"/>
  <c r="B52" i="10" s="1" a="1"/>
  <c r="B52" i="10" s="1"/>
  <c r="A76" i="10"/>
  <c r="B76" i="10" s="1" a="1"/>
  <c r="B76" i="10" s="1"/>
  <c r="A24" i="10"/>
  <c r="B24" i="10" s="1" a="1"/>
  <c r="B24" i="10" s="1"/>
  <c r="A26" i="10"/>
  <c r="B26" i="10" s="1" a="1"/>
  <c r="B26" i="10" s="1"/>
  <c r="A2" i="10"/>
  <c r="B2" i="10" s="1" a="1"/>
  <c r="B2" i="10" s="1"/>
  <c r="A20" i="10"/>
  <c r="B20" i="10" s="1" a="1"/>
  <c r="B20" i="10" s="1"/>
  <c r="A27" i="10"/>
  <c r="B27" i="10" s="1" a="1"/>
  <c r="B27" i="10" s="1"/>
  <c r="A17" i="10"/>
  <c r="B17" i="10" s="1" a="1"/>
  <c r="B17" i="10" s="1"/>
  <c r="A49" i="10"/>
  <c r="B49" i="10" s="1" a="1"/>
  <c r="B49" i="10" s="1"/>
  <c r="A10" i="10"/>
  <c r="B10" i="10" s="1" a="1"/>
  <c r="B10" i="10" s="1"/>
  <c r="A170" i="10"/>
  <c r="B170" i="10" s="1" a="1"/>
  <c r="B170" i="10" s="1"/>
  <c r="A180" i="10"/>
  <c r="B180" i="10" s="1" a="1"/>
  <c r="B180" i="10" s="1"/>
  <c r="A95" i="10"/>
  <c r="B95" i="10" s="1" a="1"/>
  <c r="B95" i="10" s="1"/>
  <c r="A102" i="10"/>
  <c r="B102" i="10" s="1" a="1"/>
  <c r="B102" i="10" s="1"/>
  <c r="A53" i="10"/>
  <c r="B53" i="10" s="1" a="1"/>
  <c r="B53" i="10" s="1"/>
  <c r="A87" i="10"/>
  <c r="B87" i="10" s="1" a="1"/>
  <c r="B87" i="10" s="1"/>
  <c r="A77" i="10"/>
  <c r="B77" i="10" s="1" a="1"/>
  <c r="B77" i="10" s="1"/>
  <c r="A71" i="10"/>
  <c r="B71" i="10" s="1" a="1"/>
  <c r="B71" i="10" s="1"/>
  <c r="A51" i="10"/>
  <c r="B51" i="10" s="1" a="1"/>
  <c r="B51" i="10" s="1"/>
  <c r="A46" i="10"/>
  <c r="B46" i="10" s="1" a="1"/>
  <c r="B46" i="10" s="1"/>
  <c r="A31" i="10"/>
  <c r="B31" i="10" s="1" a="1"/>
  <c r="B31" i="10" s="1"/>
  <c r="A25" i="10"/>
  <c r="B25" i="10" s="1" a="1"/>
  <c r="B25" i="10" s="1"/>
  <c r="A11" i="10"/>
  <c r="B11" i="10" s="1" a="1"/>
  <c r="B11" i="10" s="1"/>
  <c r="A15" i="10"/>
  <c r="B15" i="10" s="1" a="1"/>
  <c r="B15" i="10" s="1"/>
  <c r="A133" i="10"/>
  <c r="B133" i="10" s="1" a="1"/>
  <c r="B133" i="10" s="1"/>
  <c r="A16" i="10"/>
  <c r="B16" i="10" s="1" a="1"/>
  <c r="B16" i="10" s="1"/>
  <c r="A141" i="10"/>
  <c r="B141" i="10" s="1" a="1"/>
  <c r="B141" i="10" s="1"/>
  <c r="A96" i="10"/>
  <c r="B96" i="10" s="1" a="1"/>
  <c r="B96" i="10" s="1"/>
  <c r="A119" i="10"/>
  <c r="B119" i="10" s="1" a="1"/>
  <c r="B119" i="10" s="1"/>
  <c r="A89" i="10"/>
  <c r="B89" i="10" s="1" a="1"/>
  <c r="B89" i="10" s="1"/>
  <c r="A173" i="10"/>
  <c r="B173" i="10" s="1" a="1"/>
  <c r="B173" i="10" s="1"/>
  <c r="A3" i="10"/>
  <c r="B3" i="10" s="1" a="1"/>
  <c r="B3" i="10" s="1"/>
  <c r="A108" i="10"/>
  <c r="B108" i="10" s="1" a="1"/>
  <c r="B108" i="10" s="1"/>
  <c r="A74" i="10"/>
  <c r="B74" i="10" s="1" a="1"/>
  <c r="B74" i="10" s="1"/>
  <c r="A37" i="10"/>
  <c r="B37" i="10" s="1" a="1"/>
  <c r="B37" i="10" s="1"/>
  <c r="A185" i="10"/>
  <c r="B185" i="10" s="1" a="1"/>
  <c r="B185" i="10" s="1"/>
  <c r="A172" i="10"/>
  <c r="B172" i="10" s="1" a="1"/>
  <c r="B172" i="10" s="1"/>
  <c r="A163" i="10"/>
  <c r="B163" i="10" s="1" a="1"/>
  <c r="B163" i="10" s="1"/>
  <c r="A134" i="10"/>
  <c r="B134" i="10" s="1" a="1"/>
  <c r="B134" i="10" s="1"/>
  <c r="A99" i="10"/>
  <c r="B99" i="10" s="1" a="1"/>
  <c r="B99" i="10" s="1"/>
  <c r="A97" i="10"/>
  <c r="B97" i="10" s="1" a="1"/>
  <c r="B97" i="10" s="1"/>
  <c r="A88" i="10"/>
  <c r="B88" i="10" s="1" a="1"/>
  <c r="B88" i="10" s="1"/>
  <c r="A85" i="10"/>
  <c r="B85" i="10" s="1" a="1"/>
  <c r="B85" i="10" s="1"/>
  <c r="A83" i="10"/>
  <c r="B83" i="10" s="1" a="1"/>
  <c r="B83" i="10" s="1"/>
  <c r="A65" i="10"/>
  <c r="B65" i="10" s="1" a="1"/>
  <c r="B65" i="10" s="1"/>
  <c r="A12" i="10"/>
  <c r="B12" i="10" s="1" a="1"/>
  <c r="B12" i="10" s="1"/>
  <c r="A47" i="10"/>
  <c r="B47" i="10" s="1" a="1"/>
  <c r="B47" i="10" s="1"/>
  <c r="A18" i="10"/>
  <c r="B18" i="10" s="1" a="1"/>
  <c r="B18" i="10" s="1"/>
  <c r="A14" i="10"/>
  <c r="B14" i="10" s="1" a="1"/>
  <c r="B14" i="10" s="1"/>
  <c r="A148" i="10"/>
  <c r="B148" i="10" s="1" a="1"/>
  <c r="B148" i="10" s="1"/>
  <c r="A103" i="10"/>
  <c r="B103" i="10" s="1" a="1"/>
  <c r="B103" i="10" s="1"/>
  <c r="A135" i="10"/>
  <c r="B135" i="10" s="1" a="1"/>
  <c r="B135" i="10" s="1"/>
  <c r="A132" i="10"/>
  <c r="B132" i="10" s="1" a="1"/>
  <c r="B132" i="10" s="1"/>
  <c r="A112" i="10"/>
  <c r="B112" i="10" s="1" a="1"/>
  <c r="B112" i="10" s="1"/>
  <c r="A82" i="10"/>
  <c r="B82" i="10" s="1" a="1"/>
  <c r="B82" i="10" s="1"/>
  <c r="A80" i="10"/>
  <c r="B80" i="10" s="1" a="1"/>
  <c r="B80" i="10" s="1"/>
  <c r="A23" i="10"/>
  <c r="B23" i="10" s="1" a="1"/>
  <c r="B23" i="10" s="1"/>
  <c r="A8" i="10"/>
  <c r="B8" i="10" s="1" a="1"/>
  <c r="B8" i="10" s="1"/>
  <c r="A182" i="10"/>
  <c r="B182" i="10" s="1" a="1"/>
  <c r="B182" i="10" s="1"/>
  <c r="A169" i="10"/>
  <c r="B169" i="10" s="1" a="1"/>
  <c r="B169" i="10" s="1"/>
  <c r="A166" i="10"/>
  <c r="B166" i="10" s="1" a="1"/>
  <c r="B166" i="10" s="1"/>
  <c r="A98" i="10"/>
  <c r="B98" i="10" s="1" a="1"/>
  <c r="B98" i="10" s="1"/>
  <c r="A138" i="10"/>
  <c r="B138" i="10" s="1" a="1"/>
  <c r="B138" i="10" s="1"/>
  <c r="A117" i="10"/>
  <c r="B117" i="10" s="1" a="1"/>
  <c r="B117" i="10" s="1"/>
  <c r="A124" i="10"/>
  <c r="B124" i="10" s="1" a="1"/>
  <c r="B124" i="10" s="1"/>
  <c r="A79" i="10"/>
  <c r="B79" i="10" s="1" a="1"/>
  <c r="B79" i="10" s="1"/>
  <c r="A93" i="10"/>
  <c r="B93" i="10" s="1" a="1"/>
  <c r="B93" i="10" s="1"/>
  <c r="A168" i="10"/>
  <c r="B168" i="10" s="1" a="1"/>
  <c r="B168" i="10" s="1"/>
  <c r="A167" i="10"/>
  <c r="B167" i="10" s="1" a="1"/>
  <c r="B167" i="10" s="1"/>
  <c r="A179" i="10"/>
  <c r="B179" i="10" s="1" a="1"/>
  <c r="B179" i="10" s="1"/>
  <c r="A92" i="10"/>
  <c r="B92" i="10" s="1" a="1"/>
  <c r="B92" i="10" s="1"/>
  <c r="A90" i="10"/>
  <c r="B90" i="10" s="1" a="1"/>
  <c r="B90" i="10" s="1"/>
  <c r="A178" i="10"/>
  <c r="B178" i="10" s="1" a="1"/>
  <c r="B178" i="10" s="1"/>
  <c r="A34" i="10"/>
  <c r="B34" i="10" s="1" a="1"/>
  <c r="B34" i="10" s="1"/>
  <c r="A181" i="10"/>
  <c r="B181" i="10" s="1" a="1"/>
  <c r="B181" i="10" s="1"/>
  <c r="A177" i="10"/>
  <c r="B177" i="10" s="1" a="1"/>
  <c r="B177" i="10" s="1"/>
  <c r="A157" i="10"/>
  <c r="B157" i="10" s="1" a="1"/>
  <c r="B157" i="10" s="1"/>
  <c r="A137" i="10"/>
  <c r="B137" i="10" s="1" a="1"/>
  <c r="B137" i="10" s="1"/>
  <c r="A143" i="10"/>
  <c r="B143" i="10" s="1" a="1"/>
  <c r="B143" i="10" s="1"/>
  <c r="A73" i="10"/>
  <c r="B73" i="10" s="1" a="1"/>
  <c r="B73" i="10" s="1"/>
  <c r="A55" i="10"/>
  <c r="B55" i="10" s="1" a="1"/>
  <c r="B55" i="10" s="1"/>
  <c r="A42" i="10"/>
  <c r="B42" i="10" s="1" a="1"/>
  <c r="B42" i="10" s="1"/>
  <c r="A36" i="10"/>
  <c r="B36" i="10" s="1" a="1"/>
  <c r="B36" i="10" s="1"/>
  <c r="A30" i="10"/>
  <c r="B30" i="10" s="1" a="1"/>
  <c r="B30" i="10" s="1"/>
  <c r="A29" i="10"/>
  <c r="B29" i="10" s="1" a="1"/>
  <c r="B29" i="10" s="1"/>
  <c r="A13" i="10"/>
  <c r="B13" i="10" s="1" a="1"/>
  <c r="B13" i="10" s="1"/>
  <c r="A136" i="10"/>
  <c r="B136" i="10" s="1" a="1"/>
  <c r="B136" i="10" s="1"/>
  <c r="A129" i="10"/>
  <c r="B129" i="10" s="1" a="1"/>
  <c r="B129" i="10" s="1"/>
  <c r="A113" i="10"/>
  <c r="B113" i="10" s="1" a="1"/>
  <c r="B113" i="10" s="1"/>
  <c r="A75" i="10"/>
  <c r="B75" i="10" s="1" a="1"/>
  <c r="B75" i="10" s="1"/>
  <c r="A72" i="10"/>
  <c r="B72" i="10" s="1" a="1"/>
  <c r="B72" i="10" s="1"/>
  <c r="A154" i="10"/>
  <c r="B154" i="10" s="1" a="1"/>
  <c r="B154" i="10" s="1"/>
  <c r="A45" i="10"/>
  <c r="B45" i="10" s="1" a="1"/>
  <c r="B45" i="10" s="1"/>
  <c r="A28" i="10"/>
  <c r="B28" i="10" s="1" a="1"/>
  <c r="B28" i="10" s="1"/>
  <c r="A171" i="10"/>
  <c r="B171" i="10" s="1" a="1"/>
  <c r="B171" i="10" s="1"/>
  <c r="A150" i="10"/>
  <c r="B150" i="10" s="1" a="1"/>
  <c r="B150" i="10" s="1"/>
  <c r="A109" i="10"/>
  <c r="B109" i="10" s="1" a="1"/>
  <c r="B109" i="10" s="1"/>
  <c r="A101" i="10"/>
  <c r="B101" i="10" s="1" a="1"/>
  <c r="B101" i="10" s="1"/>
  <c r="A56" i="10"/>
  <c r="B56" i="10" s="1" a="1"/>
  <c r="B56" i="10" s="1"/>
  <c r="A54" i="10"/>
  <c r="B54" i="10" s="1" a="1"/>
  <c r="B54" i="10" s="1"/>
  <c r="A188" i="10"/>
  <c r="B188" i="10" s="1" a="1"/>
  <c r="B188" i="10" s="1"/>
  <c r="A187" i="10"/>
  <c r="B187" i="10" s="1" a="1"/>
  <c r="B187" i="10" s="1"/>
  <c r="A162" i="10"/>
  <c r="B162" i="10" s="1" a="1"/>
  <c r="B162" i="10" s="1"/>
  <c r="A147" i="10"/>
  <c r="B147" i="10" s="1" a="1"/>
  <c r="B147" i="10" s="1"/>
  <c r="A174" i="10"/>
  <c r="B174" i="10" s="1" a="1"/>
  <c r="B174" i="10" s="1"/>
  <c r="A175" i="10"/>
  <c r="B175" i="10" s="1" a="1"/>
  <c r="B175" i="10" s="1"/>
  <c r="A120" i="10"/>
  <c r="B120" i="10" s="1" a="1"/>
  <c r="B120" i="10" s="1"/>
  <c r="A122" i="10"/>
  <c r="B122" i="10" s="1" a="1"/>
  <c r="B122" i="10" s="1"/>
  <c r="A123" i="10"/>
  <c r="B123" i="10" s="1" a="1"/>
  <c r="B123" i="10" s="1"/>
  <c r="A111" i="10"/>
  <c r="B111" i="10" s="1" a="1"/>
  <c r="B111" i="10" s="1"/>
  <c r="A91" i="10"/>
  <c r="B91" i="10" s="1" a="1"/>
  <c r="B91" i="10" s="1"/>
  <c r="A5" i="10"/>
  <c r="B5" i="10" s="1" a="1"/>
  <c r="B5" i="10" s="1"/>
  <c r="A59" i="10"/>
  <c r="B59" i="10" s="1" a="1"/>
  <c r="B59" i="10" s="1"/>
  <c r="A50" i="10"/>
  <c r="B50" i="10" s="1" a="1"/>
  <c r="B50" i="10" s="1"/>
  <c r="A43" i="10"/>
  <c r="B43" i="10" s="1" a="1"/>
  <c r="B43" i="10" s="1"/>
  <c r="A19" i="10"/>
  <c r="B19" i="10" s="1" a="1"/>
  <c r="B19" i="10" s="1"/>
  <c r="A165" i="10"/>
  <c r="B165" i="10" s="1" a="1"/>
  <c r="B165" i="10" s="1"/>
  <c r="A153" i="10"/>
  <c r="B153" i="10" s="1" a="1"/>
  <c r="B153" i="10" s="1"/>
  <c r="A151" i="10"/>
  <c r="B151" i="10" s="1" a="1"/>
  <c r="B151" i="10" s="1"/>
  <c r="A128" i="10"/>
  <c r="B128" i="10" s="1" a="1"/>
  <c r="B128" i="10" s="1"/>
  <c r="A127" i="10"/>
  <c r="B127" i="10" s="1" a="1"/>
  <c r="B127" i="10" s="1"/>
  <c r="A121" i="10"/>
  <c r="B121" i="10" s="1" a="1"/>
  <c r="B121" i="10" s="1"/>
  <c r="A115" i="10"/>
  <c r="B115" i="10" s="1" a="1"/>
  <c r="B115" i="10" s="1"/>
  <c r="A100" i="10"/>
  <c r="B100" i="10" s="1" a="1"/>
  <c r="B100" i="10" s="1"/>
  <c r="A69" i="10"/>
  <c r="B69" i="10" s="1" a="1"/>
  <c r="B69" i="10" s="1"/>
  <c r="A67" i="10"/>
  <c r="B67" i="10" s="1" a="1"/>
  <c r="B67" i="10" s="1"/>
  <c r="A66" i="10"/>
  <c r="B66" i="10" s="1" a="1"/>
  <c r="B66" i="10" s="1"/>
  <c r="A68" i="10"/>
  <c r="B68" i="10" s="1" a="1"/>
  <c r="B68" i="10" s="1"/>
  <c r="A38" i="10"/>
  <c r="B38" i="10" s="1" a="1"/>
  <c r="B38" i="10" s="1"/>
  <c r="A44" i="10"/>
  <c r="B44" i="10" s="1" a="1"/>
  <c r="B44" i="10" s="1"/>
  <c r="A22" i="10"/>
  <c r="B22" i="10" s="1" a="1"/>
  <c r="B22" i="10" s="1"/>
  <c r="A21" i="10"/>
  <c r="B21" i="10" s="1" a="1"/>
  <c r="B21" i="10" s="1"/>
  <c r="A164" i="10"/>
  <c r="B164" i="10" s="1" a="1"/>
  <c r="B164" i="10" s="1"/>
  <c r="A156" i="10"/>
  <c r="B156" i="10" s="1" a="1"/>
  <c r="B156" i="10" s="1"/>
  <c r="A40" i="10"/>
  <c r="B40" i="10" s="1" a="1"/>
  <c r="B40" i="10" s="1"/>
  <c r="A33" i="10"/>
  <c r="B33" i="10" s="1" a="1"/>
  <c r="B33" i="10" s="1"/>
  <c r="A63" i="10"/>
  <c r="B63" i="10" s="1" a="1"/>
  <c r="B63" i="10" s="1"/>
  <c r="A41" i="10"/>
  <c r="B41" i="10" s="1" a="1"/>
  <c r="B41" i="10" s="1"/>
  <c r="A39" i="10"/>
  <c r="B39" i="10" s="1" a="1"/>
  <c r="B39" i="10" s="1"/>
  <c r="A9" i="10"/>
  <c r="B9" i="10" s="1" a="1"/>
  <c r="B9" i="10" s="1"/>
  <c r="A125" i="10"/>
  <c r="B125" i="10" s="1" a="1"/>
  <c r="B125" i="10" s="1"/>
  <c r="A104" i="10"/>
  <c r="B104" i="10" s="1" a="1"/>
  <c r="B104" i="10" s="1"/>
  <c r="A161" i="10"/>
  <c r="B161" i="10" s="1" a="1"/>
  <c r="B161" i="10" s="1"/>
  <c r="A32" i="10"/>
  <c r="B32" i="10" s="1" a="1"/>
  <c r="B32" i="10" s="1"/>
  <c r="A186" i="10"/>
  <c r="B186" i="10" s="1" a="1"/>
  <c r="B186" i="10" s="1"/>
  <c r="R2" i="9" a="1"/>
  <c r="R2" i="9" s="1"/>
  <c r="S2" i="9" s="1"/>
  <c r="R3" i="9" a="1"/>
  <c r="R3" i="9" s="1"/>
  <c r="S3" i="9" s="1"/>
  <c r="R4" i="9" a="1"/>
  <c r="R4" i="9" s="1"/>
  <c r="S4" i="9" s="1"/>
  <c r="R5" i="9" a="1"/>
  <c r="R5" i="9" s="1"/>
  <c r="S5" i="9" s="1"/>
  <c r="R6" i="9" a="1"/>
  <c r="R6" i="9" s="1"/>
  <c r="S6" i="9" s="1"/>
  <c r="R7" i="9" a="1"/>
  <c r="R7" i="9" s="1"/>
  <c r="S7" i="9" s="1"/>
  <c r="R8" i="9" a="1"/>
  <c r="R8" i="9" s="1"/>
  <c r="S8" i="9" s="1"/>
  <c r="R9" i="9" a="1"/>
  <c r="R9" i="9" s="1"/>
  <c r="S9" i="9" s="1"/>
  <c r="R10" i="9" a="1"/>
  <c r="R10" i="9" s="1"/>
  <c r="S10" i="9" s="1"/>
  <c r="R11" i="9" a="1"/>
  <c r="R11" i="9" s="1"/>
  <c r="S11" i="9" s="1"/>
  <c r="R12" i="9" a="1"/>
  <c r="R12" i="9" s="1"/>
  <c r="S12" i="9" s="1"/>
  <c r="R13" i="9" a="1"/>
  <c r="R13" i="9" s="1"/>
  <c r="S13" i="9" s="1"/>
  <c r="R14" i="9" a="1"/>
  <c r="R14" i="9" s="1"/>
  <c r="S14" i="9" s="1"/>
  <c r="R15" i="9" a="1"/>
  <c r="R15" i="9" s="1"/>
  <c r="S15" i="9" s="1"/>
  <c r="R16" i="9" a="1"/>
  <c r="R16" i="9" s="1"/>
  <c r="S16" i="9" s="1"/>
  <c r="R17" i="9" a="1"/>
  <c r="R17" i="9" s="1"/>
  <c r="S17" i="9" s="1"/>
  <c r="R18" i="9" a="1"/>
  <c r="R18" i="9" s="1"/>
  <c r="S18" i="9" s="1"/>
  <c r="R19" i="9" a="1"/>
  <c r="R19" i="9" s="1"/>
  <c r="S19" i="9" s="1"/>
  <c r="R20" i="9" a="1"/>
  <c r="R20" i="9" s="1"/>
  <c r="S20" i="9" s="1"/>
  <c r="R21" i="9" a="1"/>
  <c r="R21" i="9" s="1"/>
  <c r="S21" i="9" s="1"/>
  <c r="R22" i="9" a="1"/>
  <c r="R22" i="9" s="1"/>
  <c r="S22" i="9" s="1"/>
  <c r="R23" i="9" a="1"/>
  <c r="R23" i="9" s="1"/>
  <c r="S23" i="9" s="1"/>
  <c r="R24" i="9" a="1"/>
  <c r="R24" i="9" s="1"/>
  <c r="S24" i="9" s="1"/>
  <c r="R25" i="9" a="1"/>
  <c r="R25" i="9" s="1"/>
  <c r="S25" i="9" s="1"/>
  <c r="R26" i="9" a="1"/>
  <c r="R26" i="9" s="1"/>
  <c r="S26" i="9" s="1"/>
  <c r="R27" i="9" a="1"/>
  <c r="R27" i="9" s="1"/>
  <c r="S27" i="9" s="1"/>
  <c r="R28" i="9" a="1"/>
  <c r="R28" i="9" s="1"/>
  <c r="S28" i="9" s="1"/>
  <c r="R29" i="9" a="1"/>
  <c r="R29" i="9" s="1"/>
  <c r="S29" i="9" s="1"/>
  <c r="R30" i="9" a="1"/>
  <c r="R30" i="9" s="1"/>
  <c r="S30" i="9" s="1"/>
  <c r="R31" i="9" a="1"/>
  <c r="R31" i="9" s="1"/>
  <c r="S31" i="9" s="1"/>
  <c r="R32" i="9" a="1"/>
  <c r="R32" i="9" s="1"/>
  <c r="S32" i="9" s="1"/>
  <c r="R33" i="9" a="1"/>
  <c r="R33" i="9" s="1"/>
  <c r="S33" i="9" s="1"/>
  <c r="R34" i="9" a="1"/>
  <c r="R34" i="9" s="1"/>
  <c r="S34" i="9" s="1"/>
  <c r="R35" i="9" a="1"/>
  <c r="R35" i="9" s="1"/>
  <c r="S35" i="9" s="1"/>
  <c r="R36" i="9" a="1"/>
  <c r="R36" i="9" s="1"/>
  <c r="S36" i="9" s="1"/>
  <c r="R37" i="9" a="1"/>
  <c r="R37" i="9" s="1"/>
  <c r="S37" i="9" s="1"/>
  <c r="R38" i="9" a="1"/>
  <c r="R38" i="9" s="1"/>
  <c r="S38" i="9" s="1"/>
  <c r="R39" i="9" a="1"/>
  <c r="R39" i="9" s="1"/>
  <c r="S39" i="9" s="1"/>
  <c r="R40" i="9" a="1"/>
  <c r="R40" i="9" s="1"/>
  <c r="S40" i="9" s="1"/>
  <c r="R41" i="9" a="1"/>
  <c r="R41" i="9" s="1"/>
  <c r="S41" i="9" s="1"/>
  <c r="R42" i="9" a="1"/>
  <c r="R42" i="9" s="1"/>
  <c r="S42" i="9" s="1"/>
  <c r="R43" i="9" a="1"/>
  <c r="R43" i="9" s="1"/>
  <c r="S43" i="9" s="1"/>
  <c r="R44" i="9" a="1"/>
  <c r="R44" i="9" s="1"/>
  <c r="S44" i="9" s="1"/>
  <c r="R45" i="9" a="1"/>
  <c r="R45" i="9" s="1"/>
  <c r="S45" i="9" s="1"/>
  <c r="R46" i="9" a="1"/>
  <c r="R46" i="9" s="1"/>
  <c r="S46" i="9" s="1"/>
  <c r="R47" i="9" a="1"/>
  <c r="R47" i="9" s="1"/>
  <c r="S47" i="9" s="1"/>
  <c r="R48" i="9" a="1"/>
  <c r="R48" i="9" s="1"/>
  <c r="S48" i="9" s="1"/>
  <c r="R49" i="9" a="1"/>
  <c r="R49" i="9" s="1"/>
  <c r="S49" i="9" s="1"/>
  <c r="R50" i="9" a="1"/>
  <c r="R50" i="9" s="1"/>
  <c r="S50" i="9" s="1"/>
  <c r="R51" i="9" a="1"/>
  <c r="R51" i="9" s="1"/>
  <c r="S51" i="9" s="1"/>
  <c r="R52" i="9" a="1"/>
  <c r="R52" i="9" s="1"/>
  <c r="S52" i="9" s="1"/>
  <c r="R53" i="9" a="1"/>
  <c r="R53" i="9" s="1"/>
  <c r="S53" i="9" s="1"/>
  <c r="R54" i="9" a="1"/>
  <c r="R54" i="9" s="1"/>
  <c r="S54" i="9" s="1"/>
  <c r="R55" i="9" a="1"/>
  <c r="R55" i="9" s="1"/>
  <c r="S55" i="9" s="1"/>
  <c r="R56" i="9" a="1"/>
  <c r="R56" i="9" s="1"/>
  <c r="S56" i="9" s="1"/>
  <c r="R57" i="9" a="1"/>
  <c r="R57" i="9" s="1"/>
  <c r="S57" i="9" s="1"/>
  <c r="R58" i="9" a="1"/>
  <c r="R58" i="9" s="1"/>
  <c r="S58" i="9" s="1"/>
  <c r="R59" i="9" a="1"/>
  <c r="R59" i="9" s="1"/>
  <c r="S59" i="9" s="1"/>
  <c r="R60" i="9" a="1"/>
  <c r="R60" i="9" s="1"/>
  <c r="S60" i="9" s="1"/>
  <c r="R61" i="9" a="1"/>
  <c r="R61" i="9" s="1"/>
  <c r="S61" i="9" s="1"/>
  <c r="R62" i="9" a="1"/>
  <c r="R62" i="9" s="1"/>
  <c r="S62" i="9" s="1"/>
  <c r="R63" i="9" a="1"/>
  <c r="R63" i="9" s="1"/>
  <c r="S63" i="9" s="1"/>
  <c r="R64" i="9" a="1"/>
  <c r="R64" i="9" s="1"/>
  <c r="S64" i="9" s="1"/>
  <c r="R65" i="9" a="1"/>
  <c r="R65" i="9" s="1"/>
  <c r="S65" i="9" s="1"/>
  <c r="R66" i="9" a="1"/>
  <c r="R66" i="9" s="1"/>
  <c r="S66" i="9" s="1"/>
  <c r="R67" i="9" a="1"/>
  <c r="R67" i="9" s="1"/>
  <c r="S67" i="9" s="1"/>
  <c r="R68" i="9" a="1"/>
  <c r="R68" i="9" s="1"/>
  <c r="S68" i="9" s="1"/>
  <c r="R69" i="9" a="1"/>
  <c r="R69" i="9" s="1"/>
  <c r="S69" i="9" s="1"/>
  <c r="R70" i="9" a="1"/>
  <c r="R70" i="9" s="1"/>
  <c r="S70" i="9" s="1"/>
  <c r="R71" i="9" a="1"/>
  <c r="R71" i="9" s="1"/>
  <c r="S71" i="9" s="1"/>
  <c r="R72" i="9" a="1"/>
  <c r="R72" i="9" s="1"/>
  <c r="S72" i="9" s="1"/>
  <c r="R73" i="9" a="1"/>
  <c r="R73" i="9" s="1"/>
  <c r="S73" i="9" s="1"/>
  <c r="R74" i="9" a="1"/>
  <c r="R74" i="9" s="1"/>
  <c r="S74" i="9" s="1"/>
  <c r="R75" i="9" a="1"/>
  <c r="R75" i="9" s="1"/>
  <c r="S75" i="9" s="1"/>
  <c r="R76" i="9" a="1"/>
  <c r="R76" i="9" s="1"/>
  <c r="S76" i="9" s="1"/>
  <c r="R77" i="9" a="1"/>
  <c r="R77" i="9" s="1"/>
  <c r="S77" i="9" s="1"/>
  <c r="R78" i="9" a="1"/>
  <c r="R78" i="9" s="1"/>
  <c r="S78" i="9" s="1"/>
  <c r="R79" i="9" a="1"/>
  <c r="R79" i="9" s="1"/>
  <c r="S79" i="9" s="1"/>
  <c r="R80" i="9" a="1"/>
  <c r="R80" i="9" s="1"/>
  <c r="S80" i="9" s="1"/>
  <c r="R81" i="9" a="1"/>
  <c r="R81" i="9" s="1"/>
  <c r="S81" i="9" s="1"/>
  <c r="R82" i="9" a="1"/>
  <c r="R82" i="9" s="1"/>
  <c r="S82" i="9" s="1"/>
  <c r="R83" i="9" a="1"/>
  <c r="R83" i="9" s="1"/>
  <c r="S83" i="9" s="1"/>
  <c r="R84" i="9" a="1"/>
  <c r="R84" i="9" s="1"/>
  <c r="S84" i="9" s="1"/>
  <c r="R85" i="9" a="1"/>
  <c r="R85" i="9" s="1"/>
  <c r="S85" i="9" s="1"/>
  <c r="R86" i="9" a="1"/>
  <c r="R86" i="9" s="1"/>
  <c r="S86" i="9" s="1"/>
  <c r="R87" i="9" a="1"/>
  <c r="R87" i="9" s="1"/>
  <c r="S87" i="9" s="1"/>
  <c r="R88" i="9" a="1"/>
  <c r="R88" i="9" s="1"/>
  <c r="S88" i="9" s="1"/>
  <c r="R89" i="9" a="1"/>
  <c r="R89" i="9" s="1"/>
  <c r="S89" i="9" s="1"/>
  <c r="R90" i="9" a="1"/>
  <c r="R90" i="9" s="1"/>
  <c r="S90" i="9" s="1"/>
  <c r="R91" i="9" a="1"/>
  <c r="R91" i="9" s="1"/>
  <c r="S91" i="9" s="1"/>
  <c r="R92" i="9" a="1"/>
  <c r="R92" i="9" s="1"/>
  <c r="S92" i="9" s="1"/>
  <c r="R93" i="9" a="1"/>
  <c r="R93" i="9" s="1"/>
  <c r="S93" i="9" s="1"/>
  <c r="R94" i="9" a="1"/>
  <c r="R94" i="9" s="1"/>
  <c r="S94" i="9" s="1"/>
  <c r="R95" i="9" a="1"/>
  <c r="R95" i="9" s="1"/>
  <c r="S95" i="9" s="1"/>
  <c r="R96" i="9" a="1"/>
  <c r="R96" i="9" s="1"/>
  <c r="S96" i="9" s="1"/>
  <c r="R97" i="9" a="1"/>
  <c r="R97" i="9" s="1"/>
  <c r="S97" i="9" s="1"/>
  <c r="R98" i="9" a="1"/>
  <c r="R98" i="9" s="1"/>
  <c r="S98" i="9" s="1"/>
  <c r="R99" i="9" a="1"/>
  <c r="R99" i="9" s="1"/>
  <c r="S99" i="9" s="1"/>
  <c r="R100" i="9" a="1"/>
  <c r="R100" i="9" s="1"/>
  <c r="S100" i="9" s="1"/>
  <c r="R101" i="9" a="1"/>
  <c r="R101" i="9" s="1"/>
  <c r="S101" i="9" s="1"/>
  <c r="R102" i="9" a="1"/>
  <c r="R102" i="9" s="1"/>
  <c r="S102" i="9" s="1"/>
  <c r="R103" i="9" a="1"/>
  <c r="R103" i="9" s="1"/>
  <c r="S103" i="9" s="1"/>
  <c r="R104" i="9" a="1"/>
  <c r="R104" i="9" s="1"/>
  <c r="S104" i="9" s="1"/>
  <c r="R105" i="9" a="1"/>
  <c r="R105" i="9" s="1"/>
  <c r="S105" i="9" s="1"/>
  <c r="R106" i="9" a="1"/>
  <c r="R106" i="9" s="1"/>
  <c r="S106" i="9" s="1"/>
  <c r="R107" i="9" a="1"/>
  <c r="R107" i="9" s="1"/>
  <c r="S107" i="9" s="1"/>
  <c r="R108" i="9" a="1"/>
  <c r="R108" i="9" s="1"/>
  <c r="S108" i="9" s="1"/>
  <c r="R109" i="9" a="1"/>
  <c r="R109" i="9" s="1"/>
  <c r="S109" i="9" s="1"/>
  <c r="R110" i="9" a="1"/>
  <c r="R110" i="9" s="1"/>
  <c r="S110" i="9" s="1"/>
  <c r="R111" i="9" a="1"/>
  <c r="R111" i="9" s="1"/>
  <c r="S111" i="9" s="1"/>
  <c r="R112" i="9" a="1"/>
  <c r="R112" i="9" s="1"/>
  <c r="S112" i="9" s="1"/>
  <c r="R113" i="9" a="1"/>
  <c r="R113" i="9" s="1"/>
  <c r="S113" i="9" s="1"/>
  <c r="R114" i="9" a="1"/>
  <c r="R114" i="9" s="1"/>
  <c r="S114" i="9" s="1"/>
  <c r="R115" i="9" a="1"/>
  <c r="R115" i="9" s="1"/>
  <c r="S115" i="9" s="1"/>
  <c r="R116" i="9" a="1"/>
  <c r="R116" i="9" s="1"/>
  <c r="S116" i="9" s="1"/>
  <c r="R117" i="9" a="1"/>
  <c r="R117" i="9" s="1"/>
  <c r="S117" i="9" s="1"/>
  <c r="R118" i="9" a="1"/>
  <c r="R118" i="9" s="1"/>
  <c r="S118" i="9" s="1"/>
  <c r="R119" i="9" a="1"/>
  <c r="R119" i="9" s="1"/>
  <c r="S119" i="9" s="1"/>
  <c r="R120" i="9" a="1"/>
  <c r="R120" i="9" s="1"/>
  <c r="S120" i="9" s="1"/>
  <c r="R121" i="9" a="1"/>
  <c r="R121" i="9" s="1"/>
  <c r="S121" i="9" s="1"/>
  <c r="R122" i="9" a="1"/>
  <c r="R122" i="9" s="1"/>
  <c r="S122" i="9" s="1"/>
  <c r="R123" i="9" a="1"/>
  <c r="R123" i="9" s="1"/>
  <c r="S123" i="9" s="1"/>
  <c r="R124" i="9" a="1"/>
  <c r="R124" i="9" s="1"/>
  <c r="S124" i="9" s="1"/>
  <c r="R125" i="9" a="1"/>
  <c r="R125" i="9" s="1"/>
  <c r="S125" i="9" s="1"/>
  <c r="R126" i="9" a="1"/>
  <c r="R126" i="9" s="1"/>
  <c r="S126" i="9" s="1"/>
  <c r="R127" i="9" a="1"/>
  <c r="R127" i="9" s="1"/>
  <c r="S127" i="9" s="1"/>
  <c r="R128" i="9" a="1"/>
  <c r="R128" i="9" s="1"/>
  <c r="S128" i="9" s="1"/>
  <c r="R129" i="9" a="1"/>
  <c r="R129" i="9" s="1"/>
  <c r="S129" i="9" s="1"/>
  <c r="R130" i="9" a="1"/>
  <c r="R130" i="9" s="1"/>
  <c r="S130" i="9" s="1"/>
  <c r="R131" i="9" a="1"/>
  <c r="R131" i="9" s="1"/>
  <c r="S131" i="9" s="1"/>
  <c r="R132" i="9" a="1"/>
  <c r="R132" i="9" s="1"/>
  <c r="S132" i="9" s="1"/>
  <c r="R133" i="9" a="1"/>
  <c r="R133" i="9" s="1"/>
  <c r="S133" i="9" s="1"/>
  <c r="R134" i="9" a="1"/>
  <c r="R134" i="9" s="1"/>
  <c r="S134" i="9" s="1"/>
  <c r="R135" i="9" a="1"/>
  <c r="R135" i="9" s="1"/>
  <c r="S135" i="9" s="1"/>
  <c r="R136" i="9" a="1"/>
  <c r="R136" i="9" s="1"/>
  <c r="S136" i="9" s="1"/>
  <c r="R137" i="9" a="1"/>
  <c r="R137" i="9" s="1"/>
  <c r="S137" i="9" s="1"/>
  <c r="R138" i="9" a="1"/>
  <c r="R138" i="9" s="1"/>
  <c r="S138" i="9" s="1"/>
  <c r="R139" i="9" a="1"/>
  <c r="R139" i="9" s="1"/>
  <c r="S139" i="9" s="1"/>
  <c r="R140" i="9" a="1"/>
  <c r="R140" i="9" s="1"/>
  <c r="S140" i="9" s="1"/>
  <c r="R141" i="9" a="1"/>
  <c r="R141" i="9" s="1"/>
  <c r="S141" i="9" s="1"/>
  <c r="R142" i="9" a="1"/>
  <c r="R142" i="9" s="1"/>
  <c r="S142" i="9" s="1"/>
  <c r="R143" i="9" a="1"/>
  <c r="R143" i="9" s="1"/>
  <c r="S143" i="9" s="1"/>
  <c r="R144" i="9" a="1"/>
  <c r="R144" i="9" s="1"/>
  <c r="S144" i="9" s="1"/>
  <c r="R145" i="9" a="1"/>
  <c r="R145" i="9" s="1"/>
  <c r="S145" i="9" s="1"/>
  <c r="R146" i="9" a="1"/>
  <c r="R146" i="9" s="1"/>
  <c r="S146" i="9" s="1"/>
  <c r="R147" i="9" a="1"/>
  <c r="R147" i="9" s="1"/>
  <c r="S147" i="9" s="1"/>
  <c r="R148" i="9" a="1"/>
  <c r="R148" i="9" s="1"/>
  <c r="S148" i="9" s="1"/>
  <c r="R149" i="9" a="1"/>
  <c r="R149" i="9" s="1"/>
  <c r="S149" i="9" s="1"/>
  <c r="R150" i="9" a="1"/>
  <c r="R150" i="9" s="1"/>
  <c r="S150" i="9" s="1"/>
  <c r="R151" i="9" a="1"/>
  <c r="R151" i="9" s="1"/>
  <c r="S151" i="9" s="1"/>
  <c r="R152" i="9" a="1"/>
  <c r="R152" i="9" s="1"/>
  <c r="S152" i="9" s="1"/>
  <c r="R153" i="9" a="1"/>
  <c r="R153" i="9" s="1"/>
  <c r="S153" i="9" s="1"/>
  <c r="R154" i="9" a="1"/>
  <c r="R154" i="9" s="1"/>
  <c r="S154" i="9" s="1"/>
  <c r="R155" i="9" a="1"/>
  <c r="R155" i="9" s="1"/>
  <c r="S155" i="9" s="1"/>
  <c r="R156" i="9" a="1"/>
  <c r="R156" i="9" s="1"/>
  <c r="S156" i="9" s="1"/>
  <c r="R157" i="9" a="1"/>
  <c r="R157" i="9" s="1"/>
  <c r="S157" i="9" s="1"/>
  <c r="R158" i="9" a="1"/>
  <c r="R158" i="9" s="1"/>
  <c r="S158" i="9" s="1"/>
  <c r="R159" i="9" a="1"/>
  <c r="R159" i="9" s="1"/>
  <c r="S159" i="9" s="1"/>
  <c r="R160" i="9" a="1"/>
  <c r="R160" i="9" s="1"/>
  <c r="S160" i="9" s="1"/>
  <c r="R161" i="9" a="1"/>
  <c r="R161" i="9" s="1"/>
  <c r="S161" i="9" s="1"/>
  <c r="R162" i="9" a="1"/>
  <c r="R162" i="9" s="1"/>
  <c r="S162" i="9" s="1"/>
  <c r="R163" i="9" a="1"/>
  <c r="R163" i="9" s="1"/>
  <c r="S163" i="9" s="1"/>
  <c r="R164" i="9" a="1"/>
  <c r="R164" i="9" s="1"/>
  <c r="S164" i="9" s="1"/>
  <c r="R165" i="9" a="1"/>
  <c r="R165" i="9" s="1"/>
  <c r="S165" i="9" s="1"/>
  <c r="R166" i="9" a="1"/>
  <c r="R166" i="9" s="1"/>
  <c r="S166" i="9" s="1"/>
  <c r="R167" i="9" a="1"/>
  <c r="R167" i="9" s="1"/>
  <c r="S167" i="9" s="1"/>
  <c r="R168" i="9" a="1"/>
  <c r="R168" i="9" s="1"/>
  <c r="S168" i="9" s="1"/>
  <c r="R169" i="9" a="1"/>
  <c r="R169" i="9" s="1"/>
  <c r="S169" i="9" s="1"/>
  <c r="R170" i="9" a="1"/>
  <c r="R170" i="9" s="1"/>
  <c r="S170" i="9" s="1"/>
  <c r="R171" i="9" a="1"/>
  <c r="R171" i="9" s="1"/>
  <c r="S171" i="9" s="1"/>
  <c r="R172" i="9" a="1"/>
  <c r="R172" i="9" s="1"/>
  <c r="S172" i="9" s="1"/>
  <c r="R173" i="9" a="1"/>
  <c r="R173" i="9" s="1"/>
  <c r="S173" i="9" s="1"/>
  <c r="R174" i="9" a="1"/>
  <c r="R174" i="9" s="1"/>
  <c r="S174" i="9" s="1"/>
  <c r="R175" i="9" a="1"/>
  <c r="R175" i="9" s="1"/>
  <c r="S175" i="9" s="1"/>
  <c r="R176" i="9" a="1"/>
  <c r="R176" i="9" s="1"/>
  <c r="S176" i="9" s="1"/>
  <c r="R177" i="9" a="1"/>
  <c r="R177" i="9" s="1"/>
  <c r="S177" i="9" s="1"/>
  <c r="R178" i="9" a="1"/>
  <c r="R178" i="9" s="1"/>
  <c r="S178" i="9" s="1"/>
  <c r="R179" i="9" a="1"/>
  <c r="R179" i="9" s="1"/>
  <c r="S179" i="9" s="1"/>
  <c r="R180" i="9" a="1"/>
  <c r="R180" i="9" s="1"/>
  <c r="S180" i="9" s="1"/>
  <c r="R181" i="9" a="1"/>
  <c r="R181" i="9" s="1"/>
  <c r="S181" i="9" s="1"/>
  <c r="R182" i="9" a="1"/>
  <c r="R182" i="9" s="1"/>
  <c r="S182" i="9" s="1"/>
  <c r="R183" i="9" a="1"/>
  <c r="R183" i="9" s="1"/>
  <c r="S183" i="9" s="1"/>
  <c r="R184" i="9" a="1"/>
  <c r="R184" i="9" s="1"/>
  <c r="S184" i="9" s="1"/>
  <c r="R185" i="9" a="1"/>
  <c r="R185" i="9" s="1"/>
  <c r="S185" i="9" s="1"/>
  <c r="R186" i="9" a="1"/>
  <c r="R186" i="9" s="1"/>
  <c r="S186" i="9" s="1"/>
  <c r="R187" i="9" a="1"/>
  <c r="R187" i="9" s="1"/>
  <c r="S187" i="9" s="1"/>
  <c r="R188" i="9" a="1"/>
  <c r="R188" i="9" s="1"/>
  <c r="S188" i="9" s="1"/>
  <c r="P2" i="9" a="1"/>
  <c r="P2" i="9" s="1"/>
  <c r="Q2" i="9" s="1"/>
  <c r="P3" i="9" a="1"/>
  <c r="P3" i="9" s="1"/>
  <c r="Q3" i="9" s="1"/>
  <c r="P4" i="9" a="1"/>
  <c r="P4" i="9" s="1"/>
  <c r="Q4" i="9" s="1"/>
  <c r="P5" i="9" a="1"/>
  <c r="P5" i="9" s="1"/>
  <c r="Q5" i="9" s="1"/>
  <c r="P6" i="9" a="1"/>
  <c r="P6" i="9" s="1"/>
  <c r="Q6" i="9" s="1"/>
  <c r="P7" i="9" a="1"/>
  <c r="P7" i="9" s="1"/>
  <c r="Q7" i="9" s="1"/>
  <c r="P8" i="9" a="1"/>
  <c r="P8" i="9" s="1"/>
  <c r="Q8" i="9" s="1"/>
  <c r="P9" i="9" a="1"/>
  <c r="P9" i="9" s="1"/>
  <c r="Q9" i="9" s="1"/>
  <c r="P10" i="9" a="1"/>
  <c r="P10" i="9" s="1"/>
  <c r="Q10" i="9" s="1"/>
  <c r="P11" i="9" a="1"/>
  <c r="P11" i="9" s="1"/>
  <c r="Q11" i="9" s="1"/>
  <c r="P12" i="9" a="1"/>
  <c r="P12" i="9" s="1"/>
  <c r="Q12" i="9" s="1"/>
  <c r="P13" i="9" a="1"/>
  <c r="P13" i="9" s="1"/>
  <c r="Q13" i="9" s="1"/>
  <c r="P14" i="9" a="1"/>
  <c r="P14" i="9" s="1"/>
  <c r="Q14" i="9" s="1"/>
  <c r="P15" i="9" a="1"/>
  <c r="P15" i="9" s="1"/>
  <c r="Q15" i="9" s="1"/>
  <c r="P16" i="9" a="1"/>
  <c r="P16" i="9" s="1"/>
  <c r="Q16" i="9" s="1"/>
  <c r="P17" i="9" a="1"/>
  <c r="P17" i="9" s="1"/>
  <c r="Q17" i="9" s="1"/>
  <c r="P18" i="9" a="1"/>
  <c r="P18" i="9" s="1"/>
  <c r="Q18" i="9" s="1"/>
  <c r="P19" i="9" a="1"/>
  <c r="P19" i="9" s="1"/>
  <c r="Q19" i="9" s="1"/>
  <c r="P20" i="9" a="1"/>
  <c r="P20" i="9" s="1"/>
  <c r="Q20" i="9" s="1"/>
  <c r="P21" i="9" a="1"/>
  <c r="P21" i="9" s="1"/>
  <c r="Q21" i="9" s="1"/>
  <c r="P22" i="9" a="1"/>
  <c r="P22" i="9" s="1"/>
  <c r="Q22" i="9" s="1"/>
  <c r="P23" i="9" a="1"/>
  <c r="P23" i="9" s="1"/>
  <c r="Q23" i="9" s="1"/>
  <c r="P24" i="9" a="1"/>
  <c r="P24" i="9" s="1"/>
  <c r="Q24" i="9" s="1"/>
  <c r="P25" i="9" a="1"/>
  <c r="P25" i="9" s="1"/>
  <c r="Q25" i="9" s="1"/>
  <c r="P26" i="9" a="1"/>
  <c r="P26" i="9" s="1"/>
  <c r="Q26" i="9" s="1"/>
  <c r="P27" i="9" a="1"/>
  <c r="P27" i="9" s="1"/>
  <c r="Q27" i="9" s="1"/>
  <c r="P28" i="9" a="1"/>
  <c r="P28" i="9" s="1"/>
  <c r="Q28" i="9" s="1"/>
  <c r="P29" i="9" a="1"/>
  <c r="P29" i="9" s="1"/>
  <c r="Q29" i="9" s="1"/>
  <c r="P30" i="9" a="1"/>
  <c r="P30" i="9" s="1"/>
  <c r="Q30" i="9" s="1"/>
  <c r="P31" i="9" a="1"/>
  <c r="P31" i="9" s="1"/>
  <c r="Q31" i="9" s="1"/>
  <c r="P32" i="9" a="1"/>
  <c r="P32" i="9" s="1"/>
  <c r="Q32" i="9" s="1"/>
  <c r="P33" i="9" a="1"/>
  <c r="P33" i="9" s="1"/>
  <c r="Q33" i="9" s="1"/>
  <c r="P34" i="9" a="1"/>
  <c r="P34" i="9" s="1"/>
  <c r="Q34" i="9" s="1"/>
  <c r="P35" i="9" a="1"/>
  <c r="P35" i="9" s="1"/>
  <c r="Q35" i="9" s="1"/>
  <c r="P36" i="9" a="1"/>
  <c r="P36" i="9" s="1"/>
  <c r="Q36" i="9" s="1"/>
  <c r="P37" i="9" a="1"/>
  <c r="P37" i="9" s="1"/>
  <c r="Q37" i="9" s="1"/>
  <c r="P38" i="9" a="1"/>
  <c r="P38" i="9" s="1"/>
  <c r="Q38" i="9" s="1"/>
  <c r="P39" i="9" a="1"/>
  <c r="P39" i="9" s="1"/>
  <c r="Q39" i="9" s="1"/>
  <c r="P40" i="9" a="1"/>
  <c r="P40" i="9" s="1"/>
  <c r="Q40" i="9" s="1"/>
  <c r="P41" i="9" a="1"/>
  <c r="P41" i="9" s="1"/>
  <c r="Q41" i="9" s="1"/>
  <c r="P42" i="9" a="1"/>
  <c r="P42" i="9" s="1"/>
  <c r="Q42" i="9" s="1"/>
  <c r="P43" i="9" a="1"/>
  <c r="P43" i="9" s="1"/>
  <c r="Q43" i="9" s="1"/>
  <c r="P44" i="9" a="1"/>
  <c r="P44" i="9" s="1"/>
  <c r="Q44" i="9" s="1"/>
  <c r="P45" i="9" a="1"/>
  <c r="P45" i="9" s="1"/>
  <c r="Q45" i="9" s="1"/>
  <c r="P46" i="9" a="1"/>
  <c r="P46" i="9" s="1"/>
  <c r="Q46" i="9" s="1"/>
  <c r="P47" i="9" a="1"/>
  <c r="P47" i="9" s="1"/>
  <c r="Q47" i="9" s="1"/>
  <c r="P48" i="9" a="1"/>
  <c r="P48" i="9" s="1"/>
  <c r="Q48" i="9" s="1"/>
  <c r="P49" i="9" a="1"/>
  <c r="P49" i="9" s="1"/>
  <c r="Q49" i="9" s="1"/>
  <c r="P50" i="9" a="1"/>
  <c r="P50" i="9" s="1"/>
  <c r="Q50" i="9" s="1"/>
  <c r="P51" i="9" a="1"/>
  <c r="P51" i="9" s="1"/>
  <c r="Q51" i="9" s="1"/>
  <c r="P52" i="9" a="1"/>
  <c r="P52" i="9" s="1"/>
  <c r="Q52" i="9" s="1"/>
  <c r="P53" i="9" a="1"/>
  <c r="P53" i="9" s="1"/>
  <c r="Q53" i="9" s="1"/>
  <c r="P54" i="9" a="1"/>
  <c r="P54" i="9" s="1"/>
  <c r="Q54" i="9" s="1"/>
  <c r="P55" i="9" a="1"/>
  <c r="P55" i="9" s="1"/>
  <c r="Q55" i="9" s="1"/>
  <c r="P56" i="9" a="1"/>
  <c r="P56" i="9" s="1"/>
  <c r="Q56" i="9" s="1"/>
  <c r="P57" i="9" a="1"/>
  <c r="P57" i="9" s="1"/>
  <c r="Q57" i="9" s="1"/>
  <c r="P58" i="9" a="1"/>
  <c r="P58" i="9" s="1"/>
  <c r="Q58" i="9" s="1"/>
  <c r="P59" i="9" a="1"/>
  <c r="P59" i="9" s="1"/>
  <c r="Q59" i="9" s="1"/>
  <c r="P60" i="9" a="1"/>
  <c r="P60" i="9" s="1"/>
  <c r="Q60" i="9" s="1"/>
  <c r="P61" i="9" a="1"/>
  <c r="P61" i="9" s="1"/>
  <c r="Q61" i="9" s="1"/>
  <c r="P62" i="9" a="1"/>
  <c r="P62" i="9" s="1"/>
  <c r="Q62" i="9" s="1"/>
  <c r="P63" i="9" a="1"/>
  <c r="P63" i="9" s="1"/>
  <c r="Q63" i="9" s="1"/>
  <c r="P64" i="9" a="1"/>
  <c r="P64" i="9" s="1"/>
  <c r="Q64" i="9" s="1"/>
  <c r="P65" i="9" a="1"/>
  <c r="P65" i="9" s="1"/>
  <c r="Q65" i="9" s="1"/>
  <c r="P66" i="9" a="1"/>
  <c r="P66" i="9" s="1"/>
  <c r="Q66" i="9" s="1"/>
  <c r="P67" i="9" a="1"/>
  <c r="P67" i="9" s="1"/>
  <c r="Q67" i="9" s="1"/>
  <c r="P68" i="9" a="1"/>
  <c r="P68" i="9" s="1"/>
  <c r="Q68" i="9" s="1"/>
  <c r="P69" i="9" a="1"/>
  <c r="P69" i="9" s="1"/>
  <c r="Q69" i="9" s="1"/>
  <c r="P70" i="9" a="1"/>
  <c r="P70" i="9" s="1"/>
  <c r="Q70" i="9" s="1"/>
  <c r="P71" i="9" a="1"/>
  <c r="P71" i="9" s="1"/>
  <c r="Q71" i="9" s="1"/>
  <c r="P72" i="9" a="1"/>
  <c r="P72" i="9" s="1"/>
  <c r="Q72" i="9" s="1"/>
  <c r="P73" i="9" a="1"/>
  <c r="P73" i="9" s="1"/>
  <c r="Q73" i="9" s="1"/>
  <c r="P74" i="9" a="1"/>
  <c r="P74" i="9" s="1"/>
  <c r="Q74" i="9" s="1"/>
  <c r="P75" i="9" a="1"/>
  <c r="P75" i="9" s="1"/>
  <c r="Q75" i="9" s="1"/>
  <c r="P76" i="9" a="1"/>
  <c r="P76" i="9" s="1"/>
  <c r="Q76" i="9" s="1"/>
  <c r="P77" i="9" a="1"/>
  <c r="P77" i="9" s="1"/>
  <c r="Q77" i="9" s="1"/>
  <c r="P78" i="9" a="1"/>
  <c r="P78" i="9" s="1"/>
  <c r="Q78" i="9" s="1"/>
  <c r="P79" i="9" a="1"/>
  <c r="P79" i="9" s="1"/>
  <c r="Q79" i="9" s="1"/>
  <c r="P80" i="9" a="1"/>
  <c r="P80" i="9" s="1"/>
  <c r="Q80" i="9" s="1"/>
  <c r="P81" i="9" a="1"/>
  <c r="P81" i="9" s="1"/>
  <c r="Q81" i="9" s="1"/>
  <c r="P82" i="9" a="1"/>
  <c r="P82" i="9" s="1"/>
  <c r="Q82" i="9" s="1"/>
  <c r="P83" i="9" a="1"/>
  <c r="P83" i="9" s="1"/>
  <c r="Q83" i="9" s="1"/>
  <c r="P84" i="9" a="1"/>
  <c r="P84" i="9" s="1"/>
  <c r="Q84" i="9" s="1"/>
  <c r="P85" i="9" a="1"/>
  <c r="P85" i="9" s="1"/>
  <c r="Q85" i="9" s="1"/>
  <c r="P86" i="9" a="1"/>
  <c r="P86" i="9" s="1"/>
  <c r="Q86" i="9" s="1"/>
  <c r="P87" i="9" a="1"/>
  <c r="P87" i="9" s="1"/>
  <c r="Q87" i="9" s="1"/>
  <c r="P88" i="9" a="1"/>
  <c r="P88" i="9" s="1"/>
  <c r="Q88" i="9" s="1"/>
  <c r="P89" i="9" a="1"/>
  <c r="P89" i="9" s="1"/>
  <c r="Q89" i="9" s="1"/>
  <c r="P90" i="9" a="1"/>
  <c r="P90" i="9" s="1"/>
  <c r="Q90" i="9" s="1"/>
  <c r="P91" i="9" a="1"/>
  <c r="P91" i="9" s="1"/>
  <c r="Q91" i="9" s="1"/>
  <c r="P92" i="9" a="1"/>
  <c r="P92" i="9" s="1"/>
  <c r="Q92" i="9" s="1"/>
  <c r="P93" i="9" a="1"/>
  <c r="P93" i="9" s="1"/>
  <c r="Q93" i="9" s="1"/>
  <c r="P94" i="9" a="1"/>
  <c r="P94" i="9" s="1"/>
  <c r="Q94" i="9" s="1"/>
  <c r="P95" i="9" a="1"/>
  <c r="P95" i="9" s="1"/>
  <c r="Q95" i="9" s="1"/>
  <c r="P96" i="9" a="1"/>
  <c r="P96" i="9" s="1"/>
  <c r="Q96" i="9" s="1"/>
  <c r="P97" i="9" a="1"/>
  <c r="P97" i="9" s="1"/>
  <c r="Q97" i="9" s="1"/>
  <c r="P98" i="9" a="1"/>
  <c r="P98" i="9" s="1"/>
  <c r="Q98" i="9" s="1"/>
  <c r="P99" i="9" a="1"/>
  <c r="P99" i="9" s="1"/>
  <c r="Q99" i="9" s="1"/>
  <c r="P100" i="9" a="1"/>
  <c r="P100" i="9" s="1"/>
  <c r="Q100" i="9" s="1"/>
  <c r="P101" i="9" a="1"/>
  <c r="P101" i="9" s="1"/>
  <c r="Q101" i="9" s="1"/>
  <c r="P102" i="9" a="1"/>
  <c r="P102" i="9" s="1"/>
  <c r="Q102" i="9" s="1"/>
  <c r="P103" i="9" a="1"/>
  <c r="P103" i="9" s="1"/>
  <c r="Q103" i="9" s="1"/>
  <c r="P104" i="9" a="1"/>
  <c r="P104" i="9" s="1"/>
  <c r="Q104" i="9" s="1"/>
  <c r="P105" i="9" a="1"/>
  <c r="P105" i="9" s="1"/>
  <c r="Q105" i="9" s="1"/>
  <c r="P106" i="9" a="1"/>
  <c r="P106" i="9" s="1"/>
  <c r="Q106" i="9" s="1"/>
  <c r="P107" i="9" a="1"/>
  <c r="P107" i="9" s="1"/>
  <c r="Q107" i="9" s="1"/>
  <c r="P108" i="9" a="1"/>
  <c r="P108" i="9" s="1"/>
  <c r="Q108" i="9" s="1"/>
  <c r="P109" i="9" a="1"/>
  <c r="P109" i="9" s="1"/>
  <c r="Q109" i="9" s="1"/>
  <c r="P110" i="9" a="1"/>
  <c r="P110" i="9" s="1"/>
  <c r="Q110" i="9" s="1"/>
  <c r="P111" i="9" a="1"/>
  <c r="P111" i="9" s="1"/>
  <c r="Q111" i="9" s="1"/>
  <c r="P112" i="9" a="1"/>
  <c r="P112" i="9" s="1"/>
  <c r="Q112" i="9" s="1"/>
  <c r="P113" i="9" a="1"/>
  <c r="P113" i="9" s="1"/>
  <c r="Q113" i="9" s="1"/>
  <c r="P114" i="9" a="1"/>
  <c r="P114" i="9" s="1"/>
  <c r="Q114" i="9" s="1"/>
  <c r="P115" i="9" a="1"/>
  <c r="P115" i="9" s="1"/>
  <c r="Q115" i="9" s="1"/>
  <c r="P116" i="9" a="1"/>
  <c r="P116" i="9" s="1"/>
  <c r="Q116" i="9" s="1"/>
  <c r="P117" i="9" a="1"/>
  <c r="P117" i="9" s="1"/>
  <c r="Q117" i="9" s="1"/>
  <c r="P118" i="9" a="1"/>
  <c r="P118" i="9" s="1"/>
  <c r="Q118" i="9" s="1"/>
  <c r="P119" i="9" a="1"/>
  <c r="P119" i="9" s="1"/>
  <c r="Q119" i="9" s="1"/>
  <c r="P120" i="9" a="1"/>
  <c r="P120" i="9" s="1"/>
  <c r="Q120" i="9" s="1"/>
  <c r="P121" i="9" a="1"/>
  <c r="P121" i="9" s="1"/>
  <c r="Q121" i="9" s="1"/>
  <c r="P122" i="9" a="1"/>
  <c r="P122" i="9" s="1"/>
  <c r="Q122" i="9" s="1"/>
  <c r="P123" i="9" a="1"/>
  <c r="P123" i="9" s="1"/>
  <c r="Q123" i="9" s="1"/>
  <c r="P124" i="9" a="1"/>
  <c r="P124" i="9" s="1"/>
  <c r="Q124" i="9" s="1"/>
  <c r="P125" i="9" a="1"/>
  <c r="P125" i="9" s="1"/>
  <c r="Q125" i="9" s="1"/>
  <c r="P126" i="9" a="1"/>
  <c r="P126" i="9" s="1"/>
  <c r="Q126" i="9" s="1"/>
  <c r="P127" i="9" a="1"/>
  <c r="P127" i="9" s="1"/>
  <c r="Q127" i="9" s="1"/>
  <c r="P128" i="9" a="1"/>
  <c r="P128" i="9" s="1"/>
  <c r="Q128" i="9" s="1"/>
  <c r="P129" i="9" a="1"/>
  <c r="P129" i="9" s="1"/>
  <c r="Q129" i="9" s="1"/>
  <c r="P130" i="9" a="1"/>
  <c r="P130" i="9" s="1"/>
  <c r="Q130" i="9" s="1"/>
  <c r="P131" i="9" a="1"/>
  <c r="P131" i="9" s="1"/>
  <c r="Q131" i="9" s="1"/>
  <c r="P132" i="9" a="1"/>
  <c r="P132" i="9" s="1"/>
  <c r="Q132" i="9" s="1"/>
  <c r="P133" i="9" a="1"/>
  <c r="P133" i="9" s="1"/>
  <c r="Q133" i="9" s="1"/>
  <c r="P134" i="9" a="1"/>
  <c r="P134" i="9" s="1"/>
  <c r="Q134" i="9" s="1"/>
  <c r="P135" i="9" a="1"/>
  <c r="P135" i="9" s="1"/>
  <c r="Q135" i="9" s="1"/>
  <c r="P136" i="9" a="1"/>
  <c r="P136" i="9" s="1"/>
  <c r="Q136" i="9" s="1"/>
  <c r="P137" i="9" a="1"/>
  <c r="P137" i="9" s="1"/>
  <c r="Q137" i="9" s="1"/>
  <c r="P138" i="9" a="1"/>
  <c r="P138" i="9" s="1"/>
  <c r="Q138" i="9" s="1"/>
  <c r="P139" i="9" a="1"/>
  <c r="P139" i="9" s="1"/>
  <c r="Q139" i="9" s="1"/>
  <c r="P140" i="9" a="1"/>
  <c r="P140" i="9" s="1"/>
  <c r="Q140" i="9" s="1"/>
  <c r="P141" i="9" a="1"/>
  <c r="P141" i="9" s="1"/>
  <c r="Q141" i="9" s="1"/>
  <c r="P142" i="9" a="1"/>
  <c r="P142" i="9" s="1"/>
  <c r="Q142" i="9" s="1"/>
  <c r="P143" i="9" a="1"/>
  <c r="P143" i="9" s="1"/>
  <c r="Q143" i="9" s="1"/>
  <c r="P144" i="9" a="1"/>
  <c r="P144" i="9" s="1"/>
  <c r="Q144" i="9" s="1"/>
  <c r="P145" i="9" a="1"/>
  <c r="P145" i="9" s="1"/>
  <c r="Q145" i="9" s="1"/>
  <c r="P146" i="9" a="1"/>
  <c r="P146" i="9" s="1"/>
  <c r="Q146" i="9" s="1"/>
  <c r="P147" i="9" a="1"/>
  <c r="P147" i="9" s="1"/>
  <c r="Q147" i="9" s="1"/>
  <c r="P148" i="9" a="1"/>
  <c r="P148" i="9" s="1"/>
  <c r="Q148" i="9" s="1"/>
  <c r="P149" i="9" a="1"/>
  <c r="P149" i="9" s="1"/>
  <c r="Q149" i="9" s="1"/>
  <c r="P150" i="9" a="1"/>
  <c r="P150" i="9" s="1"/>
  <c r="Q150" i="9" s="1"/>
  <c r="P151" i="9" a="1"/>
  <c r="P151" i="9" s="1"/>
  <c r="Q151" i="9" s="1"/>
  <c r="P152" i="9" a="1"/>
  <c r="P152" i="9" s="1"/>
  <c r="Q152" i="9" s="1"/>
  <c r="P153" i="9" a="1"/>
  <c r="P153" i="9" s="1"/>
  <c r="Q153" i="9" s="1"/>
  <c r="P154" i="9" a="1"/>
  <c r="P154" i="9" s="1"/>
  <c r="Q154" i="9" s="1"/>
  <c r="P155" i="9" a="1"/>
  <c r="P155" i="9" s="1"/>
  <c r="Q155" i="9" s="1"/>
  <c r="P156" i="9" a="1"/>
  <c r="P156" i="9" s="1"/>
  <c r="Q156" i="9" s="1"/>
  <c r="P157" i="9" a="1"/>
  <c r="P157" i="9" s="1"/>
  <c r="Q157" i="9" s="1"/>
  <c r="P158" i="9" a="1"/>
  <c r="P158" i="9" s="1"/>
  <c r="Q158" i="9" s="1"/>
  <c r="P159" i="9" a="1"/>
  <c r="P159" i="9" s="1"/>
  <c r="Q159" i="9" s="1"/>
  <c r="P160" i="9" a="1"/>
  <c r="P160" i="9" s="1"/>
  <c r="Q160" i="9" s="1"/>
  <c r="P161" i="9" a="1"/>
  <c r="P161" i="9" s="1"/>
  <c r="Q161" i="9" s="1"/>
  <c r="P162" i="9" a="1"/>
  <c r="P162" i="9" s="1"/>
  <c r="Q162" i="9" s="1"/>
  <c r="P163" i="9" a="1"/>
  <c r="P163" i="9" s="1"/>
  <c r="Q163" i="9" s="1"/>
  <c r="P164" i="9" a="1"/>
  <c r="P164" i="9" s="1"/>
  <c r="Q164" i="9" s="1"/>
  <c r="P165" i="9" a="1"/>
  <c r="P165" i="9" s="1"/>
  <c r="Q165" i="9" s="1"/>
  <c r="P166" i="9" a="1"/>
  <c r="P166" i="9" s="1"/>
  <c r="Q166" i="9" s="1"/>
  <c r="P167" i="9" a="1"/>
  <c r="P167" i="9" s="1"/>
  <c r="Q167" i="9" s="1"/>
  <c r="P168" i="9" a="1"/>
  <c r="P168" i="9" s="1"/>
  <c r="Q168" i="9" s="1"/>
  <c r="P169" i="9" a="1"/>
  <c r="P169" i="9" s="1"/>
  <c r="Q169" i="9" s="1"/>
  <c r="P170" i="9" a="1"/>
  <c r="P170" i="9" s="1"/>
  <c r="Q170" i="9" s="1"/>
  <c r="P171" i="9" a="1"/>
  <c r="P171" i="9" s="1"/>
  <c r="Q171" i="9" s="1"/>
  <c r="P172" i="9" a="1"/>
  <c r="P172" i="9" s="1"/>
  <c r="Q172" i="9" s="1"/>
  <c r="P173" i="9" a="1"/>
  <c r="P173" i="9" s="1"/>
  <c r="Q173" i="9" s="1"/>
  <c r="P174" i="9" a="1"/>
  <c r="P174" i="9" s="1"/>
  <c r="Q174" i="9" s="1"/>
  <c r="P175" i="9" a="1"/>
  <c r="P175" i="9" s="1"/>
  <c r="Q175" i="9" s="1"/>
  <c r="P176" i="9" a="1"/>
  <c r="P176" i="9" s="1"/>
  <c r="Q176" i="9" s="1"/>
  <c r="P177" i="9" a="1"/>
  <c r="P177" i="9" s="1"/>
  <c r="Q177" i="9" s="1"/>
  <c r="P178" i="9" a="1"/>
  <c r="P178" i="9" s="1"/>
  <c r="Q178" i="9" s="1"/>
  <c r="P179" i="9" a="1"/>
  <c r="P179" i="9" s="1"/>
  <c r="Q179" i="9" s="1"/>
  <c r="P180" i="9" a="1"/>
  <c r="P180" i="9" s="1"/>
  <c r="Q180" i="9" s="1"/>
  <c r="P181" i="9" a="1"/>
  <c r="P181" i="9" s="1"/>
  <c r="Q181" i="9" s="1"/>
  <c r="P182" i="9" a="1"/>
  <c r="P182" i="9" s="1"/>
  <c r="Q182" i="9" s="1"/>
  <c r="P183" i="9" a="1"/>
  <c r="P183" i="9" s="1"/>
  <c r="Q183" i="9" s="1"/>
  <c r="P184" i="9" a="1"/>
  <c r="P184" i="9" s="1"/>
  <c r="Q184" i="9" s="1"/>
  <c r="P185" i="9" a="1"/>
  <c r="P185" i="9" s="1"/>
  <c r="Q185" i="9" s="1"/>
  <c r="P186" i="9" a="1"/>
  <c r="P186" i="9" s="1"/>
  <c r="Q186" i="9" s="1"/>
  <c r="P187" i="9" a="1"/>
  <c r="P187" i="9" s="1"/>
  <c r="Q187" i="9" s="1"/>
  <c r="P188" i="9" a="1"/>
  <c r="P188" i="9" s="1"/>
  <c r="Q188" i="9" s="1"/>
  <c r="N2" i="9" a="1"/>
  <c r="N2" i="9" s="1"/>
  <c r="O2" i="9" s="1"/>
  <c r="N3" i="9" a="1"/>
  <c r="N3" i="9" s="1"/>
  <c r="O3" i="9" s="1"/>
  <c r="N4" i="9" a="1"/>
  <c r="N4" i="9" s="1"/>
  <c r="O4" i="9" s="1"/>
  <c r="N5" i="9" a="1"/>
  <c r="N5" i="9" s="1"/>
  <c r="O5" i="9" s="1"/>
  <c r="N6" i="9" a="1"/>
  <c r="N6" i="9" s="1"/>
  <c r="O6" i="9" s="1"/>
  <c r="N7" i="9" a="1"/>
  <c r="N7" i="9" s="1"/>
  <c r="O7" i="9" s="1"/>
  <c r="N8" i="9" a="1"/>
  <c r="N8" i="9" s="1"/>
  <c r="O8" i="9" s="1"/>
  <c r="N9" i="9" a="1"/>
  <c r="N9" i="9" s="1"/>
  <c r="O9" i="9" s="1"/>
  <c r="N10" i="9" a="1"/>
  <c r="N10" i="9" s="1"/>
  <c r="O10" i="9" s="1"/>
  <c r="N11" i="9" a="1"/>
  <c r="N11" i="9" s="1"/>
  <c r="O11" i="9" s="1"/>
  <c r="N12" i="9" a="1"/>
  <c r="N12" i="9" s="1"/>
  <c r="O12" i="9" s="1"/>
  <c r="N13" i="9" a="1"/>
  <c r="N13" i="9" s="1"/>
  <c r="O13" i="9" s="1"/>
  <c r="N14" i="9" a="1"/>
  <c r="N14" i="9" s="1"/>
  <c r="O14" i="9" s="1"/>
  <c r="N15" i="9" a="1"/>
  <c r="N15" i="9" s="1"/>
  <c r="O15" i="9" s="1"/>
  <c r="N16" i="9" a="1"/>
  <c r="N16" i="9" s="1"/>
  <c r="O16" i="9" s="1"/>
  <c r="N17" i="9" a="1"/>
  <c r="N17" i="9" s="1"/>
  <c r="O17" i="9" s="1"/>
  <c r="N18" i="9" a="1"/>
  <c r="N18" i="9" s="1"/>
  <c r="O18" i="9" s="1"/>
  <c r="N19" i="9" a="1"/>
  <c r="N19" i="9" s="1"/>
  <c r="O19" i="9" s="1"/>
  <c r="N20" i="9" a="1"/>
  <c r="N20" i="9" s="1"/>
  <c r="O20" i="9" s="1"/>
  <c r="N21" i="9" a="1"/>
  <c r="N21" i="9" s="1"/>
  <c r="O21" i="9" s="1"/>
  <c r="N22" i="9" a="1"/>
  <c r="N22" i="9" s="1"/>
  <c r="O22" i="9" s="1"/>
  <c r="N23" i="9" a="1"/>
  <c r="N23" i="9" s="1"/>
  <c r="O23" i="9" s="1"/>
  <c r="N24" i="9" a="1"/>
  <c r="N24" i="9" s="1"/>
  <c r="O24" i="9" s="1"/>
  <c r="N25" i="9" a="1"/>
  <c r="N25" i="9" s="1"/>
  <c r="O25" i="9" s="1"/>
  <c r="N26" i="9" a="1"/>
  <c r="N26" i="9" s="1"/>
  <c r="O26" i="9" s="1"/>
  <c r="N27" i="9" a="1"/>
  <c r="N27" i="9" s="1"/>
  <c r="O27" i="9" s="1"/>
  <c r="N28" i="9" a="1"/>
  <c r="N28" i="9" s="1"/>
  <c r="O28" i="9" s="1"/>
  <c r="N29" i="9" a="1"/>
  <c r="N29" i="9" s="1"/>
  <c r="O29" i="9" s="1"/>
  <c r="N30" i="9" a="1"/>
  <c r="N30" i="9" s="1"/>
  <c r="O30" i="9" s="1"/>
  <c r="N31" i="9" a="1"/>
  <c r="N31" i="9" s="1"/>
  <c r="O31" i="9" s="1"/>
  <c r="N32" i="9" a="1"/>
  <c r="N32" i="9" s="1"/>
  <c r="O32" i="9" s="1"/>
  <c r="N33" i="9" a="1"/>
  <c r="N33" i="9" s="1"/>
  <c r="O33" i="9" s="1"/>
  <c r="N34" i="9" a="1"/>
  <c r="N34" i="9" s="1"/>
  <c r="O34" i="9" s="1"/>
  <c r="N35" i="9" a="1"/>
  <c r="N35" i="9" s="1"/>
  <c r="O35" i="9" s="1"/>
  <c r="N36" i="9" a="1"/>
  <c r="N36" i="9" s="1"/>
  <c r="O36" i="9" s="1"/>
  <c r="N37" i="9" a="1"/>
  <c r="N37" i="9" s="1"/>
  <c r="O37" i="9" s="1"/>
  <c r="N38" i="9" a="1"/>
  <c r="N38" i="9" s="1"/>
  <c r="O38" i="9" s="1"/>
  <c r="N39" i="9" a="1"/>
  <c r="N39" i="9" s="1"/>
  <c r="O39" i="9" s="1"/>
  <c r="N40" i="9" a="1"/>
  <c r="N40" i="9" s="1"/>
  <c r="O40" i="9" s="1"/>
  <c r="N41" i="9" a="1"/>
  <c r="N41" i="9" s="1"/>
  <c r="O41" i="9" s="1"/>
  <c r="N42" i="9" a="1"/>
  <c r="N42" i="9" s="1"/>
  <c r="O42" i="9" s="1"/>
  <c r="N43" i="9" a="1"/>
  <c r="N43" i="9" s="1"/>
  <c r="O43" i="9" s="1"/>
  <c r="N44" i="9" a="1"/>
  <c r="N44" i="9" s="1"/>
  <c r="O44" i="9" s="1"/>
  <c r="N45" i="9" a="1"/>
  <c r="N45" i="9" s="1"/>
  <c r="O45" i="9" s="1"/>
  <c r="N46" i="9" a="1"/>
  <c r="N46" i="9" s="1"/>
  <c r="O46" i="9" s="1"/>
  <c r="N47" i="9" a="1"/>
  <c r="N47" i="9" s="1"/>
  <c r="O47" i="9" s="1"/>
  <c r="N48" i="9" a="1"/>
  <c r="N48" i="9" s="1"/>
  <c r="O48" i="9" s="1"/>
  <c r="N49" i="9" a="1"/>
  <c r="N49" i="9" s="1"/>
  <c r="O49" i="9" s="1"/>
  <c r="N50" i="9" a="1"/>
  <c r="N50" i="9" s="1"/>
  <c r="O50" i="9" s="1"/>
  <c r="N51" i="9" a="1"/>
  <c r="N51" i="9" s="1"/>
  <c r="O51" i="9" s="1"/>
  <c r="N52" i="9" a="1"/>
  <c r="N52" i="9" s="1"/>
  <c r="O52" i="9" s="1"/>
  <c r="N53" i="9" a="1"/>
  <c r="N53" i="9" s="1"/>
  <c r="O53" i="9" s="1"/>
  <c r="N54" i="9" a="1"/>
  <c r="N54" i="9" s="1"/>
  <c r="O54" i="9" s="1"/>
  <c r="N55" i="9" a="1"/>
  <c r="N55" i="9" s="1"/>
  <c r="O55" i="9" s="1"/>
  <c r="N56" i="9" a="1"/>
  <c r="N56" i="9" s="1"/>
  <c r="O56" i="9" s="1"/>
  <c r="N57" i="9" a="1"/>
  <c r="N57" i="9" s="1"/>
  <c r="O57" i="9" s="1"/>
  <c r="N58" i="9" a="1"/>
  <c r="N58" i="9" s="1"/>
  <c r="O58" i="9" s="1"/>
  <c r="N59" i="9" a="1"/>
  <c r="N59" i="9" s="1"/>
  <c r="O59" i="9" s="1"/>
  <c r="N60" i="9" a="1"/>
  <c r="N60" i="9" s="1"/>
  <c r="O60" i="9" s="1"/>
  <c r="N61" i="9" a="1"/>
  <c r="N61" i="9" s="1"/>
  <c r="O61" i="9" s="1"/>
  <c r="N62" i="9" a="1"/>
  <c r="N62" i="9" s="1"/>
  <c r="O62" i="9" s="1"/>
  <c r="N63" i="9" a="1"/>
  <c r="N63" i="9" s="1"/>
  <c r="O63" i="9" s="1"/>
  <c r="N64" i="9" a="1"/>
  <c r="N64" i="9" s="1"/>
  <c r="O64" i="9" s="1"/>
  <c r="N65" i="9" a="1"/>
  <c r="N65" i="9" s="1"/>
  <c r="O65" i="9" s="1"/>
  <c r="N66" i="9" a="1"/>
  <c r="N66" i="9" s="1"/>
  <c r="O66" i="9" s="1"/>
  <c r="N67" i="9" a="1"/>
  <c r="N67" i="9" s="1"/>
  <c r="O67" i="9" s="1"/>
  <c r="N68" i="9" a="1"/>
  <c r="N68" i="9" s="1"/>
  <c r="O68" i="9" s="1"/>
  <c r="N69" i="9" a="1"/>
  <c r="N69" i="9" s="1"/>
  <c r="O69" i="9" s="1"/>
  <c r="N70" i="9" a="1"/>
  <c r="N70" i="9" s="1"/>
  <c r="O70" i="9" s="1"/>
  <c r="N71" i="9" a="1"/>
  <c r="N71" i="9" s="1"/>
  <c r="O71" i="9" s="1"/>
  <c r="N72" i="9" a="1"/>
  <c r="N72" i="9" s="1"/>
  <c r="O72" i="9" s="1"/>
  <c r="N73" i="9" a="1"/>
  <c r="N73" i="9" s="1"/>
  <c r="O73" i="9" s="1"/>
  <c r="N74" i="9" a="1"/>
  <c r="N74" i="9" s="1"/>
  <c r="O74" i="9" s="1"/>
  <c r="N75" i="9" a="1"/>
  <c r="N75" i="9" s="1"/>
  <c r="O75" i="9" s="1"/>
  <c r="N76" i="9" a="1"/>
  <c r="N76" i="9" s="1"/>
  <c r="O76" i="9" s="1"/>
  <c r="N77" i="9" a="1"/>
  <c r="N77" i="9" s="1"/>
  <c r="O77" i="9" s="1"/>
  <c r="N78" i="9" a="1"/>
  <c r="N78" i="9" s="1"/>
  <c r="O78" i="9" s="1"/>
  <c r="N79" i="9" a="1"/>
  <c r="N79" i="9" s="1"/>
  <c r="O79" i="9" s="1"/>
  <c r="N80" i="9" a="1"/>
  <c r="N80" i="9" s="1"/>
  <c r="O80" i="9" s="1"/>
  <c r="N81" i="9" a="1"/>
  <c r="N81" i="9" s="1"/>
  <c r="O81" i="9" s="1"/>
  <c r="N82" i="9" a="1"/>
  <c r="N82" i="9" s="1"/>
  <c r="O82" i="9" s="1"/>
  <c r="N83" i="9" a="1"/>
  <c r="N83" i="9" s="1"/>
  <c r="O83" i="9" s="1"/>
  <c r="N84" i="9" a="1"/>
  <c r="N84" i="9" s="1"/>
  <c r="O84" i="9" s="1"/>
  <c r="N85" i="9" a="1"/>
  <c r="N85" i="9" s="1"/>
  <c r="O85" i="9" s="1"/>
  <c r="N86" i="9" a="1"/>
  <c r="N86" i="9" s="1"/>
  <c r="O86" i="9" s="1"/>
  <c r="N87" i="9" a="1"/>
  <c r="N87" i="9" s="1"/>
  <c r="O87" i="9" s="1"/>
  <c r="N88" i="9" a="1"/>
  <c r="N88" i="9" s="1"/>
  <c r="O88" i="9" s="1"/>
  <c r="N89" i="9" a="1"/>
  <c r="N89" i="9" s="1"/>
  <c r="O89" i="9" s="1"/>
  <c r="N90" i="9" a="1"/>
  <c r="N90" i="9" s="1"/>
  <c r="O90" i="9" s="1"/>
  <c r="N91" i="9" a="1"/>
  <c r="N91" i="9" s="1"/>
  <c r="O91" i="9" s="1"/>
  <c r="N92" i="9" a="1"/>
  <c r="N92" i="9" s="1"/>
  <c r="O92" i="9" s="1"/>
  <c r="N93" i="9" a="1"/>
  <c r="N93" i="9" s="1"/>
  <c r="O93" i="9" s="1"/>
  <c r="N94" i="9" a="1"/>
  <c r="N94" i="9" s="1"/>
  <c r="O94" i="9" s="1"/>
  <c r="N95" i="9" a="1"/>
  <c r="N95" i="9" s="1"/>
  <c r="O95" i="9" s="1"/>
  <c r="N96" i="9" a="1"/>
  <c r="N96" i="9" s="1"/>
  <c r="O96" i="9" s="1"/>
  <c r="N97" i="9" a="1"/>
  <c r="N97" i="9" s="1"/>
  <c r="O97" i="9" s="1"/>
  <c r="N98" i="9" a="1"/>
  <c r="N98" i="9" s="1"/>
  <c r="O98" i="9" s="1"/>
  <c r="N99" i="9" a="1"/>
  <c r="N99" i="9" s="1"/>
  <c r="O99" i="9" s="1"/>
  <c r="N100" i="9" a="1"/>
  <c r="N100" i="9" s="1"/>
  <c r="O100" i="9" s="1"/>
  <c r="N101" i="9" a="1"/>
  <c r="N101" i="9" s="1"/>
  <c r="O101" i="9" s="1"/>
  <c r="N102" i="9" a="1"/>
  <c r="N102" i="9" s="1"/>
  <c r="O102" i="9" s="1"/>
  <c r="N103" i="9" a="1"/>
  <c r="N103" i="9" s="1"/>
  <c r="O103" i="9" s="1"/>
  <c r="N104" i="9" a="1"/>
  <c r="N104" i="9" s="1"/>
  <c r="O104" i="9" s="1"/>
  <c r="N105" i="9" a="1"/>
  <c r="N105" i="9" s="1"/>
  <c r="O105" i="9" s="1"/>
  <c r="N106" i="9" a="1"/>
  <c r="N106" i="9" s="1"/>
  <c r="O106" i="9" s="1"/>
  <c r="N107" i="9" a="1"/>
  <c r="N107" i="9" s="1"/>
  <c r="O107" i="9" s="1"/>
  <c r="N108" i="9" a="1"/>
  <c r="N108" i="9" s="1"/>
  <c r="O108" i="9" s="1"/>
  <c r="N109" i="9" a="1"/>
  <c r="N109" i="9" s="1"/>
  <c r="O109" i="9" s="1"/>
  <c r="N110" i="9" a="1"/>
  <c r="N110" i="9" s="1"/>
  <c r="O110" i="9" s="1"/>
  <c r="N111" i="9" a="1"/>
  <c r="N111" i="9" s="1"/>
  <c r="O111" i="9" s="1"/>
  <c r="N112" i="9" a="1"/>
  <c r="N112" i="9" s="1"/>
  <c r="O112" i="9" s="1"/>
  <c r="N113" i="9" a="1"/>
  <c r="N113" i="9" s="1"/>
  <c r="O113" i="9" s="1"/>
  <c r="N114" i="9" a="1"/>
  <c r="N114" i="9" s="1"/>
  <c r="O114" i="9" s="1"/>
  <c r="N115" i="9" a="1"/>
  <c r="N115" i="9" s="1"/>
  <c r="O115" i="9" s="1"/>
  <c r="N116" i="9" a="1"/>
  <c r="N116" i="9" s="1"/>
  <c r="O116" i="9" s="1"/>
  <c r="N117" i="9" a="1"/>
  <c r="N117" i="9" s="1"/>
  <c r="O117" i="9" s="1"/>
  <c r="N118" i="9" a="1"/>
  <c r="N118" i="9" s="1"/>
  <c r="O118" i="9" s="1"/>
  <c r="N119" i="9" a="1"/>
  <c r="N119" i="9" s="1"/>
  <c r="O119" i="9" s="1"/>
  <c r="N120" i="9" a="1"/>
  <c r="N120" i="9" s="1"/>
  <c r="O120" i="9" s="1"/>
  <c r="N121" i="9" a="1"/>
  <c r="N121" i="9" s="1"/>
  <c r="O121" i="9" s="1"/>
  <c r="N122" i="9" a="1"/>
  <c r="N122" i="9" s="1"/>
  <c r="O122" i="9" s="1"/>
  <c r="N123" i="9" a="1"/>
  <c r="N123" i="9" s="1"/>
  <c r="O123" i="9" s="1"/>
  <c r="N124" i="9" a="1"/>
  <c r="N124" i="9" s="1"/>
  <c r="O124" i="9" s="1"/>
  <c r="N125" i="9" a="1"/>
  <c r="N125" i="9" s="1"/>
  <c r="O125" i="9" s="1"/>
  <c r="N126" i="9" a="1"/>
  <c r="N126" i="9" s="1"/>
  <c r="O126" i="9" s="1"/>
  <c r="N127" i="9" a="1"/>
  <c r="N127" i="9" s="1"/>
  <c r="O127" i="9" s="1"/>
  <c r="N128" i="9" a="1"/>
  <c r="N128" i="9" s="1"/>
  <c r="O128" i="9" s="1"/>
  <c r="N129" i="9" a="1"/>
  <c r="N129" i="9" s="1"/>
  <c r="O129" i="9" s="1"/>
  <c r="N130" i="9" a="1"/>
  <c r="N130" i="9" s="1"/>
  <c r="O130" i="9" s="1"/>
  <c r="N131" i="9" a="1"/>
  <c r="N131" i="9" s="1"/>
  <c r="O131" i="9" s="1"/>
  <c r="N132" i="9" a="1"/>
  <c r="N132" i="9" s="1"/>
  <c r="O132" i="9" s="1"/>
  <c r="N133" i="9" a="1"/>
  <c r="N133" i="9" s="1"/>
  <c r="O133" i="9" s="1"/>
  <c r="N134" i="9" a="1"/>
  <c r="N134" i="9" s="1"/>
  <c r="O134" i="9" s="1"/>
  <c r="N135" i="9" a="1"/>
  <c r="N135" i="9" s="1"/>
  <c r="O135" i="9" s="1"/>
  <c r="N136" i="9" a="1"/>
  <c r="N136" i="9" s="1"/>
  <c r="O136" i="9" s="1"/>
  <c r="N137" i="9" a="1"/>
  <c r="N137" i="9" s="1"/>
  <c r="O137" i="9" s="1"/>
  <c r="N138" i="9" a="1"/>
  <c r="N138" i="9" s="1"/>
  <c r="O138" i="9" s="1"/>
  <c r="N139" i="9" a="1"/>
  <c r="N139" i="9" s="1"/>
  <c r="O139" i="9" s="1"/>
  <c r="N140" i="9" a="1"/>
  <c r="N140" i="9" s="1"/>
  <c r="O140" i="9" s="1"/>
  <c r="N141" i="9" a="1"/>
  <c r="N141" i="9" s="1"/>
  <c r="O141" i="9" s="1"/>
  <c r="N142" i="9" a="1"/>
  <c r="N142" i="9" s="1"/>
  <c r="O142" i="9" s="1"/>
  <c r="N143" i="9" a="1"/>
  <c r="N143" i="9" s="1"/>
  <c r="O143" i="9" s="1"/>
  <c r="N144" i="9" a="1"/>
  <c r="N144" i="9" s="1"/>
  <c r="O144" i="9" s="1"/>
  <c r="N145" i="9" a="1"/>
  <c r="N145" i="9" s="1"/>
  <c r="O145" i="9" s="1"/>
  <c r="N146" i="9" a="1"/>
  <c r="N146" i="9" s="1"/>
  <c r="O146" i="9" s="1"/>
  <c r="N147" i="9" a="1"/>
  <c r="N147" i="9" s="1"/>
  <c r="O147" i="9" s="1"/>
  <c r="N148" i="9" a="1"/>
  <c r="N148" i="9" s="1"/>
  <c r="O148" i="9" s="1"/>
  <c r="N149" i="9" a="1"/>
  <c r="N149" i="9" s="1"/>
  <c r="O149" i="9" s="1"/>
  <c r="N150" i="9" a="1"/>
  <c r="N150" i="9" s="1"/>
  <c r="O150" i="9" s="1"/>
  <c r="N151" i="9" a="1"/>
  <c r="N151" i="9" s="1"/>
  <c r="O151" i="9" s="1"/>
  <c r="N152" i="9" a="1"/>
  <c r="N152" i="9" s="1"/>
  <c r="O152" i="9" s="1"/>
  <c r="N153" i="9" a="1"/>
  <c r="N153" i="9" s="1"/>
  <c r="O153" i="9" s="1"/>
  <c r="N154" i="9" a="1"/>
  <c r="N154" i="9" s="1"/>
  <c r="O154" i="9" s="1"/>
  <c r="N155" i="9" a="1"/>
  <c r="N155" i="9" s="1"/>
  <c r="O155" i="9" s="1"/>
  <c r="N156" i="9" a="1"/>
  <c r="N156" i="9" s="1"/>
  <c r="O156" i="9" s="1"/>
  <c r="N157" i="9" a="1"/>
  <c r="N157" i="9" s="1"/>
  <c r="O157" i="9" s="1"/>
  <c r="N158" i="9" a="1"/>
  <c r="N158" i="9" s="1"/>
  <c r="O158" i="9" s="1"/>
  <c r="N159" i="9" a="1"/>
  <c r="N159" i="9" s="1"/>
  <c r="O159" i="9" s="1"/>
  <c r="N160" i="9" a="1"/>
  <c r="N160" i="9" s="1"/>
  <c r="O160" i="9" s="1"/>
  <c r="N161" i="9" a="1"/>
  <c r="N161" i="9" s="1"/>
  <c r="O161" i="9" s="1"/>
  <c r="N162" i="9" a="1"/>
  <c r="N162" i="9" s="1"/>
  <c r="O162" i="9" s="1"/>
  <c r="N163" i="9" a="1"/>
  <c r="N163" i="9" s="1"/>
  <c r="O163" i="9" s="1"/>
  <c r="N164" i="9" a="1"/>
  <c r="N164" i="9" s="1"/>
  <c r="O164" i="9" s="1"/>
  <c r="N165" i="9" a="1"/>
  <c r="N165" i="9" s="1"/>
  <c r="O165" i="9" s="1"/>
  <c r="N166" i="9" a="1"/>
  <c r="N166" i="9" s="1"/>
  <c r="O166" i="9" s="1"/>
  <c r="N167" i="9" a="1"/>
  <c r="N167" i="9" s="1"/>
  <c r="O167" i="9" s="1"/>
  <c r="N168" i="9" a="1"/>
  <c r="N168" i="9" s="1"/>
  <c r="O168" i="9" s="1"/>
  <c r="N169" i="9" a="1"/>
  <c r="N169" i="9" s="1"/>
  <c r="O169" i="9" s="1"/>
  <c r="N170" i="9" a="1"/>
  <c r="N170" i="9" s="1"/>
  <c r="O170" i="9" s="1"/>
  <c r="N171" i="9" a="1"/>
  <c r="N171" i="9" s="1"/>
  <c r="O171" i="9" s="1"/>
  <c r="N172" i="9" a="1"/>
  <c r="N172" i="9" s="1"/>
  <c r="O172" i="9" s="1"/>
  <c r="N173" i="9" a="1"/>
  <c r="N173" i="9" s="1"/>
  <c r="O173" i="9" s="1"/>
  <c r="N174" i="9" a="1"/>
  <c r="N174" i="9" s="1"/>
  <c r="O174" i="9" s="1"/>
  <c r="N175" i="9" a="1"/>
  <c r="N175" i="9" s="1"/>
  <c r="O175" i="9" s="1"/>
  <c r="N176" i="9" a="1"/>
  <c r="N176" i="9" s="1"/>
  <c r="O176" i="9" s="1"/>
  <c r="N177" i="9" a="1"/>
  <c r="N177" i="9" s="1"/>
  <c r="O177" i="9" s="1"/>
  <c r="N178" i="9" a="1"/>
  <c r="N178" i="9" s="1"/>
  <c r="O178" i="9" s="1"/>
  <c r="N179" i="9" a="1"/>
  <c r="N179" i="9" s="1"/>
  <c r="O179" i="9" s="1"/>
  <c r="N180" i="9" a="1"/>
  <c r="N180" i="9" s="1"/>
  <c r="O180" i="9" s="1"/>
  <c r="N181" i="9" a="1"/>
  <c r="N181" i="9" s="1"/>
  <c r="O181" i="9" s="1"/>
  <c r="N182" i="9" a="1"/>
  <c r="N182" i="9" s="1"/>
  <c r="O182" i="9" s="1"/>
  <c r="N183" i="9" a="1"/>
  <c r="N183" i="9" s="1"/>
  <c r="O183" i="9" s="1"/>
  <c r="N184" i="9" a="1"/>
  <c r="N184" i="9" s="1"/>
  <c r="O184" i="9" s="1"/>
  <c r="N185" i="9" a="1"/>
  <c r="N185" i="9" s="1"/>
  <c r="O185" i="9" s="1"/>
  <c r="N186" i="9" a="1"/>
  <c r="N186" i="9" s="1"/>
  <c r="O186" i="9" s="1"/>
  <c r="N187" i="9" a="1"/>
  <c r="N187" i="9" s="1"/>
  <c r="O187" i="9" s="1"/>
  <c r="N188" i="9" a="1"/>
  <c r="N188" i="9" s="1"/>
  <c r="O188" i="9" s="1"/>
  <c r="L2" i="9" a="1"/>
  <c r="L2" i="9" s="1"/>
  <c r="M2" i="9" s="1"/>
  <c r="L3" i="9" a="1"/>
  <c r="L3" i="9" s="1"/>
  <c r="M3" i="9" s="1"/>
  <c r="L4" i="9" a="1"/>
  <c r="L4" i="9" s="1"/>
  <c r="M4" i="9" s="1"/>
  <c r="L5" i="9" a="1"/>
  <c r="L5" i="9" s="1"/>
  <c r="M5" i="9" s="1"/>
  <c r="L6" i="9" a="1"/>
  <c r="L6" i="9" s="1"/>
  <c r="M6" i="9" s="1"/>
  <c r="L7" i="9" a="1"/>
  <c r="L7" i="9" s="1"/>
  <c r="M7" i="9" s="1"/>
  <c r="L8" i="9" a="1"/>
  <c r="L8" i="9" s="1"/>
  <c r="M8" i="9" s="1"/>
  <c r="L9" i="9" a="1"/>
  <c r="L9" i="9" s="1"/>
  <c r="M9" i="9" s="1"/>
  <c r="L10" i="9" a="1"/>
  <c r="L10" i="9" s="1"/>
  <c r="M10" i="9" s="1"/>
  <c r="L11" i="9" a="1"/>
  <c r="L11" i="9" s="1"/>
  <c r="M11" i="9" s="1"/>
  <c r="L12" i="9" a="1"/>
  <c r="L12" i="9" s="1"/>
  <c r="M12" i="9" s="1"/>
  <c r="L13" i="9" a="1"/>
  <c r="L13" i="9" s="1"/>
  <c r="M13" i="9" s="1"/>
  <c r="L14" i="9" a="1"/>
  <c r="L14" i="9" s="1"/>
  <c r="M14" i="9" s="1"/>
  <c r="L15" i="9" a="1"/>
  <c r="L15" i="9" s="1"/>
  <c r="M15" i="9" s="1"/>
  <c r="L16" i="9" a="1"/>
  <c r="L16" i="9" s="1"/>
  <c r="M16" i="9" s="1"/>
  <c r="L17" i="9" a="1"/>
  <c r="L17" i="9" s="1"/>
  <c r="M17" i="9" s="1"/>
  <c r="L18" i="9" a="1"/>
  <c r="L18" i="9" s="1"/>
  <c r="M18" i="9" s="1"/>
  <c r="L19" i="9" a="1"/>
  <c r="L19" i="9" s="1"/>
  <c r="M19" i="9" s="1"/>
  <c r="L20" i="9" a="1"/>
  <c r="L20" i="9" s="1"/>
  <c r="M20" i="9" s="1"/>
  <c r="L21" i="9" a="1"/>
  <c r="L21" i="9" s="1"/>
  <c r="M21" i="9" s="1"/>
  <c r="L22" i="9" a="1"/>
  <c r="L22" i="9" s="1"/>
  <c r="M22" i="9" s="1"/>
  <c r="L23" i="9" a="1"/>
  <c r="L23" i="9" s="1"/>
  <c r="M23" i="9" s="1"/>
  <c r="L24" i="9" a="1"/>
  <c r="L24" i="9" s="1"/>
  <c r="M24" i="9" s="1"/>
  <c r="L25" i="9" a="1"/>
  <c r="L25" i="9" s="1"/>
  <c r="M25" i="9" s="1"/>
  <c r="L26" i="9" a="1"/>
  <c r="L26" i="9" s="1"/>
  <c r="M26" i="9" s="1"/>
  <c r="L27" i="9" a="1"/>
  <c r="L27" i="9" s="1"/>
  <c r="M27" i="9" s="1"/>
  <c r="L28" i="9" a="1"/>
  <c r="L28" i="9" s="1"/>
  <c r="M28" i="9" s="1"/>
  <c r="L29" i="9" a="1"/>
  <c r="L29" i="9" s="1"/>
  <c r="M29" i="9" s="1"/>
  <c r="L30" i="9" a="1"/>
  <c r="L30" i="9" s="1"/>
  <c r="M30" i="9" s="1"/>
  <c r="L31" i="9" a="1"/>
  <c r="L31" i="9" s="1"/>
  <c r="M31" i="9" s="1"/>
  <c r="L32" i="9" a="1"/>
  <c r="L32" i="9" s="1"/>
  <c r="M32" i="9" s="1"/>
  <c r="L33" i="9" a="1"/>
  <c r="L33" i="9" s="1"/>
  <c r="M33" i="9" s="1"/>
  <c r="L34" i="9" a="1"/>
  <c r="L34" i="9" s="1"/>
  <c r="M34" i="9" s="1"/>
  <c r="L35" i="9" a="1"/>
  <c r="L35" i="9" s="1"/>
  <c r="M35" i="9" s="1"/>
  <c r="L36" i="9" a="1"/>
  <c r="L36" i="9" s="1"/>
  <c r="M36" i="9" s="1"/>
  <c r="L37" i="9" a="1"/>
  <c r="L37" i="9" s="1"/>
  <c r="M37" i="9" s="1"/>
  <c r="L38" i="9" a="1"/>
  <c r="L38" i="9" s="1"/>
  <c r="M38" i="9" s="1"/>
  <c r="L39" i="9" a="1"/>
  <c r="L39" i="9" s="1"/>
  <c r="M39" i="9" s="1"/>
  <c r="L40" i="9" a="1"/>
  <c r="L40" i="9" s="1"/>
  <c r="M40" i="9" s="1"/>
  <c r="L41" i="9" a="1"/>
  <c r="L41" i="9" s="1"/>
  <c r="M41" i="9" s="1"/>
  <c r="L42" i="9" a="1"/>
  <c r="L42" i="9" s="1"/>
  <c r="M42" i="9" s="1"/>
  <c r="L43" i="9" a="1"/>
  <c r="L43" i="9" s="1"/>
  <c r="M43" i="9" s="1"/>
  <c r="L44" i="9" a="1"/>
  <c r="L44" i="9" s="1"/>
  <c r="M44" i="9" s="1"/>
  <c r="L45" i="9" a="1"/>
  <c r="L45" i="9" s="1"/>
  <c r="M45" i="9" s="1"/>
  <c r="L46" i="9" a="1"/>
  <c r="L46" i="9" s="1"/>
  <c r="M46" i="9" s="1"/>
  <c r="L47" i="9" a="1"/>
  <c r="L47" i="9" s="1"/>
  <c r="M47" i="9" s="1"/>
  <c r="L48" i="9" a="1"/>
  <c r="L48" i="9" s="1"/>
  <c r="M48" i="9" s="1"/>
  <c r="L49" i="9" a="1"/>
  <c r="L49" i="9" s="1"/>
  <c r="M49" i="9" s="1"/>
  <c r="L50" i="9" a="1"/>
  <c r="L50" i="9" s="1"/>
  <c r="M50" i="9" s="1"/>
  <c r="L51" i="9" a="1"/>
  <c r="L51" i="9" s="1"/>
  <c r="M51" i="9" s="1"/>
  <c r="L52" i="9" a="1"/>
  <c r="L52" i="9" s="1"/>
  <c r="M52" i="9" s="1"/>
  <c r="L53" i="9" a="1"/>
  <c r="L53" i="9" s="1"/>
  <c r="M53" i="9" s="1"/>
  <c r="L54" i="9" a="1"/>
  <c r="L54" i="9" s="1"/>
  <c r="M54" i="9" s="1"/>
  <c r="L55" i="9" a="1"/>
  <c r="L55" i="9" s="1"/>
  <c r="M55" i="9" s="1"/>
  <c r="L56" i="9" a="1"/>
  <c r="L56" i="9" s="1"/>
  <c r="M56" i="9" s="1"/>
  <c r="L57" i="9" a="1"/>
  <c r="L57" i="9" s="1"/>
  <c r="M57" i="9" s="1"/>
  <c r="L58" i="9" a="1"/>
  <c r="L58" i="9" s="1"/>
  <c r="M58" i="9" s="1"/>
  <c r="L59" i="9" a="1"/>
  <c r="L59" i="9" s="1"/>
  <c r="M59" i="9" s="1"/>
  <c r="L60" i="9" a="1"/>
  <c r="L60" i="9" s="1"/>
  <c r="M60" i="9" s="1"/>
  <c r="L61" i="9" a="1"/>
  <c r="L61" i="9" s="1"/>
  <c r="M61" i="9" s="1"/>
  <c r="L62" i="9" a="1"/>
  <c r="L62" i="9" s="1"/>
  <c r="M62" i="9" s="1"/>
  <c r="L63" i="9" a="1"/>
  <c r="L63" i="9" s="1"/>
  <c r="M63" i="9" s="1"/>
  <c r="L64" i="9" a="1"/>
  <c r="L64" i="9" s="1"/>
  <c r="M64" i="9" s="1"/>
  <c r="L65" i="9" a="1"/>
  <c r="L65" i="9" s="1"/>
  <c r="M65" i="9" s="1"/>
  <c r="L66" i="9" a="1"/>
  <c r="L66" i="9" s="1"/>
  <c r="M66" i="9" s="1"/>
  <c r="L67" i="9" a="1"/>
  <c r="L67" i="9" s="1"/>
  <c r="M67" i="9" s="1"/>
  <c r="L68" i="9" a="1"/>
  <c r="L68" i="9" s="1"/>
  <c r="M68" i="9" s="1"/>
  <c r="L69" i="9" a="1"/>
  <c r="L69" i="9" s="1"/>
  <c r="M69" i="9" s="1"/>
  <c r="L70" i="9" a="1"/>
  <c r="L70" i="9" s="1"/>
  <c r="M70" i="9" s="1"/>
  <c r="L71" i="9" a="1"/>
  <c r="L71" i="9" s="1"/>
  <c r="M71" i="9" s="1"/>
  <c r="L72" i="9" a="1"/>
  <c r="L72" i="9" s="1"/>
  <c r="M72" i="9" s="1"/>
  <c r="L73" i="9" a="1"/>
  <c r="L73" i="9" s="1"/>
  <c r="M73" i="9" s="1"/>
  <c r="L74" i="9" a="1"/>
  <c r="L74" i="9" s="1"/>
  <c r="M74" i="9" s="1"/>
  <c r="L75" i="9" a="1"/>
  <c r="L75" i="9" s="1"/>
  <c r="M75" i="9" s="1"/>
  <c r="L76" i="9" a="1"/>
  <c r="L76" i="9" s="1"/>
  <c r="M76" i="9" s="1"/>
  <c r="L77" i="9" a="1"/>
  <c r="L77" i="9" s="1"/>
  <c r="M77" i="9" s="1"/>
  <c r="L78" i="9" a="1"/>
  <c r="L78" i="9" s="1"/>
  <c r="M78" i="9" s="1"/>
  <c r="L79" i="9" a="1"/>
  <c r="L79" i="9" s="1"/>
  <c r="M79" i="9" s="1"/>
  <c r="L80" i="9" a="1"/>
  <c r="L80" i="9" s="1"/>
  <c r="M80" i="9" s="1"/>
  <c r="L81" i="9" a="1"/>
  <c r="L81" i="9" s="1"/>
  <c r="M81" i="9" s="1"/>
  <c r="L82" i="9" a="1"/>
  <c r="L82" i="9" s="1"/>
  <c r="M82" i="9" s="1"/>
  <c r="L83" i="9" a="1"/>
  <c r="L83" i="9" s="1"/>
  <c r="M83" i="9" s="1"/>
  <c r="L84" i="9" a="1"/>
  <c r="L84" i="9" s="1"/>
  <c r="M84" i="9" s="1"/>
  <c r="L85" i="9" a="1"/>
  <c r="L85" i="9" s="1"/>
  <c r="M85" i="9" s="1"/>
  <c r="L86" i="9" a="1"/>
  <c r="L86" i="9" s="1"/>
  <c r="M86" i="9" s="1"/>
  <c r="L87" i="9" a="1"/>
  <c r="L87" i="9" s="1"/>
  <c r="M87" i="9" s="1"/>
  <c r="L88" i="9" a="1"/>
  <c r="L88" i="9" s="1"/>
  <c r="M88" i="9" s="1"/>
  <c r="L89" i="9" a="1"/>
  <c r="L89" i="9" s="1"/>
  <c r="M89" i="9" s="1"/>
  <c r="L90" i="9" a="1"/>
  <c r="L90" i="9" s="1"/>
  <c r="M90" i="9" s="1"/>
  <c r="L91" i="9" a="1"/>
  <c r="L91" i="9" s="1"/>
  <c r="M91" i="9" s="1"/>
  <c r="L92" i="9" a="1"/>
  <c r="L92" i="9" s="1"/>
  <c r="M92" i="9" s="1"/>
  <c r="L93" i="9" a="1"/>
  <c r="L93" i="9" s="1"/>
  <c r="M93" i="9" s="1"/>
  <c r="L94" i="9" a="1"/>
  <c r="L94" i="9" s="1"/>
  <c r="M94" i="9" s="1"/>
  <c r="L95" i="9" a="1"/>
  <c r="L95" i="9" s="1"/>
  <c r="M95" i="9" s="1"/>
  <c r="L96" i="9" a="1"/>
  <c r="L96" i="9" s="1"/>
  <c r="M96" i="9" s="1"/>
  <c r="L97" i="9" a="1"/>
  <c r="L97" i="9" s="1"/>
  <c r="M97" i="9" s="1"/>
  <c r="L98" i="9" a="1"/>
  <c r="L98" i="9" s="1"/>
  <c r="M98" i="9" s="1"/>
  <c r="L99" i="9" a="1"/>
  <c r="L99" i="9" s="1"/>
  <c r="M99" i="9" s="1"/>
  <c r="L100" i="9" a="1"/>
  <c r="L100" i="9" s="1"/>
  <c r="M100" i="9" s="1"/>
  <c r="L101" i="9" a="1"/>
  <c r="L101" i="9" s="1"/>
  <c r="M101" i="9" s="1"/>
  <c r="L102" i="9" a="1"/>
  <c r="L102" i="9" s="1"/>
  <c r="M102" i="9" s="1"/>
  <c r="L103" i="9" a="1"/>
  <c r="L103" i="9" s="1"/>
  <c r="M103" i="9" s="1"/>
  <c r="L104" i="9" a="1"/>
  <c r="L104" i="9" s="1"/>
  <c r="M104" i="9" s="1"/>
  <c r="L105" i="9" a="1"/>
  <c r="L105" i="9" s="1"/>
  <c r="M105" i="9" s="1"/>
  <c r="L106" i="9" a="1"/>
  <c r="L106" i="9" s="1"/>
  <c r="M106" i="9" s="1"/>
  <c r="L107" i="9" a="1"/>
  <c r="L107" i="9" s="1"/>
  <c r="M107" i="9" s="1"/>
  <c r="L108" i="9" a="1"/>
  <c r="L108" i="9" s="1"/>
  <c r="M108" i="9" s="1"/>
  <c r="L109" i="9" a="1"/>
  <c r="L109" i="9" s="1"/>
  <c r="M109" i="9" s="1"/>
  <c r="L110" i="9" a="1"/>
  <c r="L110" i="9" s="1"/>
  <c r="M110" i="9" s="1"/>
  <c r="L111" i="9" a="1"/>
  <c r="L111" i="9" s="1"/>
  <c r="M111" i="9" s="1"/>
  <c r="L112" i="9" a="1"/>
  <c r="L112" i="9" s="1"/>
  <c r="M112" i="9" s="1"/>
  <c r="L113" i="9" a="1"/>
  <c r="L113" i="9" s="1"/>
  <c r="M113" i="9" s="1"/>
  <c r="L114" i="9" a="1"/>
  <c r="L114" i="9" s="1"/>
  <c r="M114" i="9" s="1"/>
  <c r="L115" i="9" a="1"/>
  <c r="L115" i="9" s="1"/>
  <c r="M115" i="9" s="1"/>
  <c r="L116" i="9" a="1"/>
  <c r="L116" i="9" s="1"/>
  <c r="M116" i="9" s="1"/>
  <c r="L117" i="9" a="1"/>
  <c r="L117" i="9" s="1"/>
  <c r="M117" i="9" s="1"/>
  <c r="L118" i="9" a="1"/>
  <c r="L118" i="9" s="1"/>
  <c r="M118" i="9" s="1"/>
  <c r="L119" i="9" a="1"/>
  <c r="L119" i="9" s="1"/>
  <c r="M119" i="9" s="1"/>
  <c r="L120" i="9" a="1"/>
  <c r="L120" i="9" s="1"/>
  <c r="M120" i="9" s="1"/>
  <c r="L121" i="9" a="1"/>
  <c r="L121" i="9" s="1"/>
  <c r="M121" i="9" s="1"/>
  <c r="L122" i="9" a="1"/>
  <c r="L122" i="9" s="1"/>
  <c r="M122" i="9" s="1"/>
  <c r="L123" i="9" a="1"/>
  <c r="L123" i="9" s="1"/>
  <c r="M123" i="9" s="1"/>
  <c r="L124" i="9" a="1"/>
  <c r="L124" i="9" s="1"/>
  <c r="M124" i="9" s="1"/>
  <c r="L125" i="9" a="1"/>
  <c r="L125" i="9" s="1"/>
  <c r="M125" i="9" s="1"/>
  <c r="L126" i="9" a="1"/>
  <c r="L126" i="9" s="1"/>
  <c r="M126" i="9" s="1"/>
  <c r="L127" i="9" a="1"/>
  <c r="L127" i="9" s="1"/>
  <c r="M127" i="9" s="1"/>
  <c r="L128" i="9" a="1"/>
  <c r="L128" i="9" s="1"/>
  <c r="M128" i="9" s="1"/>
  <c r="L129" i="9" a="1"/>
  <c r="L129" i="9" s="1"/>
  <c r="M129" i="9" s="1"/>
  <c r="L130" i="9" a="1"/>
  <c r="L130" i="9" s="1"/>
  <c r="M130" i="9" s="1"/>
  <c r="L131" i="9" a="1"/>
  <c r="L131" i="9" s="1"/>
  <c r="M131" i="9" s="1"/>
  <c r="L132" i="9" a="1"/>
  <c r="L132" i="9" s="1"/>
  <c r="M132" i="9" s="1"/>
  <c r="L133" i="9" a="1"/>
  <c r="L133" i="9" s="1"/>
  <c r="M133" i="9" s="1"/>
  <c r="L134" i="9" a="1"/>
  <c r="L134" i="9" s="1"/>
  <c r="M134" i="9" s="1"/>
  <c r="L135" i="9" a="1"/>
  <c r="L135" i="9" s="1"/>
  <c r="M135" i="9" s="1"/>
  <c r="L136" i="9" a="1"/>
  <c r="L136" i="9" s="1"/>
  <c r="M136" i="9" s="1"/>
  <c r="L137" i="9" a="1"/>
  <c r="L137" i="9" s="1"/>
  <c r="M137" i="9" s="1"/>
  <c r="L138" i="9" a="1"/>
  <c r="L138" i="9" s="1"/>
  <c r="M138" i="9" s="1"/>
  <c r="L139" i="9" a="1"/>
  <c r="L139" i="9" s="1"/>
  <c r="M139" i="9" s="1"/>
  <c r="L140" i="9" a="1"/>
  <c r="L140" i="9" s="1"/>
  <c r="M140" i="9" s="1"/>
  <c r="L141" i="9" a="1"/>
  <c r="L141" i="9" s="1"/>
  <c r="M141" i="9" s="1"/>
  <c r="L142" i="9" a="1"/>
  <c r="L142" i="9" s="1"/>
  <c r="M142" i="9" s="1"/>
  <c r="L143" i="9" a="1"/>
  <c r="L143" i="9" s="1"/>
  <c r="M143" i="9" s="1"/>
  <c r="L144" i="9" a="1"/>
  <c r="L144" i="9" s="1"/>
  <c r="M144" i="9" s="1"/>
  <c r="L145" i="9" a="1"/>
  <c r="L145" i="9" s="1"/>
  <c r="M145" i="9" s="1"/>
  <c r="L146" i="9" a="1"/>
  <c r="L146" i="9" s="1"/>
  <c r="M146" i="9" s="1"/>
  <c r="L147" i="9" a="1"/>
  <c r="L147" i="9" s="1"/>
  <c r="M147" i="9" s="1"/>
  <c r="L148" i="9" a="1"/>
  <c r="L148" i="9" s="1"/>
  <c r="M148" i="9" s="1"/>
  <c r="L149" i="9" a="1"/>
  <c r="L149" i="9" s="1"/>
  <c r="M149" i="9" s="1"/>
  <c r="L150" i="9" a="1"/>
  <c r="L150" i="9" s="1"/>
  <c r="M150" i="9" s="1"/>
  <c r="L151" i="9" a="1"/>
  <c r="L151" i="9" s="1"/>
  <c r="M151" i="9" s="1"/>
  <c r="L152" i="9" a="1"/>
  <c r="L152" i="9" s="1"/>
  <c r="M152" i="9" s="1"/>
  <c r="L153" i="9" a="1"/>
  <c r="L153" i="9" s="1"/>
  <c r="M153" i="9" s="1"/>
  <c r="L154" i="9" a="1"/>
  <c r="L154" i="9" s="1"/>
  <c r="M154" i="9" s="1"/>
  <c r="L155" i="9" a="1"/>
  <c r="L155" i="9" s="1"/>
  <c r="M155" i="9" s="1"/>
  <c r="L156" i="9" a="1"/>
  <c r="L156" i="9" s="1"/>
  <c r="M156" i="9" s="1"/>
  <c r="L157" i="9" a="1"/>
  <c r="L157" i="9" s="1"/>
  <c r="M157" i="9" s="1"/>
  <c r="L158" i="9" a="1"/>
  <c r="L158" i="9" s="1"/>
  <c r="M158" i="9" s="1"/>
  <c r="L159" i="9" a="1"/>
  <c r="L159" i="9" s="1"/>
  <c r="M159" i="9" s="1"/>
  <c r="L160" i="9" a="1"/>
  <c r="L160" i="9" s="1"/>
  <c r="M160" i="9" s="1"/>
  <c r="L161" i="9" a="1"/>
  <c r="L161" i="9" s="1"/>
  <c r="M161" i="9" s="1"/>
  <c r="L162" i="9" a="1"/>
  <c r="L162" i="9" s="1"/>
  <c r="M162" i="9" s="1"/>
  <c r="L163" i="9" a="1"/>
  <c r="L163" i="9" s="1"/>
  <c r="M163" i="9" s="1"/>
  <c r="L164" i="9" a="1"/>
  <c r="L164" i="9" s="1"/>
  <c r="M164" i="9" s="1"/>
  <c r="L165" i="9" a="1"/>
  <c r="L165" i="9" s="1"/>
  <c r="M165" i="9" s="1"/>
  <c r="L166" i="9" a="1"/>
  <c r="L166" i="9" s="1"/>
  <c r="M166" i="9" s="1"/>
  <c r="L167" i="9" a="1"/>
  <c r="L167" i="9" s="1"/>
  <c r="M167" i="9" s="1"/>
  <c r="L168" i="9" a="1"/>
  <c r="L168" i="9" s="1"/>
  <c r="M168" i="9" s="1"/>
  <c r="L169" i="9" a="1"/>
  <c r="L169" i="9" s="1"/>
  <c r="M169" i="9" s="1"/>
  <c r="L170" i="9" a="1"/>
  <c r="L170" i="9" s="1"/>
  <c r="M170" i="9" s="1"/>
  <c r="L171" i="9" a="1"/>
  <c r="L171" i="9" s="1"/>
  <c r="M171" i="9" s="1"/>
  <c r="L172" i="9" a="1"/>
  <c r="L172" i="9" s="1"/>
  <c r="M172" i="9" s="1"/>
  <c r="L173" i="9" a="1"/>
  <c r="L173" i="9" s="1"/>
  <c r="M173" i="9" s="1"/>
  <c r="L174" i="9" a="1"/>
  <c r="L174" i="9" s="1"/>
  <c r="M174" i="9" s="1"/>
  <c r="L175" i="9" a="1"/>
  <c r="L175" i="9" s="1"/>
  <c r="M175" i="9" s="1"/>
  <c r="L176" i="9" a="1"/>
  <c r="L176" i="9" s="1"/>
  <c r="M176" i="9" s="1"/>
  <c r="L177" i="9" a="1"/>
  <c r="L177" i="9" s="1"/>
  <c r="M177" i="9" s="1"/>
  <c r="L178" i="9" a="1"/>
  <c r="L178" i="9" s="1"/>
  <c r="M178" i="9" s="1"/>
  <c r="L179" i="9" a="1"/>
  <c r="L179" i="9" s="1"/>
  <c r="M179" i="9" s="1"/>
  <c r="L180" i="9" a="1"/>
  <c r="L180" i="9" s="1"/>
  <c r="M180" i="9" s="1"/>
  <c r="L181" i="9" a="1"/>
  <c r="L181" i="9" s="1"/>
  <c r="M181" i="9" s="1"/>
  <c r="L182" i="9" a="1"/>
  <c r="L182" i="9" s="1"/>
  <c r="M182" i="9" s="1"/>
  <c r="L183" i="9" a="1"/>
  <c r="L183" i="9" s="1"/>
  <c r="M183" i="9" s="1"/>
  <c r="L184" i="9" a="1"/>
  <c r="L184" i="9" s="1"/>
  <c r="M184" i="9" s="1"/>
  <c r="L185" i="9" a="1"/>
  <c r="L185" i="9" s="1"/>
  <c r="M185" i="9" s="1"/>
  <c r="L186" i="9" a="1"/>
  <c r="L186" i="9" s="1"/>
  <c r="M186" i="9" s="1"/>
  <c r="L187" i="9" a="1"/>
  <c r="L187" i="9" s="1"/>
  <c r="M187" i="9" s="1"/>
  <c r="L188" i="9" a="1"/>
  <c r="L188" i="9" s="1"/>
  <c r="M188" i="9" s="1"/>
  <c r="J100" i="9" a="1"/>
  <c r="J100" i="9" s="1"/>
  <c r="K100" i="9" s="1"/>
  <c r="J2" i="9" a="1"/>
  <c r="J2" i="9" s="1"/>
  <c r="K2" i="9" s="1"/>
  <c r="J3" i="9" a="1"/>
  <c r="J3" i="9" s="1"/>
  <c r="K3" i="9" s="1"/>
  <c r="J4" i="9" a="1"/>
  <c r="J4" i="9" s="1"/>
  <c r="K4" i="9" s="1"/>
  <c r="J5" i="9" a="1"/>
  <c r="J5" i="9" s="1"/>
  <c r="K5" i="9" s="1"/>
  <c r="J6" i="9" a="1"/>
  <c r="J6" i="9" s="1"/>
  <c r="K6" i="9" s="1"/>
  <c r="J7" i="9" a="1"/>
  <c r="J7" i="9" s="1"/>
  <c r="K7" i="9" s="1"/>
  <c r="J8" i="9" a="1"/>
  <c r="J8" i="9" s="1"/>
  <c r="K8" i="9" s="1"/>
  <c r="J9" i="9" a="1"/>
  <c r="J9" i="9" s="1"/>
  <c r="K9" i="9" s="1"/>
  <c r="J10" i="9" a="1"/>
  <c r="J10" i="9" s="1"/>
  <c r="K10" i="9" s="1"/>
  <c r="J11" i="9" a="1"/>
  <c r="J11" i="9" s="1"/>
  <c r="K11" i="9" s="1"/>
  <c r="J12" i="9" a="1"/>
  <c r="J12" i="9" s="1"/>
  <c r="K12" i="9" s="1"/>
  <c r="J13" i="9" a="1"/>
  <c r="J13" i="9" s="1"/>
  <c r="K13" i="9" s="1"/>
  <c r="J14" i="9" a="1"/>
  <c r="J14" i="9" s="1"/>
  <c r="K14" i="9" s="1"/>
  <c r="J15" i="9" a="1"/>
  <c r="J15" i="9" s="1"/>
  <c r="K15" i="9" s="1"/>
  <c r="J16" i="9" a="1"/>
  <c r="J16" i="9" s="1"/>
  <c r="K16" i="9" s="1"/>
  <c r="J17" i="9" a="1"/>
  <c r="J17" i="9" s="1"/>
  <c r="K17" i="9" s="1"/>
  <c r="J18" i="9" a="1"/>
  <c r="J18" i="9" s="1"/>
  <c r="K18" i="9" s="1"/>
  <c r="J19" i="9" a="1"/>
  <c r="J19" i="9" s="1"/>
  <c r="K19" i="9" s="1"/>
  <c r="J20" i="9" a="1"/>
  <c r="J20" i="9" s="1"/>
  <c r="K20" i="9" s="1"/>
  <c r="J21" i="9" a="1"/>
  <c r="J21" i="9" s="1"/>
  <c r="K21" i="9" s="1"/>
  <c r="J22" i="9" a="1"/>
  <c r="J22" i="9" s="1"/>
  <c r="K22" i="9" s="1"/>
  <c r="J23" i="9" a="1"/>
  <c r="J23" i="9" s="1"/>
  <c r="K23" i="9" s="1"/>
  <c r="J24" i="9" a="1"/>
  <c r="J24" i="9" s="1"/>
  <c r="K24" i="9" s="1"/>
  <c r="J25" i="9" a="1"/>
  <c r="J25" i="9" s="1"/>
  <c r="K25" i="9" s="1"/>
  <c r="J26" i="9" a="1"/>
  <c r="J26" i="9" s="1"/>
  <c r="K26" i="9" s="1"/>
  <c r="J27" i="9" a="1"/>
  <c r="J27" i="9" s="1"/>
  <c r="K27" i="9" s="1"/>
  <c r="J28" i="9" a="1"/>
  <c r="J28" i="9" s="1"/>
  <c r="K28" i="9" s="1"/>
  <c r="J29" i="9" a="1"/>
  <c r="J29" i="9" s="1"/>
  <c r="K29" i="9" s="1"/>
  <c r="J30" i="9" a="1"/>
  <c r="J30" i="9" s="1"/>
  <c r="K30" i="9" s="1"/>
  <c r="J31" i="9" a="1"/>
  <c r="J31" i="9" s="1"/>
  <c r="K31" i="9" s="1"/>
  <c r="J32" i="9" a="1"/>
  <c r="J32" i="9" s="1"/>
  <c r="K32" i="9" s="1"/>
  <c r="J33" i="9" a="1"/>
  <c r="J33" i="9" s="1"/>
  <c r="K33" i="9" s="1"/>
  <c r="J34" i="9" a="1"/>
  <c r="J34" i="9" s="1"/>
  <c r="K34" i="9" s="1"/>
  <c r="J35" i="9" a="1"/>
  <c r="J35" i="9" s="1"/>
  <c r="K35" i="9" s="1"/>
  <c r="J36" i="9" a="1"/>
  <c r="J36" i="9" s="1"/>
  <c r="K36" i="9" s="1"/>
  <c r="J37" i="9" a="1"/>
  <c r="J37" i="9" s="1"/>
  <c r="K37" i="9" s="1"/>
  <c r="J38" i="9" a="1"/>
  <c r="J38" i="9" s="1"/>
  <c r="K38" i="9" s="1"/>
  <c r="J39" i="9" a="1"/>
  <c r="J39" i="9" s="1"/>
  <c r="K39" i="9" s="1"/>
  <c r="J40" i="9" a="1"/>
  <c r="J40" i="9" s="1"/>
  <c r="K40" i="9" s="1"/>
  <c r="J41" i="9" a="1"/>
  <c r="J41" i="9" s="1"/>
  <c r="K41" i="9" s="1"/>
  <c r="J42" i="9" a="1"/>
  <c r="J42" i="9" s="1"/>
  <c r="K42" i="9" s="1"/>
  <c r="J43" i="9" a="1"/>
  <c r="J43" i="9" s="1"/>
  <c r="K43" i="9" s="1"/>
  <c r="J44" i="9" a="1"/>
  <c r="J44" i="9" s="1"/>
  <c r="K44" i="9" s="1"/>
  <c r="J45" i="9" a="1"/>
  <c r="J45" i="9" s="1"/>
  <c r="K45" i="9" s="1"/>
  <c r="J46" i="9" a="1"/>
  <c r="J46" i="9" s="1"/>
  <c r="K46" i="9" s="1"/>
  <c r="J47" i="9" a="1"/>
  <c r="J47" i="9" s="1"/>
  <c r="K47" i="9" s="1"/>
  <c r="J48" i="9" a="1"/>
  <c r="J48" i="9" s="1"/>
  <c r="K48" i="9" s="1"/>
  <c r="J49" i="9" a="1"/>
  <c r="J49" i="9" s="1"/>
  <c r="K49" i="9" s="1"/>
  <c r="J50" i="9" a="1"/>
  <c r="J50" i="9" s="1"/>
  <c r="K50" i="9" s="1"/>
  <c r="J51" i="9" a="1"/>
  <c r="J51" i="9" s="1"/>
  <c r="K51" i="9" s="1"/>
  <c r="J52" i="9" a="1"/>
  <c r="J52" i="9" s="1"/>
  <c r="K52" i="9" s="1"/>
  <c r="J53" i="9" a="1"/>
  <c r="J53" i="9" s="1"/>
  <c r="K53" i="9" s="1"/>
  <c r="J54" i="9" a="1"/>
  <c r="J54" i="9" s="1"/>
  <c r="K54" i="9" s="1"/>
  <c r="J55" i="9" a="1"/>
  <c r="J55" i="9" s="1"/>
  <c r="K55" i="9" s="1"/>
  <c r="J56" i="9" a="1"/>
  <c r="J56" i="9" s="1"/>
  <c r="K56" i="9" s="1"/>
  <c r="J57" i="9" a="1"/>
  <c r="J57" i="9" s="1"/>
  <c r="K57" i="9" s="1"/>
  <c r="J58" i="9" a="1"/>
  <c r="J58" i="9" s="1"/>
  <c r="K58" i="9" s="1"/>
  <c r="J59" i="9" a="1"/>
  <c r="J59" i="9" s="1"/>
  <c r="K59" i="9" s="1"/>
  <c r="J60" i="9" a="1"/>
  <c r="J60" i="9" s="1"/>
  <c r="K60" i="9" s="1"/>
  <c r="J61" i="9" a="1"/>
  <c r="J61" i="9" s="1"/>
  <c r="K61" i="9" s="1"/>
  <c r="J62" i="9" a="1"/>
  <c r="J62" i="9" s="1"/>
  <c r="K62" i="9" s="1"/>
  <c r="J63" i="9" a="1"/>
  <c r="J63" i="9" s="1"/>
  <c r="K63" i="9" s="1"/>
  <c r="J64" i="9" a="1"/>
  <c r="J64" i="9" s="1"/>
  <c r="K64" i="9" s="1"/>
  <c r="J65" i="9" a="1"/>
  <c r="J65" i="9" s="1"/>
  <c r="K65" i="9" s="1"/>
  <c r="J66" i="9" a="1"/>
  <c r="J66" i="9" s="1"/>
  <c r="K66" i="9" s="1"/>
  <c r="J67" i="9" a="1"/>
  <c r="J67" i="9" s="1"/>
  <c r="K67" i="9" s="1"/>
  <c r="J68" i="9" a="1"/>
  <c r="J68" i="9" s="1"/>
  <c r="K68" i="9" s="1"/>
  <c r="J69" i="9" a="1"/>
  <c r="J69" i="9" s="1"/>
  <c r="K69" i="9" s="1"/>
  <c r="J70" i="9" a="1"/>
  <c r="J70" i="9" s="1"/>
  <c r="K70" i="9" s="1"/>
  <c r="J71" i="9" a="1"/>
  <c r="J71" i="9" s="1"/>
  <c r="K71" i="9" s="1"/>
  <c r="J72" i="9" a="1"/>
  <c r="J72" i="9" s="1"/>
  <c r="K72" i="9" s="1"/>
  <c r="J73" i="9" a="1"/>
  <c r="J73" i="9" s="1"/>
  <c r="K73" i="9" s="1"/>
  <c r="J74" i="9" a="1"/>
  <c r="J74" i="9" s="1"/>
  <c r="K74" i="9" s="1"/>
  <c r="J75" i="9" a="1"/>
  <c r="J75" i="9" s="1"/>
  <c r="K75" i="9" s="1"/>
  <c r="J76" i="9" a="1"/>
  <c r="J76" i="9" s="1"/>
  <c r="K76" i="9" s="1"/>
  <c r="J77" i="9" a="1"/>
  <c r="J77" i="9" s="1"/>
  <c r="K77" i="9" s="1"/>
  <c r="J78" i="9" a="1"/>
  <c r="J78" i="9" s="1"/>
  <c r="K78" i="9" s="1"/>
  <c r="J79" i="9" a="1"/>
  <c r="J79" i="9" s="1"/>
  <c r="K79" i="9" s="1"/>
  <c r="J80" i="9" a="1"/>
  <c r="J80" i="9" s="1"/>
  <c r="K80" i="9" s="1"/>
  <c r="J81" i="9" a="1"/>
  <c r="J81" i="9" s="1"/>
  <c r="K81" i="9" s="1"/>
  <c r="J82" i="9" a="1"/>
  <c r="J82" i="9" s="1"/>
  <c r="K82" i="9" s="1"/>
  <c r="J83" i="9" a="1"/>
  <c r="J83" i="9" s="1"/>
  <c r="K83" i="9" s="1"/>
  <c r="J84" i="9" a="1"/>
  <c r="J84" i="9" s="1"/>
  <c r="K84" i="9" s="1"/>
  <c r="J85" i="9" a="1"/>
  <c r="J85" i="9" s="1"/>
  <c r="K85" i="9" s="1"/>
  <c r="J86" i="9" a="1"/>
  <c r="J86" i="9" s="1"/>
  <c r="K86" i="9" s="1"/>
  <c r="J87" i="9" a="1"/>
  <c r="J87" i="9" s="1"/>
  <c r="K87" i="9" s="1"/>
  <c r="J88" i="9" a="1"/>
  <c r="J88" i="9" s="1"/>
  <c r="K88" i="9" s="1"/>
  <c r="J89" i="9" a="1"/>
  <c r="J89" i="9" s="1"/>
  <c r="K89" i="9" s="1"/>
  <c r="J90" i="9" a="1"/>
  <c r="J90" i="9" s="1"/>
  <c r="K90" i="9" s="1"/>
  <c r="J91" i="9" a="1"/>
  <c r="J91" i="9" s="1"/>
  <c r="K91" i="9" s="1"/>
  <c r="J92" i="9" a="1"/>
  <c r="J92" i="9" s="1"/>
  <c r="K92" i="9" s="1"/>
  <c r="J93" i="9" a="1"/>
  <c r="J93" i="9" s="1"/>
  <c r="K93" i="9" s="1"/>
  <c r="J94" i="9" a="1"/>
  <c r="J94" i="9" s="1"/>
  <c r="K94" i="9" s="1"/>
  <c r="J95" i="9" a="1"/>
  <c r="J95" i="9" s="1"/>
  <c r="K95" i="9" s="1"/>
  <c r="J96" i="9" a="1"/>
  <c r="J96" i="9" s="1"/>
  <c r="K96" i="9" s="1"/>
  <c r="J97" i="9" a="1"/>
  <c r="J97" i="9" s="1"/>
  <c r="K97" i="9" s="1"/>
  <c r="J98" i="9" a="1"/>
  <c r="J98" i="9" s="1"/>
  <c r="K98" i="9" s="1"/>
  <c r="J99" i="9" a="1"/>
  <c r="J99" i="9" s="1"/>
  <c r="K99" i="9" s="1"/>
  <c r="J101" i="9" a="1"/>
  <c r="J101" i="9" s="1"/>
  <c r="K101" i="9" s="1"/>
  <c r="J102" i="9" a="1"/>
  <c r="J102" i="9" s="1"/>
  <c r="K102" i="9" s="1"/>
  <c r="J103" i="9" a="1"/>
  <c r="J103" i="9" s="1"/>
  <c r="K103" i="9" s="1"/>
  <c r="J104" i="9" a="1"/>
  <c r="J104" i="9" s="1"/>
  <c r="K104" i="9" s="1"/>
  <c r="J105" i="9" a="1"/>
  <c r="J105" i="9" s="1"/>
  <c r="K105" i="9" s="1"/>
  <c r="J106" i="9" a="1"/>
  <c r="J106" i="9" s="1"/>
  <c r="K106" i="9" s="1"/>
  <c r="J107" i="9" a="1"/>
  <c r="J107" i="9" s="1"/>
  <c r="K107" i="9" s="1"/>
  <c r="J108" i="9" a="1"/>
  <c r="J108" i="9" s="1"/>
  <c r="K108" i="9" s="1"/>
  <c r="J109" i="9" a="1"/>
  <c r="J109" i="9" s="1"/>
  <c r="K109" i="9" s="1"/>
  <c r="J110" i="9" a="1"/>
  <c r="J110" i="9" s="1"/>
  <c r="K110" i="9" s="1"/>
  <c r="J111" i="9" a="1"/>
  <c r="J111" i="9" s="1"/>
  <c r="K111" i="9" s="1"/>
  <c r="J112" i="9" a="1"/>
  <c r="J112" i="9" s="1"/>
  <c r="K112" i="9" s="1"/>
  <c r="J113" i="9" a="1"/>
  <c r="J113" i="9" s="1"/>
  <c r="K113" i="9" s="1"/>
  <c r="J114" i="9" a="1"/>
  <c r="J114" i="9" s="1"/>
  <c r="K114" i="9" s="1"/>
  <c r="J115" i="9" a="1"/>
  <c r="J115" i="9" s="1"/>
  <c r="K115" i="9" s="1"/>
  <c r="J116" i="9" a="1"/>
  <c r="J116" i="9" s="1"/>
  <c r="K116" i="9" s="1"/>
  <c r="J117" i="9" a="1"/>
  <c r="J117" i="9" s="1"/>
  <c r="K117" i="9" s="1"/>
  <c r="J118" i="9" a="1"/>
  <c r="J118" i="9" s="1"/>
  <c r="K118" i="9" s="1"/>
  <c r="J119" i="9" a="1"/>
  <c r="J119" i="9" s="1"/>
  <c r="K119" i="9" s="1"/>
  <c r="J120" i="9" a="1"/>
  <c r="J120" i="9" s="1"/>
  <c r="K120" i="9" s="1"/>
  <c r="J121" i="9" a="1"/>
  <c r="J121" i="9" s="1"/>
  <c r="K121" i="9" s="1"/>
  <c r="J122" i="9" a="1"/>
  <c r="J122" i="9" s="1"/>
  <c r="K122" i="9" s="1"/>
  <c r="J123" i="9" a="1"/>
  <c r="J123" i="9" s="1"/>
  <c r="K123" i="9" s="1"/>
  <c r="J124" i="9" a="1"/>
  <c r="J124" i="9" s="1"/>
  <c r="K124" i="9" s="1"/>
  <c r="J125" i="9" a="1"/>
  <c r="J125" i="9" s="1"/>
  <c r="K125" i="9" s="1"/>
  <c r="J126" i="9" a="1"/>
  <c r="J126" i="9" s="1"/>
  <c r="K126" i="9" s="1"/>
  <c r="J127" i="9" a="1"/>
  <c r="J127" i="9" s="1"/>
  <c r="K127" i="9" s="1"/>
  <c r="J128" i="9" a="1"/>
  <c r="J128" i="9" s="1"/>
  <c r="K128" i="9" s="1"/>
  <c r="J129" i="9" a="1"/>
  <c r="J129" i="9" s="1"/>
  <c r="K129" i="9" s="1"/>
  <c r="J130" i="9" a="1"/>
  <c r="J130" i="9" s="1"/>
  <c r="K130" i="9" s="1"/>
  <c r="J131" i="9" a="1"/>
  <c r="J131" i="9" s="1"/>
  <c r="K131" i="9" s="1"/>
  <c r="J132" i="9" a="1"/>
  <c r="J132" i="9" s="1"/>
  <c r="K132" i="9" s="1"/>
  <c r="J133" i="9" a="1"/>
  <c r="J133" i="9" s="1"/>
  <c r="K133" i="9" s="1"/>
  <c r="J134" i="9" a="1"/>
  <c r="J134" i="9" s="1"/>
  <c r="K134" i="9" s="1"/>
  <c r="J135" i="9" a="1"/>
  <c r="J135" i="9" s="1"/>
  <c r="K135" i="9" s="1"/>
  <c r="J136" i="9" a="1"/>
  <c r="J136" i="9" s="1"/>
  <c r="K136" i="9" s="1"/>
  <c r="J137" i="9" a="1"/>
  <c r="J137" i="9" s="1"/>
  <c r="K137" i="9" s="1"/>
  <c r="J143" i="9" a="1"/>
  <c r="J143" i="9" s="1"/>
  <c r="K143" i="9" s="1"/>
  <c r="J145" i="9" a="1"/>
  <c r="J145" i="9" s="1"/>
  <c r="K145" i="9" s="1"/>
  <c r="J147" i="9" a="1"/>
  <c r="J147" i="9" s="1"/>
  <c r="K147" i="9" s="1"/>
  <c r="J152" i="9" a="1"/>
  <c r="J152" i="9" s="1"/>
  <c r="K152" i="9" s="1"/>
  <c r="J156" i="9" a="1"/>
  <c r="J156" i="9" s="1"/>
  <c r="K156" i="9" s="1"/>
  <c r="J160" i="9" a="1"/>
  <c r="J160" i="9" s="1"/>
  <c r="K160" i="9" s="1"/>
  <c r="J161" i="9" a="1"/>
  <c r="J161" i="9" s="1"/>
  <c r="K161" i="9" s="1"/>
  <c r="J162" i="9" a="1"/>
  <c r="J162" i="9" s="1"/>
  <c r="K162" i="9" s="1"/>
  <c r="J166" i="9" a="1"/>
  <c r="J166" i="9" s="1"/>
  <c r="K166" i="9" s="1"/>
  <c r="J168" i="9" a="1"/>
  <c r="J168" i="9" s="1"/>
  <c r="K168" i="9" s="1"/>
  <c r="J171" i="9" a="1"/>
  <c r="J171" i="9" s="1"/>
  <c r="K171" i="9" s="1"/>
  <c r="J172" i="9" a="1"/>
  <c r="J172" i="9" s="1"/>
  <c r="K172" i="9" s="1"/>
  <c r="J174" i="9" a="1"/>
  <c r="J174" i="9" s="1"/>
  <c r="K174" i="9" s="1"/>
  <c r="J138" i="9" a="1"/>
  <c r="J138" i="9" s="1"/>
  <c r="K138" i="9" s="1"/>
  <c r="J139" i="9" a="1"/>
  <c r="J139" i="9" s="1"/>
  <c r="K139" i="9" s="1"/>
  <c r="J141" i="9" a="1"/>
  <c r="J141" i="9" s="1"/>
  <c r="K141" i="9" s="1"/>
  <c r="J142" i="9" a="1"/>
  <c r="J142" i="9" s="1"/>
  <c r="K142" i="9" s="1"/>
  <c r="J151" i="9" a="1"/>
  <c r="J151" i="9" s="1"/>
  <c r="K151" i="9" s="1"/>
  <c r="J159" i="9" a="1"/>
  <c r="J159" i="9" s="1"/>
  <c r="K159" i="9" s="1"/>
  <c r="J164" i="9" a="1"/>
  <c r="J164" i="9" s="1"/>
  <c r="K164" i="9" s="1"/>
  <c r="J176" i="9" a="1"/>
  <c r="J176" i="9" s="1"/>
  <c r="K176" i="9" s="1"/>
  <c r="J140" i="9" a="1"/>
  <c r="J140" i="9" s="1"/>
  <c r="K140" i="9" s="1"/>
  <c r="J144" i="9" a="1"/>
  <c r="J144" i="9" s="1"/>
  <c r="K144" i="9" s="1"/>
  <c r="J149" i="9" a="1"/>
  <c r="J149" i="9" s="1"/>
  <c r="K149" i="9" s="1"/>
  <c r="J153" i="9" a="1"/>
  <c r="J153" i="9" s="1"/>
  <c r="K153" i="9" s="1"/>
  <c r="J165" i="9" a="1"/>
  <c r="J165" i="9" s="1"/>
  <c r="K165" i="9" s="1"/>
  <c r="J167" i="9" a="1"/>
  <c r="J167" i="9" s="1"/>
  <c r="K167" i="9" s="1"/>
  <c r="J169" i="9" a="1"/>
  <c r="J169" i="9" s="1"/>
  <c r="K169" i="9" s="1"/>
  <c r="J173" i="9" a="1"/>
  <c r="J173" i="9" s="1"/>
  <c r="K173" i="9" s="1"/>
  <c r="J177" i="9" a="1"/>
  <c r="J177" i="9" s="1"/>
  <c r="K177" i="9" s="1"/>
  <c r="J178" i="9" a="1"/>
  <c r="J178" i="9" s="1"/>
  <c r="K178" i="9" s="1"/>
  <c r="J179" i="9" a="1"/>
  <c r="J179" i="9" s="1"/>
  <c r="K179" i="9" s="1"/>
  <c r="J180" i="9" a="1"/>
  <c r="J180" i="9" s="1"/>
  <c r="K180" i="9" s="1"/>
  <c r="J146" i="9" a="1"/>
  <c r="J146" i="9" s="1"/>
  <c r="K146" i="9" s="1"/>
  <c r="J148" i="9" a="1"/>
  <c r="J148" i="9" s="1"/>
  <c r="K148" i="9" s="1"/>
  <c r="J150" i="9" a="1"/>
  <c r="J150" i="9" s="1"/>
  <c r="K150" i="9" s="1"/>
  <c r="J154" i="9" a="1"/>
  <c r="J154" i="9" s="1"/>
  <c r="K154" i="9" s="1"/>
  <c r="J155" i="9" a="1"/>
  <c r="J155" i="9" s="1"/>
  <c r="K155" i="9" s="1"/>
  <c r="J157" i="9" a="1"/>
  <c r="J157" i="9" s="1"/>
  <c r="K157" i="9" s="1"/>
  <c r="J158" i="9" a="1"/>
  <c r="J158" i="9" s="1"/>
  <c r="K158" i="9" s="1"/>
  <c r="J163" i="9" a="1"/>
  <c r="J163" i="9" s="1"/>
  <c r="K163" i="9" s="1"/>
  <c r="J170" i="9" a="1"/>
  <c r="J170" i="9" s="1"/>
  <c r="K170" i="9" s="1"/>
  <c r="J175" i="9" a="1"/>
  <c r="J175" i="9" s="1"/>
  <c r="K175" i="9" s="1"/>
  <c r="J181" i="9" a="1"/>
  <c r="J181" i="9" s="1"/>
  <c r="K181" i="9" s="1"/>
  <c r="J182" i="9" a="1"/>
  <c r="J182" i="9" s="1"/>
  <c r="K182" i="9" s="1"/>
  <c r="J183" i="9" a="1"/>
  <c r="J183" i="9" s="1"/>
  <c r="K183" i="9" s="1"/>
  <c r="J184" i="9" a="1"/>
  <c r="J184" i="9" s="1"/>
  <c r="K184" i="9" s="1"/>
  <c r="J185" i="9" a="1"/>
  <c r="J185" i="9" s="1"/>
  <c r="K185" i="9" s="1"/>
  <c r="J186" i="9" a="1"/>
  <c r="J186" i="9" s="1"/>
  <c r="K186" i="9" s="1"/>
  <c r="J187" i="9" a="1"/>
  <c r="J187" i="9" s="1"/>
  <c r="K187" i="9" s="1"/>
  <c r="J188" i="9" a="1"/>
  <c r="J188" i="9" s="1"/>
  <c r="K188" i="9" s="1"/>
  <c r="A2" i="9"/>
  <c r="B2" i="9" s="1" a="1"/>
  <c r="B2" i="9" s="1"/>
  <c r="A3" i="9"/>
  <c r="B3" i="9" s="1" a="1"/>
  <c r="B3" i="9" s="1"/>
  <c r="A4" i="9"/>
  <c r="B4" i="9" s="1" a="1"/>
  <c r="B4" i="9" s="1"/>
  <c r="A5" i="9"/>
  <c r="B5" i="9" s="1" a="1"/>
  <c r="B5" i="9" s="1"/>
  <c r="A6" i="9"/>
  <c r="B6" i="9" s="1" a="1"/>
  <c r="B6" i="9" s="1"/>
  <c r="A7" i="9"/>
  <c r="B7" i="9" s="1" a="1"/>
  <c r="B7" i="9" s="1"/>
  <c r="A8" i="9"/>
  <c r="B8" i="9" s="1" a="1"/>
  <c r="B8" i="9" s="1"/>
  <c r="A9" i="9"/>
  <c r="B9" i="9" s="1" a="1"/>
  <c r="B9" i="9" s="1"/>
  <c r="A10" i="9"/>
  <c r="B10" i="9" s="1" a="1"/>
  <c r="B10" i="9" s="1"/>
  <c r="A11" i="9"/>
  <c r="B11" i="9" s="1" a="1"/>
  <c r="B11" i="9" s="1"/>
  <c r="A12" i="9"/>
  <c r="B12" i="9" s="1" a="1"/>
  <c r="B12" i="9" s="1"/>
  <c r="A13" i="9"/>
  <c r="B13" i="9" s="1" a="1"/>
  <c r="B13" i="9" s="1"/>
  <c r="A14" i="9"/>
  <c r="B14" i="9" s="1" a="1"/>
  <c r="B14" i="9" s="1"/>
  <c r="A15" i="9"/>
  <c r="B15" i="9" s="1" a="1"/>
  <c r="B15" i="9" s="1"/>
  <c r="A16" i="9"/>
  <c r="B16" i="9" s="1" a="1"/>
  <c r="B16" i="9" s="1"/>
  <c r="A17" i="9"/>
  <c r="B17" i="9" s="1" a="1"/>
  <c r="B17" i="9" s="1"/>
  <c r="A18" i="9"/>
  <c r="B18" i="9" s="1" a="1"/>
  <c r="B18" i="9" s="1"/>
  <c r="A19" i="9"/>
  <c r="B19" i="9" s="1" a="1"/>
  <c r="B19" i="9" s="1"/>
  <c r="A20" i="9"/>
  <c r="B20" i="9" s="1" a="1"/>
  <c r="B20" i="9" s="1"/>
  <c r="A21" i="9"/>
  <c r="B21" i="9" s="1" a="1"/>
  <c r="B21" i="9" s="1"/>
  <c r="A22" i="9"/>
  <c r="B22" i="9" s="1" a="1"/>
  <c r="B22" i="9" s="1"/>
  <c r="A23" i="9"/>
  <c r="B23" i="9" s="1" a="1"/>
  <c r="B23" i="9" s="1"/>
  <c r="A24" i="9"/>
  <c r="B24" i="9" s="1" a="1"/>
  <c r="B24" i="9" s="1"/>
  <c r="A25" i="9"/>
  <c r="B25" i="9" s="1" a="1"/>
  <c r="B25" i="9" s="1"/>
  <c r="A26" i="9"/>
  <c r="B26" i="9" s="1" a="1"/>
  <c r="B26" i="9" s="1"/>
  <c r="A27" i="9"/>
  <c r="B27" i="9" s="1" a="1"/>
  <c r="B27" i="9" s="1"/>
  <c r="A28" i="9"/>
  <c r="B28" i="9" s="1" a="1"/>
  <c r="B28" i="9" s="1"/>
  <c r="A29" i="9"/>
  <c r="B29" i="9" s="1" a="1"/>
  <c r="B29" i="9" s="1"/>
  <c r="A30" i="9"/>
  <c r="B30" i="9" s="1" a="1"/>
  <c r="B30" i="9" s="1"/>
  <c r="A31" i="9"/>
  <c r="B31" i="9" s="1" a="1"/>
  <c r="B31" i="9" s="1"/>
  <c r="A32" i="9"/>
  <c r="B32" i="9" s="1" a="1"/>
  <c r="B32" i="9" s="1"/>
  <c r="A33" i="9"/>
  <c r="B33" i="9" s="1" a="1"/>
  <c r="B33" i="9" s="1"/>
  <c r="A34" i="9"/>
  <c r="B34" i="9" s="1" a="1"/>
  <c r="B34" i="9" s="1"/>
  <c r="A35" i="9"/>
  <c r="B35" i="9" s="1" a="1"/>
  <c r="B35" i="9" s="1"/>
  <c r="A36" i="9"/>
  <c r="B36" i="9" s="1" a="1"/>
  <c r="B36" i="9" s="1"/>
  <c r="A37" i="9"/>
  <c r="B37" i="9" s="1" a="1"/>
  <c r="B37" i="9" s="1"/>
  <c r="A38" i="9"/>
  <c r="B38" i="9" s="1" a="1"/>
  <c r="B38" i="9" s="1"/>
  <c r="A39" i="9"/>
  <c r="B39" i="9" s="1" a="1"/>
  <c r="B39" i="9" s="1"/>
  <c r="A40" i="9"/>
  <c r="B40" i="9" s="1" a="1"/>
  <c r="B40" i="9" s="1"/>
  <c r="A41" i="9"/>
  <c r="B41" i="9" s="1" a="1"/>
  <c r="B41" i="9" s="1"/>
  <c r="A42" i="9"/>
  <c r="B42" i="9" s="1" a="1"/>
  <c r="B42" i="9" s="1"/>
  <c r="A43" i="9"/>
  <c r="B43" i="9" s="1" a="1"/>
  <c r="B43" i="9" s="1"/>
  <c r="A44" i="9"/>
  <c r="B44" i="9" s="1" a="1"/>
  <c r="B44" i="9" s="1"/>
  <c r="A45" i="9"/>
  <c r="B45" i="9" s="1" a="1"/>
  <c r="B45" i="9" s="1"/>
  <c r="A46" i="9"/>
  <c r="B46" i="9" s="1" a="1"/>
  <c r="B46" i="9" s="1"/>
  <c r="A47" i="9"/>
  <c r="B47" i="9" s="1" a="1"/>
  <c r="B47" i="9" s="1"/>
  <c r="A48" i="9"/>
  <c r="B48" i="9" s="1" a="1"/>
  <c r="B48" i="9" s="1"/>
  <c r="A49" i="9"/>
  <c r="B49" i="9" s="1" a="1"/>
  <c r="B49" i="9" s="1"/>
  <c r="A50" i="9"/>
  <c r="B50" i="9" s="1" a="1"/>
  <c r="B50" i="9" s="1"/>
  <c r="A51" i="9"/>
  <c r="B51" i="9" s="1" a="1"/>
  <c r="B51" i="9" s="1"/>
  <c r="A52" i="9"/>
  <c r="B52" i="9" s="1" a="1"/>
  <c r="B52" i="9" s="1"/>
  <c r="A53" i="9"/>
  <c r="B53" i="9" s="1" a="1"/>
  <c r="B53" i="9" s="1"/>
  <c r="A54" i="9"/>
  <c r="B54" i="9" s="1" a="1"/>
  <c r="B54" i="9" s="1"/>
  <c r="A55" i="9"/>
  <c r="B55" i="9" s="1" a="1"/>
  <c r="B55" i="9" s="1"/>
  <c r="A56" i="9"/>
  <c r="B56" i="9" s="1" a="1"/>
  <c r="B56" i="9" s="1"/>
  <c r="A57" i="9"/>
  <c r="B57" i="9" s="1" a="1"/>
  <c r="B57" i="9" s="1"/>
  <c r="A58" i="9"/>
  <c r="B58" i="9" s="1" a="1"/>
  <c r="B58" i="9" s="1"/>
  <c r="A59" i="9"/>
  <c r="B59" i="9" s="1" a="1"/>
  <c r="B59" i="9" s="1"/>
  <c r="A60" i="9"/>
  <c r="B60" i="9" s="1" a="1"/>
  <c r="B60" i="9" s="1"/>
  <c r="A61" i="9"/>
  <c r="B61" i="9" s="1" a="1"/>
  <c r="B61" i="9" s="1"/>
  <c r="A62" i="9"/>
  <c r="B62" i="9" s="1" a="1"/>
  <c r="B62" i="9" s="1"/>
  <c r="A63" i="9"/>
  <c r="B63" i="9" s="1" a="1"/>
  <c r="B63" i="9" s="1"/>
  <c r="A64" i="9"/>
  <c r="B64" i="9" s="1" a="1"/>
  <c r="B64" i="9" s="1"/>
  <c r="A65" i="9"/>
  <c r="B65" i="9" s="1" a="1"/>
  <c r="B65" i="9" s="1"/>
  <c r="A66" i="9"/>
  <c r="B66" i="9" s="1" a="1"/>
  <c r="B66" i="9" s="1"/>
  <c r="A67" i="9"/>
  <c r="B67" i="9" s="1" a="1"/>
  <c r="B67" i="9" s="1"/>
  <c r="A68" i="9"/>
  <c r="B68" i="9" s="1" a="1"/>
  <c r="B68" i="9" s="1"/>
  <c r="A69" i="9"/>
  <c r="B69" i="9" s="1" a="1"/>
  <c r="B69" i="9" s="1"/>
  <c r="A70" i="9"/>
  <c r="B70" i="9" s="1" a="1"/>
  <c r="B70" i="9" s="1"/>
  <c r="A71" i="9"/>
  <c r="B71" i="9" s="1" a="1"/>
  <c r="B71" i="9" s="1"/>
  <c r="A72" i="9"/>
  <c r="B72" i="9" s="1" a="1"/>
  <c r="B72" i="9" s="1"/>
  <c r="A73" i="9"/>
  <c r="B73" i="9" s="1" a="1"/>
  <c r="B73" i="9" s="1"/>
  <c r="A74" i="9"/>
  <c r="B74" i="9" s="1" a="1"/>
  <c r="B74" i="9" s="1"/>
  <c r="A75" i="9"/>
  <c r="B75" i="9" s="1" a="1"/>
  <c r="B75" i="9" s="1"/>
  <c r="A76" i="9"/>
  <c r="B76" i="9" s="1" a="1"/>
  <c r="B76" i="9" s="1"/>
  <c r="A77" i="9"/>
  <c r="B77" i="9" s="1" a="1"/>
  <c r="B77" i="9" s="1"/>
  <c r="A78" i="9"/>
  <c r="B78" i="9" s="1" a="1"/>
  <c r="B78" i="9" s="1"/>
  <c r="A79" i="9"/>
  <c r="B79" i="9" s="1" a="1"/>
  <c r="B79" i="9" s="1"/>
  <c r="A80" i="9"/>
  <c r="B80" i="9" s="1" a="1"/>
  <c r="B80" i="9" s="1"/>
  <c r="A81" i="9"/>
  <c r="B81" i="9" s="1" a="1"/>
  <c r="B81" i="9" s="1"/>
  <c r="A82" i="9"/>
  <c r="B82" i="9" s="1" a="1"/>
  <c r="B82" i="9" s="1"/>
  <c r="A83" i="9"/>
  <c r="B83" i="9" s="1" a="1"/>
  <c r="B83" i="9" s="1"/>
  <c r="A84" i="9"/>
  <c r="B84" i="9" s="1" a="1"/>
  <c r="B84" i="9" s="1"/>
  <c r="A85" i="9"/>
  <c r="B85" i="9" s="1" a="1"/>
  <c r="B85" i="9" s="1"/>
  <c r="A86" i="9"/>
  <c r="B86" i="9" s="1" a="1"/>
  <c r="B86" i="9" s="1"/>
  <c r="A87" i="9"/>
  <c r="B87" i="9" s="1" a="1"/>
  <c r="B87" i="9" s="1"/>
  <c r="A88" i="9"/>
  <c r="B88" i="9" s="1" a="1"/>
  <c r="B88" i="9" s="1"/>
  <c r="A89" i="9"/>
  <c r="B89" i="9" s="1" a="1"/>
  <c r="B89" i="9" s="1"/>
  <c r="A90" i="9"/>
  <c r="B90" i="9" s="1" a="1"/>
  <c r="B90" i="9" s="1"/>
  <c r="A91" i="9"/>
  <c r="B91" i="9" s="1" a="1"/>
  <c r="B91" i="9" s="1"/>
  <c r="A92" i="9"/>
  <c r="B92" i="9" s="1" a="1"/>
  <c r="B92" i="9" s="1"/>
  <c r="A93" i="9"/>
  <c r="B93" i="9" s="1" a="1"/>
  <c r="B93" i="9" s="1"/>
  <c r="A94" i="9"/>
  <c r="B94" i="9" s="1" a="1"/>
  <c r="B94" i="9" s="1"/>
  <c r="A95" i="9"/>
  <c r="B95" i="9" s="1" a="1"/>
  <c r="B95" i="9" s="1"/>
  <c r="A96" i="9"/>
  <c r="B96" i="9" s="1" a="1"/>
  <c r="B96" i="9" s="1"/>
  <c r="A97" i="9"/>
  <c r="B97" i="9" s="1" a="1"/>
  <c r="B97" i="9" s="1"/>
  <c r="A98" i="9"/>
  <c r="B98" i="9" s="1" a="1"/>
  <c r="B98" i="9" s="1"/>
  <c r="A99" i="9"/>
  <c r="B99" i="9" s="1" a="1"/>
  <c r="B99" i="9" s="1"/>
  <c r="A100" i="9"/>
  <c r="B100" i="9" s="1" a="1"/>
  <c r="B100" i="9" s="1"/>
  <c r="A101" i="9"/>
  <c r="B101" i="9" s="1" a="1"/>
  <c r="B101" i="9" s="1"/>
  <c r="A102" i="9"/>
  <c r="B102" i="9" s="1" a="1"/>
  <c r="B102" i="9" s="1"/>
  <c r="A103" i="9"/>
  <c r="B103" i="9" s="1" a="1"/>
  <c r="B103" i="9" s="1"/>
  <c r="A104" i="9"/>
  <c r="B104" i="9" s="1" a="1"/>
  <c r="B104" i="9" s="1"/>
  <c r="A105" i="9"/>
  <c r="B105" i="9" s="1" a="1"/>
  <c r="B105" i="9" s="1"/>
  <c r="A106" i="9"/>
  <c r="B106" i="9" s="1" a="1"/>
  <c r="B106" i="9" s="1"/>
  <c r="A107" i="9"/>
  <c r="B107" i="9" s="1" a="1"/>
  <c r="B107" i="9" s="1"/>
  <c r="A108" i="9"/>
  <c r="B108" i="9" s="1" a="1"/>
  <c r="B108" i="9" s="1"/>
  <c r="A109" i="9"/>
  <c r="B109" i="9" s="1" a="1"/>
  <c r="B109" i="9" s="1"/>
  <c r="A110" i="9"/>
  <c r="B110" i="9" s="1" a="1"/>
  <c r="B110" i="9" s="1"/>
  <c r="A111" i="9"/>
  <c r="B111" i="9" s="1" a="1"/>
  <c r="B111" i="9" s="1"/>
  <c r="A112" i="9"/>
  <c r="B112" i="9" s="1" a="1"/>
  <c r="B112" i="9" s="1"/>
  <c r="A113" i="9"/>
  <c r="B113" i="9" s="1" a="1"/>
  <c r="B113" i="9" s="1"/>
  <c r="A114" i="9"/>
  <c r="B114" i="9" s="1" a="1"/>
  <c r="B114" i="9" s="1"/>
  <c r="A115" i="9"/>
  <c r="B115" i="9" s="1" a="1"/>
  <c r="B115" i="9" s="1"/>
  <c r="A116" i="9"/>
  <c r="B116" i="9" s="1" a="1"/>
  <c r="B116" i="9" s="1"/>
  <c r="A117" i="9"/>
  <c r="B117" i="9" s="1" a="1"/>
  <c r="B117" i="9" s="1"/>
  <c r="A118" i="9"/>
  <c r="B118" i="9" s="1" a="1"/>
  <c r="B118" i="9" s="1"/>
  <c r="A119" i="9"/>
  <c r="B119" i="9" s="1" a="1"/>
  <c r="B119" i="9" s="1"/>
  <c r="A120" i="9"/>
  <c r="B120" i="9" s="1" a="1"/>
  <c r="B120" i="9" s="1"/>
  <c r="A121" i="9"/>
  <c r="B121" i="9" s="1" a="1"/>
  <c r="B121" i="9" s="1"/>
  <c r="A122" i="9"/>
  <c r="B122" i="9" s="1" a="1"/>
  <c r="B122" i="9" s="1"/>
  <c r="A123" i="9"/>
  <c r="B123" i="9" s="1" a="1"/>
  <c r="B123" i="9" s="1"/>
  <c r="A124" i="9"/>
  <c r="B124" i="9" s="1" a="1"/>
  <c r="B124" i="9" s="1"/>
  <c r="A125" i="9"/>
  <c r="B125" i="9" s="1" a="1"/>
  <c r="B125" i="9" s="1"/>
  <c r="A126" i="9"/>
  <c r="B126" i="9" s="1" a="1"/>
  <c r="B126" i="9" s="1"/>
  <c r="A127" i="9"/>
  <c r="B127" i="9" s="1" a="1"/>
  <c r="B127" i="9" s="1"/>
  <c r="A128" i="9"/>
  <c r="B128" i="9" s="1" a="1"/>
  <c r="B128" i="9" s="1"/>
  <c r="A129" i="9"/>
  <c r="B129" i="9" s="1" a="1"/>
  <c r="B129" i="9" s="1"/>
  <c r="A130" i="9"/>
  <c r="B130" i="9" s="1" a="1"/>
  <c r="B130" i="9" s="1"/>
  <c r="A131" i="9"/>
  <c r="B131" i="9" s="1" a="1"/>
  <c r="B131" i="9" s="1"/>
  <c r="A132" i="9"/>
  <c r="B132" i="9" s="1" a="1"/>
  <c r="B132" i="9" s="1"/>
  <c r="A133" i="9"/>
  <c r="B133" i="9" s="1" a="1"/>
  <c r="B133" i="9" s="1"/>
  <c r="A134" i="9"/>
  <c r="B134" i="9" s="1" a="1"/>
  <c r="B134" i="9" s="1"/>
  <c r="A135" i="9"/>
  <c r="B135" i="9" s="1" a="1"/>
  <c r="B135" i="9" s="1"/>
  <c r="A136" i="9"/>
  <c r="B136" i="9" s="1" a="1"/>
  <c r="B136" i="9" s="1"/>
  <c r="A137" i="9"/>
  <c r="B137" i="9" s="1" a="1"/>
  <c r="B137" i="9" s="1"/>
  <c r="A143" i="9"/>
  <c r="B143" i="9" s="1" a="1"/>
  <c r="B143" i="9" s="1"/>
  <c r="A145" i="9"/>
  <c r="B145" i="9" s="1" a="1"/>
  <c r="B145" i="9" s="1"/>
  <c r="A147" i="9"/>
  <c r="B147" i="9" s="1" a="1"/>
  <c r="B147" i="9" s="1"/>
  <c r="A152" i="9"/>
  <c r="B152" i="9" s="1" a="1"/>
  <c r="B152" i="9" s="1"/>
  <c r="A156" i="9"/>
  <c r="B156" i="9" s="1" a="1"/>
  <c r="B156" i="9" s="1"/>
  <c r="A160" i="9"/>
  <c r="B160" i="9" s="1" a="1"/>
  <c r="B160" i="9" s="1"/>
  <c r="A161" i="9"/>
  <c r="B161" i="9" s="1" a="1"/>
  <c r="B161" i="9" s="1"/>
  <c r="A162" i="9"/>
  <c r="B162" i="9" s="1" a="1"/>
  <c r="B162" i="9" s="1"/>
  <c r="A166" i="9"/>
  <c r="B166" i="9" s="1" a="1"/>
  <c r="B166" i="9" s="1"/>
  <c r="A168" i="9"/>
  <c r="B168" i="9" s="1" a="1"/>
  <c r="B168" i="9" s="1"/>
  <c r="A171" i="9"/>
  <c r="B171" i="9" s="1" a="1"/>
  <c r="B171" i="9" s="1"/>
  <c r="A172" i="9"/>
  <c r="B172" i="9" s="1" a="1"/>
  <c r="B172" i="9" s="1"/>
  <c r="A174" i="9"/>
  <c r="B174" i="9" s="1" a="1"/>
  <c r="B174" i="9" s="1"/>
  <c r="A138" i="9"/>
  <c r="B138" i="9" s="1" a="1"/>
  <c r="B138" i="9" s="1"/>
  <c r="A139" i="9"/>
  <c r="B139" i="9" s="1" a="1"/>
  <c r="B139" i="9" s="1"/>
  <c r="A141" i="9"/>
  <c r="B141" i="9" s="1" a="1"/>
  <c r="B141" i="9" s="1"/>
  <c r="A142" i="9"/>
  <c r="B142" i="9" s="1" a="1"/>
  <c r="B142" i="9" s="1"/>
  <c r="A151" i="9"/>
  <c r="B151" i="9" s="1" a="1"/>
  <c r="B151" i="9" s="1"/>
  <c r="A159" i="9"/>
  <c r="B159" i="9" s="1" a="1"/>
  <c r="B159" i="9" s="1"/>
  <c r="A164" i="9"/>
  <c r="B164" i="9" s="1" a="1"/>
  <c r="B164" i="9" s="1"/>
  <c r="A176" i="9"/>
  <c r="B176" i="9" s="1" a="1"/>
  <c r="B176" i="9" s="1"/>
  <c r="A140" i="9"/>
  <c r="B140" i="9" s="1" a="1"/>
  <c r="B140" i="9" s="1"/>
  <c r="A144" i="9"/>
  <c r="B144" i="9" s="1" a="1"/>
  <c r="B144" i="9" s="1"/>
  <c r="A149" i="9"/>
  <c r="B149" i="9" s="1" a="1"/>
  <c r="B149" i="9" s="1"/>
  <c r="A153" i="9"/>
  <c r="B153" i="9" s="1" a="1"/>
  <c r="B153" i="9" s="1"/>
  <c r="A165" i="9"/>
  <c r="B165" i="9" s="1" a="1"/>
  <c r="B165" i="9" s="1"/>
  <c r="A167" i="9"/>
  <c r="B167" i="9" s="1" a="1"/>
  <c r="B167" i="9" s="1"/>
  <c r="A169" i="9"/>
  <c r="B169" i="9" s="1" a="1"/>
  <c r="B169" i="9" s="1"/>
  <c r="A173" i="9"/>
  <c r="B173" i="9" s="1" a="1"/>
  <c r="B173" i="9" s="1"/>
  <c r="A177" i="9"/>
  <c r="B177" i="9" s="1" a="1"/>
  <c r="B177" i="9" s="1"/>
  <c r="A178" i="9"/>
  <c r="B178" i="9" s="1" a="1"/>
  <c r="B178" i="9" s="1"/>
  <c r="A179" i="9"/>
  <c r="B179" i="9" s="1" a="1"/>
  <c r="B179" i="9" s="1"/>
  <c r="A180" i="9"/>
  <c r="B180" i="9" s="1" a="1"/>
  <c r="B180" i="9" s="1"/>
  <c r="A146" i="9"/>
  <c r="B146" i="9" s="1" a="1"/>
  <c r="B146" i="9" s="1"/>
  <c r="A148" i="9"/>
  <c r="B148" i="9" s="1" a="1"/>
  <c r="B148" i="9" s="1"/>
  <c r="A150" i="9"/>
  <c r="B150" i="9" s="1" a="1"/>
  <c r="B150" i="9" s="1"/>
  <c r="A154" i="9"/>
  <c r="B154" i="9" s="1" a="1"/>
  <c r="B154" i="9" s="1"/>
  <c r="A155" i="9"/>
  <c r="B155" i="9" s="1" a="1"/>
  <c r="B155" i="9" s="1"/>
  <c r="A157" i="9"/>
  <c r="B157" i="9" s="1" a="1"/>
  <c r="B157" i="9" s="1"/>
  <c r="A158" i="9"/>
  <c r="B158" i="9" s="1" a="1"/>
  <c r="B158" i="9" s="1"/>
  <c r="A163" i="9"/>
  <c r="B163" i="9" s="1" a="1"/>
  <c r="B163" i="9" s="1"/>
  <c r="A170" i="9"/>
  <c r="B170" i="9" s="1" a="1"/>
  <c r="B170" i="9" s="1"/>
  <c r="A175" i="9"/>
  <c r="B175" i="9" s="1" a="1"/>
  <c r="B175" i="9" s="1"/>
  <c r="A181" i="9"/>
  <c r="B181" i="9" s="1" a="1"/>
  <c r="B181" i="9" s="1"/>
  <c r="A182" i="9"/>
  <c r="B182" i="9" s="1" a="1"/>
  <c r="B182" i="9" s="1"/>
  <c r="A183" i="9"/>
  <c r="B183" i="9" s="1" a="1"/>
  <c r="B183" i="9" s="1"/>
  <c r="A184" i="9"/>
  <c r="B184" i="9" s="1" a="1"/>
  <c r="B184" i="9" s="1"/>
  <c r="A185" i="9"/>
  <c r="B185" i="9" s="1" a="1"/>
  <c r="B185" i="9" s="1"/>
  <c r="A186" i="9"/>
  <c r="B186" i="9" s="1" a="1"/>
  <c r="B186" i="9" s="1"/>
  <c r="A187" i="9"/>
  <c r="B187" i="9" s="1" a="1"/>
  <c r="B187" i="9" s="1"/>
  <c r="A188" i="9"/>
  <c r="B188" i="9" s="1" a="1"/>
  <c r="B188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E86373-F404-4F0A-9DAE-390639BD548D}" keepAlive="1" name="Requête - FAO coegroupePays" description="Connexion à la requête « FAO coegroupePays » dans le classeur." type="5" refreshedVersion="7" background="1" saveData="1">
    <dbPr connection="Provider=Microsoft.Mashup.OleDb.1;Data Source=$Workbook$;Location=&quot;FAO coegroupePays&quot;;Extended Properties=&quot;&quot;" command="SELECT * FROM [FAO coegroupePays]"/>
  </connection>
  <connection id="2" xr16:uid="{F26A909C-7680-4ABC-AD72-670232156E98}" keepAlive="1" name="Requête - FAOcodePAYS" description="Connexion à la requête « FAOcodePAYS » dans le classeur." type="5" refreshedVersion="7" background="1" saveData="1">
    <dbPr connection="Provider=Microsoft.Mashup.OleDb.1;Data Source=$Workbook$;Location=FAOcodePAYS;Extended Properties=&quot;&quot;" command="SELECT * FROM [FAOcodePAYS]"/>
  </connection>
  <connection id="3" xr16:uid="{740F2ED9-1151-4EF6-B5D3-6E5A70E501D7}" keepAlive="1" name="Requête - FAOSTAT_data_3-18-2022" description="Connexion à la requête « FAOSTAT_data_3-18-2022 » dans le classeur." type="5" refreshedVersion="7" background="1" saveData="1">
    <dbPr connection="Provider=Microsoft.Mashup.OleDb.1;Data Source=$Workbook$;Location=FAOSTAT_data_3-18-2022;Extended Properties=&quot;&quot;" command="SELECT * FROM [FAOSTAT_data_3-18-202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<sst xmlns="http://schemas.openxmlformats.org/spreadsheetml/2006/main" count="6286" uniqueCount="645">
  <si>
    <t>Code Groupe de pays</t>
  </si>
  <si>
    <t>Groupe de pays</t>
  </si>
  <si>
    <t>Code Pays</t>
  </si>
  <si>
    <t>Pays</t>
  </si>
  <si>
    <t>Code M49</t>
  </si>
  <si>
    <t>Code ISO2</t>
  </si>
  <si>
    <t>Code ISO3</t>
  </si>
  <si>
    <t>Afrique</t>
  </si>
  <si>
    <t>Afrique du Sud</t>
  </si>
  <si>
    <t>ZA</t>
  </si>
  <si>
    <t>ZAF</t>
  </si>
  <si>
    <t>Algérie</t>
  </si>
  <si>
    <t>DZ</t>
  </si>
  <si>
    <t>DZA</t>
  </si>
  <si>
    <t>Angola</t>
  </si>
  <si>
    <t>AO</t>
  </si>
  <si>
    <t>AGO</t>
  </si>
  <si>
    <t>Bénin</t>
  </si>
  <si>
    <t>BJ</t>
  </si>
  <si>
    <t>BEN</t>
  </si>
  <si>
    <t>Botswana</t>
  </si>
  <si>
    <t>BW</t>
  </si>
  <si>
    <t>BWA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</si>
  <si>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</si>
  <si>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</si>
  <si>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</si>
  <si>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</si>
  <si>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</si>
  <si>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</si>
  <si>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</si>
  <si>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</si>
  <si>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</si>
  <si>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Cameroun</t>
  </si>
  <si>
    <t>CM</t>
  </si>
  <si>
    <t>CMR</t>
  </si>
  <si>
    <t>Comores</t>
  </si>
  <si>
    <t>KM</t>
  </si>
  <si>
    <t>COM</t>
  </si>
  <si>
    <t>Congo</t>
  </si>
  <si>
    <t>CG</t>
  </si>
  <si>
    <t>COG</t>
  </si>
  <si>
    <t>Côte d'Ivoire</t>
  </si>
  <si>
    <t>CI</t>
  </si>
  <si>
    <t>CIV</t>
  </si>
  <si>
    <t>Djibouti</t>
  </si>
  <si>
    <t>DJ</t>
  </si>
  <si>
    <t>DJI</t>
  </si>
  <si>
    <t>Égypte</t>
  </si>
  <si>
    <t>EG</t>
  </si>
  <si>
    <t>EGY</t>
  </si>
  <si>
    <t>Eswatini</t>
  </si>
  <si>
    <t>SZ</t>
  </si>
  <si>
    <t>SWZ</t>
  </si>
  <si>
    <t>Éthiopie</t>
  </si>
  <si>
    <t>ET</t>
  </si>
  <si>
    <t>ETH</t>
  </si>
  <si>
    <t>Éthiopie RDP</t>
  </si>
  <si>
    <t/>
  </si>
  <si>
    <t>Gabon</t>
  </si>
  <si>
    <t>GA</t>
  </si>
  <si>
    <t>GAB</t>
  </si>
  <si>
    <t>Gambie</t>
  </si>
  <si>
    <t>GM</t>
  </si>
  <si>
    <t>GMB</t>
  </si>
  <si>
    <t>Ghana</t>
  </si>
  <si>
    <t>GH</t>
  </si>
  <si>
    <t>GHA</t>
  </si>
  <si>
    <t>Guinée</t>
  </si>
  <si>
    <t>GN</t>
  </si>
  <si>
    <t>GIN</t>
  </si>
  <si>
    <t>Guinée-Bissau</t>
  </si>
  <si>
    <t>GW</t>
  </si>
  <si>
    <t>GNB</t>
  </si>
  <si>
    <t>Kenya</t>
  </si>
  <si>
    <t>KE</t>
  </si>
  <si>
    <t>KEN</t>
  </si>
  <si>
    <t>Lesotho</t>
  </si>
  <si>
    <t>LS</t>
  </si>
  <si>
    <t>LSO</t>
  </si>
  <si>
    <t>Libéria</t>
  </si>
  <si>
    <t>LR</t>
  </si>
  <si>
    <t>LBR</t>
  </si>
  <si>
    <t>Libye</t>
  </si>
  <si>
    <t>LY</t>
  </si>
  <si>
    <t>LBY</t>
  </si>
  <si>
    <t>Madagascar</t>
  </si>
  <si>
    <t>MG</t>
  </si>
  <si>
    <t>MDG</t>
  </si>
  <si>
    <t>Malawi</t>
  </si>
  <si>
    <t>MW</t>
  </si>
  <si>
    <t>MWI</t>
  </si>
  <si>
    <t>Mali</t>
  </si>
  <si>
    <t>ML</t>
  </si>
  <si>
    <t>MLI</t>
  </si>
  <si>
    <t>Maroc</t>
  </si>
  <si>
    <t>MA</t>
  </si>
  <si>
    <t>MAR</t>
  </si>
  <si>
    <t>Maurice</t>
  </si>
  <si>
    <t>MU</t>
  </si>
  <si>
    <t>MUS</t>
  </si>
  <si>
    <t>Mauritanie</t>
  </si>
  <si>
    <t>MR</t>
  </si>
  <si>
    <t>MRT</t>
  </si>
  <si>
    <t>Mozambique</t>
  </si>
  <si>
    <t>MZ</t>
  </si>
  <si>
    <t>MOZ</t>
  </si>
  <si>
    <t>Namibie</t>
  </si>
  <si>
    <t>NA</t>
  </si>
  <si>
    <t>NAM</t>
  </si>
  <si>
    <t>Niger</t>
  </si>
  <si>
    <t>NE</t>
  </si>
  <si>
    <t>NER</t>
  </si>
  <si>
    <t>Nigéria</t>
  </si>
  <si>
    <t>NG</t>
  </si>
  <si>
    <t>NGA</t>
  </si>
  <si>
    <t>Ouganda</t>
  </si>
  <si>
    <t>UG</t>
  </si>
  <si>
    <t>UGA</t>
  </si>
  <si>
    <t>République centrafricaine</t>
  </si>
  <si>
    <t>CF</t>
  </si>
  <si>
    <t>CAF</t>
  </si>
  <si>
    <t>République démocratique du Congo</t>
  </si>
  <si>
    <t>CD</t>
  </si>
  <si>
    <t>COD</t>
  </si>
  <si>
    <t>République-Unie de Tanzanie</t>
  </si>
  <si>
    <t>TZ</t>
  </si>
  <si>
    <t>TZA</t>
  </si>
  <si>
    <t>Rwanda</t>
  </si>
  <si>
    <t>RW</t>
  </si>
  <si>
    <t>RWA</t>
  </si>
  <si>
    <t>Sao Tomé-et-Principe</t>
  </si>
  <si>
    <t>ST</t>
  </si>
  <si>
    <t>STP</t>
  </si>
  <si>
    <t>Sénégal</t>
  </si>
  <si>
    <t>SN</t>
  </si>
  <si>
    <t>SEN</t>
  </si>
  <si>
    <t>Seychelles</t>
  </si>
  <si>
    <t>SC</t>
  </si>
  <si>
    <t>SYC</t>
  </si>
  <si>
    <t>Sierra Leone</t>
  </si>
  <si>
    <t>SL</t>
  </si>
  <si>
    <t>SLE</t>
  </si>
  <si>
    <t>Soudan</t>
  </si>
  <si>
    <t>SD</t>
  </si>
  <si>
    <t>SDN</t>
  </si>
  <si>
    <t>Tchad</t>
  </si>
  <si>
    <t>TD</t>
  </si>
  <si>
    <t>TCD</t>
  </si>
  <si>
    <t>Togo</t>
  </si>
  <si>
    <t>TG</t>
  </si>
  <si>
    <t>TGO</t>
  </si>
  <si>
    <t>Tunisie</t>
  </si>
  <si>
    <t>TN</t>
  </si>
  <si>
    <t>TUN</t>
  </si>
  <si>
    <t>Zambie</t>
  </si>
  <si>
    <t>ZM</t>
  </si>
  <si>
    <t>ZMB</t>
  </si>
  <si>
    <t>Zimbabwe</t>
  </si>
  <si>
    <t>ZW</t>
  </si>
  <si>
    <t>ZWE</t>
  </si>
  <si>
    <t>Afrique australe</t>
  </si>
  <si>
    <t>Afrique centrale</t>
  </si>
  <si>
    <t>Afrique occidentale</t>
  </si>
  <si>
    <t>Afrique orientale</t>
  </si>
  <si>
    <t>Afrique septentrionale</t>
  </si>
  <si>
    <t>Amérique centrale</t>
  </si>
  <si>
    <t>Belize</t>
  </si>
  <si>
    <t>BZ</t>
  </si>
  <si>
    <t>BLZ</t>
  </si>
  <si>
    <t>Costa Rica</t>
  </si>
  <si>
    <t>CR</t>
  </si>
  <si>
    <t>CRI</t>
  </si>
  <si>
    <t>El Salvador</t>
  </si>
  <si>
    <t>SV</t>
  </si>
  <si>
    <t>SLV</t>
  </si>
  <si>
    <t>Guatemala</t>
  </si>
  <si>
    <t>GT</t>
  </si>
  <si>
    <t>GTM</t>
  </si>
  <si>
    <t>Honduras</t>
  </si>
  <si>
    <t>HN</t>
  </si>
  <si>
    <t>HND</t>
  </si>
  <si>
    <t>Mexique</t>
  </si>
  <si>
    <t>MX</t>
  </si>
  <si>
    <t>MEX</t>
  </si>
  <si>
    <t>Nicaragua</t>
  </si>
  <si>
    <t>NI</t>
  </si>
  <si>
    <t>NIC</t>
  </si>
  <si>
    <t>Panama</t>
  </si>
  <si>
    <t>PA</t>
  </si>
  <si>
    <t>PAN</t>
  </si>
  <si>
    <t>Amérique du Sud</t>
  </si>
  <si>
    <t>Argentine</t>
  </si>
  <si>
    <t>AR</t>
  </si>
  <si>
    <t>ARG</t>
  </si>
  <si>
    <t>Bolivie (État plurinational de)</t>
  </si>
  <si>
    <t>BO</t>
  </si>
  <si>
    <t>BOL</t>
  </si>
  <si>
    <t>Brésil</t>
  </si>
  <si>
    <t>BR</t>
  </si>
  <si>
    <t>BRA</t>
  </si>
  <si>
    <t>Chili</t>
  </si>
  <si>
    <t>CL</t>
  </si>
  <si>
    <t>CHL</t>
  </si>
  <si>
    <t>Colombie</t>
  </si>
  <si>
    <t>CO</t>
  </si>
  <si>
    <t>COL</t>
  </si>
  <si>
    <t>Équateur</t>
  </si>
  <si>
    <t>EC</t>
  </si>
  <si>
    <t>ECU</t>
  </si>
  <si>
    <t>Guyana</t>
  </si>
  <si>
    <t>GY</t>
  </si>
  <si>
    <t>GUY</t>
  </si>
  <si>
    <t>Paraguay</t>
  </si>
  <si>
    <t>PY</t>
  </si>
  <si>
    <t>PRY</t>
  </si>
  <si>
    <t>Pérou</t>
  </si>
  <si>
    <t>PE</t>
  </si>
  <si>
    <t>PER</t>
  </si>
  <si>
    <t>Suriname</t>
  </si>
  <si>
    <t>SR</t>
  </si>
  <si>
    <t>SUR</t>
  </si>
  <si>
    <t>Uruguay</t>
  </si>
  <si>
    <t>UY</t>
  </si>
  <si>
    <t>URY</t>
  </si>
  <si>
    <t>Venezuela (République bolivarienne du)</t>
  </si>
  <si>
    <t>VE</t>
  </si>
  <si>
    <t>VEN</t>
  </si>
  <si>
    <t>Amérique septentrionale</t>
  </si>
  <si>
    <t>Canada</t>
  </si>
  <si>
    <t>CA</t>
  </si>
  <si>
    <t>CAN</t>
  </si>
  <si>
    <t>États-Unis d'Amérique</t>
  </si>
  <si>
    <t>US</t>
  </si>
  <si>
    <t>USA</t>
  </si>
  <si>
    <t>Amériques</t>
  </si>
  <si>
    <t>Antigua-et-Barbuda</t>
  </si>
  <si>
    <t>AG</t>
  </si>
  <si>
    <t>ATG</t>
  </si>
  <si>
    <t>Antilles néerlandaises (ex)</t>
  </si>
  <si>
    <t>AN</t>
  </si>
  <si>
    <t>ANT</t>
  </si>
  <si>
    <t>Bahamas</t>
  </si>
  <si>
    <t>BS</t>
  </si>
  <si>
    <t>BHS</t>
  </si>
  <si>
    <t>Barbade</t>
  </si>
  <si>
    <t>BB</t>
  </si>
  <si>
    <t>BRB</t>
  </si>
  <si>
    <t>Cuba</t>
  </si>
  <si>
    <t>CU</t>
  </si>
  <si>
    <t>CUB</t>
  </si>
  <si>
    <t>Dominique</t>
  </si>
  <si>
    <t>DM</t>
  </si>
  <si>
    <t>DMA</t>
  </si>
  <si>
    <t>Grenade</t>
  </si>
  <si>
    <t>GD</t>
  </si>
  <si>
    <t>GRD</t>
  </si>
  <si>
    <t>Haïti</t>
  </si>
  <si>
    <t>HT</t>
  </si>
  <si>
    <t>HTI</t>
  </si>
  <si>
    <t>Jamaïque</t>
  </si>
  <si>
    <t>JM</t>
  </si>
  <si>
    <t>JAM</t>
  </si>
  <si>
    <t>République dominicaine</t>
  </si>
  <si>
    <t>DO</t>
  </si>
  <si>
    <t>DOM</t>
  </si>
  <si>
    <t>Sainte-Lucie</t>
  </si>
  <si>
    <t>LC</t>
  </si>
  <si>
    <t>LCA</t>
  </si>
  <si>
    <t>Saint-Kitts-et-Nevis</t>
  </si>
  <si>
    <t>KN</t>
  </si>
  <si>
    <t>KNA</t>
  </si>
  <si>
    <t>Saint-Vincent-et-les Grenadines</t>
  </si>
  <si>
    <t>VC</t>
  </si>
  <si>
    <t>VCT</t>
  </si>
  <si>
    <t>Trinité-et-Tobago</t>
  </si>
  <si>
    <t>TT</t>
  </si>
  <si>
    <t>TTO</t>
  </si>
  <si>
    <t>Asie</t>
  </si>
  <si>
    <t>Afghanistan</t>
  </si>
  <si>
    <t>AF</t>
  </si>
  <si>
    <t>AFG</t>
  </si>
  <si>
    <t>Arabie saoudite</t>
  </si>
  <si>
    <t>SA</t>
  </si>
  <si>
    <t>SAU</t>
  </si>
  <si>
    <t>Arménie</t>
  </si>
  <si>
    <t>AM</t>
  </si>
  <si>
    <t>ARM</t>
  </si>
  <si>
    <t>Azerbaïdjan</t>
  </si>
  <si>
    <t>AZ</t>
  </si>
  <si>
    <t>AZE</t>
  </si>
  <si>
    <t>Bangladesh</t>
  </si>
  <si>
    <t>BD</t>
  </si>
  <si>
    <t>BGD</t>
  </si>
  <si>
    <t>Cambodge</t>
  </si>
  <si>
    <t>KH</t>
  </si>
  <si>
    <t>KHM</t>
  </si>
  <si>
    <t>Chine</t>
  </si>
  <si>
    <t>CHN</t>
  </si>
  <si>
    <t>Chine - RAS de Hong-Kong</t>
  </si>
  <si>
    <t>HK</t>
  </si>
  <si>
    <t>HKG</t>
  </si>
  <si>
    <t>Chine - RAS de Macao</t>
  </si>
  <si>
    <t>MO</t>
  </si>
  <si>
    <t>MAC</t>
  </si>
  <si>
    <t>Chine, continentale</t>
  </si>
  <si>
    <t>CN</t>
  </si>
  <si>
    <t>Chine, Taiwan Province de</t>
  </si>
  <si>
    <t>TW</t>
  </si>
  <si>
    <t>TWN</t>
  </si>
  <si>
    <t>Chypre</t>
  </si>
  <si>
    <t>CY</t>
  </si>
  <si>
    <t>CYP</t>
  </si>
  <si>
    <t>Émirats arabes unis</t>
  </si>
  <si>
    <t>AE</t>
  </si>
  <si>
    <t>ARE</t>
  </si>
  <si>
    <t>Géorgie</t>
  </si>
  <si>
    <t>GE</t>
  </si>
  <si>
    <t>GEO</t>
  </si>
  <si>
    <t>Inde</t>
  </si>
  <si>
    <t>IN</t>
  </si>
  <si>
    <t>IND</t>
  </si>
  <si>
    <t>Indonésie</t>
  </si>
  <si>
    <t>ID</t>
  </si>
  <si>
    <t>IDN</t>
  </si>
  <si>
    <t>Iran (République islamique d')</t>
  </si>
  <si>
    <t>IR</t>
  </si>
  <si>
    <t>IRN</t>
  </si>
  <si>
    <t>Iraq</t>
  </si>
  <si>
    <t>IQ</t>
  </si>
  <si>
    <t>IRQ</t>
  </si>
  <si>
    <t>Israël</t>
  </si>
  <si>
    <t>IL</t>
  </si>
  <si>
    <t>ISR</t>
  </si>
  <si>
    <t>Japon</t>
  </si>
  <si>
    <t>JP</t>
  </si>
  <si>
    <t>JPN</t>
  </si>
  <si>
    <t>Jordanie</t>
  </si>
  <si>
    <t>JO</t>
  </si>
  <si>
    <t>JOR</t>
  </si>
  <si>
    <t>Kazakhstan</t>
  </si>
  <si>
    <t>KZ</t>
  </si>
  <si>
    <t>KAZ</t>
  </si>
  <si>
    <t>Kirghizistan</t>
  </si>
  <si>
    <t>KG</t>
  </si>
  <si>
    <t>KGZ</t>
  </si>
  <si>
    <t>Koweït</t>
  </si>
  <si>
    <t>KW</t>
  </si>
  <si>
    <t>KWT</t>
  </si>
  <si>
    <t>Liban</t>
  </si>
  <si>
    <t>LB</t>
  </si>
  <si>
    <t>LBN</t>
  </si>
  <si>
    <t>Malaisie</t>
  </si>
  <si>
    <t>MY</t>
  </si>
  <si>
    <t>MYS</t>
  </si>
  <si>
    <t>Maldives</t>
  </si>
  <si>
    <t>MV</t>
  </si>
  <si>
    <t>MDV</t>
  </si>
  <si>
    <t>Mongolie</t>
  </si>
  <si>
    <t>MN</t>
  </si>
  <si>
    <t>MNG</t>
  </si>
  <si>
    <t>Myanmar</t>
  </si>
  <si>
    <t>MM</t>
  </si>
  <si>
    <t>MMR</t>
  </si>
  <si>
    <t>Népal</t>
  </si>
  <si>
    <t>NP</t>
  </si>
  <si>
    <t>NPL</t>
  </si>
  <si>
    <t>Oman</t>
  </si>
  <si>
    <t>OM</t>
  </si>
  <si>
    <t>OMN</t>
  </si>
  <si>
    <t>Ouzbékistan</t>
  </si>
  <si>
    <t>UZ</t>
  </si>
  <si>
    <t>UZB</t>
  </si>
  <si>
    <t>Pakistan</t>
  </si>
  <si>
    <t>PK</t>
  </si>
  <si>
    <t>PAK</t>
  </si>
  <si>
    <t>Philippines</t>
  </si>
  <si>
    <t>PH</t>
  </si>
  <si>
    <t>PHL</t>
  </si>
  <si>
    <t>République arabe syrienne</t>
  </si>
  <si>
    <t>SY</t>
  </si>
  <si>
    <t>SYR</t>
  </si>
  <si>
    <t>République de Corée</t>
  </si>
  <si>
    <t>KR</t>
  </si>
  <si>
    <t>KOR</t>
  </si>
  <si>
    <t>République démocratique populaire lao</t>
  </si>
  <si>
    <t>LA</t>
  </si>
  <si>
    <t>LAO</t>
  </si>
  <si>
    <t>République populaire démocratique de Corée</t>
  </si>
  <si>
    <t>KP</t>
  </si>
  <si>
    <t>PRK</t>
  </si>
  <si>
    <t>Sri Lanka</t>
  </si>
  <si>
    <t>LK</t>
  </si>
  <si>
    <t>LKA</t>
  </si>
  <si>
    <t>Tadjikistan</t>
  </si>
  <si>
    <t>TJ</t>
  </si>
  <si>
    <t>TJK</t>
  </si>
  <si>
    <t>Thaïlande</t>
  </si>
  <si>
    <t>TH</t>
  </si>
  <si>
    <t>THA</t>
  </si>
  <si>
    <t>Timor-Leste</t>
  </si>
  <si>
    <t>TL</t>
  </si>
  <si>
    <t>TLS</t>
  </si>
  <si>
    <t>Turkménistan</t>
  </si>
  <si>
    <t>TM</t>
  </si>
  <si>
    <t>TKM</t>
  </si>
  <si>
    <t>Turquie</t>
  </si>
  <si>
    <t>TR</t>
  </si>
  <si>
    <t>TUR</t>
  </si>
  <si>
    <t>Viet Nam</t>
  </si>
  <si>
    <t>VN</t>
  </si>
  <si>
    <t>VNM</t>
  </si>
  <si>
    <t>Yémen</t>
  </si>
  <si>
    <t>YE</t>
  </si>
  <si>
    <t>YEM</t>
  </si>
  <si>
    <t>Asie centrale</t>
  </si>
  <si>
    <t>Asie du Sud-Est</t>
  </si>
  <si>
    <t>Asie méridionale</t>
  </si>
  <si>
    <t>Asie occidentale</t>
  </si>
  <si>
    <t>Asie orientale</t>
  </si>
  <si>
    <t>Australie et Nouvelle-Zélande</t>
  </si>
  <si>
    <t>Australie</t>
  </si>
  <si>
    <t>AU</t>
  </si>
  <si>
    <t>AUS</t>
  </si>
  <si>
    <t>Nouvelle-Zélande</t>
  </si>
  <si>
    <t>NZ</t>
  </si>
  <si>
    <t>NZL</t>
  </si>
  <si>
    <t>Caraïbes</t>
  </si>
  <si>
    <t>Europe</t>
  </si>
  <si>
    <t>Albanie</t>
  </si>
  <si>
    <t>AL</t>
  </si>
  <si>
    <t>ALB</t>
  </si>
  <si>
    <t>Allemagne</t>
  </si>
  <si>
    <t>DE</t>
  </si>
  <si>
    <t>DEU</t>
  </si>
  <si>
    <t>Autriche</t>
  </si>
  <si>
    <t>AT</t>
  </si>
  <si>
    <t>AUT</t>
  </si>
  <si>
    <t>Bélarus</t>
  </si>
  <si>
    <t>BY</t>
  </si>
  <si>
    <t>BLR</t>
  </si>
  <si>
    <t>Belgique</t>
  </si>
  <si>
    <t>BE</t>
  </si>
  <si>
    <t>BEL</t>
  </si>
  <si>
    <t>Belgique-Luxembourg</t>
  </si>
  <si>
    <t>Bosnie-Herzégovine</t>
  </si>
  <si>
    <t>BA</t>
  </si>
  <si>
    <t>BIH</t>
  </si>
  <si>
    <t>Bulgarie</t>
  </si>
  <si>
    <t>BG</t>
  </si>
  <si>
    <t>BGR</t>
  </si>
  <si>
    <t>Croatie</t>
  </si>
  <si>
    <t>HR</t>
  </si>
  <si>
    <t>HRV</t>
  </si>
  <si>
    <t>Danemark</t>
  </si>
  <si>
    <t>DK</t>
  </si>
  <si>
    <t>DNK</t>
  </si>
  <si>
    <t>Espagne</t>
  </si>
  <si>
    <t>ES</t>
  </si>
  <si>
    <t>ESP</t>
  </si>
  <si>
    <t>Estonie</t>
  </si>
  <si>
    <t>EE</t>
  </si>
  <si>
    <t>EST</t>
  </si>
  <si>
    <t>Fédération de Russie</t>
  </si>
  <si>
    <t>RU</t>
  </si>
  <si>
    <t>RUS</t>
  </si>
  <si>
    <t>Finlande</t>
  </si>
  <si>
    <t>FI</t>
  </si>
  <si>
    <t>FIN</t>
  </si>
  <si>
    <t>France</t>
  </si>
  <si>
    <t>FR</t>
  </si>
  <si>
    <t>FRA</t>
  </si>
  <si>
    <t>Grèce</t>
  </si>
  <si>
    <t>GR</t>
  </si>
  <si>
    <t>GRC</t>
  </si>
  <si>
    <t>Hongrie</t>
  </si>
  <si>
    <t>HU</t>
  </si>
  <si>
    <t>HUN</t>
  </si>
  <si>
    <t>Irlande</t>
  </si>
  <si>
    <t>IE</t>
  </si>
  <si>
    <t>IRL</t>
  </si>
  <si>
    <t>Islande</t>
  </si>
  <si>
    <t>IS</t>
  </si>
  <si>
    <t>ISL</t>
  </si>
  <si>
    <t>Italie</t>
  </si>
  <si>
    <t>IT</t>
  </si>
  <si>
    <t>ITA</t>
  </si>
  <si>
    <t>Lettonie</t>
  </si>
  <si>
    <t>LV</t>
  </si>
  <si>
    <t>LVA</t>
  </si>
  <si>
    <t>Lituanie</t>
  </si>
  <si>
    <t>LT</t>
  </si>
  <si>
    <t>LTU</t>
  </si>
  <si>
    <t>Luxembourg</t>
  </si>
  <si>
    <t>LU</t>
  </si>
  <si>
    <t>LUX</t>
  </si>
  <si>
    <t>Macédoine du Nord</t>
  </si>
  <si>
    <t>MK</t>
  </si>
  <si>
    <t>MKD</t>
  </si>
  <si>
    <t>Malte</t>
  </si>
  <si>
    <t>MT</t>
  </si>
  <si>
    <t>MLT</t>
  </si>
  <si>
    <t>Monténégro</t>
  </si>
  <si>
    <t>ME</t>
  </si>
  <si>
    <t>MNE</t>
  </si>
  <si>
    <t>Norvège</t>
  </si>
  <si>
    <t>NO</t>
  </si>
  <si>
    <t>NOR</t>
  </si>
  <si>
    <t>Pays-Bas</t>
  </si>
  <si>
    <t>NL</t>
  </si>
  <si>
    <t>NLD</t>
  </si>
  <si>
    <t>Pologne</t>
  </si>
  <si>
    <t>PL</t>
  </si>
  <si>
    <t>POL</t>
  </si>
  <si>
    <t>Portugal</t>
  </si>
  <si>
    <t>PT</t>
  </si>
  <si>
    <t>PRT</t>
  </si>
  <si>
    <t>République de Moldova</t>
  </si>
  <si>
    <t>MD</t>
  </si>
  <si>
    <t>MDA</t>
  </si>
  <si>
    <t>RFS de Yougoslavie</t>
  </si>
  <si>
    <t>Roumanie</t>
  </si>
  <si>
    <t>RO</t>
  </si>
  <si>
    <t>ROU</t>
  </si>
  <si>
    <t>Royaume-Uni de Grande-Bretagne et d'Irlande du Nord</t>
  </si>
  <si>
    <t>GB</t>
  </si>
  <si>
    <t>GBR</t>
  </si>
  <si>
    <t>Serbie</t>
  </si>
  <si>
    <t>RS</t>
  </si>
  <si>
    <t>SRB</t>
  </si>
  <si>
    <t>Serbie-et-Monténégro</t>
  </si>
  <si>
    <t>CS</t>
  </si>
  <si>
    <t>SCG</t>
  </si>
  <si>
    <t>Slovaquie</t>
  </si>
  <si>
    <t>SK</t>
  </si>
  <si>
    <t>SVK</t>
  </si>
  <si>
    <t>Slovénie</t>
  </si>
  <si>
    <t>SI</t>
  </si>
  <si>
    <t>SVN</t>
  </si>
  <si>
    <t>Suède</t>
  </si>
  <si>
    <t>SE</t>
  </si>
  <si>
    <t>SWE</t>
  </si>
  <si>
    <t>Suisse</t>
  </si>
  <si>
    <t>CH</t>
  </si>
  <si>
    <t>CHE</t>
  </si>
  <si>
    <t>Tchécoslovaq</t>
  </si>
  <si>
    <t>Tchéquie</t>
  </si>
  <si>
    <t>CZ</t>
  </si>
  <si>
    <t>CZE</t>
  </si>
  <si>
    <t>Ukraine</t>
  </si>
  <si>
    <t>UA</t>
  </si>
  <si>
    <t>UKR</t>
  </si>
  <si>
    <t>URSS</t>
  </si>
  <si>
    <t>Europe méridionale</t>
  </si>
  <si>
    <t>Europe occidentale</t>
  </si>
  <si>
    <t>Europe orientale</t>
  </si>
  <si>
    <t>Europe septentrionale</t>
  </si>
  <si>
    <t>Imp Nets Prod Alim Dvpm</t>
  </si>
  <si>
    <t>Îles Salomon</t>
  </si>
  <si>
    <t>SB</t>
  </si>
  <si>
    <t>SLB</t>
  </si>
  <si>
    <t>Kiribati</t>
  </si>
  <si>
    <t>KI</t>
  </si>
  <si>
    <t>KIR</t>
  </si>
  <si>
    <t>Vanuatu</t>
  </si>
  <si>
    <t>VU</t>
  </si>
  <si>
    <t>VUT</t>
  </si>
  <si>
    <t>Mélanésie</t>
  </si>
  <si>
    <t>Fidji</t>
  </si>
  <si>
    <t>FJ</t>
  </si>
  <si>
    <t>FJI</t>
  </si>
  <si>
    <t>Nouvelle-Calédonie</t>
  </si>
  <si>
    <t>NC</t>
  </si>
  <si>
    <t>NCL</t>
  </si>
  <si>
    <t>Papouasie-Nouvelle-Guinée</t>
  </si>
  <si>
    <t>PG</t>
  </si>
  <si>
    <t>PNG</t>
  </si>
  <si>
    <t>Micronésie</t>
  </si>
  <si>
    <t>Monde</t>
  </si>
  <si>
    <t>Polynésie française</t>
  </si>
  <si>
    <t>PF</t>
  </si>
  <si>
    <t>PYF</t>
  </si>
  <si>
    <t>Samoa</t>
  </si>
  <si>
    <t>WS</t>
  </si>
  <si>
    <t>WSM</t>
  </si>
  <si>
    <t>Océanie</t>
  </si>
  <si>
    <t>Pays à faible revenu et à déficit vivrier</t>
  </si>
  <si>
    <t>Pays les moins développés</t>
  </si>
  <si>
    <t>Pays sans littoral en voie de développement</t>
  </si>
  <si>
    <t>Petites îles en voie de Développement</t>
  </si>
  <si>
    <t>Polynésie</t>
  </si>
  <si>
    <t>Union Européenne (27)</t>
  </si>
  <si>
    <t>CodeAlphaISO2</t>
  </si>
  <si>
    <t>CodeAlphaISO3</t>
  </si>
  <si>
    <t>Groupe_de_pays</t>
  </si>
  <si>
    <t>Code_Pays</t>
  </si>
  <si>
    <t>CodeM49</t>
  </si>
  <si>
    <t>Code_Continent</t>
  </si>
  <si>
    <t>Continent</t>
  </si>
  <si>
    <t>Zone1</t>
  </si>
  <si>
    <t>X01</t>
  </si>
  <si>
    <t>X06</t>
  </si>
  <si>
    <t>X21</t>
  </si>
  <si>
    <t>CodePaysFAO</t>
  </si>
  <si>
    <t>Année_debut</t>
  </si>
  <si>
    <t>2010</t>
  </si>
  <si>
    <t>1992</t>
  </si>
  <si>
    <t>2000</t>
  </si>
  <si>
    <t>1999</t>
  </si>
  <si>
    <t>1993</t>
  </si>
  <si>
    <t>2006</t>
  </si>
  <si>
    <t>1991</t>
  </si>
  <si>
    <t>19922005</t>
  </si>
  <si>
    <t>2012</t>
  </si>
  <si>
    <t>code_zone1</t>
  </si>
  <si>
    <t>continent</t>
  </si>
  <si>
    <t>NumFAOContinent</t>
  </si>
  <si>
    <t>CodeUE27</t>
  </si>
  <si>
    <t>listeUE27</t>
  </si>
  <si>
    <t>CodeContinent</t>
  </si>
  <si>
    <t>Code_UE27</t>
  </si>
  <si>
    <t>Union_Européenne_27</t>
  </si>
  <si>
    <t>PMA (Pays les Moins Avancés)</t>
  </si>
  <si>
    <t>ListePMA</t>
  </si>
  <si>
    <t>CodePMA</t>
  </si>
  <si>
    <t>codePVDsansLitoral</t>
  </si>
  <si>
    <t>ListePVDsansLitoral</t>
  </si>
  <si>
    <t>ListeIVD</t>
  </si>
  <si>
    <t>codeIDV</t>
  </si>
  <si>
    <t>code_deficit_Vivrier</t>
  </si>
  <si>
    <t>Liste_deficit_vivrier</t>
  </si>
  <si>
    <t>code_impNet</t>
  </si>
  <si>
    <t>Code_ZoneContinent</t>
  </si>
  <si>
    <t>ZoneContinent</t>
  </si>
  <si>
    <t>idM49</t>
  </si>
  <si>
    <t>AlphaISO2</t>
  </si>
  <si>
    <t>AlphaISO3</t>
  </si>
  <si>
    <t>Tchécoslovaquie</t>
  </si>
  <si>
    <t>Note</t>
  </si>
  <si>
    <t>Affectation Tchéquie  :  Pop2020   TCH 10 Mhab. / Slov 5 Mhab.</t>
  </si>
  <si>
    <t>Affectation Be car pop Be 10Mhb  &gt; pop Lux 4-6mhab</t>
  </si>
  <si>
    <t>Russie</t>
  </si>
  <si>
    <t>Ethopie</t>
  </si>
  <si>
    <t>Yougoslavie</t>
  </si>
  <si>
    <t>SCG : Mont 6mhab - Serbie 8,8-9 Mhab -  Yougoslavie</t>
  </si>
  <si>
    <t>Yougoslavie : Monténégro 6Mhab  - Serbie 9Mhab- Kosovo - Macédoine 2Mhab - Bosnie-Herzégovine  3,8Mhab - Croatie 4hba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</si>
</sst>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2" xfId="0" applyNumberFormat="1" applyFont="1" applyFill="1" applyBorder="1"/>
    <xf numFmtId="0" fontId="0" fillId="0" borderId="2" xfId="0" applyNumberFormat="1" applyFont="1" applyBorder="1"/>
    <xf numFmtId="0" fontId="0" fillId="3" borderId="3" xfId="0" applyFont="1" applyFill="1" applyBorder="1"/>
    <xf numFmtId="0" fontId="0" fillId="3" borderId="4" xfId="0" applyNumberFormat="1" applyFont="1" applyFill="1" applyBorder="1"/>
    <xf numFmtId="0" fontId="1" fillId="4" borderId="0" xfId="0" applyFont="1" applyFill="1" applyBorder="1"/>
    <xf numFmtId="0" fontId="0" fillId="5" borderId="0" xfId="0" applyFont="1" applyFill="1" applyBorder="1"/>
    <xf numFmtId="0" fontId="0" fillId="0" borderId="0" xfId="0" applyFont="1" applyBorder="1"/>
    <xf numFmtId="0" fontId="1" fillId="2" borderId="5" xfId="0" applyFont="1" applyFill="1" applyBorder="1"/>
    <xf numFmtId="0" fontId="0" fillId="0" borderId="4" xfId="0" applyFont="1" applyBorder="1"/>
    <xf numFmtId="0" fontId="0" fillId="0" borderId="4" xfId="0" applyNumberFormat="1" applyFont="1" applyBorder="1"/>
    <xf numFmtId="0" fontId="0" fillId="3" borderId="4" xfId="0" applyFont="1" applyFill="1" applyBorder="1"/>
  </cellXfs>
  <cellStyles count="1">
    <cellStyle name="Normal" xfId="0" builtinId="0"/>
  </cellStyles>
  <dxfs count="6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" xr16:uid="{0BD3A8C9-E0A7-4F92-8538-88FF2B316462}" autoFormatId="16" applyNumberFormats="0" applyBorderFormats="0" applyFontFormats="0" applyPatternFormats="0" applyAlignmentFormats="0" applyWidthHeightFormats="0">
  <queryTableRefresh nextId="8">
    <queryTableFields count="7">
      <queryTableField id="1" name="Code Groupe de pays" tableColumnId="1"/>
      <queryTableField id="2" name="Groupe de pays" tableColumnId="2"/>
      <queryTableField id="3" name="Code Pays" tableColumnId="3"/>
      <queryTableField id="4" name="Pays" tableColumnId="4"/>
      <queryTableField id="5" name="Code M49" tableColumnId="5"/>
      <queryTableField id="6" name="Code ISO2" tableColumnId="6"/>
      <queryTableField id="7" name="Code ISO3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7E01EE1D-47C0-450E-9A11-99D6AD693542}" autoFormatId="16" applyNumberFormats="0" applyBorderFormats="0" applyFontFormats="0" applyPatternFormats="0" applyAlignmentFormats="0" applyWidthHeightFormats="0">
  <queryTableRefresh nextId="18" unboundColumnsRight="4">
    <queryTableFields count="10">
      <queryTableField id="8" name="CodePaysFAO" tableColumnId="8"/>
      <queryTableField id="2" name="Pays" tableColumnId="2"/>
      <queryTableField id="9" name="CodeM49" tableColumnId="9"/>
      <queryTableField id="10" name="CodeAlphaISO2" tableColumnId="10"/>
      <queryTableField id="11" name="CodeAlphaISO3" tableColumnId="11"/>
      <queryTableField id="12" name="Année_debut" tableColumnId="12"/>
      <queryTableField id="14" dataBound="0" tableColumnId="13"/>
      <queryTableField id="15" dataBound="0" tableColumnId="14"/>
      <queryTableField id="16" dataBound="0" tableColumnId="15"/>
      <queryTableField id="17" dataBound="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90F204-78AD-4DBD-99C9-3F6C0B4FD080}" name="FAO_coegroupePays" displayName="FAO_coegroupePays" ref="A1:G817" tableType="queryTable" totalsRowShown="0">
  <autoFilter ref="A1:G817" xr:uid="{7590F204-78AD-4DBD-99C9-3F6C0B4FD080}"/>
  <sortState xmlns:xlrd2="http://schemas.microsoft.com/office/spreadsheetml/2017/richdata2" ref="A634:G787">
    <sortCondition ref="D1:D817"/>
  </sortState>
  <tableColumns count="7">
    <tableColumn id="1" xr3:uid="{9A34F8C6-6164-4209-8B6B-D3807C32AA5E}" uniqueName="1" name="Code Groupe de pays" queryTableFieldId="1"/>
    <tableColumn id="2" xr3:uid="{D441E435-84B7-45D6-BC93-5BD92CD0AA40}" uniqueName="2" name="Groupe de pays" queryTableFieldId="2" dataDxfId="62"/>
    <tableColumn id="3" xr3:uid="{27338A7D-5DA5-4092-98B5-8980931A1E56}" uniqueName="3" name="Code Pays" queryTableFieldId="3"/>
    <tableColumn id="4" xr3:uid="{7D72351A-4C32-4FC7-885D-35AAAC6A36D9}" uniqueName="4" name="Pays" queryTableFieldId="4" dataDxfId="61"/>
    <tableColumn id="5" xr3:uid="{B77A6B9C-98FA-4189-8636-AC62D0E412B8}" uniqueName="5" name="Code M49" queryTableFieldId="5"/>
    <tableColumn id="6" xr3:uid="{BE05B644-629A-4B40-BD8D-98793DCF8C25}" uniqueName="6" name="Code ISO2" queryTableFieldId="6" dataDxfId="60"/>
    <tableColumn id="7" xr3:uid="{9945D25F-C294-4D7D-BF2F-5CC9164B2D9D}" uniqueName="7" name="Code ISO3" queryTableFieldId="7" dataDxfId="5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70468C-29C0-45C0-BBB2-36DE588FED91}" name="FAOcodePAYS" displayName="FAOcodePAYS" ref="A1:J222" tableType="queryTable" totalsRowShown="0">
  <autoFilter ref="A1:J222" xr:uid="{FA70468C-29C0-45C0-BBB2-36DE588FED91}"/>
  <tableColumns count="10">
    <tableColumn id="8" xr3:uid="{61298624-2CAF-4FF7-BCAC-9A577A4DCEA9}" uniqueName="8" name="CodePaysFAO" queryTableFieldId="8"/>
    <tableColumn id="2" xr3:uid="{5937DB8F-04C6-4716-BA6F-39B7E7048D6C}" uniqueName="2" name="Pays" queryTableFieldId="2" dataDxfId="58"/>
    <tableColumn id="9" xr3:uid="{DF8F5CAF-F277-4C8F-8C05-D5C33E600C2C}" uniqueName="9" name="CodeM49" queryTableFieldId="9"/>
    <tableColumn id="10" xr3:uid="{58D160B2-9E03-46EB-98E0-301426D3A2FF}" uniqueName="10" name="CodeAlphaISO2" queryTableFieldId="10" dataDxfId="57"/>
    <tableColumn id="11" xr3:uid="{38535C32-5A3D-4EA5-8EBC-7BB14867BC9C}" uniqueName="11" name="CodeAlphaISO3" queryTableFieldId="11" dataDxfId="56"/>
    <tableColumn id="12" xr3:uid="{CFEF12E6-17A1-4EDA-80E4-702CC0F347FC}" uniqueName="12" name="Année_debut" queryTableFieldId="12" dataDxfId="55"/>
    <tableColumn id="13" xr3:uid="{FCC60E90-2E07-40F6-AD54-D168233252B9}" uniqueName="13" name="Code_Continent" queryTableFieldId="14" dataDxfId="54"/>
    <tableColumn id="14" xr3:uid="{B405D6ED-B035-4E39-AC61-48AF09089E91}" uniqueName="14" name="Continent" queryTableFieldId="15" dataDxfId="53"/>
    <tableColumn id="15" xr3:uid="{2A36261E-B2BD-4C89-B67E-22676892C075}" uniqueName="15" name="code_zone1" queryTableFieldId="16" dataDxfId="52"/>
    <tableColumn id="16" xr3:uid="{35868D4B-315A-44F2-8899-FE62FB413FD6}" uniqueName="16" name="Zone1" queryTableFieldId="17" dataDxfId="5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F6ADE87-1765-4EE3-BBDE-5D086EEBBD17}" name="Continent" displayName="Continent" ref="A2:B7" totalsRowShown="0" tableBorderDxfId="50">
  <autoFilter ref="A2:B7" xr:uid="{FF6ADE87-1765-4EE3-BBDE-5D086EEBBD17}"/>
  <tableColumns count="2">
    <tableColumn id="1" xr3:uid="{C63B181D-1D08-440D-AB74-1DBEB3F0FC91}" name="NumFAOContinent" dataDxfId="49"/>
    <tableColumn id="2" xr3:uid="{9DB1969F-73C3-47FC-9A07-A083C0B4532F}" name="Continent" dataDxfId="4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602BEC2-A2C5-49D3-8509-A66209C98248}" name="ListeUE27" displayName="ListeUE27" ref="A11:G38" totalsRowShown="0" headerRowDxfId="47" dataDxfId="46">
  <autoFilter ref="A11:G38" xr:uid="{C602BEC2-A2C5-49D3-8509-A66209C98248}"/>
  <tableColumns count="7">
    <tableColumn id="1" xr3:uid="{4D73BC33-71EA-4974-82A0-AE895CE8AC3C}" name="Code_UE27" dataDxfId="45"/>
    <tableColumn id="2" xr3:uid="{56007CB1-10EB-4A57-AE37-1DE308AC4C10}" name="Groupe_de_pays" dataDxfId="44"/>
    <tableColumn id="3" xr3:uid="{2CE6CA71-B2EE-4182-BBBE-30AF7D05A553}" name="Code_Pays" dataDxfId="43"/>
    <tableColumn id="4" xr3:uid="{1DCBC5E7-26C3-4CCE-9BE7-D60677195BAE}" name="Pays" dataDxfId="42"/>
    <tableColumn id="5" xr3:uid="{5F7831DD-DCF5-489A-B72E-08B26F58C750}" name="CodeM49" dataDxfId="41"/>
    <tableColumn id="6" xr3:uid="{0CF3E0E5-EDD7-4773-A80A-B9E582AEE580}" name="CodeAlphaISO2" dataDxfId="40"/>
    <tableColumn id="7" xr3:uid="{69444749-6B80-41CF-9B5C-0A6BB7ADB0E1}" name="CodeAlphaISO3" dataDxfId="3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55FD41A-E5F1-4C3F-B439-6DCEC7119FED}" name="Tableau8" displayName="Tableau8" ref="A44:G87" totalsRowShown="0">
  <autoFilter ref="A44:G87" xr:uid="{955FD41A-E5F1-4C3F-B439-6DCEC7119FED}"/>
  <tableColumns count="7">
    <tableColumn id="1" xr3:uid="{4A1AA898-4148-4540-A25A-EC2BEBC54729}" name="CodePMA"/>
    <tableColumn id="2" xr3:uid="{9D0F3757-25E7-4498-AAB1-FA2F848656EC}" name="ListePMA"/>
    <tableColumn id="3" xr3:uid="{CBB50FE2-5B3B-4173-822B-6527DAB7127F}" name="Code Pays"/>
    <tableColumn id="4" xr3:uid="{F2F95055-2D52-4FDF-90C1-F15AB3F2A37F}" name="Pays"/>
    <tableColumn id="5" xr3:uid="{7C0E34FD-1034-47CB-B742-27D379933A6F}" name="Code M49"/>
    <tableColumn id="6" xr3:uid="{77603419-D89A-402D-B490-F85676B01C21}" name="Code ISO2"/>
    <tableColumn id="7" xr3:uid="{9EA11625-BBD6-49D9-80B7-03EBE731B292}" name="Code ISO3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5553810-FF62-4D11-B2B2-63F137710087}" name="Tableau9" displayName="Tableau9" ref="A92:G122" totalsRowShown="0" headerRowDxfId="38" dataDxfId="36" headerRowBorderDxfId="37" tableBorderDxfId="35" totalsRowBorderDxfId="34">
  <autoFilter ref="A92:G122" xr:uid="{35553810-FF62-4D11-B2B2-63F137710087}"/>
  <tableColumns count="7">
    <tableColumn id="1" xr3:uid="{0A442F63-BF43-40F0-BCBB-555A56BA7F2F}" name="Code Groupe de pays" dataDxfId="33"/>
    <tableColumn id="2" xr3:uid="{A1DEA4DB-3C71-4C24-B7A0-88D81CD84DD8}" name="Groupe de pays" dataDxfId="32"/>
    <tableColumn id="3" xr3:uid="{04C1DE1A-323A-4E1B-9C97-845B777D92C3}" name="Code Pays" dataDxfId="31"/>
    <tableColumn id="4" xr3:uid="{16CD8DA0-BED6-4CE1-84D8-DDA69808C3E3}" name="Pays" dataDxfId="30"/>
    <tableColumn id="5" xr3:uid="{6DB09DB9-A74D-4168-82C3-09DFBED95B1D}" name="Code M49" dataDxfId="29"/>
    <tableColumn id="6" xr3:uid="{15FEF592-E86B-4C95-9BF6-895154AD65C2}" name="Code ISO2" dataDxfId="28"/>
    <tableColumn id="7" xr3:uid="{84FF81D7-31C7-4029-976A-541808F5362F}" name="Code ISO3" dataDxfId="27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08F70E8-1DC8-4C64-91CA-9DC571D28986}" name="Tableau10" displayName="Tableau10" ref="A128:G160" totalsRowShown="0">
  <autoFilter ref="A128:G160" xr:uid="{D08F70E8-1DC8-4C64-91CA-9DC571D28986}"/>
  <tableColumns count="7">
    <tableColumn id="1" xr3:uid="{4030B7CD-8144-40FE-A143-4B163743CA6A}" name="Code Groupe de pays"/>
    <tableColumn id="2" xr3:uid="{B3DEE0AB-D3A5-42CB-979B-68234A86DDB0}" name="Groupe de pays"/>
    <tableColumn id="3" xr3:uid="{6F0A9E92-9221-4BEC-A2C0-AD5AAEA67751}" name="Code Pays"/>
    <tableColumn id="4" xr3:uid="{3E6553E5-3CD2-47DD-9A83-84DCDA4FC3A1}" name="Pays"/>
    <tableColumn id="5" xr3:uid="{E2D6C38A-B400-4940-8B9C-3B870C0E83A3}" name="Code M49"/>
    <tableColumn id="6" xr3:uid="{09D7F78E-720C-49D6-9BB3-6590DD2B6714}" name="Code ISO2"/>
    <tableColumn id="7" xr3:uid="{1BC1B10B-8687-4549-B678-B0579A128B6B}" name="Code ISO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97EBED3-51A4-4519-9D15-56823E5DE44D}" name="Tableau11" displayName="Tableau11" ref="A165:G214" totalsRowShown="0" headerRowDxfId="26" dataDxfId="24" headerRowBorderDxfId="25" tableBorderDxfId="23" totalsRowBorderDxfId="22">
  <autoFilter ref="A165:G214" xr:uid="{497EBED3-51A4-4519-9D15-56823E5DE44D}"/>
  <tableColumns count="7">
    <tableColumn id="1" xr3:uid="{16C56FB9-B813-45F3-B7CF-0C9CE8BF5554}" name="Code Groupe de pays" dataDxfId="21"/>
    <tableColumn id="2" xr3:uid="{B8C80E63-2E26-4449-9E88-BAC4DC1ABD5E}" name="Groupe de pays" dataDxfId="20"/>
    <tableColumn id="3" xr3:uid="{C64D36C5-FAE7-4ECD-A589-96567DA1CEF0}" name="Code Pays" dataDxfId="19"/>
    <tableColumn id="4" xr3:uid="{12F7E66E-C4C9-43D0-AB50-E88E6AA5566E}" name="Pays" dataDxfId="18"/>
    <tableColumn id="5" xr3:uid="{3819E82A-3791-4ADD-A8FB-3DFE52A03782}" name="Code M49" dataDxfId="17"/>
    <tableColumn id="6" xr3:uid="{E3B5E881-2734-4DCA-95BA-511764E99BB2}" name="Code ISO2" dataDxfId="16"/>
    <tableColumn id="7" xr3:uid="{B863F57D-F5E2-4638-8C30-4F2E4BC9A59C}" name="Code ISO3" dataDxfId="15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0D56E9-AC4C-41C5-870B-8A13C24A7D46}" name="Tableau62" displayName="Tableau62" ref="A1:H188" totalsRowShown="0">
  <autoFilter ref="A1:H188" xr:uid="{A195BCB9-0DE4-408C-B2BB-BD35C5C1E9CC}"/>
  <sortState xmlns:xlrd2="http://schemas.microsoft.com/office/spreadsheetml/2017/richdata2" ref="A2:G188">
    <sortCondition ref="G1:G188"/>
  </sortState>
  <tableColumns count="8">
    <tableColumn id="1" xr3:uid="{9B6411D5-A3DD-4C60-9032-B615691189DD}" name="CodeContinent" dataDxfId="14">
      <calculatedColumnFormula>LEFT(Tableau62[[#This Row],[Code_ZoneContinent]],2)*100</calculatedColumnFormula>
    </tableColumn>
    <tableColumn id="2" xr3:uid="{B4E8679A-0747-42DA-B5AB-CBE715F025DF}" name="continent" dataDxfId="13">
      <calculatedColumnFormula array="1">_xlfn.XLOOKUP(Tableau62[[#This Row],[CodeContinent]],Continent[[#All],[NumFAOContinent]],Continent[[#All],[Continent]])</calculatedColumnFormula>
    </tableColumn>
    <tableColumn id="3" xr3:uid="{FA405C31-E04B-45BF-89FE-990D738616E6}" name="Code_ZoneContinent"/>
    <tableColumn id="4" xr3:uid="{AC31C2E6-64A1-4FDB-9F43-05BCDA34A648}" name="ZoneContinent"/>
    <tableColumn id="5" xr3:uid="{89972DBE-5C94-4D8C-8A9D-573B1D76F030}" name="Code_Pays"/>
    <tableColumn id="6" xr3:uid="{3D3FA1C4-9F97-4313-B031-BD9B6A8D5970}" name="Pays"/>
    <tableColumn id="9" xr3:uid="{D5A162CB-649B-4397-B079-DC2AC98167DA}" name="AlphaISO3"/>
    <tableColumn id="7" xr3:uid="{6CAB0198-E6A8-49D8-82AE-EB31C15CF18E}" name="Note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95BCB9-0DE4-408C-B2BB-BD35C5C1E9CC}" name="Tableau6" displayName="Tableau6" ref="A1:T188" totalsRowShown="0">
  <autoFilter ref="A1:T188" xr:uid="{A195BCB9-0DE4-408C-B2BB-BD35C5C1E9CC}"/>
  <sortState xmlns:xlrd2="http://schemas.microsoft.com/office/spreadsheetml/2017/richdata2" ref="A137:M180">
    <sortCondition ref="F1:F188"/>
  </sortState>
  <tableColumns count="20">
    <tableColumn id="1" xr3:uid="{94A7D542-203B-42F4-8011-C9B15F5C8A28}" name="CodeContinent" dataDxfId="12">
      <calculatedColumnFormula>LEFT(Tableau6[[#This Row],[Code_ZoneContinent]],2)*100</calculatedColumnFormula>
    </tableColumn>
    <tableColumn id="2" xr3:uid="{A0E44627-D751-4113-AA16-07483EB01278}" name="continent" dataDxfId="11">
      <calculatedColumnFormula array="1">_xlfn.XLOOKUP(Tableau6[[#This Row],[CodeContinent]],Continent[[#All],[NumFAOContinent]],Continent[[#All],[Continent]])</calculatedColumnFormula>
    </tableColumn>
    <tableColumn id="3" xr3:uid="{2B0483DF-7EB5-48D4-AFA3-08D683F64CE4}" name="Code_ZoneContinent"/>
    <tableColumn id="4" xr3:uid="{13A09454-C109-47DA-8B51-6A7A1F544D20}" name="ZoneContinent"/>
    <tableColumn id="5" xr3:uid="{A2D3E89B-1D86-465D-B8D1-8C77D5434570}" name="Code_Pays"/>
    <tableColumn id="6" xr3:uid="{DC5EB85A-743E-49BA-933A-26D15DA327FE}" name="Pays"/>
    <tableColumn id="7" xr3:uid="{85DD6C11-1748-4951-8273-A64881B3F251}" name="idM49"/>
    <tableColumn id="8" xr3:uid="{AC6081F8-CBCE-4B57-82AA-48F0BDE185D4}" name="AlphaISO2"/>
    <tableColumn id="9" xr3:uid="{76CBE612-5C44-41EB-8A19-91F19D8B3AFD}" name="AlphaISO3"/>
    <tableColumn id="10" xr3:uid="{9AAFA52C-DB8D-4858-8381-0DA0D8DB1EF7}" name="CodeUE27" dataDxfId="10">
      <calculatedColumnFormula array="1">IFERROR(_xlfn.XLOOKUP(Tableau6[[#This Row],[Code_Pays]],ListeUE27[[#All],[Code_Pays]],ListeUE27[[#All],[Code_UE27]],,0),"")</calculatedColumnFormula>
    </tableColumn>
    <tableColumn id="11" xr3:uid="{FB994320-9431-4DF2-B9CE-FD57633CC37B}" name="listeUE27" dataDxfId="9">
      <calculatedColumnFormula>IF(Tableau6[[#This Row],[CodeUE27]]=VaParametresNORM!$A$12,VaParametresNORM!$B$12,"")</calculatedColumnFormula>
    </tableColumn>
    <tableColumn id="14" xr3:uid="{4D0453C4-6BB2-46DA-B127-6992F68C98B3}" name="CodePMA" dataDxfId="8">
      <calculatedColumnFormula array="1">_xlfn.XLOOKUP(Tableau6[[#This Row],[Code_Pays]],Tableau8[[#All],[Code Pays]],Tableau8[[#All],[CodePMA]],"  ",0)</calculatedColumnFormula>
    </tableColumn>
    <tableColumn id="13" xr3:uid="{0EB4B83D-349D-42F1-9DDD-97D677B23459}" name="ListePMA" dataDxfId="7">
      <calculatedColumnFormula>IF(Tableau6[[#This Row],[CodePMA]]=VaParametresNORM!$A$45,VaParametresNORM!$B$45,"")</calculatedColumnFormula>
    </tableColumn>
    <tableColumn id="15" xr3:uid="{E186B4AB-D973-496C-8B3B-051EF967A26F}" name="codePVDsansLitoral" dataDxfId="6">
      <calculatedColumnFormula array="1">_xlfn.XLOOKUP(Tableau6[[#This Row],[Code_Pays]],Tableau9[[#All],[Code Pays]],Tableau9[[#All],[Code Groupe de pays]]," ",0)</calculatedColumnFormula>
    </tableColumn>
    <tableColumn id="16" xr3:uid="{64F5DA4A-8301-4A5E-8692-4F93CA1D0E9A}" name="ListePVDsansLitoral" dataDxfId="5">
      <calculatedColumnFormula>IF(Tableau6[[#This Row],[codePVDsansLitoral]]=VaParametresNORM!$A$93,VaParametresNORM!$B$93,"")</calculatedColumnFormula>
    </tableColumn>
    <tableColumn id="17" xr3:uid="{2F91028E-8228-4CCE-960C-26EE822172F7}" name="codeIDV" dataDxfId="4">
      <calculatedColumnFormula array="1">_xlfn.XLOOKUP(Tableau6[[#This Row],[idM49]],Tableau10[[#All],[Code Pays]],Tableau10[[#All],[Code Groupe de pays]]," ",0)</calculatedColumnFormula>
    </tableColumn>
    <tableColumn id="18" xr3:uid="{6246EE9D-34CC-4FC6-9A76-403F2C5BF71E}" name="ListeIVD" dataDxfId="3">
      <calculatedColumnFormula>IF(Tableau6[[#This Row],[codeIDV]]=VaParametresNORM!$A$125,VaParametresNORM!$B$125," ")</calculatedColumnFormula>
    </tableColumn>
    <tableColumn id="19" xr3:uid="{AB6DCF45-FE3A-4DB4-89D0-6D48BC21B746}" name="code_deficit_Vivrier" dataDxfId="2">
      <calculatedColumnFormula array="1">_xlfn.XLOOKUP(Tableau6[[#This Row],[idM49]],Tableau11[[#All],[Code Pays]],Tableau11[[#All],[Code Groupe de pays]]," ",0)</calculatedColumnFormula>
    </tableColumn>
    <tableColumn id="20" xr3:uid="{42C0AC50-5E69-4DC8-BB2C-C6D2B997919A}" name="Liste_deficit_vivrier" dataDxfId="1">
      <calculatedColumnFormula>IF(Tableau6[[#This Row],[code_deficit_Vivrier]]=VaParametresNORM!$A$163,VaParametresNORM!$B$163,"")</calculatedColumnFormula>
    </tableColumn>
    <tableColumn id="21" xr3:uid="{EEB3556B-0CDC-4607-B3C2-27D474DA0759}" name="code_impNet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FC780-A13A-4198-BC7A-73FB2D64342E}">
  <dimension ref="A1:G817"/>
  <sheetViews>
    <sheetView workbookViewId="0">
      <selection activeCell="B22" sqref="B22"/>
    </sheetView>
  </sheetViews>
  <sheetFormatPr baseColWidth="10" defaultRowHeight="15" x14ac:dyDescent="0.25"/>
  <cols>
    <col min="1" max="1" width="22.28515625" bestFit="1" customWidth="1"/>
    <col min="2" max="2" width="40.85546875" bestFit="1" customWidth="1"/>
    <col min="3" max="3" width="12.28515625" bestFit="1" customWidth="1"/>
    <col min="4" max="4" width="50.42578125" bestFit="1" customWidth="1"/>
    <col min="5" max="5" width="12.140625" bestFit="1" customWidth="1"/>
    <col min="6" max="7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5100</v>
      </c>
      <c r="B2" s="1" t="s">
        <v>7</v>
      </c>
      <c r="C2">
        <v>202</v>
      </c>
      <c r="D2" s="1" t="s">
        <v>8</v>
      </c>
      <c r="E2">
        <v>710</v>
      </c>
      <c r="F2" s="1" t="s">
        <v>9</v>
      </c>
      <c r="G2" s="1" t="s">
        <v>10</v>
      </c>
    </row>
    <row r="3" spans="1:7" x14ac:dyDescent="0.25">
      <c r="A3">
        <v>5100</v>
      </c>
      <c r="B3" s="1" t="s">
        <v>7</v>
      </c>
      <c r="C3">
        <v>4</v>
      </c>
      <c r="D3" s="1" t="s">
        <v>11</v>
      </c>
      <c r="E3">
        <v>12</v>
      </c>
      <c r="F3" s="1" t="s">
        <v>12</v>
      </c>
      <c r="G3" s="1" t="s">
        <v>13</v>
      </c>
    </row>
    <row r="4" spans="1:7" x14ac:dyDescent="0.25">
      <c r="A4">
        <v>5100</v>
      </c>
      <c r="B4" s="1" t="s">
        <v>7</v>
      </c>
      <c r="C4">
        <v>7</v>
      </c>
      <c r="D4" s="1" t="s">
        <v>14</v>
      </c>
      <c r="E4">
        <v>24</v>
      </c>
      <c r="F4" s="1" t="s">
        <v>15</v>
      </c>
      <c r="G4" s="1" t="s">
        <v>16</v>
      </c>
    </row>
    <row r="5" spans="1:7" x14ac:dyDescent="0.25">
      <c r="A5">
        <v>5100</v>
      </c>
      <c r="B5" s="1" t="s">
        <v>7</v>
      </c>
      <c r="C5">
        <v>53</v>
      </c>
      <c r="D5" s="1" t="s">
        <v>17</v>
      </c>
      <c r="E5">
        <v>204</v>
      </c>
      <c r="F5" s="1" t="s">
        <v>18</v>
      </c>
      <c r="G5" s="1" t="s">
        <v>19</v>
      </c>
    </row>
    <row r="6" spans="1:7" x14ac:dyDescent="0.25">
      <c r="A6">
        <v>5100</v>
      </c>
      <c r="B6" s="1" t="s">
        <v>7</v>
      </c>
      <c r="C6">
        <v>20</v>
      </c>
      <c r="D6" s="1" t="s">
        <v>20</v>
      </c>
      <c r="E6">
        <v>72</v>
      </c>
      <c r="F6" s="1" t="s">
        <v>21</v>
      </c>
      <c r="G6" s="1" t="s">
        <v>22</v>
      </c>
    </row>
    <row r="7" spans="1:7" x14ac:dyDescent="0.25">
      <c r="A7">
        <v>5100</v>
      </c>
      <c r="B7" s="1" t="s">
        <v>7</v>
      </c>
      <c r="C7">
        <v>233</v>
      </c>
      <c r="D7" s="1" t="s">
        <v>23</v>
      </c>
      <c r="E7">
        <v>854</v>
      </c>
      <c r="F7" s="1" t="s">
        <v>24</v>
      </c>
      <c r="G7" s="1" t="s">
        <v>25</v>
      </c>
    </row>
    <row r="8" spans="1:7" x14ac:dyDescent="0.25">
      <c r="A8">
        <v>5100</v>
      </c>
      <c r="B8" s="1" t="s">
        <v>7</v>
      </c>
      <c r="C8">
        <v>29</v>
      </c>
      <c r="D8" s="1" t="s">
        <v>26</v>
      </c>
      <c r="E8">
        <v>108</v>
      </c>
      <c r="F8" s="1" t="s">
        <v>27</v>
      </c>
      <c r="G8" s="1" t="s">
        <v>28</v>
      </c>
    </row>
    <row r="9" spans="1:7" x14ac:dyDescent="0.25">
      <c r="A9">
        <v>5100</v>
      </c>
      <c r="B9" s="1" t="s">
        <v>7</v>
      </c>
      <c r="C9">
        <v>35</v>
      </c>
      <c r="D9" s="1" t="s">
        <v>29</v>
      </c>
      <c r="E9">
        <v>132</v>
      </c>
      <c r="F9" s="1" t="s">
        <v>30</v>
      </c>
      <c r="G9" s="1" t="s">
        <v>31</v>
      </c>
    </row>
    <row r="10" spans="1:7" x14ac:dyDescent="0.25">
      <c r="A10">
        <v>5100</v>
      </c>
      <c r="B10" s="1" t="s">
        <v>7</v>
      </c>
      <c r="C10">
        <v>32</v>
      </c>
      <c r="D10" s="1" t="s">
        <v>32</v>
      </c>
      <c r="E10">
        <v>120</v>
      </c>
      <c r="F10" s="1" t="s">
        <v>33</v>
      </c>
      <c r="G10" s="1" t="s">
        <v>34</v>
      </c>
    </row>
    <row r="11" spans="1:7" x14ac:dyDescent="0.25">
      <c r="A11">
        <v>5100</v>
      </c>
      <c r="B11" s="1" t="s">
        <v>7</v>
      </c>
      <c r="C11">
        <v>45</v>
      </c>
      <c r="D11" s="1" t="s">
        <v>35</v>
      </c>
      <c r="E11">
        <v>174</v>
      </c>
      <c r="F11" s="1" t="s">
        <v>36</v>
      </c>
      <c r="G11" s="1" t="s">
        <v>37</v>
      </c>
    </row>
    <row r="12" spans="1:7" x14ac:dyDescent="0.25">
      <c r="A12">
        <v>5100</v>
      </c>
      <c r="B12" s="1" t="s">
        <v>7</v>
      </c>
      <c r="C12">
        <v>46</v>
      </c>
      <c r="D12" s="1" t="s">
        <v>38</v>
      </c>
      <c r="E12">
        <v>178</v>
      </c>
      <c r="F12" s="1" t="s">
        <v>39</v>
      </c>
      <c r="G12" s="1" t="s">
        <v>40</v>
      </c>
    </row>
    <row r="13" spans="1:7" x14ac:dyDescent="0.25">
      <c r="A13">
        <v>5100</v>
      </c>
      <c r="B13" s="1" t="s">
        <v>7</v>
      </c>
      <c r="C13">
        <v>107</v>
      </c>
      <c r="D13" s="1" t="s">
        <v>41</v>
      </c>
      <c r="E13">
        <v>384</v>
      </c>
      <c r="F13" s="1" t="s">
        <v>42</v>
      </c>
      <c r="G13" s="1" t="s">
        <v>43</v>
      </c>
    </row>
    <row r="14" spans="1:7" x14ac:dyDescent="0.25">
      <c r="A14">
        <v>5100</v>
      </c>
      <c r="B14" s="1" t="s">
        <v>7</v>
      </c>
      <c r="C14">
        <v>72</v>
      </c>
      <c r="D14" s="1" t="s">
        <v>44</v>
      </c>
      <c r="E14">
        <v>262</v>
      </c>
      <c r="F14" s="1" t="s">
        <v>45</v>
      </c>
      <c r="G14" s="1" t="s">
        <v>46</v>
      </c>
    </row>
    <row r="15" spans="1:7" x14ac:dyDescent="0.25">
      <c r="A15">
        <v>5100</v>
      </c>
      <c r="B15" s="1" t="s">
        <v>7</v>
      </c>
      <c r="C15">
        <v>59</v>
      </c>
      <c r="D15" s="1" t="s">
        <v>47</v>
      </c>
      <c r="E15">
        <v>818</v>
      </c>
      <c r="F15" s="1" t="s">
        <v>48</v>
      </c>
      <c r="G15" s="1" t="s">
        <v>49</v>
      </c>
    </row>
    <row r="16" spans="1:7" x14ac:dyDescent="0.25">
      <c r="A16">
        <v>5100</v>
      </c>
      <c r="B16" s="1" t="s">
        <v>7</v>
      </c>
      <c r="C16">
        <v>209</v>
      </c>
      <c r="D16" s="1" t="s">
        <v>50</v>
      </c>
      <c r="E16">
        <v>748</v>
      </c>
      <c r="F16" s="1" t="s">
        <v>51</v>
      </c>
      <c r="G16" s="1" t="s">
        <v>52</v>
      </c>
    </row>
    <row r="17" spans="1:7" x14ac:dyDescent="0.25">
      <c r="A17">
        <v>5100</v>
      </c>
      <c r="B17" s="1" t="s">
        <v>7</v>
      </c>
      <c r="C17">
        <v>238</v>
      </c>
      <c r="D17" s="1" t="s">
        <v>53</v>
      </c>
      <c r="E17">
        <v>231</v>
      </c>
      <c r="F17" s="1" t="s">
        <v>54</v>
      </c>
      <c r="G17" s="1" t="s">
        <v>55</v>
      </c>
    </row>
    <row r="18" spans="1:7" x14ac:dyDescent="0.25">
      <c r="A18">
        <v>5100</v>
      </c>
      <c r="B18" s="1" t="s">
        <v>7</v>
      </c>
      <c r="C18">
        <v>62</v>
      </c>
      <c r="D18" s="1" t="s">
        <v>56</v>
      </c>
      <c r="E18">
        <v>230</v>
      </c>
      <c r="F18" s="1" t="s">
        <v>57</v>
      </c>
      <c r="G18" s="1" t="s">
        <v>57</v>
      </c>
    </row>
    <row r="19" spans="1:7" x14ac:dyDescent="0.25">
      <c r="A19">
        <v>5100</v>
      </c>
      <c r="B19" s="1" t="s">
        <v>7</v>
      </c>
      <c r="C19">
        <v>74</v>
      </c>
      <c r="D19" s="1" t="s">
        <v>58</v>
      </c>
      <c r="E19">
        <v>266</v>
      </c>
      <c r="F19" s="1" t="s">
        <v>59</v>
      </c>
      <c r="G19" s="1" t="s">
        <v>60</v>
      </c>
    </row>
    <row r="20" spans="1:7" x14ac:dyDescent="0.25">
      <c r="A20">
        <v>5100</v>
      </c>
      <c r="B20" s="1" t="s">
        <v>7</v>
      </c>
      <c r="C20">
        <v>75</v>
      </c>
      <c r="D20" s="1" t="s">
        <v>61</v>
      </c>
      <c r="E20">
        <v>270</v>
      </c>
      <c r="F20" s="1" t="s">
        <v>62</v>
      </c>
      <c r="G20" s="1" t="s">
        <v>63</v>
      </c>
    </row>
    <row r="21" spans="1:7" x14ac:dyDescent="0.25">
      <c r="A21">
        <v>5100</v>
      </c>
      <c r="B21" s="1" t="s">
        <v>7</v>
      </c>
      <c r="C21">
        <v>81</v>
      </c>
      <c r="D21" s="1" t="s">
        <v>64</v>
      </c>
      <c r="E21">
        <v>288</v>
      </c>
      <c r="F21" s="1" t="s">
        <v>65</v>
      </c>
      <c r="G21" s="1" t="s">
        <v>66</v>
      </c>
    </row>
    <row r="22" spans="1:7" x14ac:dyDescent="0.25">
      <c r="A22">
        <v>5100</v>
      </c>
      <c r="B22" s="1" t="s">
        <v>7</v>
      </c>
      <c r="C22">
        <v>90</v>
      </c>
      <c r="D22" s="1" t="s">
        <v>67</v>
      </c>
      <c r="E22">
        <v>324</v>
      </c>
      <c r="F22" s="1" t="s">
        <v>68</v>
      </c>
      <c r="G22" s="1" t="s">
        <v>69</v>
      </c>
    </row>
    <row r="23" spans="1:7" x14ac:dyDescent="0.25">
      <c r="A23">
        <v>5100</v>
      </c>
      <c r="B23" s="1" t="s">
        <v>7</v>
      </c>
      <c r="C23">
        <v>175</v>
      </c>
      <c r="D23" s="1" t="s">
        <v>70</v>
      </c>
      <c r="E23">
        <v>624</v>
      </c>
      <c r="F23" s="1" t="s">
        <v>71</v>
      </c>
      <c r="G23" s="1" t="s">
        <v>72</v>
      </c>
    </row>
    <row r="24" spans="1:7" x14ac:dyDescent="0.25">
      <c r="A24">
        <v>5100</v>
      </c>
      <c r="B24" s="1" t="s">
        <v>7</v>
      </c>
      <c r="C24">
        <v>114</v>
      </c>
      <c r="D24" s="1" t="s">
        <v>73</v>
      </c>
      <c r="E24">
        <v>404</v>
      </c>
      <c r="F24" s="1" t="s">
        <v>74</v>
      </c>
      <c r="G24" s="1" t="s">
        <v>75</v>
      </c>
    </row>
    <row r="25" spans="1:7" x14ac:dyDescent="0.25">
      <c r="A25">
        <v>5100</v>
      </c>
      <c r="B25" s="1" t="s">
        <v>7</v>
      </c>
      <c r="C25">
        <v>122</v>
      </c>
      <c r="D25" s="1" t="s">
        <v>76</v>
      </c>
      <c r="E25">
        <v>426</v>
      </c>
      <c r="F25" s="1" t="s">
        <v>77</v>
      </c>
      <c r="G25" s="1" t="s">
        <v>78</v>
      </c>
    </row>
    <row r="26" spans="1:7" x14ac:dyDescent="0.25">
      <c r="A26">
        <v>5100</v>
      </c>
      <c r="B26" s="1" t="s">
        <v>7</v>
      </c>
      <c r="C26">
        <v>123</v>
      </c>
      <c r="D26" s="1" t="s">
        <v>79</v>
      </c>
      <c r="E26">
        <v>430</v>
      </c>
      <c r="F26" s="1" t="s">
        <v>80</v>
      </c>
      <c r="G26" s="1" t="s">
        <v>81</v>
      </c>
    </row>
    <row r="27" spans="1:7" x14ac:dyDescent="0.25">
      <c r="A27">
        <v>5100</v>
      </c>
      <c r="B27" s="1" t="s">
        <v>7</v>
      </c>
      <c r="C27">
        <v>124</v>
      </c>
      <c r="D27" s="1" t="s">
        <v>82</v>
      </c>
      <c r="E27">
        <v>434</v>
      </c>
      <c r="F27" s="1" t="s">
        <v>83</v>
      </c>
      <c r="G27" s="1" t="s">
        <v>84</v>
      </c>
    </row>
    <row r="28" spans="1:7" x14ac:dyDescent="0.25">
      <c r="A28">
        <v>5100</v>
      </c>
      <c r="B28" s="1" t="s">
        <v>7</v>
      </c>
      <c r="C28">
        <v>129</v>
      </c>
      <c r="D28" s="1" t="s">
        <v>85</v>
      </c>
      <c r="E28">
        <v>450</v>
      </c>
      <c r="F28" s="1" t="s">
        <v>86</v>
      </c>
      <c r="G28" s="1" t="s">
        <v>87</v>
      </c>
    </row>
    <row r="29" spans="1:7" x14ac:dyDescent="0.25">
      <c r="A29">
        <v>5100</v>
      </c>
      <c r="B29" s="1" t="s">
        <v>7</v>
      </c>
      <c r="C29">
        <v>130</v>
      </c>
      <c r="D29" s="1" t="s">
        <v>88</v>
      </c>
      <c r="E29">
        <v>454</v>
      </c>
      <c r="F29" s="1" t="s">
        <v>89</v>
      </c>
      <c r="G29" s="1" t="s">
        <v>90</v>
      </c>
    </row>
    <row r="30" spans="1:7" x14ac:dyDescent="0.25">
      <c r="A30">
        <v>5100</v>
      </c>
      <c r="B30" s="1" t="s">
        <v>7</v>
      </c>
      <c r="C30">
        <v>133</v>
      </c>
      <c r="D30" s="1" t="s">
        <v>91</v>
      </c>
      <c r="E30">
        <v>466</v>
      </c>
      <c r="F30" s="1" t="s">
        <v>92</v>
      </c>
      <c r="G30" s="1" t="s">
        <v>93</v>
      </c>
    </row>
    <row r="31" spans="1:7" x14ac:dyDescent="0.25">
      <c r="A31">
        <v>5100</v>
      </c>
      <c r="B31" s="1" t="s">
        <v>7</v>
      </c>
      <c r="C31">
        <v>143</v>
      </c>
      <c r="D31" s="1" t="s">
        <v>94</v>
      </c>
      <c r="E31">
        <v>504</v>
      </c>
      <c r="F31" s="1" t="s">
        <v>95</v>
      </c>
      <c r="G31" s="1" t="s">
        <v>96</v>
      </c>
    </row>
    <row r="32" spans="1:7" x14ac:dyDescent="0.25">
      <c r="A32">
        <v>5100</v>
      </c>
      <c r="B32" s="1" t="s">
        <v>7</v>
      </c>
      <c r="C32">
        <v>137</v>
      </c>
      <c r="D32" s="1" t="s">
        <v>97</v>
      </c>
      <c r="E32">
        <v>480</v>
      </c>
      <c r="F32" s="1" t="s">
        <v>98</v>
      </c>
      <c r="G32" s="1" t="s">
        <v>99</v>
      </c>
    </row>
    <row r="33" spans="1:7" x14ac:dyDescent="0.25">
      <c r="A33">
        <v>5100</v>
      </c>
      <c r="B33" s="1" t="s">
        <v>7</v>
      </c>
      <c r="C33">
        <v>136</v>
      </c>
      <c r="D33" s="1" t="s">
        <v>100</v>
      </c>
      <c r="E33">
        <v>478</v>
      </c>
      <c r="F33" s="1" t="s">
        <v>101</v>
      </c>
      <c r="G33" s="1" t="s">
        <v>102</v>
      </c>
    </row>
    <row r="34" spans="1:7" x14ac:dyDescent="0.25">
      <c r="A34">
        <v>5100</v>
      </c>
      <c r="B34" s="1" t="s">
        <v>7</v>
      </c>
      <c r="C34">
        <v>144</v>
      </c>
      <c r="D34" s="1" t="s">
        <v>103</v>
      </c>
      <c r="E34">
        <v>508</v>
      </c>
      <c r="F34" s="1" t="s">
        <v>104</v>
      </c>
      <c r="G34" s="1" t="s">
        <v>105</v>
      </c>
    </row>
    <row r="35" spans="1:7" x14ac:dyDescent="0.25">
      <c r="A35">
        <v>5100</v>
      </c>
      <c r="B35" s="1" t="s">
        <v>7</v>
      </c>
      <c r="C35">
        <v>147</v>
      </c>
      <c r="D35" s="1" t="s">
        <v>106</v>
      </c>
      <c r="E35">
        <v>516</v>
      </c>
      <c r="F35" s="1" t="s">
        <v>107</v>
      </c>
      <c r="G35" s="1" t="s">
        <v>108</v>
      </c>
    </row>
    <row r="36" spans="1:7" x14ac:dyDescent="0.25">
      <c r="A36">
        <v>5100</v>
      </c>
      <c r="B36" s="1" t="s">
        <v>7</v>
      </c>
      <c r="C36">
        <v>158</v>
      </c>
      <c r="D36" s="1" t="s">
        <v>109</v>
      </c>
      <c r="E36">
        <v>562</v>
      </c>
      <c r="F36" s="1" t="s">
        <v>110</v>
      </c>
      <c r="G36" s="1" t="s">
        <v>111</v>
      </c>
    </row>
    <row r="37" spans="1:7" x14ac:dyDescent="0.25">
      <c r="A37">
        <v>5100</v>
      </c>
      <c r="B37" s="1" t="s">
        <v>7</v>
      </c>
      <c r="C37">
        <v>159</v>
      </c>
      <c r="D37" s="1" t="s">
        <v>112</v>
      </c>
      <c r="E37">
        <v>566</v>
      </c>
      <c r="F37" s="1" t="s">
        <v>113</v>
      </c>
      <c r="G37" s="1" t="s">
        <v>114</v>
      </c>
    </row>
    <row r="38" spans="1:7" x14ac:dyDescent="0.25">
      <c r="A38">
        <v>5100</v>
      </c>
      <c r="B38" s="1" t="s">
        <v>7</v>
      </c>
      <c r="C38">
        <v>226</v>
      </c>
      <c r="D38" s="1" t="s">
        <v>115</v>
      </c>
      <c r="E38">
        <v>800</v>
      </c>
      <c r="F38" s="1" t="s">
        <v>116</v>
      </c>
      <c r="G38" s="1" t="s">
        <v>117</v>
      </c>
    </row>
    <row r="39" spans="1:7" x14ac:dyDescent="0.25">
      <c r="A39">
        <v>5100</v>
      </c>
      <c r="B39" s="1" t="s">
        <v>7</v>
      </c>
      <c r="C39">
        <v>37</v>
      </c>
      <c r="D39" s="1" t="s">
        <v>118</v>
      </c>
      <c r="E39">
        <v>140</v>
      </c>
      <c r="F39" s="1" t="s">
        <v>119</v>
      </c>
      <c r="G39" s="1" t="s">
        <v>120</v>
      </c>
    </row>
    <row r="40" spans="1:7" x14ac:dyDescent="0.25">
      <c r="A40">
        <v>5100</v>
      </c>
      <c r="B40" s="1" t="s">
        <v>7</v>
      </c>
      <c r="C40">
        <v>250</v>
      </c>
      <c r="D40" s="1" t="s">
        <v>121</v>
      </c>
      <c r="E40">
        <v>180</v>
      </c>
      <c r="F40" s="1" t="s">
        <v>122</v>
      </c>
      <c r="G40" s="1" t="s">
        <v>123</v>
      </c>
    </row>
    <row r="41" spans="1:7" x14ac:dyDescent="0.25">
      <c r="A41">
        <v>5100</v>
      </c>
      <c r="B41" s="1" t="s">
        <v>7</v>
      </c>
      <c r="C41">
        <v>215</v>
      </c>
      <c r="D41" s="1" t="s">
        <v>124</v>
      </c>
      <c r="E41">
        <v>834</v>
      </c>
      <c r="F41" s="1" t="s">
        <v>125</v>
      </c>
      <c r="G41" s="1" t="s">
        <v>126</v>
      </c>
    </row>
    <row r="42" spans="1:7" x14ac:dyDescent="0.25">
      <c r="A42">
        <v>5100</v>
      </c>
      <c r="B42" s="1" t="s">
        <v>7</v>
      </c>
      <c r="C42">
        <v>184</v>
      </c>
      <c r="D42" s="1" t="s">
        <v>127</v>
      </c>
      <c r="E42">
        <v>646</v>
      </c>
      <c r="F42" s="1" t="s">
        <v>128</v>
      </c>
      <c r="G42" s="1" t="s">
        <v>129</v>
      </c>
    </row>
    <row r="43" spans="1:7" x14ac:dyDescent="0.25">
      <c r="A43">
        <v>5100</v>
      </c>
      <c r="B43" s="1" t="s">
        <v>7</v>
      </c>
      <c r="C43">
        <v>193</v>
      </c>
      <c r="D43" s="1" t="s">
        <v>130</v>
      </c>
      <c r="E43">
        <v>678</v>
      </c>
      <c r="F43" s="1" t="s">
        <v>131</v>
      </c>
      <c r="G43" s="1" t="s">
        <v>132</v>
      </c>
    </row>
    <row r="44" spans="1:7" x14ac:dyDescent="0.25">
      <c r="A44">
        <v>5100</v>
      </c>
      <c r="B44" s="1" t="s">
        <v>7</v>
      </c>
      <c r="C44">
        <v>195</v>
      </c>
      <c r="D44" s="1" t="s">
        <v>133</v>
      </c>
      <c r="E44">
        <v>686</v>
      </c>
      <c r="F44" s="1" t="s">
        <v>134</v>
      </c>
      <c r="G44" s="1" t="s">
        <v>135</v>
      </c>
    </row>
    <row r="45" spans="1:7" x14ac:dyDescent="0.25">
      <c r="A45">
        <v>5100</v>
      </c>
      <c r="B45" s="1" t="s">
        <v>7</v>
      </c>
      <c r="C45">
        <v>196</v>
      </c>
      <c r="D45" s="1" t="s">
        <v>136</v>
      </c>
      <c r="E45">
        <v>690</v>
      </c>
      <c r="F45" s="1" t="s">
        <v>137</v>
      </c>
      <c r="G45" s="1" t="s">
        <v>138</v>
      </c>
    </row>
    <row r="46" spans="1:7" x14ac:dyDescent="0.25">
      <c r="A46">
        <v>5100</v>
      </c>
      <c r="B46" s="1" t="s">
        <v>7</v>
      </c>
      <c r="C46">
        <v>197</v>
      </c>
      <c r="D46" s="1" t="s">
        <v>139</v>
      </c>
      <c r="E46">
        <v>694</v>
      </c>
      <c r="F46" s="1" t="s">
        <v>140</v>
      </c>
      <c r="G46" s="1" t="s">
        <v>141</v>
      </c>
    </row>
    <row r="47" spans="1:7" x14ac:dyDescent="0.25">
      <c r="A47">
        <v>5100</v>
      </c>
      <c r="B47" s="1" t="s">
        <v>7</v>
      </c>
      <c r="C47">
        <v>276</v>
      </c>
      <c r="D47" s="1" t="s">
        <v>142</v>
      </c>
      <c r="E47">
        <v>729</v>
      </c>
      <c r="F47" s="1" t="s">
        <v>143</v>
      </c>
      <c r="G47" s="1" t="s">
        <v>144</v>
      </c>
    </row>
    <row r="48" spans="1:7" x14ac:dyDescent="0.25">
      <c r="A48">
        <v>5100</v>
      </c>
      <c r="B48" s="1" t="s">
        <v>7</v>
      </c>
      <c r="C48">
        <v>39</v>
      </c>
      <c r="D48" s="1" t="s">
        <v>145</v>
      </c>
      <c r="E48">
        <v>148</v>
      </c>
      <c r="F48" s="1" t="s">
        <v>146</v>
      </c>
      <c r="G48" s="1" t="s">
        <v>147</v>
      </c>
    </row>
    <row r="49" spans="1:7" x14ac:dyDescent="0.25">
      <c r="A49">
        <v>5100</v>
      </c>
      <c r="B49" s="1" t="s">
        <v>7</v>
      </c>
      <c r="C49">
        <v>217</v>
      </c>
      <c r="D49" s="1" t="s">
        <v>148</v>
      </c>
      <c r="E49">
        <v>768</v>
      </c>
      <c r="F49" s="1" t="s">
        <v>149</v>
      </c>
      <c r="G49" s="1" t="s">
        <v>150</v>
      </c>
    </row>
    <row r="50" spans="1:7" x14ac:dyDescent="0.25">
      <c r="A50">
        <v>5100</v>
      </c>
      <c r="B50" s="1" t="s">
        <v>7</v>
      </c>
      <c r="C50">
        <v>222</v>
      </c>
      <c r="D50" s="1" t="s">
        <v>151</v>
      </c>
      <c r="E50">
        <v>788</v>
      </c>
      <c r="F50" s="1" t="s">
        <v>152</v>
      </c>
      <c r="G50" s="1" t="s">
        <v>153</v>
      </c>
    </row>
    <row r="51" spans="1:7" x14ac:dyDescent="0.25">
      <c r="A51">
        <v>5100</v>
      </c>
      <c r="B51" s="1" t="s">
        <v>7</v>
      </c>
      <c r="C51">
        <v>251</v>
      </c>
      <c r="D51" s="1" t="s">
        <v>154</v>
      </c>
      <c r="E51">
        <v>894</v>
      </c>
      <c r="F51" s="1" t="s">
        <v>155</v>
      </c>
      <c r="G51" s="1" t="s">
        <v>156</v>
      </c>
    </row>
    <row r="52" spans="1:7" x14ac:dyDescent="0.25">
      <c r="A52">
        <v>5100</v>
      </c>
      <c r="B52" s="1" t="s">
        <v>7</v>
      </c>
      <c r="C52">
        <v>181</v>
      </c>
      <c r="D52" s="1" t="s">
        <v>157</v>
      </c>
      <c r="E52">
        <v>716</v>
      </c>
      <c r="F52" s="1" t="s">
        <v>158</v>
      </c>
      <c r="G52" s="1" t="s">
        <v>159</v>
      </c>
    </row>
    <row r="53" spans="1:7" x14ac:dyDescent="0.25">
      <c r="A53">
        <v>5104</v>
      </c>
      <c r="B53" s="1" t="s">
        <v>160</v>
      </c>
      <c r="C53">
        <v>202</v>
      </c>
      <c r="D53" s="1" t="s">
        <v>8</v>
      </c>
      <c r="E53">
        <v>710</v>
      </c>
      <c r="F53" s="1" t="s">
        <v>9</v>
      </c>
      <c r="G53" s="1" t="s">
        <v>10</v>
      </c>
    </row>
    <row r="54" spans="1:7" x14ac:dyDescent="0.25">
      <c r="A54">
        <v>5104</v>
      </c>
      <c r="B54" s="1" t="s">
        <v>160</v>
      </c>
      <c r="C54">
        <v>20</v>
      </c>
      <c r="D54" s="1" t="s">
        <v>20</v>
      </c>
      <c r="E54">
        <v>72</v>
      </c>
      <c r="F54" s="1" t="s">
        <v>21</v>
      </c>
      <c r="G54" s="1" t="s">
        <v>22</v>
      </c>
    </row>
    <row r="55" spans="1:7" x14ac:dyDescent="0.25">
      <c r="A55">
        <v>5104</v>
      </c>
      <c r="B55" s="1" t="s">
        <v>160</v>
      </c>
      <c r="C55">
        <v>209</v>
      </c>
      <c r="D55" s="1" t="s">
        <v>50</v>
      </c>
      <c r="E55">
        <v>748</v>
      </c>
      <c r="F55" s="1" t="s">
        <v>51</v>
      </c>
      <c r="G55" s="1" t="s">
        <v>52</v>
      </c>
    </row>
    <row r="56" spans="1:7" x14ac:dyDescent="0.25">
      <c r="A56">
        <v>5104</v>
      </c>
      <c r="B56" s="1" t="s">
        <v>160</v>
      </c>
      <c r="C56">
        <v>122</v>
      </c>
      <c r="D56" s="1" t="s">
        <v>76</v>
      </c>
      <c r="E56">
        <v>426</v>
      </c>
      <c r="F56" s="1" t="s">
        <v>77</v>
      </c>
      <c r="G56" s="1" t="s">
        <v>78</v>
      </c>
    </row>
    <row r="57" spans="1:7" x14ac:dyDescent="0.25">
      <c r="A57">
        <v>5104</v>
      </c>
      <c r="B57" s="1" t="s">
        <v>160</v>
      </c>
      <c r="C57">
        <v>147</v>
      </c>
      <c r="D57" s="1" t="s">
        <v>106</v>
      </c>
      <c r="E57">
        <v>516</v>
      </c>
      <c r="F57" s="1" t="s">
        <v>107</v>
      </c>
      <c r="G57" s="1" t="s">
        <v>108</v>
      </c>
    </row>
    <row r="58" spans="1:7" x14ac:dyDescent="0.25">
      <c r="A58">
        <v>5102</v>
      </c>
      <c r="B58" s="1" t="s">
        <v>161</v>
      </c>
      <c r="C58">
        <v>7</v>
      </c>
      <c r="D58" s="1" t="s">
        <v>14</v>
      </c>
      <c r="E58">
        <v>24</v>
      </c>
      <c r="F58" s="1" t="s">
        <v>15</v>
      </c>
      <c r="G58" s="1" t="s">
        <v>16</v>
      </c>
    </row>
    <row r="59" spans="1:7" x14ac:dyDescent="0.25">
      <c r="A59">
        <v>5102</v>
      </c>
      <c r="B59" s="1" t="s">
        <v>161</v>
      </c>
      <c r="C59">
        <v>32</v>
      </c>
      <c r="D59" s="1" t="s">
        <v>32</v>
      </c>
      <c r="E59">
        <v>120</v>
      </c>
      <c r="F59" s="1" t="s">
        <v>33</v>
      </c>
      <c r="G59" s="1" t="s">
        <v>34</v>
      </c>
    </row>
    <row r="60" spans="1:7" x14ac:dyDescent="0.25">
      <c r="A60">
        <v>5102</v>
      </c>
      <c r="B60" s="1" t="s">
        <v>161</v>
      </c>
      <c r="C60">
        <v>46</v>
      </c>
      <c r="D60" s="1" t="s">
        <v>38</v>
      </c>
      <c r="E60">
        <v>178</v>
      </c>
      <c r="F60" s="1" t="s">
        <v>39</v>
      </c>
      <c r="G60" s="1" t="s">
        <v>40</v>
      </c>
    </row>
    <row r="61" spans="1:7" x14ac:dyDescent="0.25">
      <c r="A61">
        <v>5102</v>
      </c>
      <c r="B61" s="1" t="s">
        <v>161</v>
      </c>
      <c r="C61">
        <v>74</v>
      </c>
      <c r="D61" s="1" t="s">
        <v>58</v>
      </c>
      <c r="E61">
        <v>266</v>
      </c>
      <c r="F61" s="1" t="s">
        <v>59</v>
      </c>
      <c r="G61" s="1" t="s">
        <v>60</v>
      </c>
    </row>
    <row r="62" spans="1:7" x14ac:dyDescent="0.25">
      <c r="A62">
        <v>5102</v>
      </c>
      <c r="B62" s="1" t="s">
        <v>161</v>
      </c>
      <c r="C62">
        <v>37</v>
      </c>
      <c r="D62" s="1" t="s">
        <v>118</v>
      </c>
      <c r="E62">
        <v>140</v>
      </c>
      <c r="F62" s="1" t="s">
        <v>119</v>
      </c>
      <c r="G62" s="1" t="s">
        <v>120</v>
      </c>
    </row>
    <row r="63" spans="1:7" x14ac:dyDescent="0.25">
      <c r="A63">
        <v>5102</v>
      </c>
      <c r="B63" s="1" t="s">
        <v>161</v>
      </c>
      <c r="C63">
        <v>250</v>
      </c>
      <c r="D63" s="1" t="s">
        <v>121</v>
      </c>
      <c r="E63">
        <v>180</v>
      </c>
      <c r="F63" s="1" t="s">
        <v>122</v>
      </c>
      <c r="G63" s="1" t="s">
        <v>123</v>
      </c>
    </row>
    <row r="64" spans="1:7" x14ac:dyDescent="0.25">
      <c r="A64">
        <v>5102</v>
      </c>
      <c r="B64" s="1" t="s">
        <v>161</v>
      </c>
      <c r="C64">
        <v>193</v>
      </c>
      <c r="D64" s="1" t="s">
        <v>130</v>
      </c>
      <c r="E64">
        <v>678</v>
      </c>
      <c r="F64" s="1" t="s">
        <v>131</v>
      </c>
      <c r="G64" s="1" t="s">
        <v>132</v>
      </c>
    </row>
    <row r="65" spans="1:7" x14ac:dyDescent="0.25">
      <c r="A65">
        <v>5102</v>
      </c>
      <c r="B65" s="1" t="s">
        <v>161</v>
      </c>
      <c r="C65">
        <v>39</v>
      </c>
      <c r="D65" s="1" t="s">
        <v>145</v>
      </c>
      <c r="E65">
        <v>148</v>
      </c>
      <c r="F65" s="1" t="s">
        <v>146</v>
      </c>
      <c r="G65" s="1" t="s">
        <v>147</v>
      </c>
    </row>
    <row r="66" spans="1:7" x14ac:dyDescent="0.25">
      <c r="A66">
        <v>5105</v>
      </c>
      <c r="B66" s="1" t="s">
        <v>162</v>
      </c>
      <c r="C66">
        <v>53</v>
      </c>
      <c r="D66" s="1" t="s">
        <v>17</v>
      </c>
      <c r="E66">
        <v>204</v>
      </c>
      <c r="F66" s="1" t="s">
        <v>18</v>
      </c>
      <c r="G66" s="1" t="s">
        <v>19</v>
      </c>
    </row>
    <row r="67" spans="1:7" x14ac:dyDescent="0.25">
      <c r="A67">
        <v>5105</v>
      </c>
      <c r="B67" s="1" t="s">
        <v>162</v>
      </c>
      <c r="C67">
        <v>233</v>
      </c>
      <c r="D67" s="1" t="s">
        <v>23</v>
      </c>
      <c r="E67">
        <v>854</v>
      </c>
      <c r="F67" s="1" t="s">
        <v>24</v>
      </c>
      <c r="G67" s="1" t="s">
        <v>25</v>
      </c>
    </row>
    <row r="68" spans="1:7" x14ac:dyDescent="0.25">
      <c r="A68">
        <v>5105</v>
      </c>
      <c r="B68" s="1" t="s">
        <v>162</v>
      </c>
      <c r="C68">
        <v>35</v>
      </c>
      <c r="D68" s="1" t="s">
        <v>29</v>
      </c>
      <c r="E68">
        <v>132</v>
      </c>
      <c r="F68" s="1" t="s">
        <v>30</v>
      </c>
      <c r="G68" s="1" t="s">
        <v>31</v>
      </c>
    </row>
    <row r="69" spans="1:7" x14ac:dyDescent="0.25">
      <c r="A69">
        <v>5105</v>
      </c>
      <c r="B69" s="1" t="s">
        <v>162</v>
      </c>
      <c r="C69">
        <v>107</v>
      </c>
      <c r="D69" s="1" t="s">
        <v>41</v>
      </c>
      <c r="E69">
        <v>384</v>
      </c>
      <c r="F69" s="1" t="s">
        <v>42</v>
      </c>
      <c r="G69" s="1" t="s">
        <v>43</v>
      </c>
    </row>
    <row r="70" spans="1:7" x14ac:dyDescent="0.25">
      <c r="A70">
        <v>5105</v>
      </c>
      <c r="B70" s="1" t="s">
        <v>162</v>
      </c>
      <c r="C70">
        <v>75</v>
      </c>
      <c r="D70" s="1" t="s">
        <v>61</v>
      </c>
      <c r="E70">
        <v>270</v>
      </c>
      <c r="F70" s="1" t="s">
        <v>62</v>
      </c>
      <c r="G70" s="1" t="s">
        <v>63</v>
      </c>
    </row>
    <row r="71" spans="1:7" x14ac:dyDescent="0.25">
      <c r="A71">
        <v>5105</v>
      </c>
      <c r="B71" s="1" t="s">
        <v>162</v>
      </c>
      <c r="C71">
        <v>81</v>
      </c>
      <c r="D71" s="1" t="s">
        <v>64</v>
      </c>
      <c r="E71">
        <v>288</v>
      </c>
      <c r="F71" s="1" t="s">
        <v>65</v>
      </c>
      <c r="G71" s="1" t="s">
        <v>66</v>
      </c>
    </row>
    <row r="72" spans="1:7" x14ac:dyDescent="0.25">
      <c r="A72">
        <v>5105</v>
      </c>
      <c r="B72" s="1" t="s">
        <v>162</v>
      </c>
      <c r="C72">
        <v>90</v>
      </c>
      <c r="D72" s="1" t="s">
        <v>67</v>
      </c>
      <c r="E72">
        <v>324</v>
      </c>
      <c r="F72" s="1" t="s">
        <v>68</v>
      </c>
      <c r="G72" s="1" t="s">
        <v>69</v>
      </c>
    </row>
    <row r="73" spans="1:7" x14ac:dyDescent="0.25">
      <c r="A73">
        <v>5105</v>
      </c>
      <c r="B73" s="1" t="s">
        <v>162</v>
      </c>
      <c r="C73">
        <v>175</v>
      </c>
      <c r="D73" s="1" t="s">
        <v>70</v>
      </c>
      <c r="E73">
        <v>624</v>
      </c>
      <c r="F73" s="1" t="s">
        <v>71</v>
      </c>
      <c r="G73" s="1" t="s">
        <v>72</v>
      </c>
    </row>
    <row r="74" spans="1:7" x14ac:dyDescent="0.25">
      <c r="A74">
        <v>5105</v>
      </c>
      <c r="B74" s="1" t="s">
        <v>162</v>
      </c>
      <c r="C74">
        <v>123</v>
      </c>
      <c r="D74" s="1" t="s">
        <v>79</v>
      </c>
      <c r="E74">
        <v>430</v>
      </c>
      <c r="F74" s="1" t="s">
        <v>80</v>
      </c>
      <c r="G74" s="1" t="s">
        <v>81</v>
      </c>
    </row>
    <row r="75" spans="1:7" x14ac:dyDescent="0.25">
      <c r="A75">
        <v>5105</v>
      </c>
      <c r="B75" s="1" t="s">
        <v>162</v>
      </c>
      <c r="C75">
        <v>133</v>
      </c>
      <c r="D75" s="1" t="s">
        <v>91</v>
      </c>
      <c r="E75">
        <v>466</v>
      </c>
      <c r="F75" s="1" t="s">
        <v>92</v>
      </c>
      <c r="G75" s="1" t="s">
        <v>93</v>
      </c>
    </row>
    <row r="76" spans="1:7" x14ac:dyDescent="0.25">
      <c r="A76">
        <v>5105</v>
      </c>
      <c r="B76" s="1" t="s">
        <v>162</v>
      </c>
      <c r="C76">
        <v>136</v>
      </c>
      <c r="D76" s="1" t="s">
        <v>100</v>
      </c>
      <c r="E76">
        <v>478</v>
      </c>
      <c r="F76" s="1" t="s">
        <v>101</v>
      </c>
      <c r="G76" s="1" t="s">
        <v>102</v>
      </c>
    </row>
    <row r="77" spans="1:7" x14ac:dyDescent="0.25">
      <c r="A77">
        <v>5105</v>
      </c>
      <c r="B77" s="1" t="s">
        <v>162</v>
      </c>
      <c r="C77">
        <v>158</v>
      </c>
      <c r="D77" s="1" t="s">
        <v>109</v>
      </c>
      <c r="E77">
        <v>562</v>
      </c>
      <c r="F77" s="1" t="s">
        <v>110</v>
      </c>
      <c r="G77" s="1" t="s">
        <v>111</v>
      </c>
    </row>
    <row r="78" spans="1:7" x14ac:dyDescent="0.25">
      <c r="A78">
        <v>5105</v>
      </c>
      <c r="B78" s="1" t="s">
        <v>162</v>
      </c>
      <c r="C78">
        <v>159</v>
      </c>
      <c r="D78" s="1" t="s">
        <v>112</v>
      </c>
      <c r="E78">
        <v>566</v>
      </c>
      <c r="F78" s="1" t="s">
        <v>113</v>
      </c>
      <c r="G78" s="1" t="s">
        <v>114</v>
      </c>
    </row>
    <row r="79" spans="1:7" x14ac:dyDescent="0.25">
      <c r="A79">
        <v>5105</v>
      </c>
      <c r="B79" s="1" t="s">
        <v>162</v>
      </c>
      <c r="C79">
        <v>195</v>
      </c>
      <c r="D79" s="1" t="s">
        <v>133</v>
      </c>
      <c r="E79">
        <v>686</v>
      </c>
      <c r="F79" s="1" t="s">
        <v>134</v>
      </c>
      <c r="G79" s="1" t="s">
        <v>135</v>
      </c>
    </row>
    <row r="80" spans="1:7" x14ac:dyDescent="0.25">
      <c r="A80">
        <v>5105</v>
      </c>
      <c r="B80" s="1" t="s">
        <v>162</v>
      </c>
      <c r="C80">
        <v>197</v>
      </c>
      <c r="D80" s="1" t="s">
        <v>139</v>
      </c>
      <c r="E80">
        <v>694</v>
      </c>
      <c r="F80" s="1" t="s">
        <v>140</v>
      </c>
      <c r="G80" s="1" t="s">
        <v>141</v>
      </c>
    </row>
    <row r="81" spans="1:7" x14ac:dyDescent="0.25">
      <c r="A81">
        <v>5105</v>
      </c>
      <c r="B81" s="1" t="s">
        <v>162</v>
      </c>
      <c r="C81">
        <v>217</v>
      </c>
      <c r="D81" s="1" t="s">
        <v>148</v>
      </c>
      <c r="E81">
        <v>768</v>
      </c>
      <c r="F81" s="1" t="s">
        <v>149</v>
      </c>
      <c r="G81" s="1" t="s">
        <v>150</v>
      </c>
    </row>
    <row r="82" spans="1:7" x14ac:dyDescent="0.25">
      <c r="A82">
        <v>5101</v>
      </c>
      <c r="B82" s="1" t="s">
        <v>163</v>
      </c>
      <c r="C82">
        <v>29</v>
      </c>
      <c r="D82" s="1" t="s">
        <v>26</v>
      </c>
      <c r="E82">
        <v>108</v>
      </c>
      <c r="F82" s="1" t="s">
        <v>27</v>
      </c>
      <c r="G82" s="1" t="s">
        <v>28</v>
      </c>
    </row>
    <row r="83" spans="1:7" x14ac:dyDescent="0.25">
      <c r="A83">
        <v>5101</v>
      </c>
      <c r="B83" s="1" t="s">
        <v>163</v>
      </c>
      <c r="C83">
        <v>45</v>
      </c>
      <c r="D83" s="1" t="s">
        <v>35</v>
      </c>
      <c r="E83">
        <v>174</v>
      </c>
      <c r="F83" s="1" t="s">
        <v>36</v>
      </c>
      <c r="G83" s="1" t="s">
        <v>37</v>
      </c>
    </row>
    <row r="84" spans="1:7" x14ac:dyDescent="0.25">
      <c r="A84">
        <v>5101</v>
      </c>
      <c r="B84" s="1" t="s">
        <v>163</v>
      </c>
      <c r="C84">
        <v>72</v>
      </c>
      <c r="D84" s="1" t="s">
        <v>44</v>
      </c>
      <c r="E84">
        <v>262</v>
      </c>
      <c r="F84" s="1" t="s">
        <v>45</v>
      </c>
      <c r="G84" s="1" t="s">
        <v>46</v>
      </c>
    </row>
    <row r="85" spans="1:7" x14ac:dyDescent="0.25">
      <c r="A85">
        <v>5101</v>
      </c>
      <c r="B85" s="1" t="s">
        <v>163</v>
      </c>
      <c r="C85">
        <v>238</v>
      </c>
      <c r="D85" s="1" t="s">
        <v>53</v>
      </c>
      <c r="E85">
        <v>231</v>
      </c>
      <c r="F85" s="1" t="s">
        <v>54</v>
      </c>
      <c r="G85" s="1" t="s">
        <v>55</v>
      </c>
    </row>
    <row r="86" spans="1:7" x14ac:dyDescent="0.25">
      <c r="A86">
        <v>5101</v>
      </c>
      <c r="B86" s="1" t="s">
        <v>163</v>
      </c>
      <c r="C86">
        <v>62</v>
      </c>
      <c r="D86" s="1" t="s">
        <v>56</v>
      </c>
      <c r="E86">
        <v>230</v>
      </c>
      <c r="F86" s="1" t="s">
        <v>57</v>
      </c>
      <c r="G86" s="1" t="s">
        <v>57</v>
      </c>
    </row>
    <row r="87" spans="1:7" x14ac:dyDescent="0.25">
      <c r="A87">
        <v>5101</v>
      </c>
      <c r="B87" s="1" t="s">
        <v>163</v>
      </c>
      <c r="C87">
        <v>114</v>
      </c>
      <c r="D87" s="1" t="s">
        <v>73</v>
      </c>
      <c r="E87">
        <v>404</v>
      </c>
      <c r="F87" s="1" t="s">
        <v>74</v>
      </c>
      <c r="G87" s="1" t="s">
        <v>75</v>
      </c>
    </row>
    <row r="88" spans="1:7" x14ac:dyDescent="0.25">
      <c r="A88">
        <v>5101</v>
      </c>
      <c r="B88" s="1" t="s">
        <v>163</v>
      </c>
      <c r="C88">
        <v>129</v>
      </c>
      <c r="D88" s="1" t="s">
        <v>85</v>
      </c>
      <c r="E88">
        <v>450</v>
      </c>
      <c r="F88" s="1" t="s">
        <v>86</v>
      </c>
      <c r="G88" s="1" t="s">
        <v>87</v>
      </c>
    </row>
    <row r="89" spans="1:7" x14ac:dyDescent="0.25">
      <c r="A89">
        <v>5101</v>
      </c>
      <c r="B89" s="1" t="s">
        <v>163</v>
      </c>
      <c r="C89">
        <v>130</v>
      </c>
      <c r="D89" s="1" t="s">
        <v>88</v>
      </c>
      <c r="E89">
        <v>454</v>
      </c>
      <c r="F89" s="1" t="s">
        <v>89</v>
      </c>
      <c r="G89" s="1" t="s">
        <v>90</v>
      </c>
    </row>
    <row r="90" spans="1:7" x14ac:dyDescent="0.25">
      <c r="A90">
        <v>5101</v>
      </c>
      <c r="B90" s="1" t="s">
        <v>163</v>
      </c>
      <c r="C90">
        <v>137</v>
      </c>
      <c r="D90" s="1" t="s">
        <v>97</v>
      </c>
      <c r="E90">
        <v>480</v>
      </c>
      <c r="F90" s="1" t="s">
        <v>98</v>
      </c>
      <c r="G90" s="1" t="s">
        <v>99</v>
      </c>
    </row>
    <row r="91" spans="1:7" x14ac:dyDescent="0.25">
      <c r="A91">
        <v>5101</v>
      </c>
      <c r="B91" s="1" t="s">
        <v>163</v>
      </c>
      <c r="C91">
        <v>144</v>
      </c>
      <c r="D91" s="1" t="s">
        <v>103</v>
      </c>
      <c r="E91">
        <v>508</v>
      </c>
      <c r="F91" s="1" t="s">
        <v>104</v>
      </c>
      <c r="G91" s="1" t="s">
        <v>105</v>
      </c>
    </row>
    <row r="92" spans="1:7" x14ac:dyDescent="0.25">
      <c r="A92">
        <v>5101</v>
      </c>
      <c r="B92" s="1" t="s">
        <v>163</v>
      </c>
      <c r="C92">
        <v>226</v>
      </c>
      <c r="D92" s="1" t="s">
        <v>115</v>
      </c>
      <c r="E92">
        <v>800</v>
      </c>
      <c r="F92" s="1" t="s">
        <v>116</v>
      </c>
      <c r="G92" s="1" t="s">
        <v>117</v>
      </c>
    </row>
    <row r="93" spans="1:7" x14ac:dyDescent="0.25">
      <c r="A93">
        <v>5101</v>
      </c>
      <c r="B93" s="1" t="s">
        <v>163</v>
      </c>
      <c r="C93">
        <v>215</v>
      </c>
      <c r="D93" s="1" t="s">
        <v>124</v>
      </c>
      <c r="E93">
        <v>834</v>
      </c>
      <c r="F93" s="1" t="s">
        <v>125</v>
      </c>
      <c r="G93" s="1" t="s">
        <v>126</v>
      </c>
    </row>
    <row r="94" spans="1:7" x14ac:dyDescent="0.25">
      <c r="A94">
        <v>5101</v>
      </c>
      <c r="B94" s="1" t="s">
        <v>163</v>
      </c>
      <c r="C94">
        <v>184</v>
      </c>
      <c r="D94" s="1" t="s">
        <v>127</v>
      </c>
      <c r="E94">
        <v>646</v>
      </c>
      <c r="F94" s="1" t="s">
        <v>128</v>
      </c>
      <c r="G94" s="1" t="s">
        <v>129</v>
      </c>
    </row>
    <row r="95" spans="1:7" x14ac:dyDescent="0.25">
      <c r="A95">
        <v>5101</v>
      </c>
      <c r="B95" s="1" t="s">
        <v>163</v>
      </c>
      <c r="C95">
        <v>196</v>
      </c>
      <c r="D95" s="1" t="s">
        <v>136</v>
      </c>
      <c r="E95">
        <v>690</v>
      </c>
      <c r="F95" s="1" t="s">
        <v>137</v>
      </c>
      <c r="G95" s="1" t="s">
        <v>138</v>
      </c>
    </row>
    <row r="96" spans="1:7" x14ac:dyDescent="0.25">
      <c r="A96">
        <v>5101</v>
      </c>
      <c r="B96" s="1" t="s">
        <v>163</v>
      </c>
      <c r="C96">
        <v>251</v>
      </c>
      <c r="D96" s="1" t="s">
        <v>154</v>
      </c>
      <c r="E96">
        <v>894</v>
      </c>
      <c r="F96" s="1" t="s">
        <v>155</v>
      </c>
      <c r="G96" s="1" t="s">
        <v>156</v>
      </c>
    </row>
    <row r="97" spans="1:7" x14ac:dyDescent="0.25">
      <c r="A97">
        <v>5101</v>
      </c>
      <c r="B97" s="1" t="s">
        <v>163</v>
      </c>
      <c r="C97">
        <v>181</v>
      </c>
      <c r="D97" s="1" t="s">
        <v>157</v>
      </c>
      <c r="E97">
        <v>716</v>
      </c>
      <c r="F97" s="1" t="s">
        <v>158</v>
      </c>
      <c r="G97" s="1" t="s">
        <v>159</v>
      </c>
    </row>
    <row r="98" spans="1:7" x14ac:dyDescent="0.25">
      <c r="A98">
        <v>5103</v>
      </c>
      <c r="B98" s="1" t="s">
        <v>164</v>
      </c>
      <c r="C98">
        <v>4</v>
      </c>
      <c r="D98" s="1" t="s">
        <v>11</v>
      </c>
      <c r="E98">
        <v>12</v>
      </c>
      <c r="F98" s="1" t="s">
        <v>12</v>
      </c>
      <c r="G98" s="1" t="s">
        <v>13</v>
      </c>
    </row>
    <row r="99" spans="1:7" x14ac:dyDescent="0.25">
      <c r="A99">
        <v>5103</v>
      </c>
      <c r="B99" s="1" t="s">
        <v>164</v>
      </c>
      <c r="C99">
        <v>59</v>
      </c>
      <c r="D99" s="1" t="s">
        <v>47</v>
      </c>
      <c r="E99">
        <v>818</v>
      </c>
      <c r="F99" s="1" t="s">
        <v>48</v>
      </c>
      <c r="G99" s="1" t="s">
        <v>49</v>
      </c>
    </row>
    <row r="100" spans="1:7" x14ac:dyDescent="0.25">
      <c r="A100">
        <v>5103</v>
      </c>
      <c r="B100" s="1" t="s">
        <v>164</v>
      </c>
      <c r="C100">
        <v>124</v>
      </c>
      <c r="D100" s="1" t="s">
        <v>82</v>
      </c>
      <c r="E100">
        <v>434</v>
      </c>
      <c r="F100" s="1" t="s">
        <v>83</v>
      </c>
      <c r="G100" s="1" t="s">
        <v>84</v>
      </c>
    </row>
    <row r="101" spans="1:7" x14ac:dyDescent="0.25">
      <c r="A101">
        <v>5103</v>
      </c>
      <c r="B101" s="1" t="s">
        <v>164</v>
      </c>
      <c r="C101">
        <v>143</v>
      </c>
      <c r="D101" s="1" t="s">
        <v>94</v>
      </c>
      <c r="E101">
        <v>504</v>
      </c>
      <c r="F101" s="1" t="s">
        <v>95</v>
      </c>
      <c r="G101" s="1" t="s">
        <v>96</v>
      </c>
    </row>
    <row r="102" spans="1:7" x14ac:dyDescent="0.25">
      <c r="A102">
        <v>5103</v>
      </c>
      <c r="B102" s="1" t="s">
        <v>164</v>
      </c>
      <c r="C102">
        <v>276</v>
      </c>
      <c r="D102" s="1" t="s">
        <v>142</v>
      </c>
      <c r="E102">
        <v>729</v>
      </c>
      <c r="F102" s="1" t="s">
        <v>143</v>
      </c>
      <c r="G102" s="1" t="s">
        <v>144</v>
      </c>
    </row>
    <row r="103" spans="1:7" x14ac:dyDescent="0.25">
      <c r="A103">
        <v>5103</v>
      </c>
      <c r="B103" s="1" t="s">
        <v>164</v>
      </c>
      <c r="C103">
        <v>222</v>
      </c>
      <c r="D103" s="1" t="s">
        <v>151</v>
      </c>
      <c r="E103">
        <v>788</v>
      </c>
      <c r="F103" s="1" t="s">
        <v>152</v>
      </c>
      <c r="G103" s="1" t="s">
        <v>153</v>
      </c>
    </row>
    <row r="104" spans="1:7" x14ac:dyDescent="0.25">
      <c r="A104">
        <v>5204</v>
      </c>
      <c r="B104" s="1" t="s">
        <v>165</v>
      </c>
      <c r="C104">
        <v>23</v>
      </c>
      <c r="D104" s="1" t="s">
        <v>166</v>
      </c>
      <c r="E104">
        <v>84</v>
      </c>
      <c r="F104" s="1" t="s">
        <v>167</v>
      </c>
      <c r="G104" s="1" t="s">
        <v>168</v>
      </c>
    </row>
    <row r="105" spans="1:7" x14ac:dyDescent="0.25">
      <c r="A105">
        <v>5204</v>
      </c>
      <c r="B105" s="1" t="s">
        <v>165</v>
      </c>
      <c r="C105">
        <v>48</v>
      </c>
      <c r="D105" s="1" t="s">
        <v>169</v>
      </c>
      <c r="E105">
        <v>188</v>
      </c>
      <c r="F105" s="1" t="s">
        <v>170</v>
      </c>
      <c r="G105" s="1" t="s">
        <v>171</v>
      </c>
    </row>
    <row r="106" spans="1:7" x14ac:dyDescent="0.25">
      <c r="A106">
        <v>5204</v>
      </c>
      <c r="B106" s="1" t="s">
        <v>165</v>
      </c>
      <c r="C106">
        <v>60</v>
      </c>
      <c r="D106" s="1" t="s">
        <v>172</v>
      </c>
      <c r="E106">
        <v>222</v>
      </c>
      <c r="F106" s="1" t="s">
        <v>173</v>
      </c>
      <c r="G106" s="1" t="s">
        <v>174</v>
      </c>
    </row>
    <row r="107" spans="1:7" x14ac:dyDescent="0.25">
      <c r="A107">
        <v>5204</v>
      </c>
      <c r="B107" s="1" t="s">
        <v>165</v>
      </c>
      <c r="C107">
        <v>89</v>
      </c>
      <c r="D107" s="1" t="s">
        <v>175</v>
      </c>
      <c r="E107">
        <v>320</v>
      </c>
      <c r="F107" s="1" t="s">
        <v>176</v>
      </c>
      <c r="G107" s="1" t="s">
        <v>177</v>
      </c>
    </row>
    <row r="108" spans="1:7" x14ac:dyDescent="0.25">
      <c r="A108">
        <v>5204</v>
      </c>
      <c r="B108" s="1" t="s">
        <v>165</v>
      </c>
      <c r="C108">
        <v>95</v>
      </c>
      <c r="D108" s="1" t="s">
        <v>178</v>
      </c>
      <c r="E108">
        <v>340</v>
      </c>
      <c r="F108" s="1" t="s">
        <v>179</v>
      </c>
      <c r="G108" s="1" t="s">
        <v>180</v>
      </c>
    </row>
    <row r="109" spans="1:7" x14ac:dyDescent="0.25">
      <c r="A109">
        <v>5204</v>
      </c>
      <c r="B109" s="1" t="s">
        <v>165</v>
      </c>
      <c r="C109">
        <v>138</v>
      </c>
      <c r="D109" s="1" t="s">
        <v>181</v>
      </c>
      <c r="E109">
        <v>484</v>
      </c>
      <c r="F109" s="1" t="s">
        <v>182</v>
      </c>
      <c r="G109" s="1" t="s">
        <v>183</v>
      </c>
    </row>
    <row r="110" spans="1:7" x14ac:dyDescent="0.25">
      <c r="A110">
        <v>5204</v>
      </c>
      <c r="B110" s="1" t="s">
        <v>165</v>
      </c>
      <c r="C110">
        <v>157</v>
      </c>
      <c r="D110" s="1" t="s">
        <v>184</v>
      </c>
      <c r="E110">
        <v>558</v>
      </c>
      <c r="F110" s="1" t="s">
        <v>185</v>
      </c>
      <c r="G110" s="1" t="s">
        <v>186</v>
      </c>
    </row>
    <row r="111" spans="1:7" x14ac:dyDescent="0.25">
      <c r="A111">
        <v>5204</v>
      </c>
      <c r="B111" s="1" t="s">
        <v>165</v>
      </c>
      <c r="C111">
        <v>166</v>
      </c>
      <c r="D111" s="1" t="s">
        <v>187</v>
      </c>
      <c r="E111">
        <v>591</v>
      </c>
      <c r="F111" s="1" t="s">
        <v>188</v>
      </c>
      <c r="G111" s="1" t="s">
        <v>189</v>
      </c>
    </row>
    <row r="112" spans="1:7" x14ac:dyDescent="0.25">
      <c r="A112">
        <v>5207</v>
      </c>
      <c r="B112" s="1" t="s">
        <v>190</v>
      </c>
      <c r="C112">
        <v>9</v>
      </c>
      <c r="D112" s="1" t="s">
        <v>191</v>
      </c>
      <c r="E112">
        <v>32</v>
      </c>
      <c r="F112" s="1" t="s">
        <v>192</v>
      </c>
      <c r="G112" s="1" t="s">
        <v>193</v>
      </c>
    </row>
    <row r="113" spans="1:7" x14ac:dyDescent="0.25">
      <c r="A113">
        <v>5207</v>
      </c>
      <c r="B113" s="1" t="s">
        <v>190</v>
      </c>
      <c r="C113">
        <v>19</v>
      </c>
      <c r="D113" s="1" t="s">
        <v>194</v>
      </c>
      <c r="E113">
        <v>68</v>
      </c>
      <c r="F113" s="1" t="s">
        <v>195</v>
      </c>
      <c r="G113" s="1" t="s">
        <v>196</v>
      </c>
    </row>
    <row r="114" spans="1:7" x14ac:dyDescent="0.25">
      <c r="A114">
        <v>5207</v>
      </c>
      <c r="B114" s="1" t="s">
        <v>190</v>
      </c>
      <c r="C114">
        <v>21</v>
      </c>
      <c r="D114" s="1" t="s">
        <v>197</v>
      </c>
      <c r="E114">
        <v>76</v>
      </c>
      <c r="F114" s="1" t="s">
        <v>198</v>
      </c>
      <c r="G114" s="1" t="s">
        <v>199</v>
      </c>
    </row>
    <row r="115" spans="1:7" x14ac:dyDescent="0.25">
      <c r="A115">
        <v>5207</v>
      </c>
      <c r="B115" s="1" t="s">
        <v>190</v>
      </c>
      <c r="C115">
        <v>40</v>
      </c>
      <c r="D115" s="1" t="s">
        <v>200</v>
      </c>
      <c r="E115">
        <v>152</v>
      </c>
      <c r="F115" s="1" t="s">
        <v>201</v>
      </c>
      <c r="G115" s="1" t="s">
        <v>202</v>
      </c>
    </row>
    <row r="116" spans="1:7" x14ac:dyDescent="0.25">
      <c r="A116">
        <v>5207</v>
      </c>
      <c r="B116" s="1" t="s">
        <v>190</v>
      </c>
      <c r="C116">
        <v>44</v>
      </c>
      <c r="D116" s="1" t="s">
        <v>203</v>
      </c>
      <c r="E116">
        <v>170</v>
      </c>
      <c r="F116" s="1" t="s">
        <v>204</v>
      </c>
      <c r="G116" s="1" t="s">
        <v>205</v>
      </c>
    </row>
    <row r="117" spans="1:7" x14ac:dyDescent="0.25">
      <c r="A117">
        <v>5207</v>
      </c>
      <c r="B117" s="1" t="s">
        <v>190</v>
      </c>
      <c r="C117">
        <v>58</v>
      </c>
      <c r="D117" s="1" t="s">
        <v>206</v>
      </c>
      <c r="E117">
        <v>218</v>
      </c>
      <c r="F117" s="1" t="s">
        <v>207</v>
      </c>
      <c r="G117" s="1" t="s">
        <v>208</v>
      </c>
    </row>
    <row r="118" spans="1:7" x14ac:dyDescent="0.25">
      <c r="A118">
        <v>5207</v>
      </c>
      <c r="B118" s="1" t="s">
        <v>190</v>
      </c>
      <c r="C118">
        <v>91</v>
      </c>
      <c r="D118" s="1" t="s">
        <v>209</v>
      </c>
      <c r="E118">
        <v>328</v>
      </c>
      <c r="F118" s="1" t="s">
        <v>210</v>
      </c>
      <c r="G118" s="1" t="s">
        <v>211</v>
      </c>
    </row>
    <row r="119" spans="1:7" x14ac:dyDescent="0.25">
      <c r="A119">
        <v>5207</v>
      </c>
      <c r="B119" s="1" t="s">
        <v>190</v>
      </c>
      <c r="C119">
        <v>169</v>
      </c>
      <c r="D119" s="1" t="s">
        <v>212</v>
      </c>
      <c r="E119">
        <v>600</v>
      </c>
      <c r="F119" s="1" t="s">
        <v>213</v>
      </c>
      <c r="G119" s="1" t="s">
        <v>214</v>
      </c>
    </row>
    <row r="120" spans="1:7" x14ac:dyDescent="0.25">
      <c r="A120">
        <v>5207</v>
      </c>
      <c r="B120" s="1" t="s">
        <v>190</v>
      </c>
      <c r="C120">
        <v>170</v>
      </c>
      <c r="D120" s="1" t="s">
        <v>215</v>
      </c>
      <c r="E120">
        <v>604</v>
      </c>
      <c r="F120" s="1" t="s">
        <v>216</v>
      </c>
      <c r="G120" s="1" t="s">
        <v>217</v>
      </c>
    </row>
    <row r="121" spans="1:7" x14ac:dyDescent="0.25">
      <c r="A121">
        <v>5207</v>
      </c>
      <c r="B121" s="1" t="s">
        <v>190</v>
      </c>
      <c r="C121">
        <v>207</v>
      </c>
      <c r="D121" s="1" t="s">
        <v>218</v>
      </c>
      <c r="E121">
        <v>740</v>
      </c>
      <c r="F121" s="1" t="s">
        <v>219</v>
      </c>
      <c r="G121" s="1" t="s">
        <v>220</v>
      </c>
    </row>
    <row r="122" spans="1:7" x14ac:dyDescent="0.25">
      <c r="A122">
        <v>5207</v>
      </c>
      <c r="B122" s="1" t="s">
        <v>190</v>
      </c>
      <c r="C122">
        <v>234</v>
      </c>
      <c r="D122" s="1" t="s">
        <v>221</v>
      </c>
      <c r="E122">
        <v>858</v>
      </c>
      <c r="F122" s="1" t="s">
        <v>222</v>
      </c>
      <c r="G122" s="1" t="s">
        <v>223</v>
      </c>
    </row>
    <row r="123" spans="1:7" x14ac:dyDescent="0.25">
      <c r="A123">
        <v>5207</v>
      </c>
      <c r="B123" s="1" t="s">
        <v>190</v>
      </c>
      <c r="C123">
        <v>236</v>
      </c>
      <c r="D123" s="1" t="s">
        <v>224</v>
      </c>
      <c r="E123">
        <v>862</v>
      </c>
      <c r="F123" s="1" t="s">
        <v>225</v>
      </c>
      <c r="G123" s="1" t="s">
        <v>226</v>
      </c>
    </row>
    <row r="124" spans="1:7" x14ac:dyDescent="0.25">
      <c r="A124">
        <v>5203</v>
      </c>
      <c r="B124" s="1" t="s">
        <v>227</v>
      </c>
      <c r="C124">
        <v>33</v>
      </c>
      <c r="D124" s="1" t="s">
        <v>228</v>
      </c>
      <c r="E124">
        <v>124</v>
      </c>
      <c r="F124" s="1" t="s">
        <v>229</v>
      </c>
      <c r="G124" s="1" t="s">
        <v>230</v>
      </c>
    </row>
    <row r="125" spans="1:7" x14ac:dyDescent="0.25">
      <c r="A125">
        <v>5203</v>
      </c>
      <c r="B125" s="1" t="s">
        <v>227</v>
      </c>
      <c r="C125">
        <v>231</v>
      </c>
      <c r="D125" s="1" t="s">
        <v>231</v>
      </c>
      <c r="E125">
        <v>840</v>
      </c>
      <c r="F125" s="1" t="s">
        <v>232</v>
      </c>
      <c r="G125" s="1" t="s">
        <v>233</v>
      </c>
    </row>
    <row r="126" spans="1:7" x14ac:dyDescent="0.25">
      <c r="A126">
        <v>5200</v>
      </c>
      <c r="B126" s="1" t="s">
        <v>234</v>
      </c>
      <c r="C126">
        <v>8</v>
      </c>
      <c r="D126" s="1" t="s">
        <v>235</v>
      </c>
      <c r="E126">
        <v>28</v>
      </c>
      <c r="F126" s="1" t="s">
        <v>236</v>
      </c>
      <c r="G126" s="1" t="s">
        <v>237</v>
      </c>
    </row>
    <row r="127" spans="1:7" x14ac:dyDescent="0.25">
      <c r="A127">
        <v>5200</v>
      </c>
      <c r="B127" s="1" t="s">
        <v>234</v>
      </c>
      <c r="C127">
        <v>151</v>
      </c>
      <c r="D127" s="1" t="s">
        <v>238</v>
      </c>
      <c r="E127">
        <v>530</v>
      </c>
      <c r="F127" s="1" t="s">
        <v>239</v>
      </c>
      <c r="G127" s="1" t="s">
        <v>240</v>
      </c>
    </row>
    <row r="128" spans="1:7" x14ac:dyDescent="0.25">
      <c r="A128">
        <v>5200</v>
      </c>
      <c r="B128" s="1" t="s">
        <v>234</v>
      </c>
      <c r="C128">
        <v>9</v>
      </c>
      <c r="D128" s="1" t="s">
        <v>191</v>
      </c>
      <c r="E128">
        <v>32</v>
      </c>
      <c r="F128" s="1" t="s">
        <v>192</v>
      </c>
      <c r="G128" s="1" t="s">
        <v>193</v>
      </c>
    </row>
    <row r="129" spans="1:7" x14ac:dyDescent="0.25">
      <c r="A129">
        <v>5200</v>
      </c>
      <c r="B129" s="1" t="s">
        <v>234</v>
      </c>
      <c r="C129">
        <v>12</v>
      </c>
      <c r="D129" s="1" t="s">
        <v>241</v>
      </c>
      <c r="E129">
        <v>44</v>
      </c>
      <c r="F129" s="1" t="s">
        <v>242</v>
      </c>
      <c r="G129" s="1" t="s">
        <v>243</v>
      </c>
    </row>
    <row r="130" spans="1:7" x14ac:dyDescent="0.25">
      <c r="A130">
        <v>5200</v>
      </c>
      <c r="B130" s="1" t="s">
        <v>234</v>
      </c>
      <c r="C130">
        <v>14</v>
      </c>
      <c r="D130" s="1" t="s">
        <v>244</v>
      </c>
      <c r="E130">
        <v>52</v>
      </c>
      <c r="F130" s="1" t="s">
        <v>245</v>
      </c>
      <c r="G130" s="1" t="s">
        <v>246</v>
      </c>
    </row>
    <row r="131" spans="1:7" x14ac:dyDescent="0.25">
      <c r="A131">
        <v>5200</v>
      </c>
      <c r="B131" s="1" t="s">
        <v>234</v>
      </c>
      <c r="C131">
        <v>23</v>
      </c>
      <c r="D131" s="1" t="s">
        <v>166</v>
      </c>
      <c r="E131">
        <v>84</v>
      </c>
      <c r="F131" s="1" t="s">
        <v>167</v>
      </c>
      <c r="G131" s="1" t="s">
        <v>168</v>
      </c>
    </row>
    <row r="132" spans="1:7" x14ac:dyDescent="0.25">
      <c r="A132">
        <v>5200</v>
      </c>
      <c r="B132" s="1" t="s">
        <v>234</v>
      </c>
      <c r="C132">
        <v>19</v>
      </c>
      <c r="D132" s="1" t="s">
        <v>194</v>
      </c>
      <c r="E132">
        <v>68</v>
      </c>
      <c r="F132" s="1" t="s">
        <v>195</v>
      </c>
      <c r="G132" s="1" t="s">
        <v>196</v>
      </c>
    </row>
    <row r="133" spans="1:7" x14ac:dyDescent="0.25">
      <c r="A133">
        <v>5200</v>
      </c>
      <c r="B133" s="1" t="s">
        <v>234</v>
      </c>
      <c r="C133">
        <v>21</v>
      </c>
      <c r="D133" s="1" t="s">
        <v>197</v>
      </c>
      <c r="E133">
        <v>76</v>
      </c>
      <c r="F133" s="1" t="s">
        <v>198</v>
      </c>
      <c r="G133" s="1" t="s">
        <v>199</v>
      </c>
    </row>
    <row r="134" spans="1:7" x14ac:dyDescent="0.25">
      <c r="A134">
        <v>5200</v>
      </c>
      <c r="B134" s="1" t="s">
        <v>234</v>
      </c>
      <c r="C134">
        <v>33</v>
      </c>
      <c r="D134" s="1" t="s">
        <v>228</v>
      </c>
      <c r="E134">
        <v>124</v>
      </c>
      <c r="F134" s="1" t="s">
        <v>229</v>
      </c>
      <c r="G134" s="1" t="s">
        <v>230</v>
      </c>
    </row>
    <row r="135" spans="1:7" x14ac:dyDescent="0.25">
      <c r="A135">
        <v>5200</v>
      </c>
      <c r="B135" s="1" t="s">
        <v>234</v>
      </c>
      <c r="C135">
        <v>40</v>
      </c>
      <c r="D135" s="1" t="s">
        <v>200</v>
      </c>
      <c r="E135">
        <v>152</v>
      </c>
      <c r="F135" s="1" t="s">
        <v>201</v>
      </c>
      <c r="G135" s="1" t="s">
        <v>202</v>
      </c>
    </row>
    <row r="136" spans="1:7" x14ac:dyDescent="0.25">
      <c r="A136">
        <v>5200</v>
      </c>
      <c r="B136" s="1" t="s">
        <v>234</v>
      </c>
      <c r="C136">
        <v>44</v>
      </c>
      <c r="D136" s="1" t="s">
        <v>203</v>
      </c>
      <c r="E136">
        <v>170</v>
      </c>
      <c r="F136" s="1" t="s">
        <v>204</v>
      </c>
      <c r="G136" s="1" t="s">
        <v>205</v>
      </c>
    </row>
    <row r="137" spans="1:7" x14ac:dyDescent="0.25">
      <c r="A137">
        <v>5200</v>
      </c>
      <c r="B137" s="1" t="s">
        <v>234</v>
      </c>
      <c r="C137">
        <v>48</v>
      </c>
      <c r="D137" s="1" t="s">
        <v>169</v>
      </c>
      <c r="E137">
        <v>188</v>
      </c>
      <c r="F137" s="1" t="s">
        <v>170</v>
      </c>
      <c r="G137" s="1" t="s">
        <v>171</v>
      </c>
    </row>
    <row r="138" spans="1:7" x14ac:dyDescent="0.25">
      <c r="A138">
        <v>5200</v>
      </c>
      <c r="B138" s="1" t="s">
        <v>234</v>
      </c>
      <c r="C138">
        <v>49</v>
      </c>
      <c r="D138" s="1" t="s">
        <v>247</v>
      </c>
      <c r="E138">
        <v>192</v>
      </c>
      <c r="F138" s="1" t="s">
        <v>248</v>
      </c>
      <c r="G138" s="1" t="s">
        <v>249</v>
      </c>
    </row>
    <row r="139" spans="1:7" x14ac:dyDescent="0.25">
      <c r="A139">
        <v>5200</v>
      </c>
      <c r="B139" s="1" t="s">
        <v>234</v>
      </c>
      <c r="C139">
        <v>55</v>
      </c>
      <c r="D139" s="1" t="s">
        <v>250</v>
      </c>
      <c r="E139">
        <v>212</v>
      </c>
      <c r="F139" s="1" t="s">
        <v>251</v>
      </c>
      <c r="G139" s="1" t="s">
        <v>252</v>
      </c>
    </row>
    <row r="140" spans="1:7" x14ac:dyDescent="0.25">
      <c r="A140">
        <v>5200</v>
      </c>
      <c r="B140" s="1" t="s">
        <v>234</v>
      </c>
      <c r="C140">
        <v>60</v>
      </c>
      <c r="D140" s="1" t="s">
        <v>172</v>
      </c>
      <c r="E140">
        <v>222</v>
      </c>
      <c r="F140" s="1" t="s">
        <v>173</v>
      </c>
      <c r="G140" s="1" t="s">
        <v>174</v>
      </c>
    </row>
    <row r="141" spans="1:7" x14ac:dyDescent="0.25">
      <c r="A141">
        <v>5200</v>
      </c>
      <c r="B141" s="1" t="s">
        <v>234</v>
      </c>
      <c r="C141">
        <v>58</v>
      </c>
      <c r="D141" s="1" t="s">
        <v>206</v>
      </c>
      <c r="E141">
        <v>218</v>
      </c>
      <c r="F141" s="1" t="s">
        <v>207</v>
      </c>
      <c r="G141" s="1" t="s">
        <v>208</v>
      </c>
    </row>
    <row r="142" spans="1:7" x14ac:dyDescent="0.25">
      <c r="A142">
        <v>5200</v>
      </c>
      <c r="B142" s="1" t="s">
        <v>234</v>
      </c>
      <c r="C142">
        <v>231</v>
      </c>
      <c r="D142" s="1" t="s">
        <v>231</v>
      </c>
      <c r="E142">
        <v>840</v>
      </c>
      <c r="F142" s="1" t="s">
        <v>232</v>
      </c>
      <c r="G142" s="1" t="s">
        <v>233</v>
      </c>
    </row>
    <row r="143" spans="1:7" x14ac:dyDescent="0.25">
      <c r="A143">
        <v>5200</v>
      </c>
      <c r="B143" s="1" t="s">
        <v>234</v>
      </c>
      <c r="C143">
        <v>86</v>
      </c>
      <c r="D143" s="1" t="s">
        <v>253</v>
      </c>
      <c r="E143">
        <v>308</v>
      </c>
      <c r="F143" s="1" t="s">
        <v>254</v>
      </c>
      <c r="G143" s="1" t="s">
        <v>255</v>
      </c>
    </row>
    <row r="144" spans="1:7" x14ac:dyDescent="0.25">
      <c r="A144">
        <v>5200</v>
      </c>
      <c r="B144" s="1" t="s">
        <v>234</v>
      </c>
      <c r="C144">
        <v>89</v>
      </c>
      <c r="D144" s="1" t="s">
        <v>175</v>
      </c>
      <c r="E144">
        <v>320</v>
      </c>
      <c r="F144" s="1" t="s">
        <v>176</v>
      </c>
      <c r="G144" s="1" t="s">
        <v>177</v>
      </c>
    </row>
    <row r="145" spans="1:7" x14ac:dyDescent="0.25">
      <c r="A145">
        <v>5200</v>
      </c>
      <c r="B145" s="1" t="s">
        <v>234</v>
      </c>
      <c r="C145">
        <v>91</v>
      </c>
      <c r="D145" s="1" t="s">
        <v>209</v>
      </c>
      <c r="E145">
        <v>328</v>
      </c>
      <c r="F145" s="1" t="s">
        <v>210</v>
      </c>
      <c r="G145" s="1" t="s">
        <v>211</v>
      </c>
    </row>
    <row r="146" spans="1:7" x14ac:dyDescent="0.25">
      <c r="A146">
        <v>5200</v>
      </c>
      <c r="B146" s="1" t="s">
        <v>234</v>
      </c>
      <c r="C146">
        <v>93</v>
      </c>
      <c r="D146" s="1" t="s">
        <v>256</v>
      </c>
      <c r="E146">
        <v>332</v>
      </c>
      <c r="F146" s="1" t="s">
        <v>257</v>
      </c>
      <c r="G146" s="1" t="s">
        <v>258</v>
      </c>
    </row>
    <row r="147" spans="1:7" x14ac:dyDescent="0.25">
      <c r="A147">
        <v>5200</v>
      </c>
      <c r="B147" s="1" t="s">
        <v>234</v>
      </c>
      <c r="C147">
        <v>95</v>
      </c>
      <c r="D147" s="1" t="s">
        <v>178</v>
      </c>
      <c r="E147">
        <v>340</v>
      </c>
      <c r="F147" s="1" t="s">
        <v>179</v>
      </c>
      <c r="G147" s="1" t="s">
        <v>180</v>
      </c>
    </row>
    <row r="148" spans="1:7" x14ac:dyDescent="0.25">
      <c r="A148">
        <v>5200</v>
      </c>
      <c r="B148" s="1" t="s">
        <v>234</v>
      </c>
      <c r="C148">
        <v>109</v>
      </c>
      <c r="D148" s="1" t="s">
        <v>259</v>
      </c>
      <c r="E148">
        <v>388</v>
      </c>
      <c r="F148" s="1" t="s">
        <v>260</v>
      </c>
      <c r="G148" s="1" t="s">
        <v>261</v>
      </c>
    </row>
    <row r="149" spans="1:7" x14ac:dyDescent="0.25">
      <c r="A149">
        <v>5200</v>
      </c>
      <c r="B149" s="1" t="s">
        <v>234</v>
      </c>
      <c r="C149">
        <v>138</v>
      </c>
      <c r="D149" s="1" t="s">
        <v>181</v>
      </c>
      <c r="E149">
        <v>484</v>
      </c>
      <c r="F149" s="1" t="s">
        <v>182</v>
      </c>
      <c r="G149" s="1" t="s">
        <v>183</v>
      </c>
    </row>
    <row r="150" spans="1:7" x14ac:dyDescent="0.25">
      <c r="A150">
        <v>5200</v>
      </c>
      <c r="B150" s="1" t="s">
        <v>234</v>
      </c>
      <c r="C150">
        <v>157</v>
      </c>
      <c r="D150" s="1" t="s">
        <v>184</v>
      </c>
      <c r="E150">
        <v>558</v>
      </c>
      <c r="F150" s="1" t="s">
        <v>185</v>
      </c>
      <c r="G150" s="1" t="s">
        <v>186</v>
      </c>
    </row>
    <row r="151" spans="1:7" x14ac:dyDescent="0.25">
      <c r="A151">
        <v>5200</v>
      </c>
      <c r="B151" s="1" t="s">
        <v>234</v>
      </c>
      <c r="C151">
        <v>166</v>
      </c>
      <c r="D151" s="1" t="s">
        <v>187</v>
      </c>
      <c r="E151">
        <v>591</v>
      </c>
      <c r="F151" s="1" t="s">
        <v>188</v>
      </c>
      <c r="G151" s="1" t="s">
        <v>189</v>
      </c>
    </row>
    <row r="152" spans="1:7" x14ac:dyDescent="0.25">
      <c r="A152">
        <v>5200</v>
      </c>
      <c r="B152" s="1" t="s">
        <v>234</v>
      </c>
      <c r="C152">
        <v>169</v>
      </c>
      <c r="D152" s="1" t="s">
        <v>212</v>
      </c>
      <c r="E152">
        <v>600</v>
      </c>
      <c r="F152" s="1" t="s">
        <v>213</v>
      </c>
      <c r="G152" s="1" t="s">
        <v>214</v>
      </c>
    </row>
    <row r="153" spans="1:7" x14ac:dyDescent="0.25">
      <c r="A153">
        <v>5200</v>
      </c>
      <c r="B153" s="1" t="s">
        <v>234</v>
      </c>
      <c r="C153">
        <v>170</v>
      </c>
      <c r="D153" s="1" t="s">
        <v>215</v>
      </c>
      <c r="E153">
        <v>604</v>
      </c>
      <c r="F153" s="1" t="s">
        <v>216</v>
      </c>
      <c r="G153" s="1" t="s">
        <v>217</v>
      </c>
    </row>
    <row r="154" spans="1:7" x14ac:dyDescent="0.25">
      <c r="A154">
        <v>5200</v>
      </c>
      <c r="B154" s="1" t="s">
        <v>234</v>
      </c>
      <c r="C154">
        <v>56</v>
      </c>
      <c r="D154" s="1" t="s">
        <v>262</v>
      </c>
      <c r="E154">
        <v>214</v>
      </c>
      <c r="F154" s="1" t="s">
        <v>263</v>
      </c>
      <c r="G154" s="1" t="s">
        <v>264</v>
      </c>
    </row>
    <row r="155" spans="1:7" x14ac:dyDescent="0.25">
      <c r="A155">
        <v>5200</v>
      </c>
      <c r="B155" s="1" t="s">
        <v>234</v>
      </c>
      <c r="C155">
        <v>189</v>
      </c>
      <c r="D155" s="1" t="s">
        <v>265</v>
      </c>
      <c r="E155">
        <v>662</v>
      </c>
      <c r="F155" s="1" t="s">
        <v>266</v>
      </c>
      <c r="G155" s="1" t="s">
        <v>267</v>
      </c>
    </row>
    <row r="156" spans="1:7" x14ac:dyDescent="0.25">
      <c r="A156">
        <v>5200</v>
      </c>
      <c r="B156" s="1" t="s">
        <v>234</v>
      </c>
      <c r="C156">
        <v>188</v>
      </c>
      <c r="D156" s="1" t="s">
        <v>268</v>
      </c>
      <c r="E156">
        <v>659</v>
      </c>
      <c r="F156" s="1" t="s">
        <v>269</v>
      </c>
      <c r="G156" s="1" t="s">
        <v>270</v>
      </c>
    </row>
    <row r="157" spans="1:7" x14ac:dyDescent="0.25">
      <c r="A157">
        <v>5200</v>
      </c>
      <c r="B157" s="1" t="s">
        <v>234</v>
      </c>
      <c r="C157">
        <v>191</v>
      </c>
      <c r="D157" s="1" t="s">
        <v>271</v>
      </c>
      <c r="E157">
        <v>670</v>
      </c>
      <c r="F157" s="1" t="s">
        <v>272</v>
      </c>
      <c r="G157" s="1" t="s">
        <v>273</v>
      </c>
    </row>
    <row r="158" spans="1:7" x14ac:dyDescent="0.25">
      <c r="A158">
        <v>5200</v>
      </c>
      <c r="B158" s="1" t="s">
        <v>234</v>
      </c>
      <c r="C158">
        <v>207</v>
      </c>
      <c r="D158" s="1" t="s">
        <v>218</v>
      </c>
      <c r="E158">
        <v>740</v>
      </c>
      <c r="F158" s="1" t="s">
        <v>219</v>
      </c>
      <c r="G158" s="1" t="s">
        <v>220</v>
      </c>
    </row>
    <row r="159" spans="1:7" x14ac:dyDescent="0.25">
      <c r="A159">
        <v>5200</v>
      </c>
      <c r="B159" s="1" t="s">
        <v>234</v>
      </c>
      <c r="C159">
        <v>220</v>
      </c>
      <c r="D159" s="1" t="s">
        <v>274</v>
      </c>
      <c r="E159">
        <v>780</v>
      </c>
      <c r="F159" s="1" t="s">
        <v>275</v>
      </c>
      <c r="G159" s="1" t="s">
        <v>276</v>
      </c>
    </row>
    <row r="160" spans="1:7" x14ac:dyDescent="0.25">
      <c r="A160">
        <v>5200</v>
      </c>
      <c r="B160" s="1" t="s">
        <v>234</v>
      </c>
      <c r="C160">
        <v>234</v>
      </c>
      <c r="D160" s="1" t="s">
        <v>221</v>
      </c>
      <c r="E160">
        <v>858</v>
      </c>
      <c r="F160" s="1" t="s">
        <v>222</v>
      </c>
      <c r="G160" s="1" t="s">
        <v>223</v>
      </c>
    </row>
    <row r="161" spans="1:7" x14ac:dyDescent="0.25">
      <c r="A161">
        <v>5200</v>
      </c>
      <c r="B161" s="1" t="s">
        <v>234</v>
      </c>
      <c r="C161">
        <v>236</v>
      </c>
      <c r="D161" s="1" t="s">
        <v>224</v>
      </c>
      <c r="E161">
        <v>862</v>
      </c>
      <c r="F161" s="1" t="s">
        <v>225</v>
      </c>
      <c r="G161" s="1" t="s">
        <v>226</v>
      </c>
    </row>
    <row r="162" spans="1:7" x14ac:dyDescent="0.25">
      <c r="A162">
        <v>5300</v>
      </c>
      <c r="B162" s="1" t="s">
        <v>277</v>
      </c>
      <c r="C162">
        <v>2</v>
      </c>
      <c r="D162" s="1" t="s">
        <v>278</v>
      </c>
      <c r="E162">
        <v>4</v>
      </c>
      <c r="F162" s="1" t="s">
        <v>279</v>
      </c>
      <c r="G162" s="1" t="s">
        <v>280</v>
      </c>
    </row>
    <row r="163" spans="1:7" x14ac:dyDescent="0.25">
      <c r="A163">
        <v>5300</v>
      </c>
      <c r="B163" s="1" t="s">
        <v>277</v>
      </c>
      <c r="C163">
        <v>194</v>
      </c>
      <c r="D163" s="1" t="s">
        <v>281</v>
      </c>
      <c r="E163">
        <v>682</v>
      </c>
      <c r="F163" s="1" t="s">
        <v>282</v>
      </c>
      <c r="G163" s="1" t="s">
        <v>283</v>
      </c>
    </row>
    <row r="164" spans="1:7" x14ac:dyDescent="0.25">
      <c r="A164">
        <v>5300</v>
      </c>
      <c r="B164" s="1" t="s">
        <v>277</v>
      </c>
      <c r="C164">
        <v>1</v>
      </c>
      <c r="D164" s="1" t="s">
        <v>284</v>
      </c>
      <c r="E164">
        <v>51</v>
      </c>
      <c r="F164" s="1" t="s">
        <v>285</v>
      </c>
      <c r="G164" s="1" t="s">
        <v>286</v>
      </c>
    </row>
    <row r="165" spans="1:7" x14ac:dyDescent="0.25">
      <c r="A165">
        <v>5300</v>
      </c>
      <c r="B165" s="1" t="s">
        <v>277</v>
      </c>
      <c r="C165">
        <v>52</v>
      </c>
      <c r="D165" s="1" t="s">
        <v>287</v>
      </c>
      <c r="E165">
        <v>31</v>
      </c>
      <c r="F165" s="1" t="s">
        <v>288</v>
      </c>
      <c r="G165" s="1" t="s">
        <v>289</v>
      </c>
    </row>
    <row r="166" spans="1:7" x14ac:dyDescent="0.25">
      <c r="A166">
        <v>5300</v>
      </c>
      <c r="B166" s="1" t="s">
        <v>277</v>
      </c>
      <c r="C166">
        <v>16</v>
      </c>
      <c r="D166" s="1" t="s">
        <v>290</v>
      </c>
      <c r="E166">
        <v>50</v>
      </c>
      <c r="F166" s="1" t="s">
        <v>291</v>
      </c>
      <c r="G166" s="1" t="s">
        <v>292</v>
      </c>
    </row>
    <row r="167" spans="1:7" x14ac:dyDescent="0.25">
      <c r="A167">
        <v>5300</v>
      </c>
      <c r="B167" s="1" t="s">
        <v>277</v>
      </c>
      <c r="C167">
        <v>115</v>
      </c>
      <c r="D167" s="1" t="s">
        <v>293</v>
      </c>
      <c r="E167">
        <v>116</v>
      </c>
      <c r="F167" s="1" t="s">
        <v>294</v>
      </c>
      <c r="G167" s="1" t="s">
        <v>295</v>
      </c>
    </row>
    <row r="168" spans="1:7" x14ac:dyDescent="0.25">
      <c r="A168">
        <v>5300</v>
      </c>
      <c r="B168" s="1" t="s">
        <v>277</v>
      </c>
      <c r="C168">
        <v>351</v>
      </c>
      <c r="D168" s="1" t="s">
        <v>296</v>
      </c>
      <c r="E168">
        <v>159</v>
      </c>
      <c r="F168" s="1" t="s">
        <v>57</v>
      </c>
      <c r="G168" s="1" t="s">
        <v>297</v>
      </c>
    </row>
    <row r="169" spans="1:7" x14ac:dyDescent="0.25">
      <c r="A169">
        <v>5300</v>
      </c>
      <c r="B169" s="1" t="s">
        <v>277</v>
      </c>
      <c r="C169">
        <v>96</v>
      </c>
      <c r="D169" s="1" t="s">
        <v>298</v>
      </c>
      <c r="E169">
        <v>344</v>
      </c>
      <c r="F169" s="1" t="s">
        <v>299</v>
      </c>
      <c r="G169" s="1" t="s">
        <v>300</v>
      </c>
    </row>
    <row r="170" spans="1:7" x14ac:dyDescent="0.25">
      <c r="A170">
        <v>5300</v>
      </c>
      <c r="B170" s="1" t="s">
        <v>277</v>
      </c>
      <c r="C170">
        <v>128</v>
      </c>
      <c r="D170" s="1" t="s">
        <v>301</v>
      </c>
      <c r="E170">
        <v>446</v>
      </c>
      <c r="F170" s="1" t="s">
        <v>302</v>
      </c>
      <c r="G170" s="1" t="s">
        <v>303</v>
      </c>
    </row>
    <row r="171" spans="1:7" x14ac:dyDescent="0.25">
      <c r="A171">
        <v>5300</v>
      </c>
      <c r="B171" s="1" t="s">
        <v>277</v>
      </c>
      <c r="C171">
        <v>41</v>
      </c>
      <c r="D171" s="1" t="s">
        <v>304</v>
      </c>
      <c r="E171">
        <v>156</v>
      </c>
      <c r="F171" s="1" t="s">
        <v>305</v>
      </c>
      <c r="G171" s="1" t="s">
        <v>57</v>
      </c>
    </row>
    <row r="172" spans="1:7" x14ac:dyDescent="0.25">
      <c r="A172">
        <v>5300</v>
      </c>
      <c r="B172" s="1" t="s">
        <v>277</v>
      </c>
      <c r="C172">
        <v>214</v>
      </c>
      <c r="D172" s="1" t="s">
        <v>306</v>
      </c>
      <c r="E172">
        <v>158</v>
      </c>
      <c r="F172" s="1" t="s">
        <v>307</v>
      </c>
      <c r="G172" s="1" t="s">
        <v>308</v>
      </c>
    </row>
    <row r="173" spans="1:7" x14ac:dyDescent="0.25">
      <c r="A173">
        <v>5300</v>
      </c>
      <c r="B173" s="1" t="s">
        <v>277</v>
      </c>
      <c r="C173">
        <v>50</v>
      </c>
      <c r="D173" s="1" t="s">
        <v>309</v>
      </c>
      <c r="E173">
        <v>196</v>
      </c>
      <c r="F173" s="1" t="s">
        <v>310</v>
      </c>
      <c r="G173" s="1" t="s">
        <v>311</v>
      </c>
    </row>
    <row r="174" spans="1:7" x14ac:dyDescent="0.25">
      <c r="A174">
        <v>5300</v>
      </c>
      <c r="B174" s="1" t="s">
        <v>277</v>
      </c>
      <c r="C174">
        <v>225</v>
      </c>
      <c r="D174" s="1" t="s">
        <v>312</v>
      </c>
      <c r="E174">
        <v>784</v>
      </c>
      <c r="F174" s="1" t="s">
        <v>313</v>
      </c>
      <c r="G174" s="1" t="s">
        <v>314</v>
      </c>
    </row>
    <row r="175" spans="1:7" x14ac:dyDescent="0.25">
      <c r="A175">
        <v>5300</v>
      </c>
      <c r="B175" s="1" t="s">
        <v>277</v>
      </c>
      <c r="C175">
        <v>73</v>
      </c>
      <c r="D175" s="1" t="s">
        <v>315</v>
      </c>
      <c r="E175">
        <v>268</v>
      </c>
      <c r="F175" s="1" t="s">
        <v>316</v>
      </c>
      <c r="G175" s="1" t="s">
        <v>317</v>
      </c>
    </row>
    <row r="176" spans="1:7" x14ac:dyDescent="0.25">
      <c r="A176">
        <v>5300</v>
      </c>
      <c r="B176" s="1" t="s">
        <v>277</v>
      </c>
      <c r="C176">
        <v>100</v>
      </c>
      <c r="D176" s="1" t="s">
        <v>318</v>
      </c>
      <c r="E176">
        <v>356</v>
      </c>
      <c r="F176" s="1" t="s">
        <v>319</v>
      </c>
      <c r="G176" s="1" t="s">
        <v>320</v>
      </c>
    </row>
    <row r="177" spans="1:7" x14ac:dyDescent="0.25">
      <c r="A177">
        <v>5300</v>
      </c>
      <c r="B177" s="1" t="s">
        <v>277</v>
      </c>
      <c r="C177">
        <v>101</v>
      </c>
      <c r="D177" s="1" t="s">
        <v>321</v>
      </c>
      <c r="E177">
        <v>360</v>
      </c>
      <c r="F177" s="1" t="s">
        <v>322</v>
      </c>
      <c r="G177" s="1" t="s">
        <v>323</v>
      </c>
    </row>
    <row r="178" spans="1:7" x14ac:dyDescent="0.25">
      <c r="A178">
        <v>5300</v>
      </c>
      <c r="B178" s="1" t="s">
        <v>277</v>
      </c>
      <c r="C178">
        <v>102</v>
      </c>
      <c r="D178" s="1" t="s">
        <v>324</v>
      </c>
      <c r="E178">
        <v>364</v>
      </c>
      <c r="F178" s="1" t="s">
        <v>325</v>
      </c>
      <c r="G178" s="1" t="s">
        <v>326</v>
      </c>
    </row>
    <row r="179" spans="1:7" x14ac:dyDescent="0.25">
      <c r="A179">
        <v>5300</v>
      </c>
      <c r="B179" s="1" t="s">
        <v>277</v>
      </c>
      <c r="C179">
        <v>103</v>
      </c>
      <c r="D179" s="1" t="s">
        <v>327</v>
      </c>
      <c r="E179">
        <v>368</v>
      </c>
      <c r="F179" s="1" t="s">
        <v>328</v>
      </c>
      <c r="G179" s="1" t="s">
        <v>329</v>
      </c>
    </row>
    <row r="180" spans="1:7" x14ac:dyDescent="0.25">
      <c r="A180">
        <v>5300</v>
      </c>
      <c r="B180" s="1" t="s">
        <v>277</v>
      </c>
      <c r="C180">
        <v>105</v>
      </c>
      <c r="D180" s="1" t="s">
        <v>330</v>
      </c>
      <c r="E180">
        <v>376</v>
      </c>
      <c r="F180" s="1" t="s">
        <v>331</v>
      </c>
      <c r="G180" s="1" t="s">
        <v>332</v>
      </c>
    </row>
    <row r="181" spans="1:7" x14ac:dyDescent="0.25">
      <c r="A181">
        <v>5300</v>
      </c>
      <c r="B181" s="1" t="s">
        <v>277</v>
      </c>
      <c r="C181">
        <v>110</v>
      </c>
      <c r="D181" s="1" t="s">
        <v>333</v>
      </c>
      <c r="E181">
        <v>392</v>
      </c>
      <c r="F181" s="1" t="s">
        <v>334</v>
      </c>
      <c r="G181" s="1" t="s">
        <v>335</v>
      </c>
    </row>
    <row r="182" spans="1:7" x14ac:dyDescent="0.25">
      <c r="A182">
        <v>5300</v>
      </c>
      <c r="B182" s="1" t="s">
        <v>277</v>
      </c>
      <c r="C182">
        <v>112</v>
      </c>
      <c r="D182" s="1" t="s">
        <v>336</v>
      </c>
      <c r="E182">
        <v>400</v>
      </c>
      <c r="F182" s="1" t="s">
        <v>337</v>
      </c>
      <c r="G182" s="1" t="s">
        <v>338</v>
      </c>
    </row>
    <row r="183" spans="1:7" x14ac:dyDescent="0.25">
      <c r="A183">
        <v>5300</v>
      </c>
      <c r="B183" s="1" t="s">
        <v>277</v>
      </c>
      <c r="C183">
        <v>108</v>
      </c>
      <c r="D183" s="1" t="s">
        <v>339</v>
      </c>
      <c r="E183">
        <v>398</v>
      </c>
      <c r="F183" s="1" t="s">
        <v>340</v>
      </c>
      <c r="G183" s="1" t="s">
        <v>341</v>
      </c>
    </row>
    <row r="184" spans="1:7" x14ac:dyDescent="0.25">
      <c r="A184">
        <v>5300</v>
      </c>
      <c r="B184" s="1" t="s">
        <v>277</v>
      </c>
      <c r="C184">
        <v>113</v>
      </c>
      <c r="D184" s="1" t="s">
        <v>342</v>
      </c>
      <c r="E184">
        <v>417</v>
      </c>
      <c r="F184" s="1" t="s">
        <v>343</v>
      </c>
      <c r="G184" s="1" t="s">
        <v>344</v>
      </c>
    </row>
    <row r="185" spans="1:7" x14ac:dyDescent="0.25">
      <c r="A185">
        <v>5300</v>
      </c>
      <c r="B185" s="1" t="s">
        <v>277</v>
      </c>
      <c r="C185">
        <v>118</v>
      </c>
      <c r="D185" s="1" t="s">
        <v>345</v>
      </c>
      <c r="E185">
        <v>414</v>
      </c>
      <c r="F185" s="1" t="s">
        <v>346</v>
      </c>
      <c r="G185" s="1" t="s">
        <v>347</v>
      </c>
    </row>
    <row r="186" spans="1:7" x14ac:dyDescent="0.25">
      <c r="A186">
        <v>5300</v>
      </c>
      <c r="B186" s="1" t="s">
        <v>277</v>
      </c>
      <c r="C186">
        <v>121</v>
      </c>
      <c r="D186" s="1" t="s">
        <v>348</v>
      </c>
      <c r="E186">
        <v>422</v>
      </c>
      <c r="F186" s="1" t="s">
        <v>349</v>
      </c>
      <c r="G186" s="1" t="s">
        <v>350</v>
      </c>
    </row>
    <row r="187" spans="1:7" x14ac:dyDescent="0.25">
      <c r="A187">
        <v>5300</v>
      </c>
      <c r="B187" s="1" t="s">
        <v>277</v>
      </c>
      <c r="C187">
        <v>131</v>
      </c>
      <c r="D187" s="1" t="s">
        <v>351</v>
      </c>
      <c r="E187">
        <v>458</v>
      </c>
      <c r="F187" s="1" t="s">
        <v>352</v>
      </c>
      <c r="G187" s="1" t="s">
        <v>353</v>
      </c>
    </row>
    <row r="188" spans="1:7" x14ac:dyDescent="0.25">
      <c r="A188">
        <v>5300</v>
      </c>
      <c r="B188" s="1" t="s">
        <v>277</v>
      </c>
      <c r="C188">
        <v>132</v>
      </c>
      <c r="D188" s="1" t="s">
        <v>354</v>
      </c>
      <c r="E188">
        <v>462</v>
      </c>
      <c r="F188" s="1" t="s">
        <v>355</v>
      </c>
      <c r="G188" s="1" t="s">
        <v>356</v>
      </c>
    </row>
    <row r="189" spans="1:7" x14ac:dyDescent="0.25">
      <c r="A189">
        <v>5300</v>
      </c>
      <c r="B189" s="1" t="s">
        <v>277</v>
      </c>
      <c r="C189">
        <v>141</v>
      </c>
      <c r="D189" s="1" t="s">
        <v>357</v>
      </c>
      <c r="E189">
        <v>496</v>
      </c>
      <c r="F189" s="1" t="s">
        <v>358</v>
      </c>
      <c r="G189" s="1" t="s">
        <v>359</v>
      </c>
    </row>
    <row r="190" spans="1:7" x14ac:dyDescent="0.25">
      <c r="A190">
        <v>5300</v>
      </c>
      <c r="B190" s="1" t="s">
        <v>277</v>
      </c>
      <c r="C190">
        <v>28</v>
      </c>
      <c r="D190" s="1" t="s">
        <v>360</v>
      </c>
      <c r="E190">
        <v>104</v>
      </c>
      <c r="F190" s="1" t="s">
        <v>361</v>
      </c>
      <c r="G190" s="1" t="s">
        <v>362</v>
      </c>
    </row>
    <row r="191" spans="1:7" x14ac:dyDescent="0.25">
      <c r="A191">
        <v>5300</v>
      </c>
      <c r="B191" s="1" t="s">
        <v>277</v>
      </c>
      <c r="C191">
        <v>149</v>
      </c>
      <c r="D191" s="1" t="s">
        <v>363</v>
      </c>
      <c r="E191">
        <v>524</v>
      </c>
      <c r="F191" s="1" t="s">
        <v>364</v>
      </c>
      <c r="G191" s="1" t="s">
        <v>365</v>
      </c>
    </row>
    <row r="192" spans="1:7" x14ac:dyDescent="0.25">
      <c r="A192">
        <v>5300</v>
      </c>
      <c r="B192" s="1" t="s">
        <v>277</v>
      </c>
      <c r="C192">
        <v>221</v>
      </c>
      <c r="D192" s="1" t="s">
        <v>366</v>
      </c>
      <c r="E192">
        <v>512</v>
      </c>
      <c r="F192" s="1" t="s">
        <v>367</v>
      </c>
      <c r="G192" s="1" t="s">
        <v>368</v>
      </c>
    </row>
    <row r="193" spans="1:7" x14ac:dyDescent="0.25">
      <c r="A193">
        <v>5300</v>
      </c>
      <c r="B193" s="1" t="s">
        <v>277</v>
      </c>
      <c r="C193">
        <v>235</v>
      </c>
      <c r="D193" s="1" t="s">
        <v>369</v>
      </c>
      <c r="E193">
        <v>860</v>
      </c>
      <c r="F193" s="1" t="s">
        <v>370</v>
      </c>
      <c r="G193" s="1" t="s">
        <v>371</v>
      </c>
    </row>
    <row r="194" spans="1:7" x14ac:dyDescent="0.25">
      <c r="A194">
        <v>5300</v>
      </c>
      <c r="B194" s="1" t="s">
        <v>277</v>
      </c>
      <c r="C194">
        <v>165</v>
      </c>
      <c r="D194" s="1" t="s">
        <v>372</v>
      </c>
      <c r="E194">
        <v>586</v>
      </c>
      <c r="F194" s="1" t="s">
        <v>373</v>
      </c>
      <c r="G194" s="1" t="s">
        <v>374</v>
      </c>
    </row>
    <row r="195" spans="1:7" x14ac:dyDescent="0.25">
      <c r="A195">
        <v>5300</v>
      </c>
      <c r="B195" s="1" t="s">
        <v>277</v>
      </c>
      <c r="C195">
        <v>171</v>
      </c>
      <c r="D195" s="1" t="s">
        <v>375</v>
      </c>
      <c r="E195">
        <v>608</v>
      </c>
      <c r="F195" s="1" t="s">
        <v>376</v>
      </c>
      <c r="G195" s="1" t="s">
        <v>377</v>
      </c>
    </row>
    <row r="196" spans="1:7" x14ac:dyDescent="0.25">
      <c r="A196">
        <v>5300</v>
      </c>
      <c r="B196" s="1" t="s">
        <v>277</v>
      </c>
      <c r="C196">
        <v>212</v>
      </c>
      <c r="D196" s="1" t="s">
        <v>378</v>
      </c>
      <c r="E196">
        <v>760</v>
      </c>
      <c r="F196" s="1" t="s">
        <v>379</v>
      </c>
      <c r="G196" s="1" t="s">
        <v>380</v>
      </c>
    </row>
    <row r="197" spans="1:7" x14ac:dyDescent="0.25">
      <c r="A197">
        <v>5300</v>
      </c>
      <c r="B197" s="1" t="s">
        <v>277</v>
      </c>
      <c r="C197">
        <v>117</v>
      </c>
      <c r="D197" s="1" t="s">
        <v>381</v>
      </c>
      <c r="E197">
        <v>410</v>
      </c>
      <c r="F197" s="1" t="s">
        <v>382</v>
      </c>
      <c r="G197" s="1" t="s">
        <v>383</v>
      </c>
    </row>
    <row r="198" spans="1:7" x14ac:dyDescent="0.25">
      <c r="A198">
        <v>5300</v>
      </c>
      <c r="B198" s="1" t="s">
        <v>277</v>
      </c>
      <c r="C198">
        <v>120</v>
      </c>
      <c r="D198" s="1" t="s">
        <v>384</v>
      </c>
      <c r="E198">
        <v>418</v>
      </c>
      <c r="F198" s="1" t="s">
        <v>385</v>
      </c>
      <c r="G198" s="1" t="s">
        <v>386</v>
      </c>
    </row>
    <row r="199" spans="1:7" x14ac:dyDescent="0.25">
      <c r="A199">
        <v>5300</v>
      </c>
      <c r="B199" s="1" t="s">
        <v>277</v>
      </c>
      <c r="C199">
        <v>116</v>
      </c>
      <c r="D199" s="1" t="s">
        <v>387</v>
      </c>
      <c r="E199">
        <v>408</v>
      </c>
      <c r="F199" s="1" t="s">
        <v>388</v>
      </c>
      <c r="G199" s="1" t="s">
        <v>389</v>
      </c>
    </row>
    <row r="200" spans="1:7" x14ac:dyDescent="0.25">
      <c r="A200">
        <v>5300</v>
      </c>
      <c r="B200" s="1" t="s">
        <v>277</v>
      </c>
      <c r="C200">
        <v>38</v>
      </c>
      <c r="D200" s="1" t="s">
        <v>390</v>
      </c>
      <c r="E200">
        <v>144</v>
      </c>
      <c r="F200" s="1" t="s">
        <v>391</v>
      </c>
      <c r="G200" s="1" t="s">
        <v>392</v>
      </c>
    </row>
    <row r="201" spans="1:7" x14ac:dyDescent="0.25">
      <c r="A201">
        <v>5300</v>
      </c>
      <c r="B201" s="1" t="s">
        <v>277</v>
      </c>
      <c r="C201">
        <v>208</v>
      </c>
      <c r="D201" s="1" t="s">
        <v>393</v>
      </c>
      <c r="E201">
        <v>762</v>
      </c>
      <c r="F201" s="1" t="s">
        <v>394</v>
      </c>
      <c r="G201" s="1" t="s">
        <v>395</v>
      </c>
    </row>
    <row r="202" spans="1:7" x14ac:dyDescent="0.25">
      <c r="A202">
        <v>5300</v>
      </c>
      <c r="B202" s="1" t="s">
        <v>277</v>
      </c>
      <c r="C202">
        <v>216</v>
      </c>
      <c r="D202" s="1" t="s">
        <v>396</v>
      </c>
      <c r="E202">
        <v>764</v>
      </c>
      <c r="F202" s="1" t="s">
        <v>397</v>
      </c>
      <c r="G202" s="1" t="s">
        <v>398</v>
      </c>
    </row>
    <row r="203" spans="1:7" x14ac:dyDescent="0.25">
      <c r="A203">
        <v>5300</v>
      </c>
      <c r="B203" s="1" t="s">
        <v>277</v>
      </c>
      <c r="C203">
        <v>176</v>
      </c>
      <c r="D203" s="1" t="s">
        <v>399</v>
      </c>
      <c r="E203">
        <v>626</v>
      </c>
      <c r="F203" s="1" t="s">
        <v>400</v>
      </c>
      <c r="G203" s="1" t="s">
        <v>401</v>
      </c>
    </row>
    <row r="204" spans="1:7" x14ac:dyDescent="0.25">
      <c r="A204">
        <v>5300</v>
      </c>
      <c r="B204" s="1" t="s">
        <v>277</v>
      </c>
      <c r="C204">
        <v>213</v>
      </c>
      <c r="D204" s="1" t="s">
        <v>402</v>
      </c>
      <c r="E204">
        <v>795</v>
      </c>
      <c r="F204" s="1" t="s">
        <v>403</v>
      </c>
      <c r="G204" s="1" t="s">
        <v>404</v>
      </c>
    </row>
    <row r="205" spans="1:7" x14ac:dyDescent="0.25">
      <c r="A205">
        <v>5300</v>
      </c>
      <c r="B205" s="1" t="s">
        <v>277</v>
      </c>
      <c r="C205">
        <v>223</v>
      </c>
      <c r="D205" s="1" t="s">
        <v>405</v>
      </c>
      <c r="E205">
        <v>792</v>
      </c>
      <c r="F205" s="1" t="s">
        <v>406</v>
      </c>
      <c r="G205" s="1" t="s">
        <v>407</v>
      </c>
    </row>
    <row r="206" spans="1:7" x14ac:dyDescent="0.25">
      <c r="A206">
        <v>5300</v>
      </c>
      <c r="B206" s="1" t="s">
        <v>277</v>
      </c>
      <c r="C206">
        <v>237</v>
      </c>
      <c r="D206" s="1" t="s">
        <v>408</v>
      </c>
      <c r="E206">
        <v>704</v>
      </c>
      <c r="F206" s="1" t="s">
        <v>409</v>
      </c>
      <c r="G206" s="1" t="s">
        <v>410</v>
      </c>
    </row>
    <row r="207" spans="1:7" x14ac:dyDescent="0.25">
      <c r="A207">
        <v>5300</v>
      </c>
      <c r="B207" s="1" t="s">
        <v>277</v>
      </c>
      <c r="C207">
        <v>249</v>
      </c>
      <c r="D207" s="1" t="s">
        <v>411</v>
      </c>
      <c r="E207">
        <v>887</v>
      </c>
      <c r="F207" s="1" t="s">
        <v>412</v>
      </c>
      <c r="G207" s="1" t="s">
        <v>413</v>
      </c>
    </row>
    <row r="208" spans="1:7" x14ac:dyDescent="0.25">
      <c r="A208">
        <v>5301</v>
      </c>
      <c r="B208" s="1" t="s">
        <v>414</v>
      </c>
      <c r="C208">
        <v>108</v>
      </c>
      <c r="D208" s="1" t="s">
        <v>339</v>
      </c>
      <c r="E208">
        <v>398</v>
      </c>
      <c r="F208" s="1" t="s">
        <v>340</v>
      </c>
      <c r="G208" s="1" t="s">
        <v>341</v>
      </c>
    </row>
    <row r="209" spans="1:7" x14ac:dyDescent="0.25">
      <c r="A209">
        <v>5301</v>
      </c>
      <c r="B209" s="1" t="s">
        <v>414</v>
      </c>
      <c r="C209">
        <v>113</v>
      </c>
      <c r="D209" s="1" t="s">
        <v>342</v>
      </c>
      <c r="E209">
        <v>417</v>
      </c>
      <c r="F209" s="1" t="s">
        <v>343</v>
      </c>
      <c r="G209" s="1" t="s">
        <v>344</v>
      </c>
    </row>
    <row r="210" spans="1:7" x14ac:dyDescent="0.25">
      <c r="A210">
        <v>5301</v>
      </c>
      <c r="B210" s="1" t="s">
        <v>414</v>
      </c>
      <c r="C210">
        <v>235</v>
      </c>
      <c r="D210" s="1" t="s">
        <v>369</v>
      </c>
      <c r="E210">
        <v>860</v>
      </c>
      <c r="F210" s="1" t="s">
        <v>370</v>
      </c>
      <c r="G210" s="1" t="s">
        <v>371</v>
      </c>
    </row>
    <row r="211" spans="1:7" x14ac:dyDescent="0.25">
      <c r="A211">
        <v>5301</v>
      </c>
      <c r="B211" s="1" t="s">
        <v>414</v>
      </c>
      <c r="C211">
        <v>208</v>
      </c>
      <c r="D211" s="1" t="s">
        <v>393</v>
      </c>
      <c r="E211">
        <v>762</v>
      </c>
      <c r="F211" s="1" t="s">
        <v>394</v>
      </c>
      <c r="G211" s="1" t="s">
        <v>395</v>
      </c>
    </row>
    <row r="212" spans="1:7" x14ac:dyDescent="0.25">
      <c r="A212">
        <v>5301</v>
      </c>
      <c r="B212" s="1" t="s">
        <v>414</v>
      </c>
      <c r="C212">
        <v>213</v>
      </c>
      <c r="D212" s="1" t="s">
        <v>402</v>
      </c>
      <c r="E212">
        <v>795</v>
      </c>
      <c r="F212" s="1" t="s">
        <v>403</v>
      </c>
      <c r="G212" s="1" t="s">
        <v>404</v>
      </c>
    </row>
    <row r="213" spans="1:7" x14ac:dyDescent="0.25">
      <c r="A213">
        <v>5304</v>
      </c>
      <c r="B213" s="1" t="s">
        <v>415</v>
      </c>
      <c r="C213">
        <v>115</v>
      </c>
      <c r="D213" s="1" t="s">
        <v>293</v>
      </c>
      <c r="E213">
        <v>116</v>
      </c>
      <c r="F213" s="1" t="s">
        <v>294</v>
      </c>
      <c r="G213" s="1" t="s">
        <v>295</v>
      </c>
    </row>
    <row r="214" spans="1:7" x14ac:dyDescent="0.25">
      <c r="A214">
        <v>5304</v>
      </c>
      <c r="B214" s="1" t="s">
        <v>415</v>
      </c>
      <c r="C214">
        <v>101</v>
      </c>
      <c r="D214" s="1" t="s">
        <v>321</v>
      </c>
      <c r="E214">
        <v>360</v>
      </c>
      <c r="F214" s="1" t="s">
        <v>322</v>
      </c>
      <c r="G214" s="1" t="s">
        <v>323</v>
      </c>
    </row>
    <row r="215" spans="1:7" x14ac:dyDescent="0.25">
      <c r="A215">
        <v>5304</v>
      </c>
      <c r="B215" s="1" t="s">
        <v>415</v>
      </c>
      <c r="C215">
        <v>131</v>
      </c>
      <c r="D215" s="1" t="s">
        <v>351</v>
      </c>
      <c r="E215">
        <v>458</v>
      </c>
      <c r="F215" s="1" t="s">
        <v>352</v>
      </c>
      <c r="G215" s="1" t="s">
        <v>353</v>
      </c>
    </row>
    <row r="216" spans="1:7" x14ac:dyDescent="0.25">
      <c r="A216">
        <v>5304</v>
      </c>
      <c r="B216" s="1" t="s">
        <v>415</v>
      </c>
      <c r="C216">
        <v>28</v>
      </c>
      <c r="D216" s="1" t="s">
        <v>360</v>
      </c>
      <c r="E216">
        <v>104</v>
      </c>
      <c r="F216" s="1" t="s">
        <v>361</v>
      </c>
      <c r="G216" s="1" t="s">
        <v>362</v>
      </c>
    </row>
    <row r="217" spans="1:7" x14ac:dyDescent="0.25">
      <c r="A217">
        <v>5304</v>
      </c>
      <c r="B217" s="1" t="s">
        <v>415</v>
      </c>
      <c r="C217">
        <v>171</v>
      </c>
      <c r="D217" s="1" t="s">
        <v>375</v>
      </c>
      <c r="E217">
        <v>608</v>
      </c>
      <c r="F217" s="1" t="s">
        <v>376</v>
      </c>
      <c r="G217" s="1" t="s">
        <v>377</v>
      </c>
    </row>
    <row r="218" spans="1:7" x14ac:dyDescent="0.25">
      <c r="A218">
        <v>5304</v>
      </c>
      <c r="B218" s="1" t="s">
        <v>415</v>
      </c>
      <c r="C218">
        <v>120</v>
      </c>
      <c r="D218" s="1" t="s">
        <v>384</v>
      </c>
      <c r="E218">
        <v>418</v>
      </c>
      <c r="F218" s="1" t="s">
        <v>385</v>
      </c>
      <c r="G218" s="1" t="s">
        <v>386</v>
      </c>
    </row>
    <row r="219" spans="1:7" x14ac:dyDescent="0.25">
      <c r="A219">
        <v>5304</v>
      </c>
      <c r="B219" s="1" t="s">
        <v>415</v>
      </c>
      <c r="C219">
        <v>216</v>
      </c>
      <c r="D219" s="1" t="s">
        <v>396</v>
      </c>
      <c r="E219">
        <v>764</v>
      </c>
      <c r="F219" s="1" t="s">
        <v>397</v>
      </c>
      <c r="G219" s="1" t="s">
        <v>398</v>
      </c>
    </row>
    <row r="220" spans="1:7" x14ac:dyDescent="0.25">
      <c r="A220">
        <v>5304</v>
      </c>
      <c r="B220" s="1" t="s">
        <v>415</v>
      </c>
      <c r="C220">
        <v>176</v>
      </c>
      <c r="D220" s="1" t="s">
        <v>399</v>
      </c>
      <c r="E220">
        <v>626</v>
      </c>
      <c r="F220" s="1" t="s">
        <v>400</v>
      </c>
      <c r="G220" s="1" t="s">
        <v>401</v>
      </c>
    </row>
    <row r="221" spans="1:7" x14ac:dyDescent="0.25">
      <c r="A221">
        <v>5304</v>
      </c>
      <c r="B221" s="1" t="s">
        <v>415</v>
      </c>
      <c r="C221">
        <v>237</v>
      </c>
      <c r="D221" s="1" t="s">
        <v>408</v>
      </c>
      <c r="E221">
        <v>704</v>
      </c>
      <c r="F221" s="1" t="s">
        <v>409</v>
      </c>
      <c r="G221" s="1" t="s">
        <v>410</v>
      </c>
    </row>
    <row r="222" spans="1:7" x14ac:dyDescent="0.25">
      <c r="A222">
        <v>5303</v>
      </c>
      <c r="B222" s="1" t="s">
        <v>416</v>
      </c>
      <c r="C222">
        <v>2</v>
      </c>
      <c r="D222" s="1" t="s">
        <v>278</v>
      </c>
      <c r="E222">
        <v>4</v>
      </c>
      <c r="F222" s="1" t="s">
        <v>279</v>
      </c>
      <c r="G222" s="1" t="s">
        <v>280</v>
      </c>
    </row>
    <row r="223" spans="1:7" x14ac:dyDescent="0.25">
      <c r="A223">
        <v>5303</v>
      </c>
      <c r="B223" s="1" t="s">
        <v>416</v>
      </c>
      <c r="C223">
        <v>16</v>
      </c>
      <c r="D223" s="1" t="s">
        <v>290</v>
      </c>
      <c r="E223">
        <v>50</v>
      </c>
      <c r="F223" s="1" t="s">
        <v>291</v>
      </c>
      <c r="G223" s="1" t="s">
        <v>292</v>
      </c>
    </row>
    <row r="224" spans="1:7" x14ac:dyDescent="0.25">
      <c r="A224">
        <v>5303</v>
      </c>
      <c r="B224" s="1" t="s">
        <v>416</v>
      </c>
      <c r="C224">
        <v>100</v>
      </c>
      <c r="D224" s="1" t="s">
        <v>318</v>
      </c>
      <c r="E224">
        <v>356</v>
      </c>
      <c r="F224" s="1" t="s">
        <v>319</v>
      </c>
      <c r="G224" s="1" t="s">
        <v>320</v>
      </c>
    </row>
    <row r="225" spans="1:7" x14ac:dyDescent="0.25">
      <c r="A225">
        <v>5303</v>
      </c>
      <c r="B225" s="1" t="s">
        <v>416</v>
      </c>
      <c r="C225">
        <v>102</v>
      </c>
      <c r="D225" s="1" t="s">
        <v>324</v>
      </c>
      <c r="E225">
        <v>364</v>
      </c>
      <c r="F225" s="1" t="s">
        <v>325</v>
      </c>
      <c r="G225" s="1" t="s">
        <v>326</v>
      </c>
    </row>
    <row r="226" spans="1:7" x14ac:dyDescent="0.25">
      <c r="A226">
        <v>5303</v>
      </c>
      <c r="B226" s="1" t="s">
        <v>416</v>
      </c>
      <c r="C226">
        <v>132</v>
      </c>
      <c r="D226" s="1" t="s">
        <v>354</v>
      </c>
      <c r="E226">
        <v>462</v>
      </c>
      <c r="F226" s="1" t="s">
        <v>355</v>
      </c>
      <c r="G226" s="1" t="s">
        <v>356</v>
      </c>
    </row>
    <row r="227" spans="1:7" x14ac:dyDescent="0.25">
      <c r="A227">
        <v>5303</v>
      </c>
      <c r="B227" s="1" t="s">
        <v>416</v>
      </c>
      <c r="C227">
        <v>149</v>
      </c>
      <c r="D227" s="1" t="s">
        <v>363</v>
      </c>
      <c r="E227">
        <v>524</v>
      </c>
      <c r="F227" s="1" t="s">
        <v>364</v>
      </c>
      <c r="G227" s="1" t="s">
        <v>365</v>
      </c>
    </row>
    <row r="228" spans="1:7" x14ac:dyDescent="0.25">
      <c r="A228">
        <v>5303</v>
      </c>
      <c r="B228" s="1" t="s">
        <v>416</v>
      </c>
      <c r="C228">
        <v>165</v>
      </c>
      <c r="D228" s="1" t="s">
        <v>372</v>
      </c>
      <c r="E228">
        <v>586</v>
      </c>
      <c r="F228" s="1" t="s">
        <v>373</v>
      </c>
      <c r="G228" s="1" t="s">
        <v>374</v>
      </c>
    </row>
    <row r="229" spans="1:7" x14ac:dyDescent="0.25">
      <c r="A229">
        <v>5303</v>
      </c>
      <c r="B229" s="1" t="s">
        <v>416</v>
      </c>
      <c r="C229">
        <v>38</v>
      </c>
      <c r="D229" s="1" t="s">
        <v>390</v>
      </c>
      <c r="E229">
        <v>144</v>
      </c>
      <c r="F229" s="1" t="s">
        <v>391</v>
      </c>
      <c r="G229" s="1" t="s">
        <v>392</v>
      </c>
    </row>
    <row r="230" spans="1:7" x14ac:dyDescent="0.25">
      <c r="A230">
        <v>5305</v>
      </c>
      <c r="B230" s="1" t="s">
        <v>417</v>
      </c>
      <c r="C230">
        <v>194</v>
      </c>
      <c r="D230" s="1" t="s">
        <v>281</v>
      </c>
      <c r="E230">
        <v>682</v>
      </c>
      <c r="F230" s="1" t="s">
        <v>282</v>
      </c>
      <c r="G230" s="1" t="s">
        <v>283</v>
      </c>
    </row>
    <row r="231" spans="1:7" x14ac:dyDescent="0.25">
      <c r="A231">
        <v>5305</v>
      </c>
      <c r="B231" s="1" t="s">
        <v>417</v>
      </c>
      <c r="C231">
        <v>1</v>
      </c>
      <c r="D231" s="1" t="s">
        <v>284</v>
      </c>
      <c r="E231">
        <v>51</v>
      </c>
      <c r="F231" s="1" t="s">
        <v>285</v>
      </c>
      <c r="G231" s="1" t="s">
        <v>286</v>
      </c>
    </row>
    <row r="232" spans="1:7" x14ac:dyDescent="0.25">
      <c r="A232">
        <v>5305</v>
      </c>
      <c r="B232" s="1" t="s">
        <v>417</v>
      </c>
      <c r="C232">
        <v>52</v>
      </c>
      <c r="D232" s="1" t="s">
        <v>287</v>
      </c>
      <c r="E232">
        <v>31</v>
      </c>
      <c r="F232" s="1" t="s">
        <v>288</v>
      </c>
      <c r="G232" s="1" t="s">
        <v>289</v>
      </c>
    </row>
    <row r="233" spans="1:7" x14ac:dyDescent="0.25">
      <c r="A233">
        <v>5305</v>
      </c>
      <c r="B233" s="1" t="s">
        <v>417</v>
      </c>
      <c r="C233">
        <v>50</v>
      </c>
      <c r="D233" s="1" t="s">
        <v>309</v>
      </c>
      <c r="E233">
        <v>196</v>
      </c>
      <c r="F233" s="1" t="s">
        <v>310</v>
      </c>
      <c r="G233" s="1" t="s">
        <v>311</v>
      </c>
    </row>
    <row r="234" spans="1:7" x14ac:dyDescent="0.25">
      <c r="A234">
        <v>5305</v>
      </c>
      <c r="B234" s="1" t="s">
        <v>417</v>
      </c>
      <c r="C234">
        <v>225</v>
      </c>
      <c r="D234" s="1" t="s">
        <v>312</v>
      </c>
      <c r="E234">
        <v>784</v>
      </c>
      <c r="F234" s="1" t="s">
        <v>313</v>
      </c>
      <c r="G234" s="1" t="s">
        <v>314</v>
      </c>
    </row>
    <row r="235" spans="1:7" x14ac:dyDescent="0.25">
      <c r="A235">
        <v>5305</v>
      </c>
      <c r="B235" s="1" t="s">
        <v>417</v>
      </c>
      <c r="C235">
        <v>73</v>
      </c>
      <c r="D235" s="1" t="s">
        <v>315</v>
      </c>
      <c r="E235">
        <v>268</v>
      </c>
      <c r="F235" s="1" t="s">
        <v>316</v>
      </c>
      <c r="G235" s="1" t="s">
        <v>317</v>
      </c>
    </row>
    <row r="236" spans="1:7" x14ac:dyDescent="0.25">
      <c r="A236">
        <v>5305</v>
      </c>
      <c r="B236" s="1" t="s">
        <v>417</v>
      </c>
      <c r="C236">
        <v>103</v>
      </c>
      <c r="D236" s="1" t="s">
        <v>327</v>
      </c>
      <c r="E236">
        <v>368</v>
      </c>
      <c r="F236" s="1" t="s">
        <v>328</v>
      </c>
      <c r="G236" s="1" t="s">
        <v>329</v>
      </c>
    </row>
    <row r="237" spans="1:7" x14ac:dyDescent="0.25">
      <c r="A237">
        <v>5305</v>
      </c>
      <c r="B237" s="1" t="s">
        <v>417</v>
      </c>
      <c r="C237">
        <v>105</v>
      </c>
      <c r="D237" s="1" t="s">
        <v>330</v>
      </c>
      <c r="E237">
        <v>376</v>
      </c>
      <c r="F237" s="1" t="s">
        <v>331</v>
      </c>
      <c r="G237" s="1" t="s">
        <v>332</v>
      </c>
    </row>
    <row r="238" spans="1:7" x14ac:dyDescent="0.25">
      <c r="A238">
        <v>5305</v>
      </c>
      <c r="B238" s="1" t="s">
        <v>417</v>
      </c>
      <c r="C238">
        <v>112</v>
      </c>
      <c r="D238" s="1" t="s">
        <v>336</v>
      </c>
      <c r="E238">
        <v>400</v>
      </c>
      <c r="F238" s="1" t="s">
        <v>337</v>
      </c>
      <c r="G238" s="1" t="s">
        <v>338</v>
      </c>
    </row>
    <row r="239" spans="1:7" x14ac:dyDescent="0.25">
      <c r="A239">
        <v>5305</v>
      </c>
      <c r="B239" s="1" t="s">
        <v>417</v>
      </c>
      <c r="C239">
        <v>118</v>
      </c>
      <c r="D239" s="1" t="s">
        <v>345</v>
      </c>
      <c r="E239">
        <v>414</v>
      </c>
      <c r="F239" s="1" t="s">
        <v>346</v>
      </c>
      <c r="G239" s="1" t="s">
        <v>347</v>
      </c>
    </row>
    <row r="240" spans="1:7" x14ac:dyDescent="0.25">
      <c r="A240">
        <v>5305</v>
      </c>
      <c r="B240" s="1" t="s">
        <v>417</v>
      </c>
      <c r="C240">
        <v>121</v>
      </c>
      <c r="D240" s="1" t="s">
        <v>348</v>
      </c>
      <c r="E240">
        <v>422</v>
      </c>
      <c r="F240" s="1" t="s">
        <v>349</v>
      </c>
      <c r="G240" s="1" t="s">
        <v>350</v>
      </c>
    </row>
    <row r="241" spans="1:7" x14ac:dyDescent="0.25">
      <c r="A241">
        <v>5305</v>
      </c>
      <c r="B241" s="1" t="s">
        <v>417</v>
      </c>
      <c r="C241">
        <v>221</v>
      </c>
      <c r="D241" s="1" t="s">
        <v>366</v>
      </c>
      <c r="E241">
        <v>512</v>
      </c>
      <c r="F241" s="1" t="s">
        <v>367</v>
      </c>
      <c r="G241" s="1" t="s">
        <v>368</v>
      </c>
    </row>
    <row r="242" spans="1:7" x14ac:dyDescent="0.25">
      <c r="A242">
        <v>5305</v>
      </c>
      <c r="B242" s="1" t="s">
        <v>417</v>
      </c>
      <c r="C242">
        <v>212</v>
      </c>
      <c r="D242" s="1" t="s">
        <v>378</v>
      </c>
      <c r="E242">
        <v>760</v>
      </c>
      <c r="F242" s="1" t="s">
        <v>379</v>
      </c>
      <c r="G242" s="1" t="s">
        <v>380</v>
      </c>
    </row>
    <row r="243" spans="1:7" x14ac:dyDescent="0.25">
      <c r="A243">
        <v>5305</v>
      </c>
      <c r="B243" s="1" t="s">
        <v>417</v>
      </c>
      <c r="C243">
        <v>223</v>
      </c>
      <c r="D243" s="1" t="s">
        <v>405</v>
      </c>
      <c r="E243">
        <v>792</v>
      </c>
      <c r="F243" s="1" t="s">
        <v>406</v>
      </c>
      <c r="G243" s="1" t="s">
        <v>407</v>
      </c>
    </row>
    <row r="244" spans="1:7" x14ac:dyDescent="0.25">
      <c r="A244">
        <v>5305</v>
      </c>
      <c r="B244" s="1" t="s">
        <v>417</v>
      </c>
      <c r="C244">
        <v>249</v>
      </c>
      <c r="D244" s="1" t="s">
        <v>411</v>
      </c>
      <c r="E244">
        <v>887</v>
      </c>
      <c r="F244" s="1" t="s">
        <v>412</v>
      </c>
      <c r="G244" s="1" t="s">
        <v>413</v>
      </c>
    </row>
    <row r="245" spans="1:7" x14ac:dyDescent="0.25">
      <c r="A245">
        <v>5302</v>
      </c>
      <c r="B245" s="1" t="s">
        <v>418</v>
      </c>
      <c r="C245">
        <v>351</v>
      </c>
      <c r="D245" s="1" t="s">
        <v>296</v>
      </c>
      <c r="E245">
        <v>159</v>
      </c>
      <c r="F245" s="1" t="s">
        <v>57</v>
      </c>
      <c r="G245" s="1" t="s">
        <v>297</v>
      </c>
    </row>
    <row r="246" spans="1:7" x14ac:dyDescent="0.25">
      <c r="A246">
        <v>5302</v>
      </c>
      <c r="B246" s="1" t="s">
        <v>418</v>
      </c>
      <c r="C246">
        <v>96</v>
      </c>
      <c r="D246" s="1" t="s">
        <v>298</v>
      </c>
      <c r="E246">
        <v>344</v>
      </c>
      <c r="F246" s="1" t="s">
        <v>299</v>
      </c>
      <c r="G246" s="1" t="s">
        <v>300</v>
      </c>
    </row>
    <row r="247" spans="1:7" x14ac:dyDescent="0.25">
      <c r="A247">
        <v>5302</v>
      </c>
      <c r="B247" s="1" t="s">
        <v>418</v>
      </c>
      <c r="C247">
        <v>128</v>
      </c>
      <c r="D247" s="1" t="s">
        <v>301</v>
      </c>
      <c r="E247">
        <v>446</v>
      </c>
      <c r="F247" s="1" t="s">
        <v>302</v>
      </c>
      <c r="G247" s="1" t="s">
        <v>303</v>
      </c>
    </row>
    <row r="248" spans="1:7" x14ac:dyDescent="0.25">
      <c r="A248">
        <v>5302</v>
      </c>
      <c r="B248" s="1" t="s">
        <v>418</v>
      </c>
      <c r="C248">
        <v>41</v>
      </c>
      <c r="D248" s="1" t="s">
        <v>304</v>
      </c>
      <c r="E248">
        <v>156</v>
      </c>
      <c r="F248" s="1" t="s">
        <v>305</v>
      </c>
      <c r="G248" s="1" t="s">
        <v>57</v>
      </c>
    </row>
    <row r="249" spans="1:7" x14ac:dyDescent="0.25">
      <c r="A249">
        <v>5302</v>
      </c>
      <c r="B249" s="1" t="s">
        <v>418</v>
      </c>
      <c r="C249">
        <v>214</v>
      </c>
      <c r="D249" s="1" t="s">
        <v>306</v>
      </c>
      <c r="E249">
        <v>158</v>
      </c>
      <c r="F249" s="1" t="s">
        <v>307</v>
      </c>
      <c r="G249" s="1" t="s">
        <v>308</v>
      </c>
    </row>
    <row r="250" spans="1:7" x14ac:dyDescent="0.25">
      <c r="A250">
        <v>5302</v>
      </c>
      <c r="B250" s="1" t="s">
        <v>418</v>
      </c>
      <c r="C250">
        <v>110</v>
      </c>
      <c r="D250" s="1" t="s">
        <v>333</v>
      </c>
      <c r="E250">
        <v>392</v>
      </c>
      <c r="F250" s="1" t="s">
        <v>334</v>
      </c>
      <c r="G250" s="1" t="s">
        <v>335</v>
      </c>
    </row>
    <row r="251" spans="1:7" x14ac:dyDescent="0.25">
      <c r="A251">
        <v>5302</v>
      </c>
      <c r="B251" s="1" t="s">
        <v>418</v>
      </c>
      <c r="C251">
        <v>141</v>
      </c>
      <c r="D251" s="1" t="s">
        <v>357</v>
      </c>
      <c r="E251">
        <v>496</v>
      </c>
      <c r="F251" s="1" t="s">
        <v>358</v>
      </c>
      <c r="G251" s="1" t="s">
        <v>359</v>
      </c>
    </row>
    <row r="252" spans="1:7" x14ac:dyDescent="0.25">
      <c r="A252">
        <v>5302</v>
      </c>
      <c r="B252" s="1" t="s">
        <v>418</v>
      </c>
      <c r="C252">
        <v>117</v>
      </c>
      <c r="D252" s="1" t="s">
        <v>381</v>
      </c>
      <c r="E252">
        <v>410</v>
      </c>
      <c r="F252" s="1" t="s">
        <v>382</v>
      </c>
      <c r="G252" s="1" t="s">
        <v>383</v>
      </c>
    </row>
    <row r="253" spans="1:7" x14ac:dyDescent="0.25">
      <c r="A253">
        <v>5302</v>
      </c>
      <c r="B253" s="1" t="s">
        <v>418</v>
      </c>
      <c r="C253">
        <v>116</v>
      </c>
      <c r="D253" s="1" t="s">
        <v>387</v>
      </c>
      <c r="E253">
        <v>408</v>
      </c>
      <c r="F253" s="1" t="s">
        <v>388</v>
      </c>
      <c r="G253" s="1" t="s">
        <v>389</v>
      </c>
    </row>
    <row r="254" spans="1:7" x14ac:dyDescent="0.25">
      <c r="A254">
        <v>5501</v>
      </c>
      <c r="B254" s="1" t="s">
        <v>419</v>
      </c>
      <c r="C254">
        <v>10</v>
      </c>
      <c r="D254" s="1" t="s">
        <v>420</v>
      </c>
      <c r="E254">
        <v>36</v>
      </c>
      <c r="F254" s="1" t="s">
        <v>421</v>
      </c>
      <c r="G254" s="1" t="s">
        <v>422</v>
      </c>
    </row>
    <row r="255" spans="1:7" x14ac:dyDescent="0.25">
      <c r="A255">
        <v>5501</v>
      </c>
      <c r="B255" s="1" t="s">
        <v>419</v>
      </c>
      <c r="C255">
        <v>156</v>
      </c>
      <c r="D255" s="1" t="s">
        <v>423</v>
      </c>
      <c r="E255">
        <v>554</v>
      </c>
      <c r="F255" s="1" t="s">
        <v>424</v>
      </c>
      <c r="G255" s="1" t="s">
        <v>425</v>
      </c>
    </row>
    <row r="256" spans="1:7" x14ac:dyDescent="0.25">
      <c r="A256">
        <v>5206</v>
      </c>
      <c r="B256" s="1" t="s">
        <v>426</v>
      </c>
      <c r="C256">
        <v>8</v>
      </c>
      <c r="D256" s="1" t="s">
        <v>235</v>
      </c>
      <c r="E256">
        <v>28</v>
      </c>
      <c r="F256" s="1" t="s">
        <v>236</v>
      </c>
      <c r="G256" s="1" t="s">
        <v>237</v>
      </c>
    </row>
    <row r="257" spans="1:7" x14ac:dyDescent="0.25">
      <c r="A257">
        <v>5206</v>
      </c>
      <c r="B257" s="1" t="s">
        <v>426</v>
      </c>
      <c r="C257">
        <v>151</v>
      </c>
      <c r="D257" s="1" t="s">
        <v>238</v>
      </c>
      <c r="E257">
        <v>530</v>
      </c>
      <c r="F257" s="1" t="s">
        <v>239</v>
      </c>
      <c r="G257" s="1" t="s">
        <v>240</v>
      </c>
    </row>
    <row r="258" spans="1:7" x14ac:dyDescent="0.25">
      <c r="A258">
        <v>5206</v>
      </c>
      <c r="B258" s="1" t="s">
        <v>426</v>
      </c>
      <c r="C258">
        <v>12</v>
      </c>
      <c r="D258" s="1" t="s">
        <v>241</v>
      </c>
      <c r="E258">
        <v>44</v>
      </c>
      <c r="F258" s="1" t="s">
        <v>242</v>
      </c>
      <c r="G258" s="1" t="s">
        <v>243</v>
      </c>
    </row>
    <row r="259" spans="1:7" x14ac:dyDescent="0.25">
      <c r="A259">
        <v>5206</v>
      </c>
      <c r="B259" s="1" t="s">
        <v>426</v>
      </c>
      <c r="C259">
        <v>14</v>
      </c>
      <c r="D259" s="1" t="s">
        <v>244</v>
      </c>
      <c r="E259">
        <v>52</v>
      </c>
      <c r="F259" s="1" t="s">
        <v>245</v>
      </c>
      <c r="G259" s="1" t="s">
        <v>246</v>
      </c>
    </row>
    <row r="260" spans="1:7" x14ac:dyDescent="0.25">
      <c r="A260">
        <v>5206</v>
      </c>
      <c r="B260" s="1" t="s">
        <v>426</v>
      </c>
      <c r="C260">
        <v>49</v>
      </c>
      <c r="D260" s="1" t="s">
        <v>247</v>
      </c>
      <c r="E260">
        <v>192</v>
      </c>
      <c r="F260" s="1" t="s">
        <v>248</v>
      </c>
      <c r="G260" s="1" t="s">
        <v>249</v>
      </c>
    </row>
    <row r="261" spans="1:7" x14ac:dyDescent="0.25">
      <c r="A261">
        <v>5206</v>
      </c>
      <c r="B261" s="1" t="s">
        <v>426</v>
      </c>
      <c r="C261">
        <v>55</v>
      </c>
      <c r="D261" s="1" t="s">
        <v>250</v>
      </c>
      <c r="E261">
        <v>212</v>
      </c>
      <c r="F261" s="1" t="s">
        <v>251</v>
      </c>
      <c r="G261" s="1" t="s">
        <v>252</v>
      </c>
    </row>
    <row r="262" spans="1:7" x14ac:dyDescent="0.25">
      <c r="A262">
        <v>5206</v>
      </c>
      <c r="B262" s="1" t="s">
        <v>426</v>
      </c>
      <c r="C262">
        <v>86</v>
      </c>
      <c r="D262" s="1" t="s">
        <v>253</v>
      </c>
      <c r="E262">
        <v>308</v>
      </c>
      <c r="F262" s="1" t="s">
        <v>254</v>
      </c>
      <c r="G262" s="1" t="s">
        <v>255</v>
      </c>
    </row>
    <row r="263" spans="1:7" x14ac:dyDescent="0.25">
      <c r="A263">
        <v>5206</v>
      </c>
      <c r="B263" s="1" t="s">
        <v>426</v>
      </c>
      <c r="C263">
        <v>93</v>
      </c>
      <c r="D263" s="1" t="s">
        <v>256</v>
      </c>
      <c r="E263">
        <v>332</v>
      </c>
      <c r="F263" s="1" t="s">
        <v>257</v>
      </c>
      <c r="G263" s="1" t="s">
        <v>258</v>
      </c>
    </row>
    <row r="264" spans="1:7" x14ac:dyDescent="0.25">
      <c r="A264">
        <v>5206</v>
      </c>
      <c r="B264" s="1" t="s">
        <v>426</v>
      </c>
      <c r="C264">
        <v>109</v>
      </c>
      <c r="D264" s="1" t="s">
        <v>259</v>
      </c>
      <c r="E264">
        <v>388</v>
      </c>
      <c r="F264" s="1" t="s">
        <v>260</v>
      </c>
      <c r="G264" s="1" t="s">
        <v>261</v>
      </c>
    </row>
    <row r="265" spans="1:7" x14ac:dyDescent="0.25">
      <c r="A265">
        <v>5206</v>
      </c>
      <c r="B265" s="1" t="s">
        <v>426</v>
      </c>
      <c r="C265">
        <v>56</v>
      </c>
      <c r="D265" s="1" t="s">
        <v>262</v>
      </c>
      <c r="E265">
        <v>214</v>
      </c>
      <c r="F265" s="1" t="s">
        <v>263</v>
      </c>
      <c r="G265" s="1" t="s">
        <v>264</v>
      </c>
    </row>
    <row r="266" spans="1:7" x14ac:dyDescent="0.25">
      <c r="A266">
        <v>5206</v>
      </c>
      <c r="B266" s="1" t="s">
        <v>426</v>
      </c>
      <c r="C266">
        <v>189</v>
      </c>
      <c r="D266" s="1" t="s">
        <v>265</v>
      </c>
      <c r="E266">
        <v>662</v>
      </c>
      <c r="F266" s="1" t="s">
        <v>266</v>
      </c>
      <c r="G266" s="1" t="s">
        <v>267</v>
      </c>
    </row>
    <row r="267" spans="1:7" x14ac:dyDescent="0.25">
      <c r="A267">
        <v>5206</v>
      </c>
      <c r="B267" s="1" t="s">
        <v>426</v>
      </c>
      <c r="C267">
        <v>188</v>
      </c>
      <c r="D267" s="1" t="s">
        <v>268</v>
      </c>
      <c r="E267">
        <v>659</v>
      </c>
      <c r="F267" s="1" t="s">
        <v>269</v>
      </c>
      <c r="G267" s="1" t="s">
        <v>270</v>
      </c>
    </row>
    <row r="268" spans="1:7" x14ac:dyDescent="0.25">
      <c r="A268">
        <v>5206</v>
      </c>
      <c r="B268" s="1" t="s">
        <v>426</v>
      </c>
      <c r="C268">
        <v>191</v>
      </c>
      <c r="D268" s="1" t="s">
        <v>271</v>
      </c>
      <c r="E268">
        <v>670</v>
      </c>
      <c r="F268" s="1" t="s">
        <v>272</v>
      </c>
      <c r="G268" s="1" t="s">
        <v>273</v>
      </c>
    </row>
    <row r="269" spans="1:7" x14ac:dyDescent="0.25">
      <c r="A269">
        <v>5206</v>
      </c>
      <c r="B269" s="1" t="s">
        <v>426</v>
      </c>
      <c r="C269">
        <v>220</v>
      </c>
      <c r="D269" s="1" t="s">
        <v>274</v>
      </c>
      <c r="E269">
        <v>780</v>
      </c>
      <c r="F269" s="1" t="s">
        <v>275</v>
      </c>
      <c r="G269" s="1" t="s">
        <v>276</v>
      </c>
    </row>
    <row r="270" spans="1:7" x14ac:dyDescent="0.25">
      <c r="A270">
        <v>5400</v>
      </c>
      <c r="B270" s="1" t="s">
        <v>427</v>
      </c>
      <c r="C270">
        <v>3</v>
      </c>
      <c r="D270" s="1" t="s">
        <v>428</v>
      </c>
      <c r="E270">
        <v>8</v>
      </c>
      <c r="F270" s="1" t="s">
        <v>429</v>
      </c>
      <c r="G270" s="1" t="s">
        <v>430</v>
      </c>
    </row>
    <row r="271" spans="1:7" x14ac:dyDescent="0.25">
      <c r="A271">
        <v>5400</v>
      </c>
      <c r="B271" s="1" t="s">
        <v>427</v>
      </c>
      <c r="C271">
        <v>79</v>
      </c>
      <c r="D271" s="1" t="s">
        <v>431</v>
      </c>
      <c r="E271">
        <v>276</v>
      </c>
      <c r="F271" s="1" t="s">
        <v>432</v>
      </c>
      <c r="G271" s="1" t="s">
        <v>433</v>
      </c>
    </row>
    <row r="272" spans="1:7" x14ac:dyDescent="0.25">
      <c r="A272">
        <v>5400</v>
      </c>
      <c r="B272" s="1" t="s">
        <v>427</v>
      </c>
      <c r="C272">
        <v>11</v>
      </c>
      <c r="D272" s="1" t="s">
        <v>434</v>
      </c>
      <c r="E272">
        <v>40</v>
      </c>
      <c r="F272" s="1" t="s">
        <v>435</v>
      </c>
      <c r="G272" s="1" t="s">
        <v>436</v>
      </c>
    </row>
    <row r="273" spans="1:7" x14ac:dyDescent="0.25">
      <c r="A273">
        <v>5400</v>
      </c>
      <c r="B273" s="1" t="s">
        <v>427</v>
      </c>
      <c r="C273">
        <v>57</v>
      </c>
      <c r="D273" s="1" t="s">
        <v>437</v>
      </c>
      <c r="E273">
        <v>112</v>
      </c>
      <c r="F273" s="1" t="s">
        <v>438</v>
      </c>
      <c r="G273" s="1" t="s">
        <v>439</v>
      </c>
    </row>
    <row r="274" spans="1:7" x14ac:dyDescent="0.25">
      <c r="A274">
        <v>5400</v>
      </c>
      <c r="B274" s="1" t="s">
        <v>427</v>
      </c>
      <c r="C274">
        <v>255</v>
      </c>
      <c r="D274" s="1" t="s">
        <v>440</v>
      </c>
      <c r="E274">
        <v>56</v>
      </c>
      <c r="F274" s="1" t="s">
        <v>441</v>
      </c>
      <c r="G274" s="1" t="s">
        <v>442</v>
      </c>
    </row>
    <row r="275" spans="1:7" x14ac:dyDescent="0.25">
      <c r="A275">
        <v>5400</v>
      </c>
      <c r="B275" s="1" t="s">
        <v>427</v>
      </c>
      <c r="C275">
        <v>15</v>
      </c>
      <c r="D275" s="1" t="s">
        <v>443</v>
      </c>
      <c r="E275">
        <v>58</v>
      </c>
      <c r="F275" s="1" t="s">
        <v>57</v>
      </c>
      <c r="G275" s="1" t="s">
        <v>57</v>
      </c>
    </row>
    <row r="276" spans="1:7" x14ac:dyDescent="0.25">
      <c r="A276">
        <v>5400</v>
      </c>
      <c r="B276" s="1" t="s">
        <v>427</v>
      </c>
      <c r="C276">
        <v>80</v>
      </c>
      <c r="D276" s="1" t="s">
        <v>444</v>
      </c>
      <c r="E276">
        <v>70</v>
      </c>
      <c r="F276" s="1" t="s">
        <v>445</v>
      </c>
      <c r="G276" s="1" t="s">
        <v>446</v>
      </c>
    </row>
    <row r="277" spans="1:7" x14ac:dyDescent="0.25">
      <c r="A277">
        <v>5400</v>
      </c>
      <c r="B277" s="1" t="s">
        <v>427</v>
      </c>
      <c r="C277">
        <v>27</v>
      </c>
      <c r="D277" s="1" t="s">
        <v>447</v>
      </c>
      <c r="E277">
        <v>100</v>
      </c>
      <c r="F277" s="1" t="s">
        <v>448</v>
      </c>
      <c r="G277" s="1" t="s">
        <v>449</v>
      </c>
    </row>
    <row r="278" spans="1:7" x14ac:dyDescent="0.25">
      <c r="A278">
        <v>5400</v>
      </c>
      <c r="B278" s="1" t="s">
        <v>427</v>
      </c>
      <c r="C278">
        <v>98</v>
      </c>
      <c r="D278" s="1" t="s">
        <v>450</v>
      </c>
      <c r="E278">
        <v>191</v>
      </c>
      <c r="F278" s="1" t="s">
        <v>451</v>
      </c>
      <c r="G278" s="1" t="s">
        <v>452</v>
      </c>
    </row>
    <row r="279" spans="1:7" x14ac:dyDescent="0.25">
      <c r="A279">
        <v>5400</v>
      </c>
      <c r="B279" s="1" t="s">
        <v>427</v>
      </c>
      <c r="C279">
        <v>54</v>
      </c>
      <c r="D279" s="1" t="s">
        <v>453</v>
      </c>
      <c r="E279">
        <v>208</v>
      </c>
      <c r="F279" s="1" t="s">
        <v>454</v>
      </c>
      <c r="G279" s="1" t="s">
        <v>455</v>
      </c>
    </row>
    <row r="280" spans="1:7" x14ac:dyDescent="0.25">
      <c r="A280">
        <v>5400</v>
      </c>
      <c r="B280" s="1" t="s">
        <v>427</v>
      </c>
      <c r="C280">
        <v>203</v>
      </c>
      <c r="D280" s="1" t="s">
        <v>456</v>
      </c>
      <c r="E280">
        <v>724</v>
      </c>
      <c r="F280" s="1" t="s">
        <v>457</v>
      </c>
      <c r="G280" s="1" t="s">
        <v>458</v>
      </c>
    </row>
    <row r="281" spans="1:7" x14ac:dyDescent="0.25">
      <c r="A281">
        <v>5400</v>
      </c>
      <c r="B281" s="1" t="s">
        <v>427</v>
      </c>
      <c r="C281">
        <v>63</v>
      </c>
      <c r="D281" s="1" t="s">
        <v>459</v>
      </c>
      <c r="E281">
        <v>233</v>
      </c>
      <c r="F281" s="1" t="s">
        <v>460</v>
      </c>
      <c r="G281" s="1" t="s">
        <v>461</v>
      </c>
    </row>
    <row r="282" spans="1:7" x14ac:dyDescent="0.25">
      <c r="A282">
        <v>5400</v>
      </c>
      <c r="B282" s="1" t="s">
        <v>427</v>
      </c>
      <c r="C282">
        <v>185</v>
      </c>
      <c r="D282" s="1" t="s">
        <v>462</v>
      </c>
      <c r="E282">
        <v>643</v>
      </c>
      <c r="F282" s="1" t="s">
        <v>463</v>
      </c>
      <c r="G282" s="1" t="s">
        <v>464</v>
      </c>
    </row>
    <row r="283" spans="1:7" x14ac:dyDescent="0.25">
      <c r="A283">
        <v>5400</v>
      </c>
      <c r="B283" s="1" t="s">
        <v>427</v>
      </c>
      <c r="C283">
        <v>67</v>
      </c>
      <c r="D283" s="1" t="s">
        <v>465</v>
      </c>
      <c r="E283">
        <v>246</v>
      </c>
      <c r="F283" s="1" t="s">
        <v>466</v>
      </c>
      <c r="G283" s="1" t="s">
        <v>467</v>
      </c>
    </row>
    <row r="284" spans="1:7" x14ac:dyDescent="0.25">
      <c r="A284">
        <v>5400</v>
      </c>
      <c r="B284" s="1" t="s">
        <v>427</v>
      </c>
      <c r="C284">
        <v>68</v>
      </c>
      <c r="D284" s="1" t="s">
        <v>468</v>
      </c>
      <c r="E284">
        <v>250</v>
      </c>
      <c r="F284" s="1" t="s">
        <v>469</v>
      </c>
      <c r="G284" s="1" t="s">
        <v>470</v>
      </c>
    </row>
    <row r="285" spans="1:7" x14ac:dyDescent="0.25">
      <c r="A285">
        <v>5400</v>
      </c>
      <c r="B285" s="1" t="s">
        <v>427</v>
      </c>
      <c r="C285">
        <v>84</v>
      </c>
      <c r="D285" s="1" t="s">
        <v>471</v>
      </c>
      <c r="E285">
        <v>300</v>
      </c>
      <c r="F285" s="1" t="s">
        <v>472</v>
      </c>
      <c r="G285" s="1" t="s">
        <v>473</v>
      </c>
    </row>
    <row r="286" spans="1:7" x14ac:dyDescent="0.25">
      <c r="A286">
        <v>5400</v>
      </c>
      <c r="B286" s="1" t="s">
        <v>427</v>
      </c>
      <c r="C286">
        <v>97</v>
      </c>
      <c r="D286" s="1" t="s">
        <v>474</v>
      </c>
      <c r="E286">
        <v>348</v>
      </c>
      <c r="F286" s="1" t="s">
        <v>475</v>
      </c>
      <c r="G286" s="1" t="s">
        <v>476</v>
      </c>
    </row>
    <row r="287" spans="1:7" x14ac:dyDescent="0.25">
      <c r="A287">
        <v>5400</v>
      </c>
      <c r="B287" s="1" t="s">
        <v>427</v>
      </c>
      <c r="C287">
        <v>104</v>
      </c>
      <c r="D287" s="1" t="s">
        <v>477</v>
      </c>
      <c r="E287">
        <v>372</v>
      </c>
      <c r="F287" s="1" t="s">
        <v>478</v>
      </c>
      <c r="G287" s="1" t="s">
        <v>479</v>
      </c>
    </row>
    <row r="288" spans="1:7" x14ac:dyDescent="0.25">
      <c r="A288">
        <v>5400</v>
      </c>
      <c r="B288" s="1" t="s">
        <v>427</v>
      </c>
      <c r="C288">
        <v>99</v>
      </c>
      <c r="D288" s="1" t="s">
        <v>480</v>
      </c>
      <c r="E288">
        <v>352</v>
      </c>
      <c r="F288" s="1" t="s">
        <v>481</v>
      </c>
      <c r="G288" s="1" t="s">
        <v>482</v>
      </c>
    </row>
    <row r="289" spans="1:7" x14ac:dyDescent="0.25">
      <c r="A289">
        <v>5400</v>
      </c>
      <c r="B289" s="1" t="s">
        <v>427</v>
      </c>
      <c r="C289">
        <v>106</v>
      </c>
      <c r="D289" s="1" t="s">
        <v>483</v>
      </c>
      <c r="E289">
        <v>380</v>
      </c>
      <c r="F289" s="1" t="s">
        <v>484</v>
      </c>
      <c r="G289" s="1" t="s">
        <v>485</v>
      </c>
    </row>
    <row r="290" spans="1:7" x14ac:dyDescent="0.25">
      <c r="A290">
        <v>5400</v>
      </c>
      <c r="B290" s="1" t="s">
        <v>427</v>
      </c>
      <c r="C290">
        <v>119</v>
      </c>
      <c r="D290" s="1" t="s">
        <v>486</v>
      </c>
      <c r="E290">
        <v>428</v>
      </c>
      <c r="F290" s="1" t="s">
        <v>487</v>
      </c>
      <c r="G290" s="1" t="s">
        <v>488</v>
      </c>
    </row>
    <row r="291" spans="1:7" x14ac:dyDescent="0.25">
      <c r="A291">
        <v>5400</v>
      </c>
      <c r="B291" s="1" t="s">
        <v>427</v>
      </c>
      <c r="C291">
        <v>126</v>
      </c>
      <c r="D291" s="1" t="s">
        <v>489</v>
      </c>
      <c r="E291">
        <v>440</v>
      </c>
      <c r="F291" s="1" t="s">
        <v>490</v>
      </c>
      <c r="G291" s="1" t="s">
        <v>491</v>
      </c>
    </row>
    <row r="292" spans="1:7" x14ac:dyDescent="0.25">
      <c r="A292">
        <v>5400</v>
      </c>
      <c r="B292" s="1" t="s">
        <v>427</v>
      </c>
      <c r="C292">
        <v>256</v>
      </c>
      <c r="D292" s="1" t="s">
        <v>492</v>
      </c>
      <c r="E292">
        <v>442</v>
      </c>
      <c r="F292" s="1" t="s">
        <v>493</v>
      </c>
      <c r="G292" s="1" t="s">
        <v>494</v>
      </c>
    </row>
    <row r="293" spans="1:7" x14ac:dyDescent="0.25">
      <c r="A293">
        <v>5400</v>
      </c>
      <c r="B293" s="1" t="s">
        <v>427</v>
      </c>
      <c r="C293">
        <v>154</v>
      </c>
      <c r="D293" s="1" t="s">
        <v>495</v>
      </c>
      <c r="E293">
        <v>807</v>
      </c>
      <c r="F293" s="1" t="s">
        <v>496</v>
      </c>
      <c r="G293" s="1" t="s">
        <v>497</v>
      </c>
    </row>
    <row r="294" spans="1:7" x14ac:dyDescent="0.25">
      <c r="A294">
        <v>5400</v>
      </c>
      <c r="B294" s="1" t="s">
        <v>427</v>
      </c>
      <c r="C294">
        <v>134</v>
      </c>
      <c r="D294" s="1" t="s">
        <v>498</v>
      </c>
      <c r="E294">
        <v>470</v>
      </c>
      <c r="F294" s="1" t="s">
        <v>499</v>
      </c>
      <c r="G294" s="1" t="s">
        <v>500</v>
      </c>
    </row>
    <row r="295" spans="1:7" x14ac:dyDescent="0.25">
      <c r="A295">
        <v>5400</v>
      </c>
      <c r="B295" s="1" t="s">
        <v>427</v>
      </c>
      <c r="C295">
        <v>273</v>
      </c>
      <c r="D295" s="1" t="s">
        <v>501</v>
      </c>
      <c r="E295">
        <v>499</v>
      </c>
      <c r="F295" s="1" t="s">
        <v>502</v>
      </c>
      <c r="G295" s="1" t="s">
        <v>503</v>
      </c>
    </row>
    <row r="296" spans="1:7" x14ac:dyDescent="0.25">
      <c r="A296">
        <v>5400</v>
      </c>
      <c r="B296" s="1" t="s">
        <v>427</v>
      </c>
      <c r="C296">
        <v>162</v>
      </c>
      <c r="D296" s="1" t="s">
        <v>504</v>
      </c>
      <c r="E296">
        <v>578</v>
      </c>
      <c r="F296" s="1" t="s">
        <v>505</v>
      </c>
      <c r="G296" s="1" t="s">
        <v>506</v>
      </c>
    </row>
    <row r="297" spans="1:7" x14ac:dyDescent="0.25">
      <c r="A297">
        <v>5400</v>
      </c>
      <c r="B297" s="1" t="s">
        <v>427</v>
      </c>
      <c r="C297">
        <v>150</v>
      </c>
      <c r="D297" s="1" t="s">
        <v>507</v>
      </c>
      <c r="E297">
        <v>528</v>
      </c>
      <c r="F297" s="1" t="s">
        <v>508</v>
      </c>
      <c r="G297" s="1" t="s">
        <v>509</v>
      </c>
    </row>
    <row r="298" spans="1:7" x14ac:dyDescent="0.25">
      <c r="A298">
        <v>5400</v>
      </c>
      <c r="B298" s="1" t="s">
        <v>427</v>
      </c>
      <c r="C298">
        <v>173</v>
      </c>
      <c r="D298" s="1" t="s">
        <v>510</v>
      </c>
      <c r="E298">
        <v>616</v>
      </c>
      <c r="F298" s="1" t="s">
        <v>511</v>
      </c>
      <c r="G298" s="1" t="s">
        <v>512</v>
      </c>
    </row>
    <row r="299" spans="1:7" x14ac:dyDescent="0.25">
      <c r="A299">
        <v>5400</v>
      </c>
      <c r="B299" s="1" t="s">
        <v>427</v>
      </c>
      <c r="C299">
        <v>174</v>
      </c>
      <c r="D299" s="1" t="s">
        <v>513</v>
      </c>
      <c r="E299">
        <v>620</v>
      </c>
      <c r="F299" s="1" t="s">
        <v>514</v>
      </c>
      <c r="G299" s="1" t="s">
        <v>515</v>
      </c>
    </row>
    <row r="300" spans="1:7" x14ac:dyDescent="0.25">
      <c r="A300">
        <v>5400</v>
      </c>
      <c r="B300" s="1" t="s">
        <v>427</v>
      </c>
      <c r="C300">
        <v>146</v>
      </c>
      <c r="D300" s="1" t="s">
        <v>516</v>
      </c>
      <c r="E300">
        <v>498</v>
      </c>
      <c r="F300" s="1" t="s">
        <v>517</v>
      </c>
      <c r="G300" s="1" t="s">
        <v>518</v>
      </c>
    </row>
    <row r="301" spans="1:7" x14ac:dyDescent="0.25">
      <c r="A301">
        <v>5400</v>
      </c>
      <c r="B301" s="1" t="s">
        <v>427</v>
      </c>
      <c r="C301">
        <v>248</v>
      </c>
      <c r="D301" s="1" t="s">
        <v>519</v>
      </c>
      <c r="E301">
        <v>890</v>
      </c>
      <c r="F301" s="1" t="s">
        <v>57</v>
      </c>
      <c r="G301" s="1" t="s">
        <v>57</v>
      </c>
    </row>
    <row r="302" spans="1:7" x14ac:dyDescent="0.25">
      <c r="A302">
        <v>5400</v>
      </c>
      <c r="B302" s="1" t="s">
        <v>427</v>
      </c>
      <c r="C302">
        <v>183</v>
      </c>
      <c r="D302" s="1" t="s">
        <v>520</v>
      </c>
      <c r="E302">
        <v>642</v>
      </c>
      <c r="F302" s="1" t="s">
        <v>521</v>
      </c>
      <c r="G302" s="1" t="s">
        <v>522</v>
      </c>
    </row>
    <row r="303" spans="1:7" x14ac:dyDescent="0.25">
      <c r="A303">
        <v>5400</v>
      </c>
      <c r="B303" s="1" t="s">
        <v>427</v>
      </c>
      <c r="C303">
        <v>229</v>
      </c>
      <c r="D303" s="1" t="s">
        <v>523</v>
      </c>
      <c r="E303">
        <v>826</v>
      </c>
      <c r="F303" s="1" t="s">
        <v>524</v>
      </c>
      <c r="G303" s="1" t="s">
        <v>525</v>
      </c>
    </row>
    <row r="304" spans="1:7" x14ac:dyDescent="0.25">
      <c r="A304">
        <v>5400</v>
      </c>
      <c r="B304" s="1" t="s">
        <v>427</v>
      </c>
      <c r="C304">
        <v>272</v>
      </c>
      <c r="D304" s="1" t="s">
        <v>526</v>
      </c>
      <c r="E304">
        <v>688</v>
      </c>
      <c r="F304" s="1" t="s">
        <v>527</v>
      </c>
      <c r="G304" s="1" t="s">
        <v>528</v>
      </c>
    </row>
    <row r="305" spans="1:7" x14ac:dyDescent="0.25">
      <c r="A305">
        <v>5400</v>
      </c>
      <c r="B305" s="1" t="s">
        <v>427</v>
      </c>
      <c r="C305">
        <v>186</v>
      </c>
      <c r="D305" s="1" t="s">
        <v>529</v>
      </c>
      <c r="E305">
        <v>891</v>
      </c>
      <c r="F305" s="1" t="s">
        <v>530</v>
      </c>
      <c r="G305" s="1" t="s">
        <v>531</v>
      </c>
    </row>
    <row r="306" spans="1:7" x14ac:dyDescent="0.25">
      <c r="A306">
        <v>5400</v>
      </c>
      <c r="B306" s="1" t="s">
        <v>427</v>
      </c>
      <c r="C306">
        <v>199</v>
      </c>
      <c r="D306" s="1" t="s">
        <v>532</v>
      </c>
      <c r="E306">
        <v>703</v>
      </c>
      <c r="F306" s="1" t="s">
        <v>533</v>
      </c>
      <c r="G306" s="1" t="s">
        <v>534</v>
      </c>
    </row>
    <row r="307" spans="1:7" x14ac:dyDescent="0.25">
      <c r="A307">
        <v>5400</v>
      </c>
      <c r="B307" s="1" t="s">
        <v>427</v>
      </c>
      <c r="C307">
        <v>198</v>
      </c>
      <c r="D307" s="1" t="s">
        <v>535</v>
      </c>
      <c r="E307">
        <v>705</v>
      </c>
      <c r="F307" s="1" t="s">
        <v>536</v>
      </c>
      <c r="G307" s="1" t="s">
        <v>537</v>
      </c>
    </row>
    <row r="308" spans="1:7" x14ac:dyDescent="0.25">
      <c r="A308">
        <v>5400</v>
      </c>
      <c r="B308" s="1" t="s">
        <v>427</v>
      </c>
      <c r="C308">
        <v>210</v>
      </c>
      <c r="D308" s="1" t="s">
        <v>538</v>
      </c>
      <c r="E308">
        <v>752</v>
      </c>
      <c r="F308" s="1" t="s">
        <v>539</v>
      </c>
      <c r="G308" s="1" t="s">
        <v>540</v>
      </c>
    </row>
    <row r="309" spans="1:7" x14ac:dyDescent="0.25">
      <c r="A309">
        <v>5400</v>
      </c>
      <c r="B309" s="1" t="s">
        <v>427</v>
      </c>
      <c r="C309">
        <v>211</v>
      </c>
      <c r="D309" s="1" t="s">
        <v>541</v>
      </c>
      <c r="E309">
        <v>756</v>
      </c>
      <c r="F309" s="1" t="s">
        <v>542</v>
      </c>
      <c r="G309" s="1" t="s">
        <v>543</v>
      </c>
    </row>
    <row r="310" spans="1:7" x14ac:dyDescent="0.25">
      <c r="A310">
        <v>5400</v>
      </c>
      <c r="B310" s="1" t="s">
        <v>427</v>
      </c>
      <c r="C310">
        <v>51</v>
      </c>
      <c r="D310" s="1" t="s">
        <v>544</v>
      </c>
      <c r="E310">
        <v>200</v>
      </c>
      <c r="F310" s="1" t="s">
        <v>57</v>
      </c>
      <c r="G310" s="1" t="s">
        <v>57</v>
      </c>
    </row>
    <row r="311" spans="1:7" x14ac:dyDescent="0.25">
      <c r="A311">
        <v>5400</v>
      </c>
      <c r="B311" s="1" t="s">
        <v>427</v>
      </c>
      <c r="C311">
        <v>167</v>
      </c>
      <c r="D311" s="1" t="s">
        <v>545</v>
      </c>
      <c r="E311">
        <v>203</v>
      </c>
      <c r="F311" s="1" t="s">
        <v>546</v>
      </c>
      <c r="G311" s="1" t="s">
        <v>547</v>
      </c>
    </row>
    <row r="312" spans="1:7" x14ac:dyDescent="0.25">
      <c r="A312">
        <v>5400</v>
      </c>
      <c r="B312" s="1" t="s">
        <v>427</v>
      </c>
      <c r="C312">
        <v>230</v>
      </c>
      <c r="D312" s="1" t="s">
        <v>548</v>
      </c>
      <c r="E312">
        <v>804</v>
      </c>
      <c r="F312" s="1" t="s">
        <v>549</v>
      </c>
      <c r="G312" s="1" t="s">
        <v>550</v>
      </c>
    </row>
    <row r="313" spans="1:7" x14ac:dyDescent="0.25">
      <c r="A313">
        <v>5400</v>
      </c>
      <c r="B313" s="1" t="s">
        <v>427</v>
      </c>
      <c r="C313">
        <v>228</v>
      </c>
      <c r="D313" s="1" t="s">
        <v>551</v>
      </c>
      <c r="E313">
        <v>810</v>
      </c>
      <c r="F313" s="1" t="s">
        <v>57</v>
      </c>
      <c r="G313" s="1" t="s">
        <v>57</v>
      </c>
    </row>
    <row r="314" spans="1:7" x14ac:dyDescent="0.25">
      <c r="A314">
        <v>5403</v>
      </c>
      <c r="B314" s="1" t="s">
        <v>552</v>
      </c>
      <c r="C314">
        <v>3</v>
      </c>
      <c r="D314" s="1" t="s">
        <v>428</v>
      </c>
      <c r="E314">
        <v>8</v>
      </c>
      <c r="F314" s="1" t="s">
        <v>429</v>
      </c>
      <c r="G314" s="1" t="s">
        <v>430</v>
      </c>
    </row>
    <row r="315" spans="1:7" x14ac:dyDescent="0.25">
      <c r="A315">
        <v>5403</v>
      </c>
      <c r="B315" s="1" t="s">
        <v>552</v>
      </c>
      <c r="C315">
        <v>80</v>
      </c>
      <c r="D315" s="1" t="s">
        <v>444</v>
      </c>
      <c r="E315">
        <v>70</v>
      </c>
      <c r="F315" s="1" t="s">
        <v>445</v>
      </c>
      <c r="G315" s="1" t="s">
        <v>446</v>
      </c>
    </row>
    <row r="316" spans="1:7" x14ac:dyDescent="0.25">
      <c r="A316">
        <v>5403</v>
      </c>
      <c r="B316" s="1" t="s">
        <v>552</v>
      </c>
      <c r="C316">
        <v>98</v>
      </c>
      <c r="D316" s="1" t="s">
        <v>450</v>
      </c>
      <c r="E316">
        <v>191</v>
      </c>
      <c r="F316" s="1" t="s">
        <v>451</v>
      </c>
      <c r="G316" s="1" t="s">
        <v>452</v>
      </c>
    </row>
    <row r="317" spans="1:7" x14ac:dyDescent="0.25">
      <c r="A317">
        <v>5403</v>
      </c>
      <c r="B317" s="1" t="s">
        <v>552</v>
      </c>
      <c r="C317">
        <v>203</v>
      </c>
      <c r="D317" s="1" t="s">
        <v>456</v>
      </c>
      <c r="E317">
        <v>724</v>
      </c>
      <c r="F317" s="1" t="s">
        <v>457</v>
      </c>
      <c r="G317" s="1" t="s">
        <v>458</v>
      </c>
    </row>
    <row r="318" spans="1:7" x14ac:dyDescent="0.25">
      <c r="A318">
        <v>5403</v>
      </c>
      <c r="B318" s="1" t="s">
        <v>552</v>
      </c>
      <c r="C318">
        <v>84</v>
      </c>
      <c r="D318" s="1" t="s">
        <v>471</v>
      </c>
      <c r="E318">
        <v>300</v>
      </c>
      <c r="F318" s="1" t="s">
        <v>472</v>
      </c>
      <c r="G318" s="1" t="s">
        <v>473</v>
      </c>
    </row>
    <row r="319" spans="1:7" x14ac:dyDescent="0.25">
      <c r="A319">
        <v>5403</v>
      </c>
      <c r="B319" s="1" t="s">
        <v>552</v>
      </c>
      <c r="C319">
        <v>106</v>
      </c>
      <c r="D319" s="1" t="s">
        <v>483</v>
      </c>
      <c r="E319">
        <v>380</v>
      </c>
      <c r="F319" s="1" t="s">
        <v>484</v>
      </c>
      <c r="G319" s="1" t="s">
        <v>485</v>
      </c>
    </row>
    <row r="320" spans="1:7" x14ac:dyDescent="0.25">
      <c r="A320">
        <v>5403</v>
      </c>
      <c r="B320" s="1" t="s">
        <v>552</v>
      </c>
      <c r="C320">
        <v>154</v>
      </c>
      <c r="D320" s="1" t="s">
        <v>495</v>
      </c>
      <c r="E320">
        <v>807</v>
      </c>
      <c r="F320" s="1" t="s">
        <v>496</v>
      </c>
      <c r="G320" s="1" t="s">
        <v>497</v>
      </c>
    </row>
    <row r="321" spans="1:7" x14ac:dyDescent="0.25">
      <c r="A321">
        <v>5403</v>
      </c>
      <c r="B321" s="1" t="s">
        <v>552</v>
      </c>
      <c r="C321">
        <v>134</v>
      </c>
      <c r="D321" s="1" t="s">
        <v>498</v>
      </c>
      <c r="E321">
        <v>470</v>
      </c>
      <c r="F321" s="1" t="s">
        <v>499</v>
      </c>
      <c r="G321" s="1" t="s">
        <v>500</v>
      </c>
    </row>
    <row r="322" spans="1:7" x14ac:dyDescent="0.25">
      <c r="A322">
        <v>5403</v>
      </c>
      <c r="B322" s="1" t="s">
        <v>552</v>
      </c>
      <c r="C322">
        <v>273</v>
      </c>
      <c r="D322" s="1" t="s">
        <v>501</v>
      </c>
      <c r="E322">
        <v>499</v>
      </c>
      <c r="F322" s="1" t="s">
        <v>502</v>
      </c>
      <c r="G322" s="1" t="s">
        <v>503</v>
      </c>
    </row>
    <row r="323" spans="1:7" x14ac:dyDescent="0.25">
      <c r="A323">
        <v>5403</v>
      </c>
      <c r="B323" s="1" t="s">
        <v>552</v>
      </c>
      <c r="C323">
        <v>174</v>
      </c>
      <c r="D323" s="1" t="s">
        <v>513</v>
      </c>
      <c r="E323">
        <v>620</v>
      </c>
      <c r="F323" s="1" t="s">
        <v>514</v>
      </c>
      <c r="G323" s="1" t="s">
        <v>515</v>
      </c>
    </row>
    <row r="324" spans="1:7" x14ac:dyDescent="0.25">
      <c r="A324">
        <v>5403</v>
      </c>
      <c r="B324" s="1" t="s">
        <v>552</v>
      </c>
      <c r="C324">
        <v>248</v>
      </c>
      <c r="D324" s="1" t="s">
        <v>519</v>
      </c>
      <c r="E324">
        <v>890</v>
      </c>
      <c r="F324" s="1" t="s">
        <v>57</v>
      </c>
      <c r="G324" s="1" t="s">
        <v>57</v>
      </c>
    </row>
    <row r="325" spans="1:7" x14ac:dyDescent="0.25">
      <c r="A325">
        <v>5403</v>
      </c>
      <c r="B325" s="1" t="s">
        <v>552</v>
      </c>
      <c r="C325">
        <v>272</v>
      </c>
      <c r="D325" s="1" t="s">
        <v>526</v>
      </c>
      <c r="E325">
        <v>688</v>
      </c>
      <c r="F325" s="1" t="s">
        <v>527</v>
      </c>
      <c r="G325" s="1" t="s">
        <v>528</v>
      </c>
    </row>
    <row r="326" spans="1:7" x14ac:dyDescent="0.25">
      <c r="A326">
        <v>5403</v>
      </c>
      <c r="B326" s="1" t="s">
        <v>552</v>
      </c>
      <c r="C326">
        <v>186</v>
      </c>
      <c r="D326" s="1" t="s">
        <v>529</v>
      </c>
      <c r="E326">
        <v>891</v>
      </c>
      <c r="F326" s="1" t="s">
        <v>530</v>
      </c>
      <c r="G326" s="1" t="s">
        <v>531</v>
      </c>
    </row>
    <row r="327" spans="1:7" x14ac:dyDescent="0.25">
      <c r="A327">
        <v>5403</v>
      </c>
      <c r="B327" s="1" t="s">
        <v>552</v>
      </c>
      <c r="C327">
        <v>198</v>
      </c>
      <c r="D327" s="1" t="s">
        <v>535</v>
      </c>
      <c r="E327">
        <v>705</v>
      </c>
      <c r="F327" s="1" t="s">
        <v>536</v>
      </c>
      <c r="G327" s="1" t="s">
        <v>537</v>
      </c>
    </row>
    <row r="328" spans="1:7" x14ac:dyDescent="0.25">
      <c r="A328">
        <v>5404</v>
      </c>
      <c r="B328" s="1" t="s">
        <v>553</v>
      </c>
      <c r="C328">
        <v>79</v>
      </c>
      <c r="D328" s="1" t="s">
        <v>431</v>
      </c>
      <c r="E328">
        <v>276</v>
      </c>
      <c r="F328" s="1" t="s">
        <v>432</v>
      </c>
      <c r="G328" s="1" t="s">
        <v>433</v>
      </c>
    </row>
    <row r="329" spans="1:7" x14ac:dyDescent="0.25">
      <c r="A329">
        <v>5404</v>
      </c>
      <c r="B329" s="1" t="s">
        <v>553</v>
      </c>
      <c r="C329">
        <v>11</v>
      </c>
      <c r="D329" s="1" t="s">
        <v>434</v>
      </c>
      <c r="E329">
        <v>40</v>
      </c>
      <c r="F329" s="1" t="s">
        <v>435</v>
      </c>
      <c r="G329" s="1" t="s">
        <v>436</v>
      </c>
    </row>
    <row r="330" spans="1:7" x14ac:dyDescent="0.25">
      <c r="A330">
        <v>5404</v>
      </c>
      <c r="B330" s="1" t="s">
        <v>553</v>
      </c>
      <c r="C330">
        <v>255</v>
      </c>
      <c r="D330" s="1" t="s">
        <v>440</v>
      </c>
      <c r="E330">
        <v>56</v>
      </c>
      <c r="F330" s="1" t="s">
        <v>441</v>
      </c>
      <c r="G330" s="1" t="s">
        <v>442</v>
      </c>
    </row>
    <row r="331" spans="1:7" x14ac:dyDescent="0.25">
      <c r="A331">
        <v>5404</v>
      </c>
      <c r="B331" s="1" t="s">
        <v>553</v>
      </c>
      <c r="C331">
        <v>15</v>
      </c>
      <c r="D331" s="1" t="s">
        <v>443</v>
      </c>
      <c r="E331">
        <v>58</v>
      </c>
      <c r="F331" s="1" t="s">
        <v>57</v>
      </c>
      <c r="G331" s="1" t="s">
        <v>57</v>
      </c>
    </row>
    <row r="332" spans="1:7" x14ac:dyDescent="0.25">
      <c r="A332">
        <v>5404</v>
      </c>
      <c r="B332" s="1" t="s">
        <v>553</v>
      </c>
      <c r="C332">
        <v>68</v>
      </c>
      <c r="D332" s="1" t="s">
        <v>468</v>
      </c>
      <c r="E332">
        <v>250</v>
      </c>
      <c r="F332" s="1" t="s">
        <v>469</v>
      </c>
      <c r="G332" s="1" t="s">
        <v>470</v>
      </c>
    </row>
    <row r="333" spans="1:7" x14ac:dyDescent="0.25">
      <c r="A333">
        <v>5404</v>
      </c>
      <c r="B333" s="1" t="s">
        <v>553</v>
      </c>
      <c r="C333">
        <v>256</v>
      </c>
      <c r="D333" s="1" t="s">
        <v>492</v>
      </c>
      <c r="E333">
        <v>442</v>
      </c>
      <c r="F333" s="1" t="s">
        <v>493</v>
      </c>
      <c r="G333" s="1" t="s">
        <v>494</v>
      </c>
    </row>
    <row r="334" spans="1:7" x14ac:dyDescent="0.25">
      <c r="A334">
        <v>5404</v>
      </c>
      <c r="B334" s="1" t="s">
        <v>553</v>
      </c>
      <c r="C334">
        <v>150</v>
      </c>
      <c r="D334" s="1" t="s">
        <v>507</v>
      </c>
      <c r="E334">
        <v>528</v>
      </c>
      <c r="F334" s="1" t="s">
        <v>508</v>
      </c>
      <c r="G334" s="1" t="s">
        <v>509</v>
      </c>
    </row>
    <row r="335" spans="1:7" x14ac:dyDescent="0.25">
      <c r="A335">
        <v>5404</v>
      </c>
      <c r="B335" s="1" t="s">
        <v>553</v>
      </c>
      <c r="C335">
        <v>211</v>
      </c>
      <c r="D335" s="1" t="s">
        <v>541</v>
      </c>
      <c r="E335">
        <v>756</v>
      </c>
      <c r="F335" s="1" t="s">
        <v>542</v>
      </c>
      <c r="G335" s="1" t="s">
        <v>543</v>
      </c>
    </row>
    <row r="336" spans="1:7" x14ac:dyDescent="0.25">
      <c r="A336">
        <v>5401</v>
      </c>
      <c r="B336" s="1" t="s">
        <v>554</v>
      </c>
      <c r="C336">
        <v>57</v>
      </c>
      <c r="D336" s="1" t="s">
        <v>437</v>
      </c>
      <c r="E336">
        <v>112</v>
      </c>
      <c r="F336" s="1" t="s">
        <v>438</v>
      </c>
      <c r="G336" s="1" t="s">
        <v>439</v>
      </c>
    </row>
    <row r="337" spans="1:7" x14ac:dyDescent="0.25">
      <c r="A337">
        <v>5401</v>
      </c>
      <c r="B337" s="1" t="s">
        <v>554</v>
      </c>
      <c r="C337">
        <v>27</v>
      </c>
      <c r="D337" s="1" t="s">
        <v>447</v>
      </c>
      <c r="E337">
        <v>100</v>
      </c>
      <c r="F337" s="1" t="s">
        <v>448</v>
      </c>
      <c r="G337" s="1" t="s">
        <v>449</v>
      </c>
    </row>
    <row r="338" spans="1:7" x14ac:dyDescent="0.25">
      <c r="A338">
        <v>5401</v>
      </c>
      <c r="B338" s="1" t="s">
        <v>554</v>
      </c>
      <c r="C338">
        <v>185</v>
      </c>
      <c r="D338" s="1" t="s">
        <v>462</v>
      </c>
      <c r="E338">
        <v>643</v>
      </c>
      <c r="F338" s="1" t="s">
        <v>463</v>
      </c>
      <c r="G338" s="1" t="s">
        <v>464</v>
      </c>
    </row>
    <row r="339" spans="1:7" x14ac:dyDescent="0.25">
      <c r="A339">
        <v>5401</v>
      </c>
      <c r="B339" s="1" t="s">
        <v>554</v>
      </c>
      <c r="C339">
        <v>97</v>
      </c>
      <c r="D339" s="1" t="s">
        <v>474</v>
      </c>
      <c r="E339">
        <v>348</v>
      </c>
      <c r="F339" s="1" t="s">
        <v>475</v>
      </c>
      <c r="G339" s="1" t="s">
        <v>476</v>
      </c>
    </row>
    <row r="340" spans="1:7" x14ac:dyDescent="0.25">
      <c r="A340">
        <v>5401</v>
      </c>
      <c r="B340" s="1" t="s">
        <v>554</v>
      </c>
      <c r="C340">
        <v>173</v>
      </c>
      <c r="D340" s="1" t="s">
        <v>510</v>
      </c>
      <c r="E340">
        <v>616</v>
      </c>
      <c r="F340" s="1" t="s">
        <v>511</v>
      </c>
      <c r="G340" s="1" t="s">
        <v>512</v>
      </c>
    </row>
    <row r="341" spans="1:7" x14ac:dyDescent="0.25">
      <c r="A341">
        <v>5401</v>
      </c>
      <c r="B341" s="1" t="s">
        <v>554</v>
      </c>
      <c r="C341">
        <v>146</v>
      </c>
      <c r="D341" s="1" t="s">
        <v>516</v>
      </c>
      <c r="E341">
        <v>498</v>
      </c>
      <c r="F341" s="1" t="s">
        <v>517</v>
      </c>
      <c r="G341" s="1" t="s">
        <v>518</v>
      </c>
    </row>
    <row r="342" spans="1:7" x14ac:dyDescent="0.25">
      <c r="A342">
        <v>5401</v>
      </c>
      <c r="B342" s="1" t="s">
        <v>554</v>
      </c>
      <c r="C342">
        <v>183</v>
      </c>
      <c r="D342" s="1" t="s">
        <v>520</v>
      </c>
      <c r="E342">
        <v>642</v>
      </c>
      <c r="F342" s="1" t="s">
        <v>521</v>
      </c>
      <c r="G342" s="1" t="s">
        <v>522</v>
      </c>
    </row>
    <row r="343" spans="1:7" x14ac:dyDescent="0.25">
      <c r="A343">
        <v>5401</v>
      </c>
      <c r="B343" s="1" t="s">
        <v>554</v>
      </c>
      <c r="C343">
        <v>199</v>
      </c>
      <c r="D343" s="1" t="s">
        <v>532</v>
      </c>
      <c r="E343">
        <v>703</v>
      </c>
      <c r="F343" s="1" t="s">
        <v>533</v>
      </c>
      <c r="G343" s="1" t="s">
        <v>534</v>
      </c>
    </row>
    <row r="344" spans="1:7" x14ac:dyDescent="0.25">
      <c r="A344">
        <v>5401</v>
      </c>
      <c r="B344" s="1" t="s">
        <v>554</v>
      </c>
      <c r="C344">
        <v>51</v>
      </c>
      <c r="D344" s="1" t="s">
        <v>544</v>
      </c>
      <c r="E344">
        <v>200</v>
      </c>
      <c r="F344" s="1" t="s">
        <v>57</v>
      </c>
      <c r="G344" s="1" t="s">
        <v>57</v>
      </c>
    </row>
    <row r="345" spans="1:7" x14ac:dyDescent="0.25">
      <c r="A345">
        <v>5401</v>
      </c>
      <c r="B345" s="1" t="s">
        <v>554</v>
      </c>
      <c r="C345">
        <v>167</v>
      </c>
      <c r="D345" s="1" t="s">
        <v>545</v>
      </c>
      <c r="E345">
        <v>203</v>
      </c>
      <c r="F345" s="1" t="s">
        <v>546</v>
      </c>
      <c r="G345" s="1" t="s">
        <v>547</v>
      </c>
    </row>
    <row r="346" spans="1:7" x14ac:dyDescent="0.25">
      <c r="A346">
        <v>5401</v>
      </c>
      <c r="B346" s="1" t="s">
        <v>554</v>
      </c>
      <c r="C346">
        <v>230</v>
      </c>
      <c r="D346" s="1" t="s">
        <v>548</v>
      </c>
      <c r="E346">
        <v>804</v>
      </c>
      <c r="F346" s="1" t="s">
        <v>549</v>
      </c>
      <c r="G346" s="1" t="s">
        <v>550</v>
      </c>
    </row>
    <row r="347" spans="1:7" x14ac:dyDescent="0.25">
      <c r="A347">
        <v>5401</v>
      </c>
      <c r="B347" s="1" t="s">
        <v>554</v>
      </c>
      <c r="C347">
        <v>228</v>
      </c>
      <c r="D347" s="1" t="s">
        <v>551</v>
      </c>
      <c r="E347">
        <v>810</v>
      </c>
      <c r="F347" s="1" t="s">
        <v>57</v>
      </c>
      <c r="G347" s="1" t="s">
        <v>57</v>
      </c>
    </row>
    <row r="348" spans="1:7" x14ac:dyDescent="0.25">
      <c r="A348">
        <v>5402</v>
      </c>
      <c r="B348" s="1" t="s">
        <v>555</v>
      </c>
      <c r="C348">
        <v>54</v>
      </c>
      <c r="D348" s="1" t="s">
        <v>453</v>
      </c>
      <c r="E348">
        <v>208</v>
      </c>
      <c r="F348" s="1" t="s">
        <v>454</v>
      </c>
      <c r="G348" s="1" t="s">
        <v>455</v>
      </c>
    </row>
    <row r="349" spans="1:7" x14ac:dyDescent="0.25">
      <c r="A349">
        <v>5402</v>
      </c>
      <c r="B349" s="1" t="s">
        <v>555</v>
      </c>
      <c r="C349">
        <v>63</v>
      </c>
      <c r="D349" s="1" t="s">
        <v>459</v>
      </c>
      <c r="E349">
        <v>233</v>
      </c>
      <c r="F349" s="1" t="s">
        <v>460</v>
      </c>
      <c r="G349" s="1" t="s">
        <v>461</v>
      </c>
    </row>
    <row r="350" spans="1:7" x14ac:dyDescent="0.25">
      <c r="A350">
        <v>5402</v>
      </c>
      <c r="B350" s="1" t="s">
        <v>555</v>
      </c>
      <c r="C350">
        <v>67</v>
      </c>
      <c r="D350" s="1" t="s">
        <v>465</v>
      </c>
      <c r="E350">
        <v>246</v>
      </c>
      <c r="F350" s="1" t="s">
        <v>466</v>
      </c>
      <c r="G350" s="1" t="s">
        <v>467</v>
      </c>
    </row>
    <row r="351" spans="1:7" x14ac:dyDescent="0.25">
      <c r="A351">
        <v>5402</v>
      </c>
      <c r="B351" s="1" t="s">
        <v>555</v>
      </c>
      <c r="C351">
        <v>104</v>
      </c>
      <c r="D351" s="1" t="s">
        <v>477</v>
      </c>
      <c r="E351">
        <v>372</v>
      </c>
      <c r="F351" s="1" t="s">
        <v>478</v>
      </c>
      <c r="G351" s="1" t="s">
        <v>479</v>
      </c>
    </row>
    <row r="352" spans="1:7" x14ac:dyDescent="0.25">
      <c r="A352">
        <v>5402</v>
      </c>
      <c r="B352" s="1" t="s">
        <v>555</v>
      </c>
      <c r="C352">
        <v>99</v>
      </c>
      <c r="D352" s="1" t="s">
        <v>480</v>
      </c>
      <c r="E352">
        <v>352</v>
      </c>
      <c r="F352" s="1" t="s">
        <v>481</v>
      </c>
      <c r="G352" s="1" t="s">
        <v>482</v>
      </c>
    </row>
    <row r="353" spans="1:7" x14ac:dyDescent="0.25">
      <c r="A353">
        <v>5402</v>
      </c>
      <c r="B353" s="1" t="s">
        <v>555</v>
      </c>
      <c r="C353">
        <v>119</v>
      </c>
      <c r="D353" s="1" t="s">
        <v>486</v>
      </c>
      <c r="E353">
        <v>428</v>
      </c>
      <c r="F353" s="1" t="s">
        <v>487</v>
      </c>
      <c r="G353" s="1" t="s">
        <v>488</v>
      </c>
    </row>
    <row r="354" spans="1:7" x14ac:dyDescent="0.25">
      <c r="A354">
        <v>5402</v>
      </c>
      <c r="B354" s="1" t="s">
        <v>555</v>
      </c>
      <c r="C354">
        <v>126</v>
      </c>
      <c r="D354" s="1" t="s">
        <v>489</v>
      </c>
      <c r="E354">
        <v>440</v>
      </c>
      <c r="F354" s="1" t="s">
        <v>490</v>
      </c>
      <c r="G354" s="1" t="s">
        <v>491</v>
      </c>
    </row>
    <row r="355" spans="1:7" x14ac:dyDescent="0.25">
      <c r="A355">
        <v>5402</v>
      </c>
      <c r="B355" s="1" t="s">
        <v>555</v>
      </c>
      <c r="C355">
        <v>162</v>
      </c>
      <c r="D355" s="1" t="s">
        <v>504</v>
      </c>
      <c r="E355">
        <v>578</v>
      </c>
      <c r="F355" s="1" t="s">
        <v>505</v>
      </c>
      <c r="G355" s="1" t="s">
        <v>506</v>
      </c>
    </row>
    <row r="356" spans="1:7" x14ac:dyDescent="0.25">
      <c r="A356">
        <v>5402</v>
      </c>
      <c r="B356" s="1" t="s">
        <v>555</v>
      </c>
      <c r="C356">
        <v>229</v>
      </c>
      <c r="D356" s="1" t="s">
        <v>523</v>
      </c>
      <c r="E356">
        <v>826</v>
      </c>
      <c r="F356" s="1" t="s">
        <v>524</v>
      </c>
      <c r="G356" s="1" t="s">
        <v>525</v>
      </c>
    </row>
    <row r="357" spans="1:7" x14ac:dyDescent="0.25">
      <c r="A357">
        <v>5402</v>
      </c>
      <c r="B357" s="1" t="s">
        <v>555</v>
      </c>
      <c r="C357">
        <v>210</v>
      </c>
      <c r="D357" s="1" t="s">
        <v>538</v>
      </c>
      <c r="E357">
        <v>752</v>
      </c>
      <c r="F357" s="1" t="s">
        <v>539</v>
      </c>
      <c r="G357" s="1" t="s">
        <v>540</v>
      </c>
    </row>
    <row r="358" spans="1:7" x14ac:dyDescent="0.25">
      <c r="A358">
        <v>5817</v>
      </c>
      <c r="B358" s="1" t="s">
        <v>556</v>
      </c>
      <c r="C358">
        <v>2</v>
      </c>
      <c r="D358" s="1" t="s">
        <v>278</v>
      </c>
      <c r="E358">
        <v>4</v>
      </c>
      <c r="F358" s="1" t="s">
        <v>279</v>
      </c>
      <c r="G358" s="1" t="s">
        <v>280</v>
      </c>
    </row>
    <row r="359" spans="1:7" x14ac:dyDescent="0.25">
      <c r="A359">
        <v>5817</v>
      </c>
      <c r="B359" s="1" t="s">
        <v>556</v>
      </c>
      <c r="C359">
        <v>7</v>
      </c>
      <c r="D359" s="1" t="s">
        <v>14</v>
      </c>
      <c r="E359">
        <v>24</v>
      </c>
      <c r="F359" s="1" t="s">
        <v>15</v>
      </c>
      <c r="G359" s="1" t="s">
        <v>16</v>
      </c>
    </row>
    <row r="360" spans="1:7" x14ac:dyDescent="0.25">
      <c r="A360">
        <v>5817</v>
      </c>
      <c r="B360" s="1" t="s">
        <v>556</v>
      </c>
      <c r="C360">
        <v>8</v>
      </c>
      <c r="D360" s="1" t="s">
        <v>235</v>
      </c>
      <c r="E360">
        <v>28</v>
      </c>
      <c r="F360" s="1" t="s">
        <v>236</v>
      </c>
      <c r="G360" s="1" t="s">
        <v>237</v>
      </c>
    </row>
    <row r="361" spans="1:7" x14ac:dyDescent="0.25">
      <c r="A361">
        <v>5817</v>
      </c>
      <c r="B361" s="1" t="s">
        <v>556</v>
      </c>
      <c r="C361">
        <v>16</v>
      </c>
      <c r="D361" s="1" t="s">
        <v>290</v>
      </c>
      <c r="E361">
        <v>50</v>
      </c>
      <c r="F361" s="1" t="s">
        <v>291</v>
      </c>
      <c r="G361" s="1" t="s">
        <v>292</v>
      </c>
    </row>
    <row r="362" spans="1:7" x14ac:dyDescent="0.25">
      <c r="A362">
        <v>5817</v>
      </c>
      <c r="B362" s="1" t="s">
        <v>556</v>
      </c>
      <c r="C362">
        <v>14</v>
      </c>
      <c r="D362" s="1" t="s">
        <v>244</v>
      </c>
      <c r="E362">
        <v>52</v>
      </c>
      <c r="F362" s="1" t="s">
        <v>245</v>
      </c>
      <c r="G362" s="1" t="s">
        <v>246</v>
      </c>
    </row>
    <row r="363" spans="1:7" x14ac:dyDescent="0.25">
      <c r="A363">
        <v>5817</v>
      </c>
      <c r="B363" s="1" t="s">
        <v>556</v>
      </c>
      <c r="C363">
        <v>53</v>
      </c>
      <c r="D363" s="1" t="s">
        <v>17</v>
      </c>
      <c r="E363">
        <v>204</v>
      </c>
      <c r="F363" s="1" t="s">
        <v>18</v>
      </c>
      <c r="G363" s="1" t="s">
        <v>19</v>
      </c>
    </row>
    <row r="364" spans="1:7" x14ac:dyDescent="0.25">
      <c r="A364">
        <v>5817</v>
      </c>
      <c r="B364" s="1" t="s">
        <v>556</v>
      </c>
      <c r="C364">
        <v>20</v>
      </c>
      <c r="D364" s="1" t="s">
        <v>20</v>
      </c>
      <c r="E364">
        <v>72</v>
      </c>
      <c r="F364" s="1" t="s">
        <v>21</v>
      </c>
      <c r="G364" s="1" t="s">
        <v>22</v>
      </c>
    </row>
    <row r="365" spans="1:7" x14ac:dyDescent="0.25">
      <c r="A365">
        <v>5817</v>
      </c>
      <c r="B365" s="1" t="s">
        <v>556</v>
      </c>
      <c r="C365">
        <v>233</v>
      </c>
      <c r="D365" s="1" t="s">
        <v>23</v>
      </c>
      <c r="E365">
        <v>854</v>
      </c>
      <c r="F365" s="1" t="s">
        <v>24</v>
      </c>
      <c r="G365" s="1" t="s">
        <v>25</v>
      </c>
    </row>
    <row r="366" spans="1:7" x14ac:dyDescent="0.25">
      <c r="A366">
        <v>5817</v>
      </c>
      <c r="B366" s="1" t="s">
        <v>556</v>
      </c>
      <c r="C366">
        <v>29</v>
      </c>
      <c r="D366" s="1" t="s">
        <v>26</v>
      </c>
      <c r="E366">
        <v>108</v>
      </c>
      <c r="F366" s="1" t="s">
        <v>27</v>
      </c>
      <c r="G366" s="1" t="s">
        <v>28</v>
      </c>
    </row>
    <row r="367" spans="1:7" x14ac:dyDescent="0.25">
      <c r="A367">
        <v>5817</v>
      </c>
      <c r="B367" s="1" t="s">
        <v>556</v>
      </c>
      <c r="C367">
        <v>115</v>
      </c>
      <c r="D367" s="1" t="s">
        <v>293</v>
      </c>
      <c r="E367">
        <v>116</v>
      </c>
      <c r="F367" s="1" t="s">
        <v>294</v>
      </c>
      <c r="G367" s="1" t="s">
        <v>295</v>
      </c>
    </row>
    <row r="368" spans="1:7" x14ac:dyDescent="0.25">
      <c r="A368">
        <v>5817</v>
      </c>
      <c r="B368" s="1" t="s">
        <v>556</v>
      </c>
      <c r="C368">
        <v>45</v>
      </c>
      <c r="D368" s="1" t="s">
        <v>35</v>
      </c>
      <c r="E368">
        <v>174</v>
      </c>
      <c r="F368" s="1" t="s">
        <v>36</v>
      </c>
      <c r="G368" s="1" t="s">
        <v>37</v>
      </c>
    </row>
    <row r="369" spans="1:7" x14ac:dyDescent="0.25">
      <c r="A369">
        <v>5817</v>
      </c>
      <c r="B369" s="1" t="s">
        <v>556</v>
      </c>
      <c r="C369">
        <v>107</v>
      </c>
      <c r="D369" s="1" t="s">
        <v>41</v>
      </c>
      <c r="E369">
        <v>384</v>
      </c>
      <c r="F369" s="1" t="s">
        <v>42</v>
      </c>
      <c r="G369" s="1" t="s">
        <v>43</v>
      </c>
    </row>
    <row r="370" spans="1:7" x14ac:dyDescent="0.25">
      <c r="A370">
        <v>5817</v>
      </c>
      <c r="B370" s="1" t="s">
        <v>556</v>
      </c>
      <c r="C370">
        <v>49</v>
      </c>
      <c r="D370" s="1" t="s">
        <v>247</v>
      </c>
      <c r="E370">
        <v>192</v>
      </c>
      <c r="F370" s="1" t="s">
        <v>248</v>
      </c>
      <c r="G370" s="1" t="s">
        <v>249</v>
      </c>
    </row>
    <row r="371" spans="1:7" x14ac:dyDescent="0.25">
      <c r="A371">
        <v>5817</v>
      </c>
      <c r="B371" s="1" t="s">
        <v>556</v>
      </c>
      <c r="C371">
        <v>72</v>
      </c>
      <c r="D371" s="1" t="s">
        <v>44</v>
      </c>
      <c r="E371">
        <v>262</v>
      </c>
      <c r="F371" s="1" t="s">
        <v>45</v>
      </c>
      <c r="G371" s="1" t="s">
        <v>46</v>
      </c>
    </row>
    <row r="372" spans="1:7" x14ac:dyDescent="0.25">
      <c r="A372">
        <v>5817</v>
      </c>
      <c r="B372" s="1" t="s">
        <v>556</v>
      </c>
      <c r="C372">
        <v>55</v>
      </c>
      <c r="D372" s="1" t="s">
        <v>250</v>
      </c>
      <c r="E372">
        <v>212</v>
      </c>
      <c r="F372" s="1" t="s">
        <v>251</v>
      </c>
      <c r="G372" s="1" t="s">
        <v>252</v>
      </c>
    </row>
    <row r="373" spans="1:7" x14ac:dyDescent="0.25">
      <c r="A373">
        <v>5817</v>
      </c>
      <c r="B373" s="1" t="s">
        <v>556</v>
      </c>
      <c r="C373">
        <v>59</v>
      </c>
      <c r="D373" s="1" t="s">
        <v>47</v>
      </c>
      <c r="E373">
        <v>818</v>
      </c>
      <c r="F373" s="1" t="s">
        <v>48</v>
      </c>
      <c r="G373" s="1" t="s">
        <v>49</v>
      </c>
    </row>
    <row r="374" spans="1:7" x14ac:dyDescent="0.25">
      <c r="A374">
        <v>5817</v>
      </c>
      <c r="B374" s="1" t="s">
        <v>556</v>
      </c>
      <c r="C374">
        <v>60</v>
      </c>
      <c r="D374" s="1" t="s">
        <v>172</v>
      </c>
      <c r="E374">
        <v>222</v>
      </c>
      <c r="F374" s="1" t="s">
        <v>173</v>
      </c>
      <c r="G374" s="1" t="s">
        <v>174</v>
      </c>
    </row>
    <row r="375" spans="1:7" x14ac:dyDescent="0.25">
      <c r="A375">
        <v>5817</v>
      </c>
      <c r="B375" s="1" t="s">
        <v>556</v>
      </c>
      <c r="C375">
        <v>209</v>
      </c>
      <c r="D375" s="1" t="s">
        <v>50</v>
      </c>
      <c r="E375">
        <v>748</v>
      </c>
      <c r="F375" s="1" t="s">
        <v>51</v>
      </c>
      <c r="G375" s="1" t="s">
        <v>52</v>
      </c>
    </row>
    <row r="376" spans="1:7" x14ac:dyDescent="0.25">
      <c r="A376">
        <v>5817</v>
      </c>
      <c r="B376" s="1" t="s">
        <v>556</v>
      </c>
      <c r="C376">
        <v>238</v>
      </c>
      <c r="D376" s="1" t="s">
        <v>53</v>
      </c>
      <c r="E376">
        <v>231</v>
      </c>
      <c r="F376" s="1" t="s">
        <v>54</v>
      </c>
      <c r="G376" s="1" t="s">
        <v>55</v>
      </c>
    </row>
    <row r="377" spans="1:7" x14ac:dyDescent="0.25">
      <c r="A377">
        <v>5817</v>
      </c>
      <c r="B377" s="1" t="s">
        <v>556</v>
      </c>
      <c r="C377">
        <v>62</v>
      </c>
      <c r="D377" s="1" t="s">
        <v>56</v>
      </c>
      <c r="E377">
        <v>230</v>
      </c>
      <c r="F377" s="1" t="s">
        <v>57</v>
      </c>
      <c r="G377" s="1" t="s">
        <v>57</v>
      </c>
    </row>
    <row r="378" spans="1:7" x14ac:dyDescent="0.25">
      <c r="A378">
        <v>5817</v>
      </c>
      <c r="B378" s="1" t="s">
        <v>556</v>
      </c>
      <c r="C378">
        <v>74</v>
      </c>
      <c r="D378" s="1" t="s">
        <v>58</v>
      </c>
      <c r="E378">
        <v>266</v>
      </c>
      <c r="F378" s="1" t="s">
        <v>59</v>
      </c>
      <c r="G378" s="1" t="s">
        <v>60</v>
      </c>
    </row>
    <row r="379" spans="1:7" x14ac:dyDescent="0.25">
      <c r="A379">
        <v>5817</v>
      </c>
      <c r="B379" s="1" t="s">
        <v>556</v>
      </c>
      <c r="C379">
        <v>75</v>
      </c>
      <c r="D379" s="1" t="s">
        <v>61</v>
      </c>
      <c r="E379">
        <v>270</v>
      </c>
      <c r="F379" s="1" t="s">
        <v>62</v>
      </c>
      <c r="G379" s="1" t="s">
        <v>63</v>
      </c>
    </row>
    <row r="380" spans="1:7" x14ac:dyDescent="0.25">
      <c r="A380">
        <v>5817</v>
      </c>
      <c r="B380" s="1" t="s">
        <v>556</v>
      </c>
      <c r="C380">
        <v>86</v>
      </c>
      <c r="D380" s="1" t="s">
        <v>253</v>
      </c>
      <c r="E380">
        <v>308</v>
      </c>
      <c r="F380" s="1" t="s">
        <v>254</v>
      </c>
      <c r="G380" s="1" t="s">
        <v>255</v>
      </c>
    </row>
    <row r="381" spans="1:7" x14ac:dyDescent="0.25">
      <c r="A381">
        <v>5817</v>
      </c>
      <c r="B381" s="1" t="s">
        <v>556</v>
      </c>
      <c r="C381">
        <v>90</v>
      </c>
      <c r="D381" s="1" t="s">
        <v>67</v>
      </c>
      <c r="E381">
        <v>324</v>
      </c>
      <c r="F381" s="1" t="s">
        <v>68</v>
      </c>
      <c r="G381" s="1" t="s">
        <v>69</v>
      </c>
    </row>
    <row r="382" spans="1:7" x14ac:dyDescent="0.25">
      <c r="A382">
        <v>5817</v>
      </c>
      <c r="B382" s="1" t="s">
        <v>556</v>
      </c>
      <c r="C382">
        <v>175</v>
      </c>
      <c r="D382" s="1" t="s">
        <v>70</v>
      </c>
      <c r="E382">
        <v>624</v>
      </c>
      <c r="F382" s="1" t="s">
        <v>71</v>
      </c>
      <c r="G382" s="1" t="s">
        <v>72</v>
      </c>
    </row>
    <row r="383" spans="1:7" x14ac:dyDescent="0.25">
      <c r="A383">
        <v>5817</v>
      </c>
      <c r="B383" s="1" t="s">
        <v>556</v>
      </c>
      <c r="C383">
        <v>93</v>
      </c>
      <c r="D383" s="1" t="s">
        <v>256</v>
      </c>
      <c r="E383">
        <v>332</v>
      </c>
      <c r="F383" s="1" t="s">
        <v>257</v>
      </c>
      <c r="G383" s="1" t="s">
        <v>258</v>
      </c>
    </row>
    <row r="384" spans="1:7" x14ac:dyDescent="0.25">
      <c r="A384">
        <v>5817</v>
      </c>
      <c r="B384" s="1" t="s">
        <v>556</v>
      </c>
      <c r="C384">
        <v>95</v>
      </c>
      <c r="D384" s="1" t="s">
        <v>178</v>
      </c>
      <c r="E384">
        <v>340</v>
      </c>
      <c r="F384" s="1" t="s">
        <v>179</v>
      </c>
      <c r="G384" s="1" t="s">
        <v>180</v>
      </c>
    </row>
    <row r="385" spans="1:7" x14ac:dyDescent="0.25">
      <c r="A385">
        <v>5817</v>
      </c>
      <c r="B385" s="1" t="s">
        <v>556</v>
      </c>
      <c r="C385">
        <v>25</v>
      </c>
      <c r="D385" s="1" t="s">
        <v>557</v>
      </c>
      <c r="E385">
        <v>90</v>
      </c>
      <c r="F385" s="1" t="s">
        <v>558</v>
      </c>
      <c r="G385" s="1" t="s">
        <v>559</v>
      </c>
    </row>
    <row r="386" spans="1:7" x14ac:dyDescent="0.25">
      <c r="A386">
        <v>5817</v>
      </c>
      <c r="B386" s="1" t="s">
        <v>556</v>
      </c>
      <c r="C386">
        <v>109</v>
      </c>
      <c r="D386" s="1" t="s">
        <v>259</v>
      </c>
      <c r="E386">
        <v>388</v>
      </c>
      <c r="F386" s="1" t="s">
        <v>260</v>
      </c>
      <c r="G386" s="1" t="s">
        <v>261</v>
      </c>
    </row>
    <row r="387" spans="1:7" x14ac:dyDescent="0.25">
      <c r="A387">
        <v>5817</v>
      </c>
      <c r="B387" s="1" t="s">
        <v>556</v>
      </c>
      <c r="C387">
        <v>112</v>
      </c>
      <c r="D387" s="1" t="s">
        <v>336</v>
      </c>
      <c r="E387">
        <v>400</v>
      </c>
      <c r="F387" s="1" t="s">
        <v>337</v>
      </c>
      <c r="G387" s="1" t="s">
        <v>338</v>
      </c>
    </row>
    <row r="388" spans="1:7" x14ac:dyDescent="0.25">
      <c r="A388">
        <v>5817</v>
      </c>
      <c r="B388" s="1" t="s">
        <v>556</v>
      </c>
      <c r="C388">
        <v>114</v>
      </c>
      <c r="D388" s="1" t="s">
        <v>73</v>
      </c>
      <c r="E388">
        <v>404</v>
      </c>
      <c r="F388" s="1" t="s">
        <v>74</v>
      </c>
      <c r="G388" s="1" t="s">
        <v>75</v>
      </c>
    </row>
    <row r="389" spans="1:7" x14ac:dyDescent="0.25">
      <c r="A389">
        <v>5817</v>
      </c>
      <c r="B389" s="1" t="s">
        <v>556</v>
      </c>
      <c r="C389">
        <v>83</v>
      </c>
      <c r="D389" s="1" t="s">
        <v>560</v>
      </c>
      <c r="E389">
        <v>296</v>
      </c>
      <c r="F389" s="1" t="s">
        <v>561</v>
      </c>
      <c r="G389" s="1" t="s">
        <v>562</v>
      </c>
    </row>
    <row r="390" spans="1:7" x14ac:dyDescent="0.25">
      <c r="A390">
        <v>5817</v>
      </c>
      <c r="B390" s="1" t="s">
        <v>556</v>
      </c>
      <c r="C390">
        <v>122</v>
      </c>
      <c r="D390" s="1" t="s">
        <v>76</v>
      </c>
      <c r="E390">
        <v>426</v>
      </c>
      <c r="F390" s="1" t="s">
        <v>77</v>
      </c>
      <c r="G390" s="1" t="s">
        <v>78</v>
      </c>
    </row>
    <row r="391" spans="1:7" x14ac:dyDescent="0.25">
      <c r="A391">
        <v>5817</v>
      </c>
      <c r="B391" s="1" t="s">
        <v>556</v>
      </c>
      <c r="C391">
        <v>123</v>
      </c>
      <c r="D391" s="1" t="s">
        <v>79</v>
      </c>
      <c r="E391">
        <v>430</v>
      </c>
      <c r="F391" s="1" t="s">
        <v>80</v>
      </c>
      <c r="G391" s="1" t="s">
        <v>81</v>
      </c>
    </row>
    <row r="392" spans="1:7" x14ac:dyDescent="0.25">
      <c r="A392">
        <v>5817</v>
      </c>
      <c r="B392" s="1" t="s">
        <v>556</v>
      </c>
      <c r="C392">
        <v>129</v>
      </c>
      <c r="D392" s="1" t="s">
        <v>85</v>
      </c>
      <c r="E392">
        <v>450</v>
      </c>
      <c r="F392" s="1" t="s">
        <v>86</v>
      </c>
      <c r="G392" s="1" t="s">
        <v>87</v>
      </c>
    </row>
    <row r="393" spans="1:7" x14ac:dyDescent="0.25">
      <c r="A393">
        <v>5817</v>
      </c>
      <c r="B393" s="1" t="s">
        <v>556</v>
      </c>
      <c r="C393">
        <v>130</v>
      </c>
      <c r="D393" s="1" t="s">
        <v>88</v>
      </c>
      <c r="E393">
        <v>454</v>
      </c>
      <c r="F393" s="1" t="s">
        <v>89</v>
      </c>
      <c r="G393" s="1" t="s">
        <v>90</v>
      </c>
    </row>
    <row r="394" spans="1:7" x14ac:dyDescent="0.25">
      <c r="A394">
        <v>5817</v>
      </c>
      <c r="B394" s="1" t="s">
        <v>556</v>
      </c>
      <c r="C394">
        <v>132</v>
      </c>
      <c r="D394" s="1" t="s">
        <v>354</v>
      </c>
      <c r="E394">
        <v>462</v>
      </c>
      <c r="F394" s="1" t="s">
        <v>355</v>
      </c>
      <c r="G394" s="1" t="s">
        <v>356</v>
      </c>
    </row>
    <row r="395" spans="1:7" x14ac:dyDescent="0.25">
      <c r="A395">
        <v>5817</v>
      </c>
      <c r="B395" s="1" t="s">
        <v>556</v>
      </c>
      <c r="C395">
        <v>133</v>
      </c>
      <c r="D395" s="1" t="s">
        <v>91</v>
      </c>
      <c r="E395">
        <v>466</v>
      </c>
      <c r="F395" s="1" t="s">
        <v>92</v>
      </c>
      <c r="G395" s="1" t="s">
        <v>93</v>
      </c>
    </row>
    <row r="396" spans="1:7" x14ac:dyDescent="0.25">
      <c r="A396">
        <v>5817</v>
      </c>
      <c r="B396" s="1" t="s">
        <v>556</v>
      </c>
      <c r="C396">
        <v>143</v>
      </c>
      <c r="D396" s="1" t="s">
        <v>94</v>
      </c>
      <c r="E396">
        <v>504</v>
      </c>
      <c r="F396" s="1" t="s">
        <v>95</v>
      </c>
      <c r="G396" s="1" t="s">
        <v>96</v>
      </c>
    </row>
    <row r="397" spans="1:7" x14ac:dyDescent="0.25">
      <c r="A397">
        <v>5817</v>
      </c>
      <c r="B397" s="1" t="s">
        <v>556</v>
      </c>
      <c r="C397">
        <v>137</v>
      </c>
      <c r="D397" s="1" t="s">
        <v>97</v>
      </c>
      <c r="E397">
        <v>480</v>
      </c>
      <c r="F397" s="1" t="s">
        <v>98</v>
      </c>
      <c r="G397" s="1" t="s">
        <v>99</v>
      </c>
    </row>
    <row r="398" spans="1:7" x14ac:dyDescent="0.25">
      <c r="A398">
        <v>5817</v>
      </c>
      <c r="B398" s="1" t="s">
        <v>556</v>
      </c>
      <c r="C398">
        <v>136</v>
      </c>
      <c r="D398" s="1" t="s">
        <v>100</v>
      </c>
      <c r="E398">
        <v>478</v>
      </c>
      <c r="F398" s="1" t="s">
        <v>101</v>
      </c>
      <c r="G398" s="1" t="s">
        <v>102</v>
      </c>
    </row>
    <row r="399" spans="1:7" x14ac:dyDescent="0.25">
      <c r="A399">
        <v>5817</v>
      </c>
      <c r="B399" s="1" t="s">
        <v>556</v>
      </c>
      <c r="C399">
        <v>141</v>
      </c>
      <c r="D399" s="1" t="s">
        <v>357</v>
      </c>
      <c r="E399">
        <v>496</v>
      </c>
      <c r="F399" s="1" t="s">
        <v>358</v>
      </c>
      <c r="G399" s="1" t="s">
        <v>359</v>
      </c>
    </row>
    <row r="400" spans="1:7" x14ac:dyDescent="0.25">
      <c r="A400">
        <v>5817</v>
      </c>
      <c r="B400" s="1" t="s">
        <v>556</v>
      </c>
      <c r="C400">
        <v>144</v>
      </c>
      <c r="D400" s="1" t="s">
        <v>103</v>
      </c>
      <c r="E400">
        <v>508</v>
      </c>
      <c r="F400" s="1" t="s">
        <v>104</v>
      </c>
      <c r="G400" s="1" t="s">
        <v>105</v>
      </c>
    </row>
    <row r="401" spans="1:7" x14ac:dyDescent="0.25">
      <c r="A401">
        <v>5817</v>
      </c>
      <c r="B401" s="1" t="s">
        <v>556</v>
      </c>
      <c r="C401">
        <v>28</v>
      </c>
      <c r="D401" s="1" t="s">
        <v>360</v>
      </c>
      <c r="E401">
        <v>104</v>
      </c>
      <c r="F401" s="1" t="s">
        <v>361</v>
      </c>
      <c r="G401" s="1" t="s">
        <v>362</v>
      </c>
    </row>
    <row r="402" spans="1:7" x14ac:dyDescent="0.25">
      <c r="A402">
        <v>5817</v>
      </c>
      <c r="B402" s="1" t="s">
        <v>556</v>
      </c>
      <c r="C402">
        <v>147</v>
      </c>
      <c r="D402" s="1" t="s">
        <v>106</v>
      </c>
      <c r="E402">
        <v>516</v>
      </c>
      <c r="F402" s="1" t="s">
        <v>107</v>
      </c>
      <c r="G402" s="1" t="s">
        <v>108</v>
      </c>
    </row>
    <row r="403" spans="1:7" x14ac:dyDescent="0.25">
      <c r="A403">
        <v>5817</v>
      </c>
      <c r="B403" s="1" t="s">
        <v>556</v>
      </c>
      <c r="C403">
        <v>149</v>
      </c>
      <c r="D403" s="1" t="s">
        <v>363</v>
      </c>
      <c r="E403">
        <v>524</v>
      </c>
      <c r="F403" s="1" t="s">
        <v>364</v>
      </c>
      <c r="G403" s="1" t="s">
        <v>365</v>
      </c>
    </row>
    <row r="404" spans="1:7" x14ac:dyDescent="0.25">
      <c r="A404">
        <v>5817</v>
      </c>
      <c r="B404" s="1" t="s">
        <v>556</v>
      </c>
      <c r="C404">
        <v>158</v>
      </c>
      <c r="D404" s="1" t="s">
        <v>109</v>
      </c>
      <c r="E404">
        <v>562</v>
      </c>
      <c r="F404" s="1" t="s">
        <v>110</v>
      </c>
      <c r="G404" s="1" t="s">
        <v>111</v>
      </c>
    </row>
    <row r="405" spans="1:7" x14ac:dyDescent="0.25">
      <c r="A405">
        <v>5817</v>
      </c>
      <c r="B405" s="1" t="s">
        <v>556</v>
      </c>
      <c r="C405">
        <v>226</v>
      </c>
      <c r="D405" s="1" t="s">
        <v>115</v>
      </c>
      <c r="E405">
        <v>800</v>
      </c>
      <c r="F405" s="1" t="s">
        <v>116</v>
      </c>
      <c r="G405" s="1" t="s">
        <v>117</v>
      </c>
    </row>
    <row r="406" spans="1:7" x14ac:dyDescent="0.25">
      <c r="A406">
        <v>5817</v>
      </c>
      <c r="B406" s="1" t="s">
        <v>556</v>
      </c>
      <c r="C406">
        <v>165</v>
      </c>
      <c r="D406" s="1" t="s">
        <v>372</v>
      </c>
      <c r="E406">
        <v>586</v>
      </c>
      <c r="F406" s="1" t="s">
        <v>373</v>
      </c>
      <c r="G406" s="1" t="s">
        <v>374</v>
      </c>
    </row>
    <row r="407" spans="1:7" x14ac:dyDescent="0.25">
      <c r="A407">
        <v>5817</v>
      </c>
      <c r="B407" s="1" t="s">
        <v>556</v>
      </c>
      <c r="C407">
        <v>170</v>
      </c>
      <c r="D407" s="1" t="s">
        <v>215</v>
      </c>
      <c r="E407">
        <v>604</v>
      </c>
      <c r="F407" s="1" t="s">
        <v>216</v>
      </c>
      <c r="G407" s="1" t="s">
        <v>217</v>
      </c>
    </row>
    <row r="408" spans="1:7" x14ac:dyDescent="0.25">
      <c r="A408">
        <v>5817</v>
      </c>
      <c r="B408" s="1" t="s">
        <v>556</v>
      </c>
      <c r="C408">
        <v>37</v>
      </c>
      <c r="D408" s="1" t="s">
        <v>118</v>
      </c>
      <c r="E408">
        <v>140</v>
      </c>
      <c r="F408" s="1" t="s">
        <v>119</v>
      </c>
      <c r="G408" s="1" t="s">
        <v>120</v>
      </c>
    </row>
    <row r="409" spans="1:7" x14ac:dyDescent="0.25">
      <c r="A409">
        <v>5817</v>
      </c>
      <c r="B409" s="1" t="s">
        <v>556</v>
      </c>
      <c r="C409">
        <v>250</v>
      </c>
      <c r="D409" s="1" t="s">
        <v>121</v>
      </c>
      <c r="E409">
        <v>180</v>
      </c>
      <c r="F409" s="1" t="s">
        <v>122</v>
      </c>
      <c r="G409" s="1" t="s">
        <v>123</v>
      </c>
    </row>
    <row r="410" spans="1:7" x14ac:dyDescent="0.25">
      <c r="A410">
        <v>5817</v>
      </c>
      <c r="B410" s="1" t="s">
        <v>556</v>
      </c>
      <c r="C410">
        <v>120</v>
      </c>
      <c r="D410" s="1" t="s">
        <v>384</v>
      </c>
      <c r="E410">
        <v>418</v>
      </c>
      <c r="F410" s="1" t="s">
        <v>385</v>
      </c>
      <c r="G410" s="1" t="s">
        <v>386</v>
      </c>
    </row>
    <row r="411" spans="1:7" x14ac:dyDescent="0.25">
      <c r="A411">
        <v>5817</v>
      </c>
      <c r="B411" s="1" t="s">
        <v>556</v>
      </c>
      <c r="C411">
        <v>56</v>
      </c>
      <c r="D411" s="1" t="s">
        <v>262</v>
      </c>
      <c r="E411">
        <v>214</v>
      </c>
      <c r="F411" s="1" t="s">
        <v>263</v>
      </c>
      <c r="G411" s="1" t="s">
        <v>264</v>
      </c>
    </row>
    <row r="412" spans="1:7" x14ac:dyDescent="0.25">
      <c r="A412">
        <v>5817</v>
      </c>
      <c r="B412" s="1" t="s">
        <v>556</v>
      </c>
      <c r="C412">
        <v>215</v>
      </c>
      <c r="D412" s="1" t="s">
        <v>124</v>
      </c>
      <c r="E412">
        <v>834</v>
      </c>
      <c r="F412" s="1" t="s">
        <v>125</v>
      </c>
      <c r="G412" s="1" t="s">
        <v>126</v>
      </c>
    </row>
    <row r="413" spans="1:7" x14ac:dyDescent="0.25">
      <c r="A413">
        <v>5817</v>
      </c>
      <c r="B413" s="1" t="s">
        <v>556</v>
      </c>
      <c r="C413">
        <v>184</v>
      </c>
      <c r="D413" s="1" t="s">
        <v>127</v>
      </c>
      <c r="E413">
        <v>646</v>
      </c>
      <c r="F413" s="1" t="s">
        <v>128</v>
      </c>
      <c r="G413" s="1" t="s">
        <v>129</v>
      </c>
    </row>
    <row r="414" spans="1:7" x14ac:dyDescent="0.25">
      <c r="A414">
        <v>5817</v>
      </c>
      <c r="B414" s="1" t="s">
        <v>556</v>
      </c>
      <c r="C414">
        <v>189</v>
      </c>
      <c r="D414" s="1" t="s">
        <v>265</v>
      </c>
      <c r="E414">
        <v>662</v>
      </c>
      <c r="F414" s="1" t="s">
        <v>266</v>
      </c>
      <c r="G414" s="1" t="s">
        <v>267</v>
      </c>
    </row>
    <row r="415" spans="1:7" x14ac:dyDescent="0.25">
      <c r="A415">
        <v>5817</v>
      </c>
      <c r="B415" s="1" t="s">
        <v>556</v>
      </c>
      <c r="C415">
        <v>188</v>
      </c>
      <c r="D415" s="1" t="s">
        <v>268</v>
      </c>
      <c r="E415">
        <v>659</v>
      </c>
      <c r="F415" s="1" t="s">
        <v>269</v>
      </c>
      <c r="G415" s="1" t="s">
        <v>270</v>
      </c>
    </row>
    <row r="416" spans="1:7" x14ac:dyDescent="0.25">
      <c r="A416">
        <v>5817</v>
      </c>
      <c r="B416" s="1" t="s">
        <v>556</v>
      </c>
      <c r="C416">
        <v>191</v>
      </c>
      <c r="D416" s="1" t="s">
        <v>271</v>
      </c>
      <c r="E416">
        <v>670</v>
      </c>
      <c r="F416" s="1" t="s">
        <v>272</v>
      </c>
      <c r="G416" s="1" t="s">
        <v>273</v>
      </c>
    </row>
    <row r="417" spans="1:7" x14ac:dyDescent="0.25">
      <c r="A417">
        <v>5817</v>
      </c>
      <c r="B417" s="1" t="s">
        <v>556</v>
      </c>
      <c r="C417">
        <v>193</v>
      </c>
      <c r="D417" s="1" t="s">
        <v>130</v>
      </c>
      <c r="E417">
        <v>678</v>
      </c>
      <c r="F417" s="1" t="s">
        <v>131</v>
      </c>
      <c r="G417" s="1" t="s">
        <v>132</v>
      </c>
    </row>
    <row r="418" spans="1:7" x14ac:dyDescent="0.25">
      <c r="A418">
        <v>5817</v>
      </c>
      <c r="B418" s="1" t="s">
        <v>556</v>
      </c>
      <c r="C418">
        <v>195</v>
      </c>
      <c r="D418" s="1" t="s">
        <v>133</v>
      </c>
      <c r="E418">
        <v>686</v>
      </c>
      <c r="F418" s="1" t="s">
        <v>134</v>
      </c>
      <c r="G418" s="1" t="s">
        <v>135</v>
      </c>
    </row>
    <row r="419" spans="1:7" x14ac:dyDescent="0.25">
      <c r="A419">
        <v>5817</v>
      </c>
      <c r="B419" s="1" t="s">
        <v>556</v>
      </c>
      <c r="C419">
        <v>197</v>
      </c>
      <c r="D419" s="1" t="s">
        <v>139</v>
      </c>
      <c r="E419">
        <v>694</v>
      </c>
      <c r="F419" s="1" t="s">
        <v>140</v>
      </c>
      <c r="G419" s="1" t="s">
        <v>141</v>
      </c>
    </row>
    <row r="420" spans="1:7" x14ac:dyDescent="0.25">
      <c r="A420">
        <v>5817</v>
      </c>
      <c r="B420" s="1" t="s">
        <v>556</v>
      </c>
      <c r="C420">
        <v>276</v>
      </c>
      <c r="D420" s="1" t="s">
        <v>142</v>
      </c>
      <c r="E420">
        <v>729</v>
      </c>
      <c r="F420" s="1" t="s">
        <v>143</v>
      </c>
      <c r="G420" s="1" t="s">
        <v>144</v>
      </c>
    </row>
    <row r="421" spans="1:7" x14ac:dyDescent="0.25">
      <c r="A421">
        <v>5817</v>
      </c>
      <c r="B421" s="1" t="s">
        <v>556</v>
      </c>
      <c r="C421">
        <v>38</v>
      </c>
      <c r="D421" s="1" t="s">
        <v>390</v>
      </c>
      <c r="E421">
        <v>144</v>
      </c>
      <c r="F421" s="1" t="s">
        <v>391</v>
      </c>
      <c r="G421" s="1" t="s">
        <v>392</v>
      </c>
    </row>
    <row r="422" spans="1:7" x14ac:dyDescent="0.25">
      <c r="A422">
        <v>5817</v>
      </c>
      <c r="B422" s="1" t="s">
        <v>556</v>
      </c>
      <c r="C422">
        <v>39</v>
      </c>
      <c r="D422" s="1" t="s">
        <v>145</v>
      </c>
      <c r="E422">
        <v>148</v>
      </c>
      <c r="F422" s="1" t="s">
        <v>146</v>
      </c>
      <c r="G422" s="1" t="s">
        <v>147</v>
      </c>
    </row>
    <row r="423" spans="1:7" x14ac:dyDescent="0.25">
      <c r="A423">
        <v>5817</v>
      </c>
      <c r="B423" s="1" t="s">
        <v>556</v>
      </c>
      <c r="C423">
        <v>176</v>
      </c>
      <c r="D423" s="1" t="s">
        <v>399</v>
      </c>
      <c r="E423">
        <v>626</v>
      </c>
      <c r="F423" s="1" t="s">
        <v>400</v>
      </c>
      <c r="G423" s="1" t="s">
        <v>401</v>
      </c>
    </row>
    <row r="424" spans="1:7" x14ac:dyDescent="0.25">
      <c r="A424">
        <v>5817</v>
      </c>
      <c r="B424" s="1" t="s">
        <v>556</v>
      </c>
      <c r="C424">
        <v>217</v>
      </c>
      <c r="D424" s="1" t="s">
        <v>148</v>
      </c>
      <c r="E424">
        <v>768</v>
      </c>
      <c r="F424" s="1" t="s">
        <v>149</v>
      </c>
      <c r="G424" s="1" t="s">
        <v>150</v>
      </c>
    </row>
    <row r="425" spans="1:7" x14ac:dyDescent="0.25">
      <c r="A425">
        <v>5817</v>
      </c>
      <c r="B425" s="1" t="s">
        <v>556</v>
      </c>
      <c r="C425">
        <v>220</v>
      </c>
      <c r="D425" s="1" t="s">
        <v>274</v>
      </c>
      <c r="E425">
        <v>780</v>
      </c>
      <c r="F425" s="1" t="s">
        <v>275</v>
      </c>
      <c r="G425" s="1" t="s">
        <v>276</v>
      </c>
    </row>
    <row r="426" spans="1:7" x14ac:dyDescent="0.25">
      <c r="A426">
        <v>5817</v>
      </c>
      <c r="B426" s="1" t="s">
        <v>556</v>
      </c>
      <c r="C426">
        <v>222</v>
      </c>
      <c r="D426" s="1" t="s">
        <v>151</v>
      </c>
      <c r="E426">
        <v>788</v>
      </c>
      <c r="F426" s="1" t="s">
        <v>152</v>
      </c>
      <c r="G426" s="1" t="s">
        <v>153</v>
      </c>
    </row>
    <row r="427" spans="1:7" x14ac:dyDescent="0.25">
      <c r="A427">
        <v>5817</v>
      </c>
      <c r="B427" s="1" t="s">
        <v>556</v>
      </c>
      <c r="C427">
        <v>155</v>
      </c>
      <c r="D427" s="1" t="s">
        <v>563</v>
      </c>
      <c r="E427">
        <v>548</v>
      </c>
      <c r="F427" s="1" t="s">
        <v>564</v>
      </c>
      <c r="G427" s="1" t="s">
        <v>565</v>
      </c>
    </row>
    <row r="428" spans="1:7" x14ac:dyDescent="0.25">
      <c r="A428">
        <v>5817</v>
      </c>
      <c r="B428" s="1" t="s">
        <v>556</v>
      </c>
      <c r="C428">
        <v>236</v>
      </c>
      <c r="D428" s="1" t="s">
        <v>224</v>
      </c>
      <c r="E428">
        <v>862</v>
      </c>
      <c r="F428" s="1" t="s">
        <v>225</v>
      </c>
      <c r="G428" s="1" t="s">
        <v>226</v>
      </c>
    </row>
    <row r="429" spans="1:7" x14ac:dyDescent="0.25">
      <c r="A429">
        <v>5817</v>
      </c>
      <c r="B429" s="1" t="s">
        <v>556</v>
      </c>
      <c r="C429">
        <v>249</v>
      </c>
      <c r="D429" s="1" t="s">
        <v>411</v>
      </c>
      <c r="E429">
        <v>887</v>
      </c>
      <c r="F429" s="1" t="s">
        <v>412</v>
      </c>
      <c r="G429" s="1" t="s">
        <v>413</v>
      </c>
    </row>
    <row r="430" spans="1:7" x14ac:dyDescent="0.25">
      <c r="A430">
        <v>5817</v>
      </c>
      <c r="B430" s="1" t="s">
        <v>556</v>
      </c>
      <c r="C430">
        <v>251</v>
      </c>
      <c r="D430" s="1" t="s">
        <v>154</v>
      </c>
      <c r="E430">
        <v>894</v>
      </c>
      <c r="F430" s="1" t="s">
        <v>155</v>
      </c>
      <c r="G430" s="1" t="s">
        <v>156</v>
      </c>
    </row>
    <row r="431" spans="1:7" x14ac:dyDescent="0.25">
      <c r="A431">
        <v>5502</v>
      </c>
      <c r="B431" s="1" t="s">
        <v>566</v>
      </c>
      <c r="C431">
        <v>66</v>
      </c>
      <c r="D431" s="1" t="s">
        <v>567</v>
      </c>
      <c r="E431">
        <v>242</v>
      </c>
      <c r="F431" s="1" t="s">
        <v>568</v>
      </c>
      <c r="G431" s="1" t="s">
        <v>569</v>
      </c>
    </row>
    <row r="432" spans="1:7" x14ac:dyDescent="0.25">
      <c r="A432">
        <v>5502</v>
      </c>
      <c r="B432" s="1" t="s">
        <v>566</v>
      </c>
      <c r="C432">
        <v>25</v>
      </c>
      <c r="D432" s="1" t="s">
        <v>557</v>
      </c>
      <c r="E432">
        <v>90</v>
      </c>
      <c r="F432" s="1" t="s">
        <v>558</v>
      </c>
      <c r="G432" s="1" t="s">
        <v>559</v>
      </c>
    </row>
    <row r="433" spans="1:7" x14ac:dyDescent="0.25">
      <c r="A433">
        <v>5502</v>
      </c>
      <c r="B433" s="1" t="s">
        <v>566</v>
      </c>
      <c r="C433">
        <v>153</v>
      </c>
      <c r="D433" s="1" t="s">
        <v>570</v>
      </c>
      <c r="E433">
        <v>540</v>
      </c>
      <c r="F433" s="1" t="s">
        <v>571</v>
      </c>
      <c r="G433" s="1" t="s">
        <v>572</v>
      </c>
    </row>
    <row r="434" spans="1:7" x14ac:dyDescent="0.25">
      <c r="A434">
        <v>5502</v>
      </c>
      <c r="B434" s="1" t="s">
        <v>566</v>
      </c>
      <c r="C434">
        <v>168</v>
      </c>
      <c r="D434" s="1" t="s">
        <v>573</v>
      </c>
      <c r="E434">
        <v>598</v>
      </c>
      <c r="F434" s="1" t="s">
        <v>574</v>
      </c>
      <c r="G434" s="1" t="s">
        <v>575</v>
      </c>
    </row>
    <row r="435" spans="1:7" x14ac:dyDescent="0.25">
      <c r="A435">
        <v>5502</v>
      </c>
      <c r="B435" s="1" t="s">
        <v>566</v>
      </c>
      <c r="C435">
        <v>155</v>
      </c>
      <c r="D435" s="1" t="s">
        <v>563</v>
      </c>
      <c r="E435">
        <v>548</v>
      </c>
      <c r="F435" s="1" t="s">
        <v>564</v>
      </c>
      <c r="G435" s="1" t="s">
        <v>565</v>
      </c>
    </row>
    <row r="436" spans="1:7" x14ac:dyDescent="0.25">
      <c r="A436">
        <v>5503</v>
      </c>
      <c r="B436" s="1" t="s">
        <v>576</v>
      </c>
      <c r="C436">
        <v>83</v>
      </c>
      <c r="D436" s="1" t="s">
        <v>560</v>
      </c>
      <c r="E436">
        <v>296</v>
      </c>
      <c r="F436" s="1" t="s">
        <v>561</v>
      </c>
      <c r="G436" s="1" t="s">
        <v>562</v>
      </c>
    </row>
    <row r="437" spans="1:7" x14ac:dyDescent="0.25">
      <c r="A437">
        <v>5000</v>
      </c>
      <c r="B437" s="1" t="s">
        <v>577</v>
      </c>
      <c r="C437">
        <v>2</v>
      </c>
      <c r="D437" s="1" t="s">
        <v>278</v>
      </c>
      <c r="E437">
        <v>4</v>
      </c>
      <c r="F437" s="1" t="s">
        <v>279</v>
      </c>
      <c r="G437" s="1" t="s">
        <v>280</v>
      </c>
    </row>
    <row r="438" spans="1:7" x14ac:dyDescent="0.25">
      <c r="A438">
        <v>5000</v>
      </c>
      <c r="B438" s="1" t="s">
        <v>577</v>
      </c>
      <c r="C438">
        <v>202</v>
      </c>
      <c r="D438" s="1" t="s">
        <v>8</v>
      </c>
      <c r="E438">
        <v>710</v>
      </c>
      <c r="F438" s="1" t="s">
        <v>9</v>
      </c>
      <c r="G438" s="1" t="s">
        <v>10</v>
      </c>
    </row>
    <row r="439" spans="1:7" x14ac:dyDescent="0.25">
      <c r="A439">
        <v>5000</v>
      </c>
      <c r="B439" s="1" t="s">
        <v>577</v>
      </c>
      <c r="C439">
        <v>3</v>
      </c>
      <c r="D439" s="1" t="s">
        <v>428</v>
      </c>
      <c r="E439">
        <v>8</v>
      </c>
      <c r="F439" s="1" t="s">
        <v>429</v>
      </c>
      <c r="G439" s="1" t="s">
        <v>430</v>
      </c>
    </row>
    <row r="440" spans="1:7" x14ac:dyDescent="0.25">
      <c r="A440">
        <v>5000</v>
      </c>
      <c r="B440" s="1" t="s">
        <v>577</v>
      </c>
      <c r="C440">
        <v>4</v>
      </c>
      <c r="D440" s="1" t="s">
        <v>11</v>
      </c>
      <c r="E440">
        <v>12</v>
      </c>
      <c r="F440" s="1" t="s">
        <v>12</v>
      </c>
      <c r="G440" s="1" t="s">
        <v>13</v>
      </c>
    </row>
    <row r="441" spans="1:7" x14ac:dyDescent="0.25">
      <c r="A441">
        <v>5000</v>
      </c>
      <c r="B441" s="1" t="s">
        <v>577</v>
      </c>
      <c r="C441">
        <v>79</v>
      </c>
      <c r="D441" s="1" t="s">
        <v>431</v>
      </c>
      <c r="E441">
        <v>276</v>
      </c>
      <c r="F441" s="1" t="s">
        <v>432</v>
      </c>
      <c r="G441" s="1" t="s">
        <v>433</v>
      </c>
    </row>
    <row r="442" spans="1:7" x14ac:dyDescent="0.25">
      <c r="A442">
        <v>5000</v>
      </c>
      <c r="B442" s="1" t="s">
        <v>577</v>
      </c>
      <c r="C442">
        <v>7</v>
      </c>
      <c r="D442" s="1" t="s">
        <v>14</v>
      </c>
      <c r="E442">
        <v>24</v>
      </c>
      <c r="F442" s="1" t="s">
        <v>15</v>
      </c>
      <c r="G442" s="1" t="s">
        <v>16</v>
      </c>
    </row>
    <row r="443" spans="1:7" x14ac:dyDescent="0.25">
      <c r="A443">
        <v>5000</v>
      </c>
      <c r="B443" s="1" t="s">
        <v>577</v>
      </c>
      <c r="C443">
        <v>8</v>
      </c>
      <c r="D443" s="1" t="s">
        <v>235</v>
      </c>
      <c r="E443">
        <v>28</v>
      </c>
      <c r="F443" s="1" t="s">
        <v>236</v>
      </c>
      <c r="G443" s="1" t="s">
        <v>237</v>
      </c>
    </row>
    <row r="444" spans="1:7" x14ac:dyDescent="0.25">
      <c r="A444">
        <v>5000</v>
      </c>
      <c r="B444" s="1" t="s">
        <v>577</v>
      </c>
      <c r="C444">
        <v>151</v>
      </c>
      <c r="D444" s="1" t="s">
        <v>238</v>
      </c>
      <c r="E444">
        <v>530</v>
      </c>
      <c r="F444" s="1" t="s">
        <v>239</v>
      </c>
      <c r="G444" s="1" t="s">
        <v>240</v>
      </c>
    </row>
    <row r="445" spans="1:7" x14ac:dyDescent="0.25">
      <c r="A445">
        <v>5000</v>
      </c>
      <c r="B445" s="1" t="s">
        <v>577</v>
      </c>
      <c r="C445">
        <v>194</v>
      </c>
      <c r="D445" s="1" t="s">
        <v>281</v>
      </c>
      <c r="E445">
        <v>682</v>
      </c>
      <c r="F445" s="1" t="s">
        <v>282</v>
      </c>
      <c r="G445" s="1" t="s">
        <v>283</v>
      </c>
    </row>
    <row r="446" spans="1:7" x14ac:dyDescent="0.25">
      <c r="A446">
        <v>5000</v>
      </c>
      <c r="B446" s="1" t="s">
        <v>577</v>
      </c>
      <c r="C446">
        <v>9</v>
      </c>
      <c r="D446" s="1" t="s">
        <v>191</v>
      </c>
      <c r="E446">
        <v>32</v>
      </c>
      <c r="F446" s="1" t="s">
        <v>192</v>
      </c>
      <c r="G446" s="1" t="s">
        <v>193</v>
      </c>
    </row>
    <row r="447" spans="1:7" x14ac:dyDescent="0.25">
      <c r="A447">
        <v>5000</v>
      </c>
      <c r="B447" s="1" t="s">
        <v>577</v>
      </c>
      <c r="C447">
        <v>1</v>
      </c>
      <c r="D447" s="1" t="s">
        <v>284</v>
      </c>
      <c r="E447">
        <v>51</v>
      </c>
      <c r="F447" s="1" t="s">
        <v>285</v>
      </c>
      <c r="G447" s="1" t="s">
        <v>286</v>
      </c>
    </row>
    <row r="448" spans="1:7" x14ac:dyDescent="0.25">
      <c r="A448">
        <v>5000</v>
      </c>
      <c r="B448" s="1" t="s">
        <v>577</v>
      </c>
      <c r="C448">
        <v>10</v>
      </c>
      <c r="D448" s="1" t="s">
        <v>420</v>
      </c>
      <c r="E448">
        <v>36</v>
      </c>
      <c r="F448" s="1" t="s">
        <v>421</v>
      </c>
      <c r="G448" s="1" t="s">
        <v>422</v>
      </c>
    </row>
    <row r="449" spans="1:7" x14ac:dyDescent="0.25">
      <c r="A449">
        <v>5000</v>
      </c>
      <c r="B449" s="1" t="s">
        <v>577</v>
      </c>
      <c r="C449">
        <v>11</v>
      </c>
      <c r="D449" s="1" t="s">
        <v>434</v>
      </c>
      <c r="E449">
        <v>40</v>
      </c>
      <c r="F449" s="1" t="s">
        <v>435</v>
      </c>
      <c r="G449" s="1" t="s">
        <v>436</v>
      </c>
    </row>
    <row r="450" spans="1:7" x14ac:dyDescent="0.25">
      <c r="A450">
        <v>5000</v>
      </c>
      <c r="B450" s="1" t="s">
        <v>577</v>
      </c>
      <c r="C450">
        <v>52</v>
      </c>
      <c r="D450" s="1" t="s">
        <v>287</v>
      </c>
      <c r="E450">
        <v>31</v>
      </c>
      <c r="F450" s="1" t="s">
        <v>288</v>
      </c>
      <c r="G450" s="1" t="s">
        <v>289</v>
      </c>
    </row>
    <row r="451" spans="1:7" x14ac:dyDescent="0.25">
      <c r="A451">
        <v>5000</v>
      </c>
      <c r="B451" s="1" t="s">
        <v>577</v>
      </c>
      <c r="C451">
        <v>12</v>
      </c>
      <c r="D451" s="1" t="s">
        <v>241</v>
      </c>
      <c r="E451">
        <v>44</v>
      </c>
      <c r="F451" s="1" t="s">
        <v>242</v>
      </c>
      <c r="G451" s="1" t="s">
        <v>243</v>
      </c>
    </row>
    <row r="452" spans="1:7" x14ac:dyDescent="0.25">
      <c r="A452">
        <v>5000</v>
      </c>
      <c r="B452" s="1" t="s">
        <v>577</v>
      </c>
      <c r="C452">
        <v>16</v>
      </c>
      <c r="D452" s="1" t="s">
        <v>290</v>
      </c>
      <c r="E452">
        <v>50</v>
      </c>
      <c r="F452" s="1" t="s">
        <v>291</v>
      </c>
      <c r="G452" s="1" t="s">
        <v>292</v>
      </c>
    </row>
    <row r="453" spans="1:7" x14ac:dyDescent="0.25">
      <c r="A453">
        <v>5000</v>
      </c>
      <c r="B453" s="1" t="s">
        <v>577</v>
      </c>
      <c r="C453">
        <v>14</v>
      </c>
      <c r="D453" s="1" t="s">
        <v>244</v>
      </c>
      <c r="E453">
        <v>52</v>
      </c>
      <c r="F453" s="1" t="s">
        <v>245</v>
      </c>
      <c r="G453" s="1" t="s">
        <v>246</v>
      </c>
    </row>
    <row r="454" spans="1:7" x14ac:dyDescent="0.25">
      <c r="A454">
        <v>5000</v>
      </c>
      <c r="B454" s="1" t="s">
        <v>577</v>
      </c>
      <c r="C454">
        <v>57</v>
      </c>
      <c r="D454" s="1" t="s">
        <v>437</v>
      </c>
      <c r="E454">
        <v>112</v>
      </c>
      <c r="F454" s="1" t="s">
        <v>438</v>
      </c>
      <c r="G454" s="1" t="s">
        <v>439</v>
      </c>
    </row>
    <row r="455" spans="1:7" x14ac:dyDescent="0.25">
      <c r="A455">
        <v>5000</v>
      </c>
      <c r="B455" s="1" t="s">
        <v>577</v>
      </c>
      <c r="C455">
        <v>255</v>
      </c>
      <c r="D455" s="1" t="s">
        <v>440</v>
      </c>
      <c r="E455">
        <v>56</v>
      </c>
      <c r="F455" s="1" t="s">
        <v>441</v>
      </c>
      <c r="G455" s="1" t="s">
        <v>442</v>
      </c>
    </row>
    <row r="456" spans="1:7" x14ac:dyDescent="0.25">
      <c r="A456">
        <v>5000</v>
      </c>
      <c r="B456" s="1" t="s">
        <v>577</v>
      </c>
      <c r="C456">
        <v>15</v>
      </c>
      <c r="D456" s="1" t="s">
        <v>443</v>
      </c>
      <c r="E456">
        <v>58</v>
      </c>
      <c r="F456" s="1" t="s">
        <v>57</v>
      </c>
      <c r="G456" s="1" t="s">
        <v>57</v>
      </c>
    </row>
    <row r="457" spans="1:7" x14ac:dyDescent="0.25">
      <c r="A457">
        <v>5000</v>
      </c>
      <c r="B457" s="1" t="s">
        <v>577</v>
      </c>
      <c r="C457">
        <v>23</v>
      </c>
      <c r="D457" s="1" t="s">
        <v>166</v>
      </c>
      <c r="E457">
        <v>84</v>
      </c>
      <c r="F457" s="1" t="s">
        <v>167</v>
      </c>
      <c r="G457" s="1" t="s">
        <v>168</v>
      </c>
    </row>
    <row r="458" spans="1:7" x14ac:dyDescent="0.25">
      <c r="A458">
        <v>5000</v>
      </c>
      <c r="B458" s="1" t="s">
        <v>577</v>
      </c>
      <c r="C458">
        <v>53</v>
      </c>
      <c r="D458" s="1" t="s">
        <v>17</v>
      </c>
      <c r="E458">
        <v>204</v>
      </c>
      <c r="F458" s="1" t="s">
        <v>18</v>
      </c>
      <c r="G458" s="1" t="s">
        <v>19</v>
      </c>
    </row>
    <row r="459" spans="1:7" x14ac:dyDescent="0.25">
      <c r="A459">
        <v>5000</v>
      </c>
      <c r="B459" s="1" t="s">
        <v>577</v>
      </c>
      <c r="C459">
        <v>19</v>
      </c>
      <c r="D459" s="1" t="s">
        <v>194</v>
      </c>
      <c r="E459">
        <v>68</v>
      </c>
      <c r="F459" s="1" t="s">
        <v>195</v>
      </c>
      <c r="G459" s="1" t="s">
        <v>196</v>
      </c>
    </row>
    <row r="460" spans="1:7" x14ac:dyDescent="0.25">
      <c r="A460">
        <v>5000</v>
      </c>
      <c r="B460" s="1" t="s">
        <v>577</v>
      </c>
      <c r="C460">
        <v>80</v>
      </c>
      <c r="D460" s="1" t="s">
        <v>444</v>
      </c>
      <c r="E460">
        <v>70</v>
      </c>
      <c r="F460" s="1" t="s">
        <v>445</v>
      </c>
      <c r="G460" s="1" t="s">
        <v>446</v>
      </c>
    </row>
    <row r="461" spans="1:7" x14ac:dyDescent="0.25">
      <c r="A461">
        <v>5000</v>
      </c>
      <c r="B461" s="1" t="s">
        <v>577</v>
      </c>
      <c r="C461">
        <v>20</v>
      </c>
      <c r="D461" s="1" t="s">
        <v>20</v>
      </c>
      <c r="E461">
        <v>72</v>
      </c>
      <c r="F461" s="1" t="s">
        <v>21</v>
      </c>
      <c r="G461" s="1" t="s">
        <v>22</v>
      </c>
    </row>
    <row r="462" spans="1:7" x14ac:dyDescent="0.25">
      <c r="A462">
        <v>5000</v>
      </c>
      <c r="B462" s="1" t="s">
        <v>577</v>
      </c>
      <c r="C462">
        <v>21</v>
      </c>
      <c r="D462" s="1" t="s">
        <v>197</v>
      </c>
      <c r="E462">
        <v>76</v>
      </c>
      <c r="F462" s="1" t="s">
        <v>198</v>
      </c>
      <c r="G462" s="1" t="s">
        <v>199</v>
      </c>
    </row>
    <row r="463" spans="1:7" x14ac:dyDescent="0.25">
      <c r="A463">
        <v>5000</v>
      </c>
      <c r="B463" s="1" t="s">
        <v>577</v>
      </c>
      <c r="C463">
        <v>27</v>
      </c>
      <c r="D463" s="1" t="s">
        <v>447</v>
      </c>
      <c r="E463">
        <v>100</v>
      </c>
      <c r="F463" s="1" t="s">
        <v>448</v>
      </c>
      <c r="G463" s="1" t="s">
        <v>449</v>
      </c>
    </row>
    <row r="464" spans="1:7" x14ac:dyDescent="0.25">
      <c r="A464">
        <v>5000</v>
      </c>
      <c r="B464" s="1" t="s">
        <v>577</v>
      </c>
      <c r="C464">
        <v>233</v>
      </c>
      <c r="D464" s="1" t="s">
        <v>23</v>
      </c>
      <c r="E464">
        <v>854</v>
      </c>
      <c r="F464" s="1" t="s">
        <v>24</v>
      </c>
      <c r="G464" s="1" t="s">
        <v>25</v>
      </c>
    </row>
    <row r="465" spans="1:7" x14ac:dyDescent="0.25">
      <c r="A465">
        <v>5000</v>
      </c>
      <c r="B465" s="1" t="s">
        <v>577</v>
      </c>
      <c r="C465">
        <v>29</v>
      </c>
      <c r="D465" s="1" t="s">
        <v>26</v>
      </c>
      <c r="E465">
        <v>108</v>
      </c>
      <c r="F465" s="1" t="s">
        <v>27</v>
      </c>
      <c r="G465" s="1" t="s">
        <v>28</v>
      </c>
    </row>
    <row r="466" spans="1:7" x14ac:dyDescent="0.25">
      <c r="A466">
        <v>5000</v>
      </c>
      <c r="B466" s="1" t="s">
        <v>577</v>
      </c>
      <c r="C466">
        <v>35</v>
      </c>
      <c r="D466" s="1" t="s">
        <v>29</v>
      </c>
      <c r="E466">
        <v>132</v>
      </c>
      <c r="F466" s="1" t="s">
        <v>30</v>
      </c>
      <c r="G466" s="1" t="s">
        <v>31</v>
      </c>
    </row>
    <row r="467" spans="1:7" x14ac:dyDescent="0.25">
      <c r="A467">
        <v>5000</v>
      </c>
      <c r="B467" s="1" t="s">
        <v>577</v>
      </c>
      <c r="C467">
        <v>115</v>
      </c>
      <c r="D467" s="1" t="s">
        <v>293</v>
      </c>
      <c r="E467">
        <v>116</v>
      </c>
      <c r="F467" s="1" t="s">
        <v>294</v>
      </c>
      <c r="G467" s="1" t="s">
        <v>295</v>
      </c>
    </row>
    <row r="468" spans="1:7" x14ac:dyDescent="0.25">
      <c r="A468">
        <v>5000</v>
      </c>
      <c r="B468" s="1" t="s">
        <v>577</v>
      </c>
      <c r="C468">
        <v>32</v>
      </c>
      <c r="D468" s="1" t="s">
        <v>32</v>
      </c>
      <c r="E468">
        <v>120</v>
      </c>
      <c r="F468" s="1" t="s">
        <v>33</v>
      </c>
      <c r="G468" s="1" t="s">
        <v>34</v>
      </c>
    </row>
    <row r="469" spans="1:7" x14ac:dyDescent="0.25">
      <c r="A469">
        <v>5000</v>
      </c>
      <c r="B469" s="1" t="s">
        <v>577</v>
      </c>
      <c r="C469">
        <v>33</v>
      </c>
      <c r="D469" s="1" t="s">
        <v>228</v>
      </c>
      <c r="E469">
        <v>124</v>
      </c>
      <c r="F469" s="1" t="s">
        <v>229</v>
      </c>
      <c r="G469" s="1" t="s">
        <v>230</v>
      </c>
    </row>
    <row r="470" spans="1:7" x14ac:dyDescent="0.25">
      <c r="A470">
        <v>5000</v>
      </c>
      <c r="B470" s="1" t="s">
        <v>577</v>
      </c>
      <c r="C470">
        <v>40</v>
      </c>
      <c r="D470" s="1" t="s">
        <v>200</v>
      </c>
      <c r="E470">
        <v>152</v>
      </c>
      <c r="F470" s="1" t="s">
        <v>201</v>
      </c>
      <c r="G470" s="1" t="s">
        <v>202</v>
      </c>
    </row>
    <row r="471" spans="1:7" x14ac:dyDescent="0.25">
      <c r="A471">
        <v>5000</v>
      </c>
      <c r="B471" s="1" t="s">
        <v>577</v>
      </c>
      <c r="C471">
        <v>351</v>
      </c>
      <c r="D471" s="1" t="s">
        <v>296</v>
      </c>
      <c r="E471">
        <v>159</v>
      </c>
      <c r="F471" s="1" t="s">
        <v>57</v>
      </c>
      <c r="G471" s="1" t="s">
        <v>297</v>
      </c>
    </row>
    <row r="472" spans="1:7" x14ac:dyDescent="0.25">
      <c r="A472">
        <v>5000</v>
      </c>
      <c r="B472" s="1" t="s">
        <v>577</v>
      </c>
      <c r="C472">
        <v>96</v>
      </c>
      <c r="D472" s="1" t="s">
        <v>298</v>
      </c>
      <c r="E472">
        <v>344</v>
      </c>
      <c r="F472" s="1" t="s">
        <v>299</v>
      </c>
      <c r="G472" s="1" t="s">
        <v>300</v>
      </c>
    </row>
    <row r="473" spans="1:7" x14ac:dyDescent="0.25">
      <c r="A473">
        <v>5000</v>
      </c>
      <c r="B473" s="1" t="s">
        <v>577</v>
      </c>
      <c r="C473">
        <v>128</v>
      </c>
      <c r="D473" s="1" t="s">
        <v>301</v>
      </c>
      <c r="E473">
        <v>446</v>
      </c>
      <c r="F473" s="1" t="s">
        <v>302</v>
      </c>
      <c r="G473" s="1" t="s">
        <v>303</v>
      </c>
    </row>
    <row r="474" spans="1:7" x14ac:dyDescent="0.25">
      <c r="A474">
        <v>5000</v>
      </c>
      <c r="B474" s="1" t="s">
        <v>577</v>
      </c>
      <c r="C474">
        <v>41</v>
      </c>
      <c r="D474" s="1" t="s">
        <v>304</v>
      </c>
      <c r="E474">
        <v>156</v>
      </c>
      <c r="F474" s="1" t="s">
        <v>305</v>
      </c>
      <c r="G474" s="1" t="s">
        <v>57</v>
      </c>
    </row>
    <row r="475" spans="1:7" x14ac:dyDescent="0.25">
      <c r="A475">
        <v>5000</v>
      </c>
      <c r="B475" s="1" t="s">
        <v>577</v>
      </c>
      <c r="C475">
        <v>214</v>
      </c>
      <c r="D475" s="1" t="s">
        <v>306</v>
      </c>
      <c r="E475">
        <v>158</v>
      </c>
      <c r="F475" s="1" t="s">
        <v>307</v>
      </c>
      <c r="G475" s="1" t="s">
        <v>308</v>
      </c>
    </row>
    <row r="476" spans="1:7" x14ac:dyDescent="0.25">
      <c r="A476">
        <v>5000</v>
      </c>
      <c r="B476" s="1" t="s">
        <v>577</v>
      </c>
      <c r="C476">
        <v>50</v>
      </c>
      <c r="D476" s="1" t="s">
        <v>309</v>
      </c>
      <c r="E476">
        <v>196</v>
      </c>
      <c r="F476" s="1" t="s">
        <v>310</v>
      </c>
      <c r="G476" s="1" t="s">
        <v>311</v>
      </c>
    </row>
    <row r="477" spans="1:7" x14ac:dyDescent="0.25">
      <c r="A477">
        <v>5000</v>
      </c>
      <c r="B477" s="1" t="s">
        <v>577</v>
      </c>
      <c r="C477">
        <v>44</v>
      </c>
      <c r="D477" s="1" t="s">
        <v>203</v>
      </c>
      <c r="E477">
        <v>170</v>
      </c>
      <c r="F477" s="1" t="s">
        <v>204</v>
      </c>
      <c r="G477" s="1" t="s">
        <v>205</v>
      </c>
    </row>
    <row r="478" spans="1:7" x14ac:dyDescent="0.25">
      <c r="A478">
        <v>5000</v>
      </c>
      <c r="B478" s="1" t="s">
        <v>577</v>
      </c>
      <c r="C478">
        <v>45</v>
      </c>
      <c r="D478" s="1" t="s">
        <v>35</v>
      </c>
      <c r="E478">
        <v>174</v>
      </c>
      <c r="F478" s="1" t="s">
        <v>36</v>
      </c>
      <c r="G478" s="1" t="s">
        <v>37</v>
      </c>
    </row>
    <row r="479" spans="1:7" x14ac:dyDescent="0.25">
      <c r="A479">
        <v>5000</v>
      </c>
      <c r="B479" s="1" t="s">
        <v>577</v>
      </c>
      <c r="C479">
        <v>46</v>
      </c>
      <c r="D479" s="1" t="s">
        <v>38</v>
      </c>
      <c r="E479">
        <v>178</v>
      </c>
      <c r="F479" s="1" t="s">
        <v>39</v>
      </c>
      <c r="G479" s="1" t="s">
        <v>40</v>
      </c>
    </row>
    <row r="480" spans="1:7" x14ac:dyDescent="0.25">
      <c r="A480">
        <v>5000</v>
      </c>
      <c r="B480" s="1" t="s">
        <v>577</v>
      </c>
      <c r="C480">
        <v>48</v>
      </c>
      <c r="D480" s="1" t="s">
        <v>169</v>
      </c>
      <c r="E480">
        <v>188</v>
      </c>
      <c r="F480" s="1" t="s">
        <v>170</v>
      </c>
      <c r="G480" s="1" t="s">
        <v>171</v>
      </c>
    </row>
    <row r="481" spans="1:7" x14ac:dyDescent="0.25">
      <c r="A481">
        <v>5000</v>
      </c>
      <c r="B481" s="1" t="s">
        <v>577</v>
      </c>
      <c r="C481">
        <v>107</v>
      </c>
      <c r="D481" s="1" t="s">
        <v>41</v>
      </c>
      <c r="E481">
        <v>384</v>
      </c>
      <c r="F481" s="1" t="s">
        <v>42</v>
      </c>
      <c r="G481" s="1" t="s">
        <v>43</v>
      </c>
    </row>
    <row r="482" spans="1:7" x14ac:dyDescent="0.25">
      <c r="A482">
        <v>5000</v>
      </c>
      <c r="B482" s="1" t="s">
        <v>577</v>
      </c>
      <c r="C482">
        <v>98</v>
      </c>
      <c r="D482" s="1" t="s">
        <v>450</v>
      </c>
      <c r="E482">
        <v>191</v>
      </c>
      <c r="F482" s="1" t="s">
        <v>451</v>
      </c>
      <c r="G482" s="1" t="s">
        <v>452</v>
      </c>
    </row>
    <row r="483" spans="1:7" x14ac:dyDescent="0.25">
      <c r="A483">
        <v>5000</v>
      </c>
      <c r="B483" s="1" t="s">
        <v>577</v>
      </c>
      <c r="C483">
        <v>49</v>
      </c>
      <c r="D483" s="1" t="s">
        <v>247</v>
      </c>
      <c r="E483">
        <v>192</v>
      </c>
      <c r="F483" s="1" t="s">
        <v>248</v>
      </c>
      <c r="G483" s="1" t="s">
        <v>249</v>
      </c>
    </row>
    <row r="484" spans="1:7" x14ac:dyDescent="0.25">
      <c r="A484">
        <v>5000</v>
      </c>
      <c r="B484" s="1" t="s">
        <v>577</v>
      </c>
      <c r="C484">
        <v>54</v>
      </c>
      <c r="D484" s="1" t="s">
        <v>453</v>
      </c>
      <c r="E484">
        <v>208</v>
      </c>
      <c r="F484" s="1" t="s">
        <v>454</v>
      </c>
      <c r="G484" s="1" t="s">
        <v>455</v>
      </c>
    </row>
    <row r="485" spans="1:7" x14ac:dyDescent="0.25">
      <c r="A485">
        <v>5000</v>
      </c>
      <c r="B485" s="1" t="s">
        <v>577</v>
      </c>
      <c r="C485">
        <v>72</v>
      </c>
      <c r="D485" s="1" t="s">
        <v>44</v>
      </c>
      <c r="E485">
        <v>262</v>
      </c>
      <c r="F485" s="1" t="s">
        <v>45</v>
      </c>
      <c r="G485" s="1" t="s">
        <v>46</v>
      </c>
    </row>
    <row r="486" spans="1:7" x14ac:dyDescent="0.25">
      <c r="A486">
        <v>5000</v>
      </c>
      <c r="B486" s="1" t="s">
        <v>577</v>
      </c>
      <c r="C486">
        <v>55</v>
      </c>
      <c r="D486" s="1" t="s">
        <v>250</v>
      </c>
      <c r="E486">
        <v>212</v>
      </c>
      <c r="F486" s="1" t="s">
        <v>251</v>
      </c>
      <c r="G486" s="1" t="s">
        <v>252</v>
      </c>
    </row>
    <row r="487" spans="1:7" x14ac:dyDescent="0.25">
      <c r="A487">
        <v>5000</v>
      </c>
      <c r="B487" s="1" t="s">
        <v>577</v>
      </c>
      <c r="C487">
        <v>59</v>
      </c>
      <c r="D487" s="1" t="s">
        <v>47</v>
      </c>
      <c r="E487">
        <v>818</v>
      </c>
      <c r="F487" s="1" t="s">
        <v>48</v>
      </c>
      <c r="G487" s="1" t="s">
        <v>49</v>
      </c>
    </row>
    <row r="488" spans="1:7" x14ac:dyDescent="0.25">
      <c r="A488">
        <v>5000</v>
      </c>
      <c r="B488" s="1" t="s">
        <v>577</v>
      </c>
      <c r="C488">
        <v>60</v>
      </c>
      <c r="D488" s="1" t="s">
        <v>172</v>
      </c>
      <c r="E488">
        <v>222</v>
      </c>
      <c r="F488" s="1" t="s">
        <v>173</v>
      </c>
      <c r="G488" s="1" t="s">
        <v>174</v>
      </c>
    </row>
    <row r="489" spans="1:7" x14ac:dyDescent="0.25">
      <c r="A489">
        <v>5000</v>
      </c>
      <c r="B489" s="1" t="s">
        <v>577</v>
      </c>
      <c r="C489">
        <v>225</v>
      </c>
      <c r="D489" s="1" t="s">
        <v>312</v>
      </c>
      <c r="E489">
        <v>784</v>
      </c>
      <c r="F489" s="1" t="s">
        <v>313</v>
      </c>
      <c r="G489" s="1" t="s">
        <v>314</v>
      </c>
    </row>
    <row r="490" spans="1:7" x14ac:dyDescent="0.25">
      <c r="A490">
        <v>5000</v>
      </c>
      <c r="B490" s="1" t="s">
        <v>577</v>
      </c>
      <c r="C490">
        <v>58</v>
      </c>
      <c r="D490" s="1" t="s">
        <v>206</v>
      </c>
      <c r="E490">
        <v>218</v>
      </c>
      <c r="F490" s="1" t="s">
        <v>207</v>
      </c>
      <c r="G490" s="1" t="s">
        <v>208</v>
      </c>
    </row>
    <row r="491" spans="1:7" x14ac:dyDescent="0.25">
      <c r="A491">
        <v>5000</v>
      </c>
      <c r="B491" s="1" t="s">
        <v>577</v>
      </c>
      <c r="C491">
        <v>203</v>
      </c>
      <c r="D491" s="1" t="s">
        <v>456</v>
      </c>
      <c r="E491">
        <v>724</v>
      </c>
      <c r="F491" s="1" t="s">
        <v>457</v>
      </c>
      <c r="G491" s="1" t="s">
        <v>458</v>
      </c>
    </row>
    <row r="492" spans="1:7" x14ac:dyDescent="0.25">
      <c r="A492">
        <v>5000</v>
      </c>
      <c r="B492" s="1" t="s">
        <v>577</v>
      </c>
      <c r="C492">
        <v>63</v>
      </c>
      <c r="D492" s="1" t="s">
        <v>459</v>
      </c>
      <c r="E492">
        <v>233</v>
      </c>
      <c r="F492" s="1" t="s">
        <v>460</v>
      </c>
      <c r="G492" s="1" t="s">
        <v>461</v>
      </c>
    </row>
    <row r="493" spans="1:7" x14ac:dyDescent="0.25">
      <c r="A493">
        <v>5000</v>
      </c>
      <c r="B493" s="1" t="s">
        <v>577</v>
      </c>
      <c r="C493">
        <v>209</v>
      </c>
      <c r="D493" s="1" t="s">
        <v>50</v>
      </c>
      <c r="E493">
        <v>748</v>
      </c>
      <c r="F493" s="1" t="s">
        <v>51</v>
      </c>
      <c r="G493" s="1" t="s">
        <v>52</v>
      </c>
    </row>
    <row r="494" spans="1:7" x14ac:dyDescent="0.25">
      <c r="A494">
        <v>5000</v>
      </c>
      <c r="B494" s="1" t="s">
        <v>577</v>
      </c>
      <c r="C494">
        <v>231</v>
      </c>
      <c r="D494" s="1" t="s">
        <v>231</v>
      </c>
      <c r="E494">
        <v>840</v>
      </c>
      <c r="F494" s="1" t="s">
        <v>232</v>
      </c>
      <c r="G494" s="1" t="s">
        <v>233</v>
      </c>
    </row>
    <row r="495" spans="1:7" x14ac:dyDescent="0.25">
      <c r="A495">
        <v>5000</v>
      </c>
      <c r="B495" s="1" t="s">
        <v>577</v>
      </c>
      <c r="C495">
        <v>238</v>
      </c>
      <c r="D495" s="1" t="s">
        <v>53</v>
      </c>
      <c r="E495">
        <v>231</v>
      </c>
      <c r="F495" s="1" t="s">
        <v>54</v>
      </c>
      <c r="G495" s="1" t="s">
        <v>55</v>
      </c>
    </row>
    <row r="496" spans="1:7" x14ac:dyDescent="0.25">
      <c r="A496">
        <v>5000</v>
      </c>
      <c r="B496" s="1" t="s">
        <v>577</v>
      </c>
      <c r="C496">
        <v>62</v>
      </c>
      <c r="D496" s="1" t="s">
        <v>56</v>
      </c>
      <c r="E496">
        <v>230</v>
      </c>
      <c r="F496" s="1" t="s">
        <v>57</v>
      </c>
      <c r="G496" s="1" t="s">
        <v>57</v>
      </c>
    </row>
    <row r="497" spans="1:7" x14ac:dyDescent="0.25">
      <c r="A497">
        <v>5000</v>
      </c>
      <c r="B497" s="1" t="s">
        <v>577</v>
      </c>
      <c r="C497">
        <v>185</v>
      </c>
      <c r="D497" s="1" t="s">
        <v>462</v>
      </c>
      <c r="E497">
        <v>643</v>
      </c>
      <c r="F497" s="1" t="s">
        <v>463</v>
      </c>
      <c r="G497" s="1" t="s">
        <v>464</v>
      </c>
    </row>
    <row r="498" spans="1:7" x14ac:dyDescent="0.25">
      <c r="A498">
        <v>5000</v>
      </c>
      <c r="B498" s="1" t="s">
        <v>577</v>
      </c>
      <c r="C498">
        <v>66</v>
      </c>
      <c r="D498" s="1" t="s">
        <v>567</v>
      </c>
      <c r="E498">
        <v>242</v>
      </c>
      <c r="F498" s="1" t="s">
        <v>568</v>
      </c>
      <c r="G498" s="1" t="s">
        <v>569</v>
      </c>
    </row>
    <row r="499" spans="1:7" x14ac:dyDescent="0.25">
      <c r="A499">
        <v>5000</v>
      </c>
      <c r="B499" s="1" t="s">
        <v>577</v>
      </c>
      <c r="C499">
        <v>67</v>
      </c>
      <c r="D499" s="1" t="s">
        <v>465</v>
      </c>
      <c r="E499">
        <v>246</v>
      </c>
      <c r="F499" s="1" t="s">
        <v>466</v>
      </c>
      <c r="G499" s="1" t="s">
        <v>467</v>
      </c>
    </row>
    <row r="500" spans="1:7" x14ac:dyDescent="0.25">
      <c r="A500">
        <v>5000</v>
      </c>
      <c r="B500" s="1" t="s">
        <v>577</v>
      </c>
      <c r="C500">
        <v>68</v>
      </c>
      <c r="D500" s="1" t="s">
        <v>468</v>
      </c>
      <c r="E500">
        <v>250</v>
      </c>
      <c r="F500" s="1" t="s">
        <v>469</v>
      </c>
      <c r="G500" s="1" t="s">
        <v>470</v>
      </c>
    </row>
    <row r="501" spans="1:7" x14ac:dyDescent="0.25">
      <c r="A501">
        <v>5000</v>
      </c>
      <c r="B501" s="1" t="s">
        <v>577</v>
      </c>
      <c r="C501">
        <v>74</v>
      </c>
      <c r="D501" s="1" t="s">
        <v>58</v>
      </c>
      <c r="E501">
        <v>266</v>
      </c>
      <c r="F501" s="1" t="s">
        <v>59</v>
      </c>
      <c r="G501" s="1" t="s">
        <v>60</v>
      </c>
    </row>
    <row r="502" spans="1:7" x14ac:dyDescent="0.25">
      <c r="A502">
        <v>5000</v>
      </c>
      <c r="B502" s="1" t="s">
        <v>577</v>
      </c>
      <c r="C502">
        <v>75</v>
      </c>
      <c r="D502" s="1" t="s">
        <v>61</v>
      </c>
      <c r="E502">
        <v>270</v>
      </c>
      <c r="F502" s="1" t="s">
        <v>62</v>
      </c>
      <c r="G502" s="1" t="s">
        <v>63</v>
      </c>
    </row>
    <row r="503" spans="1:7" x14ac:dyDescent="0.25">
      <c r="A503">
        <v>5000</v>
      </c>
      <c r="B503" s="1" t="s">
        <v>577</v>
      </c>
      <c r="C503">
        <v>73</v>
      </c>
      <c r="D503" s="1" t="s">
        <v>315</v>
      </c>
      <c r="E503">
        <v>268</v>
      </c>
      <c r="F503" s="1" t="s">
        <v>316</v>
      </c>
      <c r="G503" s="1" t="s">
        <v>317</v>
      </c>
    </row>
    <row r="504" spans="1:7" x14ac:dyDescent="0.25">
      <c r="A504">
        <v>5000</v>
      </c>
      <c r="B504" s="1" t="s">
        <v>577</v>
      </c>
      <c r="C504">
        <v>81</v>
      </c>
      <c r="D504" s="1" t="s">
        <v>64</v>
      </c>
      <c r="E504">
        <v>288</v>
      </c>
      <c r="F504" s="1" t="s">
        <v>65</v>
      </c>
      <c r="G504" s="1" t="s">
        <v>66</v>
      </c>
    </row>
    <row r="505" spans="1:7" x14ac:dyDescent="0.25">
      <c r="A505">
        <v>5000</v>
      </c>
      <c r="B505" s="1" t="s">
        <v>577</v>
      </c>
      <c r="C505">
        <v>84</v>
      </c>
      <c r="D505" s="1" t="s">
        <v>471</v>
      </c>
      <c r="E505">
        <v>300</v>
      </c>
      <c r="F505" s="1" t="s">
        <v>472</v>
      </c>
      <c r="G505" s="1" t="s">
        <v>473</v>
      </c>
    </row>
    <row r="506" spans="1:7" x14ac:dyDescent="0.25">
      <c r="A506">
        <v>5000</v>
      </c>
      <c r="B506" s="1" t="s">
        <v>577</v>
      </c>
      <c r="C506">
        <v>86</v>
      </c>
      <c r="D506" s="1" t="s">
        <v>253</v>
      </c>
      <c r="E506">
        <v>308</v>
      </c>
      <c r="F506" s="1" t="s">
        <v>254</v>
      </c>
      <c r="G506" s="1" t="s">
        <v>255</v>
      </c>
    </row>
    <row r="507" spans="1:7" x14ac:dyDescent="0.25">
      <c r="A507">
        <v>5000</v>
      </c>
      <c r="B507" s="1" t="s">
        <v>577</v>
      </c>
      <c r="C507">
        <v>89</v>
      </c>
      <c r="D507" s="1" t="s">
        <v>175</v>
      </c>
      <c r="E507">
        <v>320</v>
      </c>
      <c r="F507" s="1" t="s">
        <v>176</v>
      </c>
      <c r="G507" s="1" t="s">
        <v>177</v>
      </c>
    </row>
    <row r="508" spans="1:7" x14ac:dyDescent="0.25">
      <c r="A508">
        <v>5000</v>
      </c>
      <c r="B508" s="1" t="s">
        <v>577</v>
      </c>
      <c r="C508">
        <v>90</v>
      </c>
      <c r="D508" s="1" t="s">
        <v>67</v>
      </c>
      <c r="E508">
        <v>324</v>
      </c>
      <c r="F508" s="1" t="s">
        <v>68</v>
      </c>
      <c r="G508" s="1" t="s">
        <v>69</v>
      </c>
    </row>
    <row r="509" spans="1:7" x14ac:dyDescent="0.25">
      <c r="A509">
        <v>5000</v>
      </c>
      <c r="B509" s="1" t="s">
        <v>577</v>
      </c>
      <c r="C509">
        <v>175</v>
      </c>
      <c r="D509" s="1" t="s">
        <v>70</v>
      </c>
      <c r="E509">
        <v>624</v>
      </c>
      <c r="F509" s="1" t="s">
        <v>71</v>
      </c>
      <c r="G509" s="1" t="s">
        <v>72</v>
      </c>
    </row>
    <row r="510" spans="1:7" x14ac:dyDescent="0.25">
      <c r="A510">
        <v>5000</v>
      </c>
      <c r="B510" s="1" t="s">
        <v>577</v>
      </c>
      <c r="C510">
        <v>91</v>
      </c>
      <c r="D510" s="1" t="s">
        <v>209</v>
      </c>
      <c r="E510">
        <v>328</v>
      </c>
      <c r="F510" s="1" t="s">
        <v>210</v>
      </c>
      <c r="G510" s="1" t="s">
        <v>211</v>
      </c>
    </row>
    <row r="511" spans="1:7" x14ac:dyDescent="0.25">
      <c r="A511">
        <v>5000</v>
      </c>
      <c r="B511" s="1" t="s">
        <v>577</v>
      </c>
      <c r="C511">
        <v>93</v>
      </c>
      <c r="D511" s="1" t="s">
        <v>256</v>
      </c>
      <c r="E511">
        <v>332</v>
      </c>
      <c r="F511" s="1" t="s">
        <v>257</v>
      </c>
      <c r="G511" s="1" t="s">
        <v>258</v>
      </c>
    </row>
    <row r="512" spans="1:7" x14ac:dyDescent="0.25">
      <c r="A512">
        <v>5000</v>
      </c>
      <c r="B512" s="1" t="s">
        <v>577</v>
      </c>
      <c r="C512">
        <v>95</v>
      </c>
      <c r="D512" s="1" t="s">
        <v>178</v>
      </c>
      <c r="E512">
        <v>340</v>
      </c>
      <c r="F512" s="1" t="s">
        <v>179</v>
      </c>
      <c r="G512" s="1" t="s">
        <v>180</v>
      </c>
    </row>
    <row r="513" spans="1:7" x14ac:dyDescent="0.25">
      <c r="A513">
        <v>5000</v>
      </c>
      <c r="B513" s="1" t="s">
        <v>577</v>
      </c>
      <c r="C513">
        <v>97</v>
      </c>
      <c r="D513" s="1" t="s">
        <v>474</v>
      </c>
      <c r="E513">
        <v>348</v>
      </c>
      <c r="F513" s="1" t="s">
        <v>475</v>
      </c>
      <c r="G513" s="1" t="s">
        <v>476</v>
      </c>
    </row>
    <row r="514" spans="1:7" x14ac:dyDescent="0.25">
      <c r="A514">
        <v>5000</v>
      </c>
      <c r="B514" s="1" t="s">
        <v>577</v>
      </c>
      <c r="C514">
        <v>25</v>
      </c>
      <c r="D514" s="1" t="s">
        <v>557</v>
      </c>
      <c r="E514">
        <v>90</v>
      </c>
      <c r="F514" s="1" t="s">
        <v>558</v>
      </c>
      <c r="G514" s="1" t="s">
        <v>559</v>
      </c>
    </row>
    <row r="515" spans="1:7" x14ac:dyDescent="0.25">
      <c r="A515">
        <v>5000</v>
      </c>
      <c r="B515" s="1" t="s">
        <v>577</v>
      </c>
      <c r="C515">
        <v>100</v>
      </c>
      <c r="D515" s="1" t="s">
        <v>318</v>
      </c>
      <c r="E515">
        <v>356</v>
      </c>
      <c r="F515" s="1" t="s">
        <v>319</v>
      </c>
      <c r="G515" s="1" t="s">
        <v>320</v>
      </c>
    </row>
    <row r="516" spans="1:7" x14ac:dyDescent="0.25">
      <c r="A516">
        <v>5000</v>
      </c>
      <c r="B516" s="1" t="s">
        <v>577</v>
      </c>
      <c r="C516">
        <v>101</v>
      </c>
      <c r="D516" s="1" t="s">
        <v>321</v>
      </c>
      <c r="E516">
        <v>360</v>
      </c>
      <c r="F516" s="1" t="s">
        <v>322</v>
      </c>
      <c r="G516" s="1" t="s">
        <v>323</v>
      </c>
    </row>
    <row r="517" spans="1:7" x14ac:dyDescent="0.25">
      <c r="A517">
        <v>5000</v>
      </c>
      <c r="B517" s="1" t="s">
        <v>577</v>
      </c>
      <c r="C517">
        <v>102</v>
      </c>
      <c r="D517" s="1" t="s">
        <v>324</v>
      </c>
      <c r="E517">
        <v>364</v>
      </c>
      <c r="F517" s="1" t="s">
        <v>325</v>
      </c>
      <c r="G517" s="1" t="s">
        <v>326</v>
      </c>
    </row>
    <row r="518" spans="1:7" x14ac:dyDescent="0.25">
      <c r="A518">
        <v>5000</v>
      </c>
      <c r="B518" s="1" t="s">
        <v>577</v>
      </c>
      <c r="C518">
        <v>103</v>
      </c>
      <c r="D518" s="1" t="s">
        <v>327</v>
      </c>
      <c r="E518">
        <v>368</v>
      </c>
      <c r="F518" s="1" t="s">
        <v>328</v>
      </c>
      <c r="G518" s="1" t="s">
        <v>329</v>
      </c>
    </row>
    <row r="519" spans="1:7" x14ac:dyDescent="0.25">
      <c r="A519">
        <v>5000</v>
      </c>
      <c r="B519" s="1" t="s">
        <v>577</v>
      </c>
      <c r="C519">
        <v>104</v>
      </c>
      <c r="D519" s="1" t="s">
        <v>477</v>
      </c>
      <c r="E519">
        <v>372</v>
      </c>
      <c r="F519" s="1" t="s">
        <v>478</v>
      </c>
      <c r="G519" s="1" t="s">
        <v>479</v>
      </c>
    </row>
    <row r="520" spans="1:7" x14ac:dyDescent="0.25">
      <c r="A520">
        <v>5000</v>
      </c>
      <c r="B520" s="1" t="s">
        <v>577</v>
      </c>
      <c r="C520">
        <v>99</v>
      </c>
      <c r="D520" s="1" t="s">
        <v>480</v>
      </c>
      <c r="E520">
        <v>352</v>
      </c>
      <c r="F520" s="1" t="s">
        <v>481</v>
      </c>
      <c r="G520" s="1" t="s">
        <v>482</v>
      </c>
    </row>
    <row r="521" spans="1:7" x14ac:dyDescent="0.25">
      <c r="A521">
        <v>5000</v>
      </c>
      <c r="B521" s="1" t="s">
        <v>577</v>
      </c>
      <c r="C521">
        <v>105</v>
      </c>
      <c r="D521" s="1" t="s">
        <v>330</v>
      </c>
      <c r="E521">
        <v>376</v>
      </c>
      <c r="F521" s="1" t="s">
        <v>331</v>
      </c>
      <c r="G521" s="1" t="s">
        <v>332</v>
      </c>
    </row>
    <row r="522" spans="1:7" x14ac:dyDescent="0.25">
      <c r="A522">
        <v>5000</v>
      </c>
      <c r="B522" s="1" t="s">
        <v>577</v>
      </c>
      <c r="C522">
        <v>106</v>
      </c>
      <c r="D522" s="1" t="s">
        <v>483</v>
      </c>
      <c r="E522">
        <v>380</v>
      </c>
      <c r="F522" s="1" t="s">
        <v>484</v>
      </c>
      <c r="G522" s="1" t="s">
        <v>485</v>
      </c>
    </row>
    <row r="523" spans="1:7" x14ac:dyDescent="0.25">
      <c r="A523">
        <v>5000</v>
      </c>
      <c r="B523" s="1" t="s">
        <v>577</v>
      </c>
      <c r="C523">
        <v>109</v>
      </c>
      <c r="D523" s="1" t="s">
        <v>259</v>
      </c>
      <c r="E523">
        <v>388</v>
      </c>
      <c r="F523" s="1" t="s">
        <v>260</v>
      </c>
      <c r="G523" s="1" t="s">
        <v>261</v>
      </c>
    </row>
    <row r="524" spans="1:7" x14ac:dyDescent="0.25">
      <c r="A524">
        <v>5000</v>
      </c>
      <c r="B524" s="1" t="s">
        <v>577</v>
      </c>
      <c r="C524">
        <v>110</v>
      </c>
      <c r="D524" s="1" t="s">
        <v>333</v>
      </c>
      <c r="E524">
        <v>392</v>
      </c>
      <c r="F524" s="1" t="s">
        <v>334</v>
      </c>
      <c r="G524" s="1" t="s">
        <v>335</v>
      </c>
    </row>
    <row r="525" spans="1:7" x14ac:dyDescent="0.25">
      <c r="A525">
        <v>5000</v>
      </c>
      <c r="B525" s="1" t="s">
        <v>577</v>
      </c>
      <c r="C525">
        <v>112</v>
      </c>
      <c r="D525" s="1" t="s">
        <v>336</v>
      </c>
      <c r="E525">
        <v>400</v>
      </c>
      <c r="F525" s="1" t="s">
        <v>337</v>
      </c>
      <c r="G525" s="1" t="s">
        <v>338</v>
      </c>
    </row>
    <row r="526" spans="1:7" x14ac:dyDescent="0.25">
      <c r="A526">
        <v>5000</v>
      </c>
      <c r="B526" s="1" t="s">
        <v>577</v>
      </c>
      <c r="C526">
        <v>108</v>
      </c>
      <c r="D526" s="1" t="s">
        <v>339</v>
      </c>
      <c r="E526">
        <v>398</v>
      </c>
      <c r="F526" s="1" t="s">
        <v>340</v>
      </c>
      <c r="G526" s="1" t="s">
        <v>341</v>
      </c>
    </row>
    <row r="527" spans="1:7" x14ac:dyDescent="0.25">
      <c r="A527">
        <v>5000</v>
      </c>
      <c r="B527" s="1" t="s">
        <v>577</v>
      </c>
      <c r="C527">
        <v>114</v>
      </c>
      <c r="D527" s="1" t="s">
        <v>73</v>
      </c>
      <c r="E527">
        <v>404</v>
      </c>
      <c r="F527" s="1" t="s">
        <v>74</v>
      </c>
      <c r="G527" s="1" t="s">
        <v>75</v>
      </c>
    </row>
    <row r="528" spans="1:7" x14ac:dyDescent="0.25">
      <c r="A528">
        <v>5000</v>
      </c>
      <c r="B528" s="1" t="s">
        <v>577</v>
      </c>
      <c r="C528">
        <v>113</v>
      </c>
      <c r="D528" s="1" t="s">
        <v>342</v>
      </c>
      <c r="E528">
        <v>417</v>
      </c>
      <c r="F528" s="1" t="s">
        <v>343</v>
      </c>
      <c r="G528" s="1" t="s">
        <v>344</v>
      </c>
    </row>
    <row r="529" spans="1:7" x14ac:dyDescent="0.25">
      <c r="A529">
        <v>5000</v>
      </c>
      <c r="B529" s="1" t="s">
        <v>577</v>
      </c>
      <c r="C529">
        <v>83</v>
      </c>
      <c r="D529" s="1" t="s">
        <v>560</v>
      </c>
      <c r="E529">
        <v>296</v>
      </c>
      <c r="F529" s="1" t="s">
        <v>561</v>
      </c>
      <c r="G529" s="1" t="s">
        <v>562</v>
      </c>
    </row>
    <row r="530" spans="1:7" x14ac:dyDescent="0.25">
      <c r="A530">
        <v>5000</v>
      </c>
      <c r="B530" s="1" t="s">
        <v>577</v>
      </c>
      <c r="C530">
        <v>118</v>
      </c>
      <c r="D530" s="1" t="s">
        <v>345</v>
      </c>
      <c r="E530">
        <v>414</v>
      </c>
      <c r="F530" s="1" t="s">
        <v>346</v>
      </c>
      <c r="G530" s="1" t="s">
        <v>347</v>
      </c>
    </row>
    <row r="531" spans="1:7" x14ac:dyDescent="0.25">
      <c r="A531">
        <v>5000</v>
      </c>
      <c r="B531" s="1" t="s">
        <v>577</v>
      </c>
      <c r="C531">
        <v>122</v>
      </c>
      <c r="D531" s="1" t="s">
        <v>76</v>
      </c>
      <c r="E531">
        <v>426</v>
      </c>
      <c r="F531" s="1" t="s">
        <v>77</v>
      </c>
      <c r="G531" s="1" t="s">
        <v>78</v>
      </c>
    </row>
    <row r="532" spans="1:7" x14ac:dyDescent="0.25">
      <c r="A532">
        <v>5000</v>
      </c>
      <c r="B532" s="1" t="s">
        <v>577</v>
      </c>
      <c r="C532">
        <v>119</v>
      </c>
      <c r="D532" s="1" t="s">
        <v>486</v>
      </c>
      <c r="E532">
        <v>428</v>
      </c>
      <c r="F532" s="1" t="s">
        <v>487</v>
      </c>
      <c r="G532" s="1" t="s">
        <v>488</v>
      </c>
    </row>
    <row r="533" spans="1:7" x14ac:dyDescent="0.25">
      <c r="A533">
        <v>5000</v>
      </c>
      <c r="B533" s="1" t="s">
        <v>577</v>
      </c>
      <c r="C533">
        <v>121</v>
      </c>
      <c r="D533" s="1" t="s">
        <v>348</v>
      </c>
      <c r="E533">
        <v>422</v>
      </c>
      <c r="F533" s="1" t="s">
        <v>349</v>
      </c>
      <c r="G533" s="1" t="s">
        <v>350</v>
      </c>
    </row>
    <row r="534" spans="1:7" x14ac:dyDescent="0.25">
      <c r="A534">
        <v>5000</v>
      </c>
      <c r="B534" s="1" t="s">
        <v>577</v>
      </c>
      <c r="C534">
        <v>123</v>
      </c>
      <c r="D534" s="1" t="s">
        <v>79</v>
      </c>
      <c r="E534">
        <v>430</v>
      </c>
      <c r="F534" s="1" t="s">
        <v>80</v>
      </c>
      <c r="G534" s="1" t="s">
        <v>81</v>
      </c>
    </row>
    <row r="535" spans="1:7" x14ac:dyDescent="0.25">
      <c r="A535">
        <v>5000</v>
      </c>
      <c r="B535" s="1" t="s">
        <v>577</v>
      </c>
      <c r="C535">
        <v>124</v>
      </c>
      <c r="D535" s="1" t="s">
        <v>82</v>
      </c>
      <c r="E535">
        <v>434</v>
      </c>
      <c r="F535" s="1" t="s">
        <v>83</v>
      </c>
      <c r="G535" s="1" t="s">
        <v>84</v>
      </c>
    </row>
    <row r="536" spans="1:7" x14ac:dyDescent="0.25">
      <c r="A536">
        <v>5000</v>
      </c>
      <c r="B536" s="1" t="s">
        <v>577</v>
      </c>
      <c r="C536">
        <v>126</v>
      </c>
      <c r="D536" s="1" t="s">
        <v>489</v>
      </c>
      <c r="E536">
        <v>440</v>
      </c>
      <c r="F536" s="1" t="s">
        <v>490</v>
      </c>
      <c r="G536" s="1" t="s">
        <v>491</v>
      </c>
    </row>
    <row r="537" spans="1:7" x14ac:dyDescent="0.25">
      <c r="A537">
        <v>5000</v>
      </c>
      <c r="B537" s="1" t="s">
        <v>577</v>
      </c>
      <c r="C537">
        <v>256</v>
      </c>
      <c r="D537" s="1" t="s">
        <v>492</v>
      </c>
      <c r="E537">
        <v>442</v>
      </c>
      <c r="F537" s="1" t="s">
        <v>493</v>
      </c>
      <c r="G537" s="1" t="s">
        <v>494</v>
      </c>
    </row>
    <row r="538" spans="1:7" x14ac:dyDescent="0.25">
      <c r="A538">
        <v>5000</v>
      </c>
      <c r="B538" s="1" t="s">
        <v>577</v>
      </c>
      <c r="C538">
        <v>154</v>
      </c>
      <c r="D538" s="1" t="s">
        <v>495</v>
      </c>
      <c r="E538">
        <v>807</v>
      </c>
      <c r="F538" s="1" t="s">
        <v>496</v>
      </c>
      <c r="G538" s="1" t="s">
        <v>497</v>
      </c>
    </row>
    <row r="539" spans="1:7" x14ac:dyDescent="0.25">
      <c r="A539">
        <v>5000</v>
      </c>
      <c r="B539" s="1" t="s">
        <v>577</v>
      </c>
      <c r="C539">
        <v>129</v>
      </c>
      <c r="D539" s="1" t="s">
        <v>85</v>
      </c>
      <c r="E539">
        <v>450</v>
      </c>
      <c r="F539" s="1" t="s">
        <v>86</v>
      </c>
      <c r="G539" s="1" t="s">
        <v>87</v>
      </c>
    </row>
    <row r="540" spans="1:7" x14ac:dyDescent="0.25">
      <c r="A540">
        <v>5000</v>
      </c>
      <c r="B540" s="1" t="s">
        <v>577</v>
      </c>
      <c r="C540">
        <v>131</v>
      </c>
      <c r="D540" s="1" t="s">
        <v>351</v>
      </c>
      <c r="E540">
        <v>458</v>
      </c>
      <c r="F540" s="1" t="s">
        <v>352</v>
      </c>
      <c r="G540" s="1" t="s">
        <v>353</v>
      </c>
    </row>
    <row r="541" spans="1:7" x14ac:dyDescent="0.25">
      <c r="A541">
        <v>5000</v>
      </c>
      <c r="B541" s="1" t="s">
        <v>577</v>
      </c>
      <c r="C541">
        <v>130</v>
      </c>
      <c r="D541" s="1" t="s">
        <v>88</v>
      </c>
      <c r="E541">
        <v>454</v>
      </c>
      <c r="F541" s="1" t="s">
        <v>89</v>
      </c>
      <c r="G541" s="1" t="s">
        <v>90</v>
      </c>
    </row>
    <row r="542" spans="1:7" x14ac:dyDescent="0.25">
      <c r="A542">
        <v>5000</v>
      </c>
      <c r="B542" s="1" t="s">
        <v>577</v>
      </c>
      <c r="C542">
        <v>132</v>
      </c>
      <c r="D542" s="1" t="s">
        <v>354</v>
      </c>
      <c r="E542">
        <v>462</v>
      </c>
      <c r="F542" s="1" t="s">
        <v>355</v>
      </c>
      <c r="G542" s="1" t="s">
        <v>356</v>
      </c>
    </row>
    <row r="543" spans="1:7" x14ac:dyDescent="0.25">
      <c r="A543">
        <v>5000</v>
      </c>
      <c r="B543" s="1" t="s">
        <v>577</v>
      </c>
      <c r="C543">
        <v>133</v>
      </c>
      <c r="D543" s="1" t="s">
        <v>91</v>
      </c>
      <c r="E543">
        <v>466</v>
      </c>
      <c r="F543" s="1" t="s">
        <v>92</v>
      </c>
      <c r="G543" s="1" t="s">
        <v>93</v>
      </c>
    </row>
    <row r="544" spans="1:7" x14ac:dyDescent="0.25">
      <c r="A544">
        <v>5000</v>
      </c>
      <c r="B544" s="1" t="s">
        <v>577</v>
      </c>
      <c r="C544">
        <v>134</v>
      </c>
      <c r="D544" s="1" t="s">
        <v>498</v>
      </c>
      <c r="E544">
        <v>470</v>
      </c>
      <c r="F544" s="1" t="s">
        <v>499</v>
      </c>
      <c r="G544" s="1" t="s">
        <v>500</v>
      </c>
    </row>
    <row r="545" spans="1:7" x14ac:dyDescent="0.25">
      <c r="A545">
        <v>5000</v>
      </c>
      <c r="B545" s="1" t="s">
        <v>577</v>
      </c>
      <c r="C545">
        <v>143</v>
      </c>
      <c r="D545" s="1" t="s">
        <v>94</v>
      </c>
      <c r="E545">
        <v>504</v>
      </c>
      <c r="F545" s="1" t="s">
        <v>95</v>
      </c>
      <c r="G545" s="1" t="s">
        <v>96</v>
      </c>
    </row>
    <row r="546" spans="1:7" x14ac:dyDescent="0.25">
      <c r="A546">
        <v>5000</v>
      </c>
      <c r="B546" s="1" t="s">
        <v>577</v>
      </c>
      <c r="C546">
        <v>137</v>
      </c>
      <c r="D546" s="1" t="s">
        <v>97</v>
      </c>
      <c r="E546">
        <v>480</v>
      </c>
      <c r="F546" s="1" t="s">
        <v>98</v>
      </c>
      <c r="G546" s="1" t="s">
        <v>99</v>
      </c>
    </row>
    <row r="547" spans="1:7" x14ac:dyDescent="0.25">
      <c r="A547">
        <v>5000</v>
      </c>
      <c r="B547" s="1" t="s">
        <v>577</v>
      </c>
      <c r="C547">
        <v>136</v>
      </c>
      <c r="D547" s="1" t="s">
        <v>100</v>
      </c>
      <c r="E547">
        <v>478</v>
      </c>
      <c r="F547" s="1" t="s">
        <v>101</v>
      </c>
      <c r="G547" s="1" t="s">
        <v>102</v>
      </c>
    </row>
    <row r="548" spans="1:7" x14ac:dyDescent="0.25">
      <c r="A548">
        <v>5000</v>
      </c>
      <c r="B548" s="1" t="s">
        <v>577</v>
      </c>
      <c r="C548">
        <v>138</v>
      </c>
      <c r="D548" s="1" t="s">
        <v>181</v>
      </c>
      <c r="E548">
        <v>484</v>
      </c>
      <c r="F548" s="1" t="s">
        <v>182</v>
      </c>
      <c r="G548" s="1" t="s">
        <v>183</v>
      </c>
    </row>
    <row r="549" spans="1:7" x14ac:dyDescent="0.25">
      <c r="A549">
        <v>5000</v>
      </c>
      <c r="B549" s="1" t="s">
        <v>577</v>
      </c>
      <c r="C549">
        <v>141</v>
      </c>
      <c r="D549" s="1" t="s">
        <v>357</v>
      </c>
      <c r="E549">
        <v>496</v>
      </c>
      <c r="F549" s="1" t="s">
        <v>358</v>
      </c>
      <c r="G549" s="1" t="s">
        <v>359</v>
      </c>
    </row>
    <row r="550" spans="1:7" x14ac:dyDescent="0.25">
      <c r="A550">
        <v>5000</v>
      </c>
      <c r="B550" s="1" t="s">
        <v>577</v>
      </c>
      <c r="C550">
        <v>273</v>
      </c>
      <c r="D550" s="1" t="s">
        <v>501</v>
      </c>
      <c r="E550">
        <v>499</v>
      </c>
      <c r="F550" s="1" t="s">
        <v>502</v>
      </c>
      <c r="G550" s="1" t="s">
        <v>503</v>
      </c>
    </row>
    <row r="551" spans="1:7" x14ac:dyDescent="0.25">
      <c r="A551">
        <v>5000</v>
      </c>
      <c r="B551" s="1" t="s">
        <v>577</v>
      </c>
      <c r="C551">
        <v>144</v>
      </c>
      <c r="D551" s="1" t="s">
        <v>103</v>
      </c>
      <c r="E551">
        <v>508</v>
      </c>
      <c r="F551" s="1" t="s">
        <v>104</v>
      </c>
      <c r="G551" s="1" t="s">
        <v>105</v>
      </c>
    </row>
    <row r="552" spans="1:7" x14ac:dyDescent="0.25">
      <c r="A552">
        <v>5000</v>
      </c>
      <c r="B552" s="1" t="s">
        <v>577</v>
      </c>
      <c r="C552">
        <v>28</v>
      </c>
      <c r="D552" s="1" t="s">
        <v>360</v>
      </c>
      <c r="E552">
        <v>104</v>
      </c>
      <c r="F552" s="1" t="s">
        <v>361</v>
      </c>
      <c r="G552" s="1" t="s">
        <v>362</v>
      </c>
    </row>
    <row r="553" spans="1:7" x14ac:dyDescent="0.25">
      <c r="A553">
        <v>5000</v>
      </c>
      <c r="B553" s="1" t="s">
        <v>577</v>
      </c>
      <c r="C553">
        <v>147</v>
      </c>
      <c r="D553" s="1" t="s">
        <v>106</v>
      </c>
      <c r="E553">
        <v>516</v>
      </c>
      <c r="F553" s="1" t="s">
        <v>107</v>
      </c>
      <c r="G553" s="1" t="s">
        <v>108</v>
      </c>
    </row>
    <row r="554" spans="1:7" x14ac:dyDescent="0.25">
      <c r="A554">
        <v>5000</v>
      </c>
      <c r="B554" s="1" t="s">
        <v>577</v>
      </c>
      <c r="C554">
        <v>149</v>
      </c>
      <c r="D554" s="1" t="s">
        <v>363</v>
      </c>
      <c r="E554">
        <v>524</v>
      </c>
      <c r="F554" s="1" t="s">
        <v>364</v>
      </c>
      <c r="G554" s="1" t="s">
        <v>365</v>
      </c>
    </row>
    <row r="555" spans="1:7" x14ac:dyDescent="0.25">
      <c r="A555">
        <v>5000</v>
      </c>
      <c r="B555" s="1" t="s">
        <v>577</v>
      </c>
      <c r="C555">
        <v>157</v>
      </c>
      <c r="D555" s="1" t="s">
        <v>184</v>
      </c>
      <c r="E555">
        <v>558</v>
      </c>
      <c r="F555" s="1" t="s">
        <v>185</v>
      </c>
      <c r="G555" s="1" t="s">
        <v>186</v>
      </c>
    </row>
    <row r="556" spans="1:7" x14ac:dyDescent="0.25">
      <c r="A556">
        <v>5000</v>
      </c>
      <c r="B556" s="1" t="s">
        <v>577</v>
      </c>
      <c r="C556">
        <v>158</v>
      </c>
      <c r="D556" s="1" t="s">
        <v>109</v>
      </c>
      <c r="E556">
        <v>562</v>
      </c>
      <c r="F556" s="1" t="s">
        <v>110</v>
      </c>
      <c r="G556" s="1" t="s">
        <v>111</v>
      </c>
    </row>
    <row r="557" spans="1:7" x14ac:dyDescent="0.25">
      <c r="A557">
        <v>5000</v>
      </c>
      <c r="B557" s="1" t="s">
        <v>577</v>
      </c>
      <c r="C557">
        <v>159</v>
      </c>
      <c r="D557" s="1" t="s">
        <v>112</v>
      </c>
      <c r="E557">
        <v>566</v>
      </c>
      <c r="F557" s="1" t="s">
        <v>113</v>
      </c>
      <c r="G557" s="1" t="s">
        <v>114</v>
      </c>
    </row>
    <row r="558" spans="1:7" x14ac:dyDescent="0.25">
      <c r="A558">
        <v>5000</v>
      </c>
      <c r="B558" s="1" t="s">
        <v>577</v>
      </c>
      <c r="C558">
        <v>162</v>
      </c>
      <c r="D558" s="1" t="s">
        <v>504</v>
      </c>
      <c r="E558">
        <v>578</v>
      </c>
      <c r="F558" s="1" t="s">
        <v>505</v>
      </c>
      <c r="G558" s="1" t="s">
        <v>506</v>
      </c>
    </row>
    <row r="559" spans="1:7" x14ac:dyDescent="0.25">
      <c r="A559">
        <v>5000</v>
      </c>
      <c r="B559" s="1" t="s">
        <v>577</v>
      </c>
      <c r="C559">
        <v>153</v>
      </c>
      <c r="D559" s="1" t="s">
        <v>570</v>
      </c>
      <c r="E559">
        <v>540</v>
      </c>
      <c r="F559" s="1" t="s">
        <v>571</v>
      </c>
      <c r="G559" s="1" t="s">
        <v>572</v>
      </c>
    </row>
    <row r="560" spans="1:7" x14ac:dyDescent="0.25">
      <c r="A560">
        <v>5000</v>
      </c>
      <c r="B560" s="1" t="s">
        <v>577</v>
      </c>
      <c r="C560">
        <v>156</v>
      </c>
      <c r="D560" s="1" t="s">
        <v>423</v>
      </c>
      <c r="E560">
        <v>554</v>
      </c>
      <c r="F560" s="1" t="s">
        <v>424</v>
      </c>
      <c r="G560" s="1" t="s">
        <v>425</v>
      </c>
    </row>
    <row r="561" spans="1:7" x14ac:dyDescent="0.25">
      <c r="A561">
        <v>5000</v>
      </c>
      <c r="B561" s="1" t="s">
        <v>577</v>
      </c>
      <c r="C561">
        <v>221</v>
      </c>
      <c r="D561" s="1" t="s">
        <v>366</v>
      </c>
      <c r="E561">
        <v>512</v>
      </c>
      <c r="F561" s="1" t="s">
        <v>367</v>
      </c>
      <c r="G561" s="1" t="s">
        <v>368</v>
      </c>
    </row>
    <row r="562" spans="1:7" x14ac:dyDescent="0.25">
      <c r="A562">
        <v>5000</v>
      </c>
      <c r="B562" s="1" t="s">
        <v>577</v>
      </c>
      <c r="C562">
        <v>226</v>
      </c>
      <c r="D562" s="1" t="s">
        <v>115</v>
      </c>
      <c r="E562">
        <v>800</v>
      </c>
      <c r="F562" s="1" t="s">
        <v>116</v>
      </c>
      <c r="G562" s="1" t="s">
        <v>117</v>
      </c>
    </row>
    <row r="563" spans="1:7" x14ac:dyDescent="0.25">
      <c r="A563">
        <v>5000</v>
      </c>
      <c r="B563" s="1" t="s">
        <v>577</v>
      </c>
      <c r="C563">
        <v>235</v>
      </c>
      <c r="D563" s="1" t="s">
        <v>369</v>
      </c>
      <c r="E563">
        <v>860</v>
      </c>
      <c r="F563" s="1" t="s">
        <v>370</v>
      </c>
      <c r="G563" s="1" t="s">
        <v>371</v>
      </c>
    </row>
    <row r="564" spans="1:7" x14ac:dyDescent="0.25">
      <c r="A564">
        <v>5000</v>
      </c>
      <c r="B564" s="1" t="s">
        <v>577</v>
      </c>
      <c r="C564">
        <v>165</v>
      </c>
      <c r="D564" s="1" t="s">
        <v>372</v>
      </c>
      <c r="E564">
        <v>586</v>
      </c>
      <c r="F564" s="1" t="s">
        <v>373</v>
      </c>
      <c r="G564" s="1" t="s">
        <v>374</v>
      </c>
    </row>
    <row r="565" spans="1:7" x14ac:dyDescent="0.25">
      <c r="A565">
        <v>5000</v>
      </c>
      <c r="B565" s="1" t="s">
        <v>577</v>
      </c>
      <c r="C565">
        <v>166</v>
      </c>
      <c r="D565" s="1" t="s">
        <v>187</v>
      </c>
      <c r="E565">
        <v>591</v>
      </c>
      <c r="F565" s="1" t="s">
        <v>188</v>
      </c>
      <c r="G565" s="1" t="s">
        <v>189</v>
      </c>
    </row>
    <row r="566" spans="1:7" x14ac:dyDescent="0.25">
      <c r="A566">
        <v>5000</v>
      </c>
      <c r="B566" s="1" t="s">
        <v>577</v>
      </c>
      <c r="C566">
        <v>168</v>
      </c>
      <c r="D566" s="1" t="s">
        <v>573</v>
      </c>
      <c r="E566">
        <v>598</v>
      </c>
      <c r="F566" s="1" t="s">
        <v>574</v>
      </c>
      <c r="G566" s="1" t="s">
        <v>575</v>
      </c>
    </row>
    <row r="567" spans="1:7" x14ac:dyDescent="0.25">
      <c r="A567">
        <v>5000</v>
      </c>
      <c r="B567" s="1" t="s">
        <v>577</v>
      </c>
      <c r="C567">
        <v>169</v>
      </c>
      <c r="D567" s="1" t="s">
        <v>212</v>
      </c>
      <c r="E567">
        <v>600</v>
      </c>
      <c r="F567" s="1" t="s">
        <v>213</v>
      </c>
      <c r="G567" s="1" t="s">
        <v>214</v>
      </c>
    </row>
    <row r="568" spans="1:7" x14ac:dyDescent="0.25">
      <c r="A568">
        <v>5000</v>
      </c>
      <c r="B568" s="1" t="s">
        <v>577</v>
      </c>
      <c r="C568">
        <v>150</v>
      </c>
      <c r="D568" s="1" t="s">
        <v>507</v>
      </c>
      <c r="E568">
        <v>528</v>
      </c>
      <c r="F568" s="1" t="s">
        <v>508</v>
      </c>
      <c r="G568" s="1" t="s">
        <v>509</v>
      </c>
    </row>
    <row r="569" spans="1:7" x14ac:dyDescent="0.25">
      <c r="A569">
        <v>5000</v>
      </c>
      <c r="B569" s="1" t="s">
        <v>577</v>
      </c>
      <c r="C569">
        <v>170</v>
      </c>
      <c r="D569" s="1" t="s">
        <v>215</v>
      </c>
      <c r="E569">
        <v>604</v>
      </c>
      <c r="F569" s="1" t="s">
        <v>216</v>
      </c>
      <c r="G569" s="1" t="s">
        <v>217</v>
      </c>
    </row>
    <row r="570" spans="1:7" x14ac:dyDescent="0.25">
      <c r="A570">
        <v>5000</v>
      </c>
      <c r="B570" s="1" t="s">
        <v>577</v>
      </c>
      <c r="C570">
        <v>171</v>
      </c>
      <c r="D570" s="1" t="s">
        <v>375</v>
      </c>
      <c r="E570">
        <v>608</v>
      </c>
      <c r="F570" s="1" t="s">
        <v>376</v>
      </c>
      <c r="G570" s="1" t="s">
        <v>377</v>
      </c>
    </row>
    <row r="571" spans="1:7" x14ac:dyDescent="0.25">
      <c r="A571">
        <v>5000</v>
      </c>
      <c r="B571" s="1" t="s">
        <v>577</v>
      </c>
      <c r="C571">
        <v>173</v>
      </c>
      <c r="D571" s="1" t="s">
        <v>510</v>
      </c>
      <c r="E571">
        <v>616</v>
      </c>
      <c r="F571" s="1" t="s">
        <v>511</v>
      </c>
      <c r="G571" s="1" t="s">
        <v>512</v>
      </c>
    </row>
    <row r="572" spans="1:7" x14ac:dyDescent="0.25">
      <c r="A572">
        <v>5000</v>
      </c>
      <c r="B572" s="1" t="s">
        <v>577</v>
      </c>
      <c r="C572">
        <v>70</v>
      </c>
      <c r="D572" s="1" t="s">
        <v>578</v>
      </c>
      <c r="E572">
        <v>258</v>
      </c>
      <c r="F572" s="1" t="s">
        <v>579</v>
      </c>
      <c r="G572" s="1" t="s">
        <v>580</v>
      </c>
    </row>
    <row r="573" spans="1:7" x14ac:dyDescent="0.25">
      <c r="A573">
        <v>5000</v>
      </c>
      <c r="B573" s="1" t="s">
        <v>577</v>
      </c>
      <c r="C573">
        <v>174</v>
      </c>
      <c r="D573" s="1" t="s">
        <v>513</v>
      </c>
      <c r="E573">
        <v>620</v>
      </c>
      <c r="F573" s="1" t="s">
        <v>514</v>
      </c>
      <c r="G573" s="1" t="s">
        <v>515</v>
      </c>
    </row>
    <row r="574" spans="1:7" x14ac:dyDescent="0.25">
      <c r="A574">
        <v>5000</v>
      </c>
      <c r="B574" s="1" t="s">
        <v>577</v>
      </c>
      <c r="C574">
        <v>212</v>
      </c>
      <c r="D574" s="1" t="s">
        <v>378</v>
      </c>
      <c r="E574">
        <v>760</v>
      </c>
      <c r="F574" s="1" t="s">
        <v>379</v>
      </c>
      <c r="G574" s="1" t="s">
        <v>380</v>
      </c>
    </row>
    <row r="575" spans="1:7" x14ac:dyDescent="0.25">
      <c r="A575">
        <v>5000</v>
      </c>
      <c r="B575" s="1" t="s">
        <v>577</v>
      </c>
      <c r="C575">
        <v>37</v>
      </c>
      <c r="D575" s="1" t="s">
        <v>118</v>
      </c>
      <c r="E575">
        <v>140</v>
      </c>
      <c r="F575" s="1" t="s">
        <v>119</v>
      </c>
      <c r="G575" s="1" t="s">
        <v>120</v>
      </c>
    </row>
    <row r="576" spans="1:7" x14ac:dyDescent="0.25">
      <c r="A576">
        <v>5000</v>
      </c>
      <c r="B576" s="1" t="s">
        <v>577</v>
      </c>
      <c r="C576">
        <v>117</v>
      </c>
      <c r="D576" s="1" t="s">
        <v>381</v>
      </c>
      <c r="E576">
        <v>410</v>
      </c>
      <c r="F576" s="1" t="s">
        <v>382</v>
      </c>
      <c r="G576" s="1" t="s">
        <v>383</v>
      </c>
    </row>
    <row r="577" spans="1:7" x14ac:dyDescent="0.25">
      <c r="A577">
        <v>5000</v>
      </c>
      <c r="B577" s="1" t="s">
        <v>577</v>
      </c>
      <c r="C577">
        <v>146</v>
      </c>
      <c r="D577" s="1" t="s">
        <v>516</v>
      </c>
      <c r="E577">
        <v>498</v>
      </c>
      <c r="F577" s="1" t="s">
        <v>517</v>
      </c>
      <c r="G577" s="1" t="s">
        <v>518</v>
      </c>
    </row>
    <row r="578" spans="1:7" x14ac:dyDescent="0.25">
      <c r="A578">
        <v>5000</v>
      </c>
      <c r="B578" s="1" t="s">
        <v>577</v>
      </c>
      <c r="C578">
        <v>250</v>
      </c>
      <c r="D578" s="1" t="s">
        <v>121</v>
      </c>
      <c r="E578">
        <v>180</v>
      </c>
      <c r="F578" s="1" t="s">
        <v>122</v>
      </c>
      <c r="G578" s="1" t="s">
        <v>123</v>
      </c>
    </row>
    <row r="579" spans="1:7" x14ac:dyDescent="0.25">
      <c r="A579">
        <v>5000</v>
      </c>
      <c r="B579" s="1" t="s">
        <v>577</v>
      </c>
      <c r="C579">
        <v>120</v>
      </c>
      <c r="D579" s="1" t="s">
        <v>384</v>
      </c>
      <c r="E579">
        <v>418</v>
      </c>
      <c r="F579" s="1" t="s">
        <v>385</v>
      </c>
      <c r="G579" s="1" t="s">
        <v>386</v>
      </c>
    </row>
    <row r="580" spans="1:7" x14ac:dyDescent="0.25">
      <c r="A580">
        <v>5000</v>
      </c>
      <c r="B580" s="1" t="s">
        <v>577</v>
      </c>
      <c r="C580">
        <v>56</v>
      </c>
      <c r="D580" s="1" t="s">
        <v>262</v>
      </c>
      <c r="E580">
        <v>214</v>
      </c>
      <c r="F580" s="1" t="s">
        <v>263</v>
      </c>
      <c r="G580" s="1" t="s">
        <v>264</v>
      </c>
    </row>
    <row r="581" spans="1:7" x14ac:dyDescent="0.25">
      <c r="A581">
        <v>5000</v>
      </c>
      <c r="B581" s="1" t="s">
        <v>577</v>
      </c>
      <c r="C581">
        <v>116</v>
      </c>
      <c r="D581" s="1" t="s">
        <v>387</v>
      </c>
      <c r="E581">
        <v>408</v>
      </c>
      <c r="F581" s="1" t="s">
        <v>388</v>
      </c>
      <c r="G581" s="1" t="s">
        <v>389</v>
      </c>
    </row>
    <row r="582" spans="1:7" x14ac:dyDescent="0.25">
      <c r="A582">
        <v>5000</v>
      </c>
      <c r="B582" s="1" t="s">
        <v>577</v>
      </c>
      <c r="C582">
        <v>215</v>
      </c>
      <c r="D582" s="1" t="s">
        <v>124</v>
      </c>
      <c r="E582">
        <v>834</v>
      </c>
      <c r="F582" s="1" t="s">
        <v>125</v>
      </c>
      <c r="G582" s="1" t="s">
        <v>126</v>
      </c>
    </row>
    <row r="583" spans="1:7" x14ac:dyDescent="0.25">
      <c r="A583">
        <v>5000</v>
      </c>
      <c r="B583" s="1" t="s">
        <v>577</v>
      </c>
      <c r="C583">
        <v>248</v>
      </c>
      <c r="D583" s="1" t="s">
        <v>519</v>
      </c>
      <c r="E583">
        <v>890</v>
      </c>
      <c r="F583" s="1" t="s">
        <v>57</v>
      </c>
      <c r="G583" s="1" t="s">
        <v>57</v>
      </c>
    </row>
    <row r="584" spans="1:7" x14ac:dyDescent="0.25">
      <c r="A584">
        <v>5000</v>
      </c>
      <c r="B584" s="1" t="s">
        <v>577</v>
      </c>
      <c r="C584">
        <v>183</v>
      </c>
      <c r="D584" s="1" t="s">
        <v>520</v>
      </c>
      <c r="E584">
        <v>642</v>
      </c>
      <c r="F584" s="1" t="s">
        <v>521</v>
      </c>
      <c r="G584" s="1" t="s">
        <v>522</v>
      </c>
    </row>
    <row r="585" spans="1:7" x14ac:dyDescent="0.25">
      <c r="A585">
        <v>5000</v>
      </c>
      <c r="B585" s="1" t="s">
        <v>577</v>
      </c>
      <c r="C585">
        <v>229</v>
      </c>
      <c r="D585" s="1" t="s">
        <v>523</v>
      </c>
      <c r="E585">
        <v>826</v>
      </c>
      <c r="F585" s="1" t="s">
        <v>524</v>
      </c>
      <c r="G585" s="1" t="s">
        <v>525</v>
      </c>
    </row>
    <row r="586" spans="1:7" x14ac:dyDescent="0.25">
      <c r="A586">
        <v>5000</v>
      </c>
      <c r="B586" s="1" t="s">
        <v>577</v>
      </c>
      <c r="C586">
        <v>184</v>
      </c>
      <c r="D586" s="1" t="s">
        <v>127</v>
      </c>
      <c r="E586">
        <v>646</v>
      </c>
      <c r="F586" s="1" t="s">
        <v>128</v>
      </c>
      <c r="G586" s="1" t="s">
        <v>129</v>
      </c>
    </row>
    <row r="587" spans="1:7" x14ac:dyDescent="0.25">
      <c r="A587">
        <v>5000</v>
      </c>
      <c r="B587" s="1" t="s">
        <v>577</v>
      </c>
      <c r="C587">
        <v>189</v>
      </c>
      <c r="D587" s="1" t="s">
        <v>265</v>
      </c>
      <c r="E587">
        <v>662</v>
      </c>
      <c r="F587" s="1" t="s">
        <v>266</v>
      </c>
      <c r="G587" s="1" t="s">
        <v>267</v>
      </c>
    </row>
    <row r="588" spans="1:7" x14ac:dyDescent="0.25">
      <c r="A588">
        <v>5000</v>
      </c>
      <c r="B588" s="1" t="s">
        <v>577</v>
      </c>
      <c r="C588">
        <v>188</v>
      </c>
      <c r="D588" s="1" t="s">
        <v>268</v>
      </c>
      <c r="E588">
        <v>659</v>
      </c>
      <c r="F588" s="1" t="s">
        <v>269</v>
      </c>
      <c r="G588" s="1" t="s">
        <v>270</v>
      </c>
    </row>
    <row r="589" spans="1:7" x14ac:dyDescent="0.25">
      <c r="A589">
        <v>5000</v>
      </c>
      <c r="B589" s="1" t="s">
        <v>577</v>
      </c>
      <c r="C589">
        <v>191</v>
      </c>
      <c r="D589" s="1" t="s">
        <v>271</v>
      </c>
      <c r="E589">
        <v>670</v>
      </c>
      <c r="F589" s="1" t="s">
        <v>272</v>
      </c>
      <c r="G589" s="1" t="s">
        <v>273</v>
      </c>
    </row>
    <row r="590" spans="1:7" x14ac:dyDescent="0.25">
      <c r="A590">
        <v>5000</v>
      </c>
      <c r="B590" s="1" t="s">
        <v>577</v>
      </c>
      <c r="C590">
        <v>244</v>
      </c>
      <c r="D590" s="1" t="s">
        <v>581</v>
      </c>
      <c r="E590">
        <v>882</v>
      </c>
      <c r="F590" s="1" t="s">
        <v>582</v>
      </c>
      <c r="G590" s="1" t="s">
        <v>583</v>
      </c>
    </row>
    <row r="591" spans="1:7" x14ac:dyDescent="0.25">
      <c r="A591">
        <v>5000</v>
      </c>
      <c r="B591" s="1" t="s">
        <v>577</v>
      </c>
      <c r="C591">
        <v>193</v>
      </c>
      <c r="D591" s="1" t="s">
        <v>130</v>
      </c>
      <c r="E591">
        <v>678</v>
      </c>
      <c r="F591" s="1" t="s">
        <v>131</v>
      </c>
      <c r="G591" s="1" t="s">
        <v>132</v>
      </c>
    </row>
    <row r="592" spans="1:7" x14ac:dyDescent="0.25">
      <c r="A592">
        <v>5000</v>
      </c>
      <c r="B592" s="1" t="s">
        <v>577</v>
      </c>
      <c r="C592">
        <v>195</v>
      </c>
      <c r="D592" s="1" t="s">
        <v>133</v>
      </c>
      <c r="E592">
        <v>686</v>
      </c>
      <c r="F592" s="1" t="s">
        <v>134</v>
      </c>
      <c r="G592" s="1" t="s">
        <v>135</v>
      </c>
    </row>
    <row r="593" spans="1:7" x14ac:dyDescent="0.25">
      <c r="A593">
        <v>5000</v>
      </c>
      <c r="B593" s="1" t="s">
        <v>577</v>
      </c>
      <c r="C593">
        <v>272</v>
      </c>
      <c r="D593" s="1" t="s">
        <v>526</v>
      </c>
      <c r="E593">
        <v>688</v>
      </c>
      <c r="F593" s="1" t="s">
        <v>527</v>
      </c>
      <c r="G593" s="1" t="s">
        <v>528</v>
      </c>
    </row>
    <row r="594" spans="1:7" x14ac:dyDescent="0.25">
      <c r="A594">
        <v>5000</v>
      </c>
      <c r="B594" s="1" t="s">
        <v>577</v>
      </c>
      <c r="C594">
        <v>186</v>
      </c>
      <c r="D594" s="1" t="s">
        <v>529</v>
      </c>
      <c r="E594">
        <v>891</v>
      </c>
      <c r="F594" s="1" t="s">
        <v>530</v>
      </c>
      <c r="G594" s="1" t="s">
        <v>531</v>
      </c>
    </row>
    <row r="595" spans="1:7" x14ac:dyDescent="0.25">
      <c r="A595">
        <v>5000</v>
      </c>
      <c r="B595" s="1" t="s">
        <v>577</v>
      </c>
      <c r="C595">
        <v>196</v>
      </c>
      <c r="D595" s="1" t="s">
        <v>136</v>
      </c>
      <c r="E595">
        <v>690</v>
      </c>
      <c r="F595" s="1" t="s">
        <v>137</v>
      </c>
      <c r="G595" s="1" t="s">
        <v>138</v>
      </c>
    </row>
    <row r="596" spans="1:7" x14ac:dyDescent="0.25">
      <c r="A596">
        <v>5000</v>
      </c>
      <c r="B596" s="1" t="s">
        <v>577</v>
      </c>
      <c r="C596">
        <v>197</v>
      </c>
      <c r="D596" s="1" t="s">
        <v>139</v>
      </c>
      <c r="E596">
        <v>694</v>
      </c>
      <c r="F596" s="1" t="s">
        <v>140</v>
      </c>
      <c r="G596" s="1" t="s">
        <v>141</v>
      </c>
    </row>
    <row r="597" spans="1:7" x14ac:dyDescent="0.25">
      <c r="A597">
        <v>5000</v>
      </c>
      <c r="B597" s="1" t="s">
        <v>577</v>
      </c>
      <c r="C597">
        <v>199</v>
      </c>
      <c r="D597" s="1" t="s">
        <v>532</v>
      </c>
      <c r="E597">
        <v>703</v>
      </c>
      <c r="F597" s="1" t="s">
        <v>533</v>
      </c>
      <c r="G597" s="1" t="s">
        <v>534</v>
      </c>
    </row>
    <row r="598" spans="1:7" x14ac:dyDescent="0.25">
      <c r="A598">
        <v>5000</v>
      </c>
      <c r="B598" s="1" t="s">
        <v>577</v>
      </c>
      <c r="C598">
        <v>198</v>
      </c>
      <c r="D598" s="1" t="s">
        <v>535</v>
      </c>
      <c r="E598">
        <v>705</v>
      </c>
      <c r="F598" s="1" t="s">
        <v>536</v>
      </c>
      <c r="G598" s="1" t="s">
        <v>537</v>
      </c>
    </row>
    <row r="599" spans="1:7" x14ac:dyDescent="0.25">
      <c r="A599">
        <v>5000</v>
      </c>
      <c r="B599" s="1" t="s">
        <v>577</v>
      </c>
      <c r="C599">
        <v>276</v>
      </c>
      <c r="D599" s="1" t="s">
        <v>142</v>
      </c>
      <c r="E599">
        <v>729</v>
      </c>
      <c r="F599" s="1" t="s">
        <v>143</v>
      </c>
      <c r="G599" s="1" t="s">
        <v>144</v>
      </c>
    </row>
    <row r="600" spans="1:7" x14ac:dyDescent="0.25">
      <c r="A600">
        <v>5000</v>
      </c>
      <c r="B600" s="1" t="s">
        <v>577</v>
      </c>
      <c r="C600">
        <v>38</v>
      </c>
      <c r="D600" s="1" t="s">
        <v>390</v>
      </c>
      <c r="E600">
        <v>144</v>
      </c>
      <c r="F600" s="1" t="s">
        <v>391</v>
      </c>
      <c r="G600" s="1" t="s">
        <v>392</v>
      </c>
    </row>
    <row r="601" spans="1:7" x14ac:dyDescent="0.25">
      <c r="A601">
        <v>5000</v>
      </c>
      <c r="B601" s="1" t="s">
        <v>577</v>
      </c>
      <c r="C601">
        <v>210</v>
      </c>
      <c r="D601" s="1" t="s">
        <v>538</v>
      </c>
      <c r="E601">
        <v>752</v>
      </c>
      <c r="F601" s="1" t="s">
        <v>539</v>
      </c>
      <c r="G601" s="1" t="s">
        <v>540</v>
      </c>
    </row>
    <row r="602" spans="1:7" x14ac:dyDescent="0.25">
      <c r="A602">
        <v>5000</v>
      </c>
      <c r="B602" s="1" t="s">
        <v>577</v>
      </c>
      <c r="C602">
        <v>211</v>
      </c>
      <c r="D602" s="1" t="s">
        <v>541</v>
      </c>
      <c r="E602">
        <v>756</v>
      </c>
      <c r="F602" s="1" t="s">
        <v>542</v>
      </c>
      <c r="G602" s="1" t="s">
        <v>543</v>
      </c>
    </row>
    <row r="603" spans="1:7" x14ac:dyDescent="0.25">
      <c r="A603">
        <v>5000</v>
      </c>
      <c r="B603" s="1" t="s">
        <v>577</v>
      </c>
      <c r="C603">
        <v>207</v>
      </c>
      <c r="D603" s="1" t="s">
        <v>218</v>
      </c>
      <c r="E603">
        <v>740</v>
      </c>
      <c r="F603" s="1" t="s">
        <v>219</v>
      </c>
      <c r="G603" s="1" t="s">
        <v>220</v>
      </c>
    </row>
    <row r="604" spans="1:7" x14ac:dyDescent="0.25">
      <c r="A604">
        <v>5000</v>
      </c>
      <c r="B604" s="1" t="s">
        <v>577</v>
      </c>
      <c r="C604">
        <v>208</v>
      </c>
      <c r="D604" s="1" t="s">
        <v>393</v>
      </c>
      <c r="E604">
        <v>762</v>
      </c>
      <c r="F604" s="1" t="s">
        <v>394</v>
      </c>
      <c r="G604" s="1" t="s">
        <v>395</v>
      </c>
    </row>
    <row r="605" spans="1:7" x14ac:dyDescent="0.25">
      <c r="A605">
        <v>5000</v>
      </c>
      <c r="B605" s="1" t="s">
        <v>577</v>
      </c>
      <c r="C605">
        <v>39</v>
      </c>
      <c r="D605" s="1" t="s">
        <v>145</v>
      </c>
      <c r="E605">
        <v>148</v>
      </c>
      <c r="F605" s="1" t="s">
        <v>146</v>
      </c>
      <c r="G605" s="1" t="s">
        <v>147</v>
      </c>
    </row>
    <row r="606" spans="1:7" x14ac:dyDescent="0.25">
      <c r="A606">
        <v>5000</v>
      </c>
      <c r="B606" s="1" t="s">
        <v>577</v>
      </c>
      <c r="C606">
        <v>51</v>
      </c>
      <c r="D606" s="1" t="s">
        <v>544</v>
      </c>
      <c r="E606">
        <v>200</v>
      </c>
      <c r="F606" s="1" t="s">
        <v>57</v>
      </c>
      <c r="G606" s="1" t="s">
        <v>57</v>
      </c>
    </row>
    <row r="607" spans="1:7" x14ac:dyDescent="0.25">
      <c r="A607">
        <v>5000</v>
      </c>
      <c r="B607" s="1" t="s">
        <v>577</v>
      </c>
      <c r="C607">
        <v>167</v>
      </c>
      <c r="D607" s="1" t="s">
        <v>545</v>
      </c>
      <c r="E607">
        <v>203</v>
      </c>
      <c r="F607" s="1" t="s">
        <v>546</v>
      </c>
      <c r="G607" s="1" t="s">
        <v>547</v>
      </c>
    </row>
    <row r="608" spans="1:7" x14ac:dyDescent="0.25">
      <c r="A608">
        <v>5000</v>
      </c>
      <c r="B608" s="1" t="s">
        <v>577</v>
      </c>
      <c r="C608">
        <v>216</v>
      </c>
      <c r="D608" s="1" t="s">
        <v>396</v>
      </c>
      <c r="E608">
        <v>764</v>
      </c>
      <c r="F608" s="1" t="s">
        <v>397</v>
      </c>
      <c r="G608" s="1" t="s">
        <v>398</v>
      </c>
    </row>
    <row r="609" spans="1:7" x14ac:dyDescent="0.25">
      <c r="A609">
        <v>5000</v>
      </c>
      <c r="B609" s="1" t="s">
        <v>577</v>
      </c>
      <c r="C609">
        <v>176</v>
      </c>
      <c r="D609" s="1" t="s">
        <v>399</v>
      </c>
      <c r="E609">
        <v>626</v>
      </c>
      <c r="F609" s="1" t="s">
        <v>400</v>
      </c>
      <c r="G609" s="1" t="s">
        <v>401</v>
      </c>
    </row>
    <row r="610" spans="1:7" x14ac:dyDescent="0.25">
      <c r="A610">
        <v>5000</v>
      </c>
      <c r="B610" s="1" t="s">
        <v>577</v>
      </c>
      <c r="C610">
        <v>217</v>
      </c>
      <c r="D610" s="1" t="s">
        <v>148</v>
      </c>
      <c r="E610">
        <v>768</v>
      </c>
      <c r="F610" s="1" t="s">
        <v>149</v>
      </c>
      <c r="G610" s="1" t="s">
        <v>150</v>
      </c>
    </row>
    <row r="611" spans="1:7" x14ac:dyDescent="0.25">
      <c r="A611">
        <v>5000</v>
      </c>
      <c r="B611" s="1" t="s">
        <v>577</v>
      </c>
      <c r="C611">
        <v>220</v>
      </c>
      <c r="D611" s="1" t="s">
        <v>274</v>
      </c>
      <c r="E611">
        <v>780</v>
      </c>
      <c r="F611" s="1" t="s">
        <v>275</v>
      </c>
      <c r="G611" s="1" t="s">
        <v>276</v>
      </c>
    </row>
    <row r="612" spans="1:7" x14ac:dyDescent="0.25">
      <c r="A612">
        <v>5000</v>
      </c>
      <c r="B612" s="1" t="s">
        <v>577</v>
      </c>
      <c r="C612">
        <v>222</v>
      </c>
      <c r="D612" s="1" t="s">
        <v>151</v>
      </c>
      <c r="E612">
        <v>788</v>
      </c>
      <c r="F612" s="1" t="s">
        <v>152</v>
      </c>
      <c r="G612" s="1" t="s">
        <v>153</v>
      </c>
    </row>
    <row r="613" spans="1:7" x14ac:dyDescent="0.25">
      <c r="A613">
        <v>5000</v>
      </c>
      <c r="B613" s="1" t="s">
        <v>577</v>
      </c>
      <c r="C613">
        <v>213</v>
      </c>
      <c r="D613" s="1" t="s">
        <v>402</v>
      </c>
      <c r="E613">
        <v>795</v>
      </c>
      <c r="F613" s="1" t="s">
        <v>403</v>
      </c>
      <c r="G613" s="1" t="s">
        <v>404</v>
      </c>
    </row>
    <row r="614" spans="1:7" x14ac:dyDescent="0.25">
      <c r="A614">
        <v>5000</v>
      </c>
      <c r="B614" s="1" t="s">
        <v>577</v>
      </c>
      <c r="C614">
        <v>223</v>
      </c>
      <c r="D614" s="1" t="s">
        <v>405</v>
      </c>
      <c r="E614">
        <v>792</v>
      </c>
      <c r="F614" s="1" t="s">
        <v>406</v>
      </c>
      <c r="G614" s="1" t="s">
        <v>407</v>
      </c>
    </row>
    <row r="615" spans="1:7" x14ac:dyDescent="0.25">
      <c r="A615">
        <v>5000</v>
      </c>
      <c r="B615" s="1" t="s">
        <v>577</v>
      </c>
      <c r="C615">
        <v>230</v>
      </c>
      <c r="D615" s="1" t="s">
        <v>548</v>
      </c>
      <c r="E615">
        <v>804</v>
      </c>
      <c r="F615" s="1" t="s">
        <v>549</v>
      </c>
      <c r="G615" s="1" t="s">
        <v>550</v>
      </c>
    </row>
    <row r="616" spans="1:7" x14ac:dyDescent="0.25">
      <c r="A616">
        <v>5000</v>
      </c>
      <c r="B616" s="1" t="s">
        <v>577</v>
      </c>
      <c r="C616">
        <v>228</v>
      </c>
      <c r="D616" s="1" t="s">
        <v>551</v>
      </c>
      <c r="E616">
        <v>810</v>
      </c>
      <c r="F616" s="1" t="s">
        <v>57</v>
      </c>
      <c r="G616" s="1" t="s">
        <v>57</v>
      </c>
    </row>
    <row r="617" spans="1:7" x14ac:dyDescent="0.25">
      <c r="A617">
        <v>5000</v>
      </c>
      <c r="B617" s="1" t="s">
        <v>577</v>
      </c>
      <c r="C617">
        <v>234</v>
      </c>
      <c r="D617" s="1" t="s">
        <v>221</v>
      </c>
      <c r="E617">
        <v>858</v>
      </c>
      <c r="F617" s="1" t="s">
        <v>222</v>
      </c>
      <c r="G617" s="1" t="s">
        <v>223</v>
      </c>
    </row>
    <row r="618" spans="1:7" x14ac:dyDescent="0.25">
      <c r="A618">
        <v>5000</v>
      </c>
      <c r="B618" s="1" t="s">
        <v>577</v>
      </c>
      <c r="C618">
        <v>155</v>
      </c>
      <c r="D618" s="1" t="s">
        <v>563</v>
      </c>
      <c r="E618">
        <v>548</v>
      </c>
      <c r="F618" s="1" t="s">
        <v>564</v>
      </c>
      <c r="G618" s="1" t="s">
        <v>565</v>
      </c>
    </row>
    <row r="619" spans="1:7" x14ac:dyDescent="0.25">
      <c r="A619">
        <v>5000</v>
      </c>
      <c r="B619" s="1" t="s">
        <v>577</v>
      </c>
      <c r="C619">
        <v>236</v>
      </c>
      <c r="D619" s="1" t="s">
        <v>224</v>
      </c>
      <c r="E619">
        <v>862</v>
      </c>
      <c r="F619" s="1" t="s">
        <v>225</v>
      </c>
      <c r="G619" s="1" t="s">
        <v>226</v>
      </c>
    </row>
    <row r="620" spans="1:7" x14ac:dyDescent="0.25">
      <c r="A620">
        <v>5000</v>
      </c>
      <c r="B620" s="1" t="s">
        <v>577</v>
      </c>
      <c r="C620">
        <v>237</v>
      </c>
      <c r="D620" s="1" t="s">
        <v>408</v>
      </c>
      <c r="E620">
        <v>704</v>
      </c>
      <c r="F620" s="1" t="s">
        <v>409</v>
      </c>
      <c r="G620" s="1" t="s">
        <v>410</v>
      </c>
    </row>
    <row r="621" spans="1:7" x14ac:dyDescent="0.25">
      <c r="A621">
        <v>5000</v>
      </c>
      <c r="B621" s="1" t="s">
        <v>577</v>
      </c>
      <c r="C621">
        <v>249</v>
      </c>
      <c r="D621" s="1" t="s">
        <v>411</v>
      </c>
      <c r="E621">
        <v>887</v>
      </c>
      <c r="F621" s="1" t="s">
        <v>412</v>
      </c>
      <c r="G621" s="1" t="s">
        <v>413</v>
      </c>
    </row>
    <row r="622" spans="1:7" x14ac:dyDescent="0.25">
      <c r="A622">
        <v>5000</v>
      </c>
      <c r="B622" s="1" t="s">
        <v>577</v>
      </c>
      <c r="C622">
        <v>251</v>
      </c>
      <c r="D622" s="1" t="s">
        <v>154</v>
      </c>
      <c r="E622">
        <v>894</v>
      </c>
      <c r="F622" s="1" t="s">
        <v>155</v>
      </c>
      <c r="G622" s="1" t="s">
        <v>156</v>
      </c>
    </row>
    <row r="623" spans="1:7" x14ac:dyDescent="0.25">
      <c r="A623">
        <v>5000</v>
      </c>
      <c r="B623" s="1" t="s">
        <v>577</v>
      </c>
      <c r="C623">
        <v>181</v>
      </c>
      <c r="D623" s="1" t="s">
        <v>157</v>
      </c>
      <c r="E623">
        <v>716</v>
      </c>
      <c r="F623" s="1" t="s">
        <v>158</v>
      </c>
      <c r="G623" s="1" t="s">
        <v>159</v>
      </c>
    </row>
    <row r="624" spans="1:7" x14ac:dyDescent="0.25">
      <c r="A624">
        <v>5500</v>
      </c>
      <c r="B624" s="1" t="s">
        <v>584</v>
      </c>
      <c r="C624">
        <v>10</v>
      </c>
      <c r="D624" s="1" t="s">
        <v>420</v>
      </c>
      <c r="E624">
        <v>36</v>
      </c>
      <c r="F624" s="1" t="s">
        <v>421</v>
      </c>
      <c r="G624" s="1" t="s">
        <v>422</v>
      </c>
    </row>
    <row r="625" spans="1:7" x14ac:dyDescent="0.25">
      <c r="A625">
        <v>5500</v>
      </c>
      <c r="B625" s="1" t="s">
        <v>584</v>
      </c>
      <c r="C625">
        <v>66</v>
      </c>
      <c r="D625" s="1" t="s">
        <v>567</v>
      </c>
      <c r="E625">
        <v>242</v>
      </c>
      <c r="F625" s="1" t="s">
        <v>568</v>
      </c>
      <c r="G625" s="1" t="s">
        <v>569</v>
      </c>
    </row>
    <row r="626" spans="1:7" x14ac:dyDescent="0.25">
      <c r="A626">
        <v>5500</v>
      </c>
      <c r="B626" s="1" t="s">
        <v>584</v>
      </c>
      <c r="C626">
        <v>25</v>
      </c>
      <c r="D626" s="1" t="s">
        <v>557</v>
      </c>
      <c r="E626">
        <v>90</v>
      </c>
      <c r="F626" s="1" t="s">
        <v>558</v>
      </c>
      <c r="G626" s="1" t="s">
        <v>559</v>
      </c>
    </row>
    <row r="627" spans="1:7" x14ac:dyDescent="0.25">
      <c r="A627">
        <v>5500</v>
      </c>
      <c r="B627" s="1" t="s">
        <v>584</v>
      </c>
      <c r="C627">
        <v>83</v>
      </c>
      <c r="D627" s="1" t="s">
        <v>560</v>
      </c>
      <c r="E627">
        <v>296</v>
      </c>
      <c r="F627" s="1" t="s">
        <v>561</v>
      </c>
      <c r="G627" s="1" t="s">
        <v>562</v>
      </c>
    </row>
    <row r="628" spans="1:7" x14ac:dyDescent="0.25">
      <c r="A628">
        <v>5500</v>
      </c>
      <c r="B628" s="1" t="s">
        <v>584</v>
      </c>
      <c r="C628">
        <v>153</v>
      </c>
      <c r="D628" s="1" t="s">
        <v>570</v>
      </c>
      <c r="E628">
        <v>540</v>
      </c>
      <c r="F628" s="1" t="s">
        <v>571</v>
      </c>
      <c r="G628" s="1" t="s">
        <v>572</v>
      </c>
    </row>
    <row r="629" spans="1:7" x14ac:dyDescent="0.25">
      <c r="A629">
        <v>5500</v>
      </c>
      <c r="B629" s="1" t="s">
        <v>584</v>
      </c>
      <c r="C629">
        <v>156</v>
      </c>
      <c r="D629" s="1" t="s">
        <v>423</v>
      </c>
      <c r="E629">
        <v>554</v>
      </c>
      <c r="F629" s="1" t="s">
        <v>424</v>
      </c>
      <c r="G629" s="1" t="s">
        <v>425</v>
      </c>
    </row>
    <row r="630" spans="1:7" x14ac:dyDescent="0.25">
      <c r="A630">
        <v>5500</v>
      </c>
      <c r="B630" s="1" t="s">
        <v>584</v>
      </c>
      <c r="C630">
        <v>168</v>
      </c>
      <c r="D630" s="1" t="s">
        <v>573</v>
      </c>
      <c r="E630">
        <v>598</v>
      </c>
      <c r="F630" s="1" t="s">
        <v>574</v>
      </c>
      <c r="G630" s="1" t="s">
        <v>575</v>
      </c>
    </row>
    <row r="631" spans="1:7" x14ac:dyDescent="0.25">
      <c r="A631">
        <v>5500</v>
      </c>
      <c r="B631" s="1" t="s">
        <v>584</v>
      </c>
      <c r="C631">
        <v>70</v>
      </c>
      <c r="D631" s="1" t="s">
        <v>578</v>
      </c>
      <c r="E631">
        <v>258</v>
      </c>
      <c r="F631" s="1" t="s">
        <v>579</v>
      </c>
      <c r="G631" s="1" t="s">
        <v>580</v>
      </c>
    </row>
    <row r="632" spans="1:7" x14ac:dyDescent="0.25">
      <c r="A632">
        <v>5500</v>
      </c>
      <c r="B632" s="1" t="s">
        <v>584</v>
      </c>
      <c r="C632">
        <v>244</v>
      </c>
      <c r="D632" s="1" t="s">
        <v>581</v>
      </c>
      <c r="E632">
        <v>882</v>
      </c>
      <c r="F632" s="1" t="s">
        <v>582</v>
      </c>
      <c r="G632" s="1" t="s">
        <v>583</v>
      </c>
    </row>
    <row r="633" spans="1:7" x14ac:dyDescent="0.25">
      <c r="A633">
        <v>5500</v>
      </c>
      <c r="B633" s="1" t="s">
        <v>584</v>
      </c>
      <c r="C633">
        <v>155</v>
      </c>
      <c r="D633" s="1" t="s">
        <v>563</v>
      </c>
      <c r="E633">
        <v>548</v>
      </c>
      <c r="F633" s="1" t="s">
        <v>564</v>
      </c>
      <c r="G633" s="1" t="s">
        <v>565</v>
      </c>
    </row>
    <row r="634" spans="1:7" x14ac:dyDescent="0.25">
      <c r="A634">
        <v>5815</v>
      </c>
      <c r="B634" s="1" t="s">
        <v>585</v>
      </c>
      <c r="C634">
        <v>2</v>
      </c>
      <c r="D634" s="1" t="s">
        <v>278</v>
      </c>
      <c r="E634">
        <v>4</v>
      </c>
      <c r="F634" s="1" t="s">
        <v>279</v>
      </c>
      <c r="G634" s="1" t="s">
        <v>280</v>
      </c>
    </row>
    <row r="635" spans="1:7" x14ac:dyDescent="0.25">
      <c r="A635">
        <v>5801</v>
      </c>
      <c r="B635" s="1" t="s">
        <v>586</v>
      </c>
      <c r="C635">
        <v>2</v>
      </c>
      <c r="D635" s="1" t="s">
        <v>278</v>
      </c>
      <c r="E635">
        <v>4</v>
      </c>
      <c r="F635" s="1" t="s">
        <v>279</v>
      </c>
      <c r="G635" s="1" t="s">
        <v>280</v>
      </c>
    </row>
    <row r="636" spans="1:7" x14ac:dyDescent="0.25">
      <c r="A636">
        <v>5802</v>
      </c>
      <c r="B636" s="1" t="s">
        <v>587</v>
      </c>
      <c r="C636">
        <v>2</v>
      </c>
      <c r="D636" s="1" t="s">
        <v>278</v>
      </c>
      <c r="E636">
        <v>4</v>
      </c>
      <c r="F636" s="1" t="s">
        <v>279</v>
      </c>
      <c r="G636" s="1" t="s">
        <v>280</v>
      </c>
    </row>
    <row r="637" spans="1:7" x14ac:dyDescent="0.25">
      <c r="A637">
        <v>5801</v>
      </c>
      <c r="B637" s="1" t="s">
        <v>586</v>
      </c>
      <c r="C637">
        <v>7</v>
      </c>
      <c r="D637" s="1" t="s">
        <v>14</v>
      </c>
      <c r="E637">
        <v>24</v>
      </c>
      <c r="F637" s="1" t="s">
        <v>15</v>
      </c>
      <c r="G637" s="1" t="s">
        <v>16</v>
      </c>
    </row>
    <row r="638" spans="1:7" x14ac:dyDescent="0.25">
      <c r="A638">
        <v>5803</v>
      </c>
      <c r="B638" s="1" t="s">
        <v>588</v>
      </c>
      <c r="C638">
        <v>8</v>
      </c>
      <c r="D638" s="1" t="s">
        <v>235</v>
      </c>
      <c r="E638">
        <v>28</v>
      </c>
      <c r="F638" s="1" t="s">
        <v>236</v>
      </c>
      <c r="G638" s="1" t="s">
        <v>237</v>
      </c>
    </row>
    <row r="639" spans="1:7" x14ac:dyDescent="0.25">
      <c r="A639">
        <v>5802</v>
      </c>
      <c r="B639" s="1" t="s">
        <v>587</v>
      </c>
      <c r="C639">
        <v>1</v>
      </c>
      <c r="D639" s="1" t="s">
        <v>284</v>
      </c>
      <c r="E639">
        <v>51</v>
      </c>
      <c r="F639" s="1" t="s">
        <v>285</v>
      </c>
      <c r="G639" s="1" t="s">
        <v>286</v>
      </c>
    </row>
    <row r="640" spans="1:7" x14ac:dyDescent="0.25">
      <c r="A640">
        <v>5802</v>
      </c>
      <c r="B640" s="1" t="s">
        <v>587</v>
      </c>
      <c r="C640">
        <v>52</v>
      </c>
      <c r="D640" s="1" t="s">
        <v>287</v>
      </c>
      <c r="E640">
        <v>31</v>
      </c>
      <c r="F640" s="1" t="s">
        <v>288</v>
      </c>
      <c r="G640" s="1" t="s">
        <v>289</v>
      </c>
    </row>
    <row r="641" spans="1:7" x14ac:dyDescent="0.25">
      <c r="A641">
        <v>5803</v>
      </c>
      <c r="B641" s="1" t="s">
        <v>588</v>
      </c>
      <c r="C641">
        <v>12</v>
      </c>
      <c r="D641" s="1" t="s">
        <v>241</v>
      </c>
      <c r="E641">
        <v>44</v>
      </c>
      <c r="F641" s="1" t="s">
        <v>242</v>
      </c>
      <c r="G641" s="1" t="s">
        <v>243</v>
      </c>
    </row>
    <row r="642" spans="1:7" x14ac:dyDescent="0.25">
      <c r="A642">
        <v>5815</v>
      </c>
      <c r="B642" s="1" t="s">
        <v>585</v>
      </c>
      <c r="C642">
        <v>16</v>
      </c>
      <c r="D642" s="1" t="s">
        <v>290</v>
      </c>
      <c r="E642">
        <v>50</v>
      </c>
      <c r="F642" s="1" t="s">
        <v>291</v>
      </c>
      <c r="G642" s="1" t="s">
        <v>292</v>
      </c>
    </row>
    <row r="643" spans="1:7" x14ac:dyDescent="0.25">
      <c r="A643">
        <v>5801</v>
      </c>
      <c r="B643" s="1" t="s">
        <v>586</v>
      </c>
      <c r="C643">
        <v>16</v>
      </c>
      <c r="D643" s="1" t="s">
        <v>290</v>
      </c>
      <c r="E643">
        <v>50</v>
      </c>
      <c r="F643" s="1" t="s">
        <v>291</v>
      </c>
      <c r="G643" s="1" t="s">
        <v>292</v>
      </c>
    </row>
    <row r="644" spans="1:7" x14ac:dyDescent="0.25">
      <c r="A644">
        <v>5803</v>
      </c>
      <c r="B644" s="1" t="s">
        <v>588</v>
      </c>
      <c r="C644">
        <v>14</v>
      </c>
      <c r="D644" s="1" t="s">
        <v>244</v>
      </c>
      <c r="E644">
        <v>52</v>
      </c>
      <c r="F644" s="1" t="s">
        <v>245</v>
      </c>
      <c r="G644" s="1" t="s">
        <v>246</v>
      </c>
    </row>
    <row r="645" spans="1:7" x14ac:dyDescent="0.25">
      <c r="A645">
        <v>5803</v>
      </c>
      <c r="B645" s="1" t="s">
        <v>588</v>
      </c>
      <c r="C645">
        <v>23</v>
      </c>
      <c r="D645" s="1" t="s">
        <v>166</v>
      </c>
      <c r="E645">
        <v>84</v>
      </c>
      <c r="F645" s="1" t="s">
        <v>167</v>
      </c>
      <c r="G645" s="1" t="s">
        <v>168</v>
      </c>
    </row>
    <row r="646" spans="1:7" x14ac:dyDescent="0.25">
      <c r="A646">
        <v>5815</v>
      </c>
      <c r="B646" s="1" t="s">
        <v>585</v>
      </c>
      <c r="C646">
        <v>53</v>
      </c>
      <c r="D646" s="1" t="s">
        <v>17</v>
      </c>
      <c r="E646">
        <v>204</v>
      </c>
      <c r="F646" s="1" t="s">
        <v>18</v>
      </c>
      <c r="G646" s="1" t="s">
        <v>19</v>
      </c>
    </row>
    <row r="647" spans="1:7" x14ac:dyDescent="0.25">
      <c r="A647">
        <v>5801</v>
      </c>
      <c r="B647" s="1" t="s">
        <v>586</v>
      </c>
      <c r="C647">
        <v>53</v>
      </c>
      <c r="D647" s="1" t="s">
        <v>17</v>
      </c>
      <c r="E647">
        <v>204</v>
      </c>
      <c r="F647" s="1" t="s">
        <v>18</v>
      </c>
      <c r="G647" s="1" t="s">
        <v>19</v>
      </c>
    </row>
    <row r="648" spans="1:7" x14ac:dyDescent="0.25">
      <c r="A648">
        <v>5802</v>
      </c>
      <c r="B648" s="1" t="s">
        <v>587</v>
      </c>
      <c r="C648">
        <v>19</v>
      </c>
      <c r="D648" s="1" t="s">
        <v>194</v>
      </c>
      <c r="E648">
        <v>68</v>
      </c>
      <c r="F648" s="1" t="s">
        <v>195</v>
      </c>
      <c r="G648" s="1" t="s">
        <v>196</v>
      </c>
    </row>
    <row r="649" spans="1:7" x14ac:dyDescent="0.25">
      <c r="A649">
        <v>5802</v>
      </c>
      <c r="B649" s="1" t="s">
        <v>587</v>
      </c>
      <c r="C649">
        <v>20</v>
      </c>
      <c r="D649" s="1" t="s">
        <v>20</v>
      </c>
      <c r="E649">
        <v>72</v>
      </c>
      <c r="F649" s="1" t="s">
        <v>21</v>
      </c>
      <c r="G649" s="1" t="s">
        <v>22</v>
      </c>
    </row>
    <row r="650" spans="1:7" x14ac:dyDescent="0.25">
      <c r="A650">
        <v>5815</v>
      </c>
      <c r="B650" s="1" t="s">
        <v>585</v>
      </c>
      <c r="C650">
        <v>233</v>
      </c>
      <c r="D650" s="1" t="s">
        <v>23</v>
      </c>
      <c r="E650">
        <v>854</v>
      </c>
      <c r="F650" s="1" t="s">
        <v>24</v>
      </c>
      <c r="G650" s="1" t="s">
        <v>25</v>
      </c>
    </row>
    <row r="651" spans="1:7" x14ac:dyDescent="0.25">
      <c r="A651">
        <v>5801</v>
      </c>
      <c r="B651" s="1" t="s">
        <v>586</v>
      </c>
      <c r="C651">
        <v>233</v>
      </c>
      <c r="D651" s="1" t="s">
        <v>23</v>
      </c>
      <c r="E651">
        <v>854</v>
      </c>
      <c r="F651" s="1" t="s">
        <v>24</v>
      </c>
      <c r="G651" s="1" t="s">
        <v>25</v>
      </c>
    </row>
    <row r="652" spans="1:7" x14ac:dyDescent="0.25">
      <c r="A652">
        <v>5802</v>
      </c>
      <c r="B652" s="1" t="s">
        <v>587</v>
      </c>
      <c r="C652">
        <v>233</v>
      </c>
      <c r="D652" s="1" t="s">
        <v>23</v>
      </c>
      <c r="E652">
        <v>854</v>
      </c>
      <c r="F652" s="1" t="s">
        <v>24</v>
      </c>
      <c r="G652" s="1" t="s">
        <v>25</v>
      </c>
    </row>
    <row r="653" spans="1:7" x14ac:dyDescent="0.25">
      <c r="A653">
        <v>5815</v>
      </c>
      <c r="B653" s="1" t="s">
        <v>585</v>
      </c>
      <c r="C653">
        <v>29</v>
      </c>
      <c r="D653" s="1" t="s">
        <v>26</v>
      </c>
      <c r="E653">
        <v>108</v>
      </c>
      <c r="F653" s="1" t="s">
        <v>27</v>
      </c>
      <c r="G653" s="1" t="s">
        <v>28</v>
      </c>
    </row>
    <row r="654" spans="1:7" x14ac:dyDescent="0.25">
      <c r="A654">
        <v>5801</v>
      </c>
      <c r="B654" s="1" t="s">
        <v>586</v>
      </c>
      <c r="C654">
        <v>29</v>
      </c>
      <c r="D654" s="1" t="s">
        <v>26</v>
      </c>
      <c r="E654">
        <v>108</v>
      </c>
      <c r="F654" s="1" t="s">
        <v>27</v>
      </c>
      <c r="G654" s="1" t="s">
        <v>28</v>
      </c>
    </row>
    <row r="655" spans="1:7" x14ac:dyDescent="0.25">
      <c r="A655">
        <v>5802</v>
      </c>
      <c r="B655" s="1" t="s">
        <v>587</v>
      </c>
      <c r="C655">
        <v>29</v>
      </c>
      <c r="D655" s="1" t="s">
        <v>26</v>
      </c>
      <c r="E655">
        <v>108</v>
      </c>
      <c r="F655" s="1" t="s">
        <v>27</v>
      </c>
      <c r="G655" s="1" t="s">
        <v>28</v>
      </c>
    </row>
    <row r="656" spans="1:7" x14ac:dyDescent="0.25">
      <c r="A656">
        <v>5803</v>
      </c>
      <c r="B656" s="1" t="s">
        <v>588</v>
      </c>
      <c r="C656">
        <v>35</v>
      </c>
      <c r="D656" s="1" t="s">
        <v>29</v>
      </c>
      <c r="E656">
        <v>132</v>
      </c>
      <c r="F656" s="1" t="s">
        <v>30</v>
      </c>
      <c r="G656" s="1" t="s">
        <v>31</v>
      </c>
    </row>
    <row r="657" spans="1:7" x14ac:dyDescent="0.25">
      <c r="A657">
        <v>5801</v>
      </c>
      <c r="B657" s="1" t="s">
        <v>586</v>
      </c>
      <c r="C657">
        <v>115</v>
      </c>
      <c r="D657" s="1" t="s">
        <v>293</v>
      </c>
      <c r="E657">
        <v>116</v>
      </c>
      <c r="F657" s="1" t="s">
        <v>294</v>
      </c>
      <c r="G657" s="1" t="s">
        <v>295</v>
      </c>
    </row>
    <row r="658" spans="1:7" x14ac:dyDescent="0.25">
      <c r="A658">
        <v>5815</v>
      </c>
      <c r="B658" s="1" t="s">
        <v>585</v>
      </c>
      <c r="C658">
        <v>32</v>
      </c>
      <c r="D658" s="1" t="s">
        <v>32</v>
      </c>
      <c r="E658">
        <v>120</v>
      </c>
      <c r="F658" s="1" t="s">
        <v>33</v>
      </c>
      <c r="G658" s="1" t="s">
        <v>34</v>
      </c>
    </row>
    <row r="659" spans="1:7" x14ac:dyDescent="0.25">
      <c r="A659">
        <v>5815</v>
      </c>
      <c r="B659" s="1" t="s">
        <v>585</v>
      </c>
      <c r="C659">
        <v>45</v>
      </c>
      <c r="D659" s="1" t="s">
        <v>35</v>
      </c>
      <c r="E659">
        <v>174</v>
      </c>
      <c r="F659" s="1" t="s">
        <v>36</v>
      </c>
      <c r="G659" s="1" t="s">
        <v>37</v>
      </c>
    </row>
    <row r="660" spans="1:7" x14ac:dyDescent="0.25">
      <c r="A660">
        <v>5801</v>
      </c>
      <c r="B660" s="1" t="s">
        <v>586</v>
      </c>
      <c r="C660">
        <v>45</v>
      </c>
      <c r="D660" s="1" t="s">
        <v>35</v>
      </c>
      <c r="E660">
        <v>174</v>
      </c>
      <c r="F660" s="1" t="s">
        <v>36</v>
      </c>
      <c r="G660" s="1" t="s">
        <v>37</v>
      </c>
    </row>
    <row r="661" spans="1:7" x14ac:dyDescent="0.25">
      <c r="A661">
        <v>5803</v>
      </c>
      <c r="B661" s="1" t="s">
        <v>588</v>
      </c>
      <c r="C661">
        <v>45</v>
      </c>
      <c r="D661" s="1" t="s">
        <v>35</v>
      </c>
      <c r="E661">
        <v>174</v>
      </c>
      <c r="F661" s="1" t="s">
        <v>36</v>
      </c>
      <c r="G661" s="1" t="s">
        <v>37</v>
      </c>
    </row>
    <row r="662" spans="1:7" x14ac:dyDescent="0.25">
      <c r="A662">
        <v>5815</v>
      </c>
      <c r="B662" s="1" t="s">
        <v>585</v>
      </c>
      <c r="C662">
        <v>46</v>
      </c>
      <c r="D662" s="1" t="s">
        <v>38</v>
      </c>
      <c r="E662">
        <v>178</v>
      </c>
      <c r="F662" s="1" t="s">
        <v>39</v>
      </c>
      <c r="G662" s="1" t="s">
        <v>40</v>
      </c>
    </row>
    <row r="663" spans="1:7" x14ac:dyDescent="0.25">
      <c r="A663">
        <v>5815</v>
      </c>
      <c r="B663" s="1" t="s">
        <v>585</v>
      </c>
      <c r="C663">
        <v>107</v>
      </c>
      <c r="D663" s="1" t="s">
        <v>41</v>
      </c>
      <c r="E663">
        <v>384</v>
      </c>
      <c r="F663" s="1" t="s">
        <v>42</v>
      </c>
      <c r="G663" s="1" t="s">
        <v>43</v>
      </c>
    </row>
    <row r="664" spans="1:7" x14ac:dyDescent="0.25">
      <c r="A664">
        <v>5803</v>
      </c>
      <c r="B664" s="1" t="s">
        <v>588</v>
      </c>
      <c r="C664">
        <v>49</v>
      </c>
      <c r="D664" s="1" t="s">
        <v>247</v>
      </c>
      <c r="E664">
        <v>192</v>
      </c>
      <c r="F664" s="1" t="s">
        <v>248</v>
      </c>
      <c r="G664" s="1" t="s">
        <v>249</v>
      </c>
    </row>
    <row r="665" spans="1:7" x14ac:dyDescent="0.25">
      <c r="A665">
        <v>5815</v>
      </c>
      <c r="B665" s="1" t="s">
        <v>585</v>
      </c>
      <c r="C665">
        <v>72</v>
      </c>
      <c r="D665" s="1" t="s">
        <v>44</v>
      </c>
      <c r="E665">
        <v>262</v>
      </c>
      <c r="F665" s="1" t="s">
        <v>45</v>
      </c>
      <c r="G665" s="1" t="s">
        <v>46</v>
      </c>
    </row>
    <row r="666" spans="1:7" x14ac:dyDescent="0.25">
      <c r="A666">
        <v>5801</v>
      </c>
      <c r="B666" s="1" t="s">
        <v>586</v>
      </c>
      <c r="C666">
        <v>72</v>
      </c>
      <c r="D666" s="1" t="s">
        <v>44</v>
      </c>
      <c r="E666">
        <v>262</v>
      </c>
      <c r="F666" s="1" t="s">
        <v>45</v>
      </c>
      <c r="G666" s="1" t="s">
        <v>46</v>
      </c>
    </row>
    <row r="667" spans="1:7" x14ac:dyDescent="0.25">
      <c r="A667">
        <v>5803</v>
      </c>
      <c r="B667" s="1" t="s">
        <v>588</v>
      </c>
      <c r="C667">
        <v>55</v>
      </c>
      <c r="D667" s="1" t="s">
        <v>250</v>
      </c>
      <c r="E667">
        <v>212</v>
      </c>
      <c r="F667" s="1" t="s">
        <v>251</v>
      </c>
      <c r="G667" s="1" t="s">
        <v>252</v>
      </c>
    </row>
    <row r="668" spans="1:7" x14ac:dyDescent="0.25">
      <c r="A668">
        <v>5802</v>
      </c>
      <c r="B668" s="1" t="s">
        <v>587</v>
      </c>
      <c r="C668">
        <v>209</v>
      </c>
      <c r="D668" s="1" t="s">
        <v>50</v>
      </c>
      <c r="E668">
        <v>748</v>
      </c>
      <c r="F668" s="1" t="s">
        <v>51</v>
      </c>
      <c r="G668" s="1" t="s">
        <v>52</v>
      </c>
    </row>
    <row r="669" spans="1:7" x14ac:dyDescent="0.25">
      <c r="A669">
        <v>5815</v>
      </c>
      <c r="B669" s="1" t="s">
        <v>585</v>
      </c>
      <c r="C669">
        <v>238</v>
      </c>
      <c r="D669" s="1" t="s">
        <v>53</v>
      </c>
      <c r="E669">
        <v>231</v>
      </c>
      <c r="F669" s="1" t="s">
        <v>54</v>
      </c>
      <c r="G669" s="1" t="s">
        <v>55</v>
      </c>
    </row>
    <row r="670" spans="1:7" x14ac:dyDescent="0.25">
      <c r="A670">
        <v>5801</v>
      </c>
      <c r="B670" s="1" t="s">
        <v>586</v>
      </c>
      <c r="C670">
        <v>238</v>
      </c>
      <c r="D670" s="1" t="s">
        <v>53</v>
      </c>
      <c r="E670">
        <v>231</v>
      </c>
      <c r="F670" s="1" t="s">
        <v>54</v>
      </c>
      <c r="G670" s="1" t="s">
        <v>55</v>
      </c>
    </row>
    <row r="671" spans="1:7" x14ac:dyDescent="0.25">
      <c r="A671">
        <v>5802</v>
      </c>
      <c r="B671" s="1" t="s">
        <v>587</v>
      </c>
      <c r="C671">
        <v>238</v>
      </c>
      <c r="D671" s="1" t="s">
        <v>53</v>
      </c>
      <c r="E671">
        <v>231</v>
      </c>
      <c r="F671" s="1" t="s">
        <v>54</v>
      </c>
      <c r="G671" s="1" t="s">
        <v>55</v>
      </c>
    </row>
    <row r="672" spans="1:7" x14ac:dyDescent="0.25">
      <c r="A672">
        <v>5815</v>
      </c>
      <c r="B672" s="1" t="s">
        <v>585</v>
      </c>
      <c r="C672">
        <v>62</v>
      </c>
      <c r="D672" s="1" t="s">
        <v>56</v>
      </c>
      <c r="E672">
        <v>230</v>
      </c>
      <c r="F672" s="1" t="s">
        <v>57</v>
      </c>
      <c r="G672" s="1" t="s">
        <v>57</v>
      </c>
    </row>
    <row r="673" spans="1:7" x14ac:dyDescent="0.25">
      <c r="A673">
        <v>5801</v>
      </c>
      <c r="B673" s="1" t="s">
        <v>586</v>
      </c>
      <c r="C673">
        <v>62</v>
      </c>
      <c r="D673" s="1" t="s">
        <v>56</v>
      </c>
      <c r="E673">
        <v>230</v>
      </c>
      <c r="F673" s="1" t="s">
        <v>57</v>
      </c>
      <c r="G673" s="1" t="s">
        <v>57</v>
      </c>
    </row>
    <row r="674" spans="1:7" x14ac:dyDescent="0.25">
      <c r="A674">
        <v>5803</v>
      </c>
      <c r="B674" s="1" t="s">
        <v>588</v>
      </c>
      <c r="C674">
        <v>66</v>
      </c>
      <c r="D674" s="1" t="s">
        <v>567</v>
      </c>
      <c r="E674">
        <v>242</v>
      </c>
      <c r="F674" s="1" t="s">
        <v>568</v>
      </c>
      <c r="G674" s="1" t="s">
        <v>569</v>
      </c>
    </row>
    <row r="675" spans="1:7" x14ac:dyDescent="0.25">
      <c r="A675">
        <v>5815</v>
      </c>
      <c r="B675" s="1" t="s">
        <v>585</v>
      </c>
      <c r="C675">
        <v>75</v>
      </c>
      <c r="D675" s="1" t="s">
        <v>61</v>
      </c>
      <c r="E675">
        <v>270</v>
      </c>
      <c r="F675" s="1" t="s">
        <v>62</v>
      </c>
      <c r="G675" s="1" t="s">
        <v>63</v>
      </c>
    </row>
    <row r="676" spans="1:7" x14ac:dyDescent="0.25">
      <c r="A676">
        <v>5801</v>
      </c>
      <c r="B676" s="1" t="s">
        <v>586</v>
      </c>
      <c r="C676">
        <v>75</v>
      </c>
      <c r="D676" s="1" t="s">
        <v>61</v>
      </c>
      <c r="E676">
        <v>270</v>
      </c>
      <c r="F676" s="1" t="s">
        <v>62</v>
      </c>
      <c r="G676" s="1" t="s">
        <v>63</v>
      </c>
    </row>
    <row r="677" spans="1:7" x14ac:dyDescent="0.25">
      <c r="A677">
        <v>5815</v>
      </c>
      <c r="B677" s="1" t="s">
        <v>585</v>
      </c>
      <c r="C677">
        <v>81</v>
      </c>
      <c r="D677" s="1" t="s">
        <v>64</v>
      </c>
      <c r="E677">
        <v>288</v>
      </c>
      <c r="F677" s="1" t="s">
        <v>65</v>
      </c>
      <c r="G677" s="1" t="s">
        <v>66</v>
      </c>
    </row>
    <row r="678" spans="1:7" x14ac:dyDescent="0.25">
      <c r="A678">
        <v>5803</v>
      </c>
      <c r="B678" s="1" t="s">
        <v>588</v>
      </c>
      <c r="C678">
        <v>86</v>
      </c>
      <c r="D678" s="1" t="s">
        <v>253</v>
      </c>
      <c r="E678">
        <v>308</v>
      </c>
      <c r="F678" s="1" t="s">
        <v>254</v>
      </c>
      <c r="G678" s="1" t="s">
        <v>255</v>
      </c>
    </row>
    <row r="679" spans="1:7" x14ac:dyDescent="0.25">
      <c r="A679">
        <v>5815</v>
      </c>
      <c r="B679" s="1" t="s">
        <v>585</v>
      </c>
      <c r="C679">
        <v>90</v>
      </c>
      <c r="D679" s="1" t="s">
        <v>67</v>
      </c>
      <c r="E679">
        <v>324</v>
      </c>
      <c r="F679" s="1" t="s">
        <v>68</v>
      </c>
      <c r="G679" s="1" t="s">
        <v>69</v>
      </c>
    </row>
    <row r="680" spans="1:7" x14ac:dyDescent="0.25">
      <c r="A680">
        <v>5801</v>
      </c>
      <c r="B680" s="1" t="s">
        <v>586</v>
      </c>
      <c r="C680">
        <v>90</v>
      </c>
      <c r="D680" s="1" t="s">
        <v>67</v>
      </c>
      <c r="E680">
        <v>324</v>
      </c>
      <c r="F680" s="1" t="s">
        <v>68</v>
      </c>
      <c r="G680" s="1" t="s">
        <v>69</v>
      </c>
    </row>
    <row r="681" spans="1:7" x14ac:dyDescent="0.25">
      <c r="A681">
        <v>5815</v>
      </c>
      <c r="B681" s="1" t="s">
        <v>585</v>
      </c>
      <c r="C681">
        <v>175</v>
      </c>
      <c r="D681" s="1" t="s">
        <v>70</v>
      </c>
      <c r="E681">
        <v>624</v>
      </c>
      <c r="F681" s="1" t="s">
        <v>71</v>
      </c>
      <c r="G681" s="1" t="s">
        <v>72</v>
      </c>
    </row>
    <row r="682" spans="1:7" x14ac:dyDescent="0.25">
      <c r="A682">
        <v>5801</v>
      </c>
      <c r="B682" s="1" t="s">
        <v>586</v>
      </c>
      <c r="C682">
        <v>175</v>
      </c>
      <c r="D682" s="1" t="s">
        <v>70</v>
      </c>
      <c r="E682">
        <v>624</v>
      </c>
      <c r="F682" s="1" t="s">
        <v>71</v>
      </c>
      <c r="G682" s="1" t="s">
        <v>72</v>
      </c>
    </row>
    <row r="683" spans="1:7" x14ac:dyDescent="0.25">
      <c r="A683">
        <v>5803</v>
      </c>
      <c r="B683" s="1" t="s">
        <v>588</v>
      </c>
      <c r="C683">
        <v>175</v>
      </c>
      <c r="D683" s="1" t="s">
        <v>70</v>
      </c>
      <c r="E683">
        <v>624</v>
      </c>
      <c r="F683" s="1" t="s">
        <v>71</v>
      </c>
      <c r="G683" s="1" t="s">
        <v>72</v>
      </c>
    </row>
    <row r="684" spans="1:7" x14ac:dyDescent="0.25">
      <c r="A684">
        <v>5803</v>
      </c>
      <c r="B684" s="1" t="s">
        <v>588</v>
      </c>
      <c r="C684">
        <v>91</v>
      </c>
      <c r="D684" s="1" t="s">
        <v>209</v>
      </c>
      <c r="E684">
        <v>328</v>
      </c>
      <c r="F684" s="1" t="s">
        <v>210</v>
      </c>
      <c r="G684" s="1" t="s">
        <v>211</v>
      </c>
    </row>
    <row r="685" spans="1:7" x14ac:dyDescent="0.25">
      <c r="A685">
        <v>5815</v>
      </c>
      <c r="B685" s="1" t="s">
        <v>585</v>
      </c>
      <c r="C685">
        <v>93</v>
      </c>
      <c r="D685" s="1" t="s">
        <v>256</v>
      </c>
      <c r="E685">
        <v>332</v>
      </c>
      <c r="F685" s="1" t="s">
        <v>257</v>
      </c>
      <c r="G685" s="1" t="s">
        <v>258</v>
      </c>
    </row>
    <row r="686" spans="1:7" x14ac:dyDescent="0.25">
      <c r="A686">
        <v>5801</v>
      </c>
      <c r="B686" s="1" t="s">
        <v>586</v>
      </c>
      <c r="C686">
        <v>93</v>
      </c>
      <c r="D686" s="1" t="s">
        <v>256</v>
      </c>
      <c r="E686">
        <v>332</v>
      </c>
      <c r="F686" s="1" t="s">
        <v>257</v>
      </c>
      <c r="G686" s="1" t="s">
        <v>258</v>
      </c>
    </row>
    <row r="687" spans="1:7" x14ac:dyDescent="0.25">
      <c r="A687">
        <v>5803</v>
      </c>
      <c r="B687" s="1" t="s">
        <v>588</v>
      </c>
      <c r="C687">
        <v>93</v>
      </c>
      <c r="D687" s="1" t="s">
        <v>256</v>
      </c>
      <c r="E687">
        <v>332</v>
      </c>
      <c r="F687" s="1" t="s">
        <v>257</v>
      </c>
      <c r="G687" s="1" t="s">
        <v>258</v>
      </c>
    </row>
    <row r="688" spans="1:7" x14ac:dyDescent="0.25">
      <c r="A688">
        <v>5815</v>
      </c>
      <c r="B688" s="1" t="s">
        <v>585</v>
      </c>
      <c r="C688">
        <v>25</v>
      </c>
      <c r="D688" s="1" t="s">
        <v>557</v>
      </c>
      <c r="E688">
        <v>90</v>
      </c>
      <c r="F688" s="1" t="s">
        <v>558</v>
      </c>
      <c r="G688" s="1" t="s">
        <v>559</v>
      </c>
    </row>
    <row r="689" spans="1:7" x14ac:dyDescent="0.25">
      <c r="A689">
        <v>5801</v>
      </c>
      <c r="B689" s="1" t="s">
        <v>586</v>
      </c>
      <c r="C689">
        <v>25</v>
      </c>
      <c r="D689" s="1" t="s">
        <v>557</v>
      </c>
      <c r="E689">
        <v>90</v>
      </c>
      <c r="F689" s="1" t="s">
        <v>558</v>
      </c>
      <c r="G689" s="1" t="s">
        <v>559</v>
      </c>
    </row>
    <row r="690" spans="1:7" x14ac:dyDescent="0.25">
      <c r="A690">
        <v>5803</v>
      </c>
      <c r="B690" s="1" t="s">
        <v>588</v>
      </c>
      <c r="C690">
        <v>25</v>
      </c>
      <c r="D690" s="1" t="s">
        <v>557</v>
      </c>
      <c r="E690">
        <v>90</v>
      </c>
      <c r="F690" s="1" t="s">
        <v>558</v>
      </c>
      <c r="G690" s="1" t="s">
        <v>559</v>
      </c>
    </row>
    <row r="691" spans="1:7" x14ac:dyDescent="0.25">
      <c r="A691">
        <v>5815</v>
      </c>
      <c r="B691" s="1" t="s">
        <v>585</v>
      </c>
      <c r="C691">
        <v>100</v>
      </c>
      <c r="D691" s="1" t="s">
        <v>318</v>
      </c>
      <c r="E691">
        <v>356</v>
      </c>
      <c r="F691" s="1" t="s">
        <v>319</v>
      </c>
      <c r="G691" s="1" t="s">
        <v>320</v>
      </c>
    </row>
    <row r="692" spans="1:7" x14ac:dyDescent="0.25">
      <c r="A692">
        <v>5803</v>
      </c>
      <c r="B692" s="1" t="s">
        <v>588</v>
      </c>
      <c r="C692">
        <v>109</v>
      </c>
      <c r="D692" s="1" t="s">
        <v>259</v>
      </c>
      <c r="E692">
        <v>388</v>
      </c>
      <c r="F692" s="1" t="s">
        <v>260</v>
      </c>
      <c r="G692" s="1" t="s">
        <v>261</v>
      </c>
    </row>
    <row r="693" spans="1:7" x14ac:dyDescent="0.25">
      <c r="A693">
        <v>5802</v>
      </c>
      <c r="B693" s="1" t="s">
        <v>587</v>
      </c>
      <c r="C693">
        <v>108</v>
      </c>
      <c r="D693" s="1" t="s">
        <v>339</v>
      </c>
      <c r="E693">
        <v>398</v>
      </c>
      <c r="F693" s="1" t="s">
        <v>340</v>
      </c>
      <c r="G693" s="1" t="s">
        <v>341</v>
      </c>
    </row>
    <row r="694" spans="1:7" x14ac:dyDescent="0.25">
      <c r="A694">
        <v>5815</v>
      </c>
      <c r="B694" s="1" t="s">
        <v>585</v>
      </c>
      <c r="C694">
        <v>114</v>
      </c>
      <c r="D694" s="1" t="s">
        <v>73</v>
      </c>
      <c r="E694">
        <v>404</v>
      </c>
      <c r="F694" s="1" t="s">
        <v>74</v>
      </c>
      <c r="G694" s="1" t="s">
        <v>75</v>
      </c>
    </row>
    <row r="695" spans="1:7" x14ac:dyDescent="0.25">
      <c r="A695">
        <v>5815</v>
      </c>
      <c r="B695" s="1" t="s">
        <v>585</v>
      </c>
      <c r="C695">
        <v>113</v>
      </c>
      <c r="D695" s="1" t="s">
        <v>342</v>
      </c>
      <c r="E695">
        <v>417</v>
      </c>
      <c r="F695" s="1" t="s">
        <v>343</v>
      </c>
      <c r="G695" s="1" t="s">
        <v>344</v>
      </c>
    </row>
    <row r="696" spans="1:7" x14ac:dyDescent="0.25">
      <c r="A696">
        <v>5802</v>
      </c>
      <c r="B696" s="1" t="s">
        <v>587</v>
      </c>
      <c r="C696">
        <v>113</v>
      </c>
      <c r="D696" s="1" t="s">
        <v>342</v>
      </c>
      <c r="E696">
        <v>417</v>
      </c>
      <c r="F696" s="1" t="s">
        <v>343</v>
      </c>
      <c r="G696" s="1" t="s">
        <v>344</v>
      </c>
    </row>
    <row r="697" spans="1:7" x14ac:dyDescent="0.25">
      <c r="A697">
        <v>5801</v>
      </c>
      <c r="B697" s="1" t="s">
        <v>586</v>
      </c>
      <c r="C697">
        <v>83</v>
      </c>
      <c r="D697" s="1" t="s">
        <v>560</v>
      </c>
      <c r="E697">
        <v>296</v>
      </c>
      <c r="F697" s="1" t="s">
        <v>561</v>
      </c>
      <c r="G697" s="1" t="s">
        <v>562</v>
      </c>
    </row>
    <row r="698" spans="1:7" x14ac:dyDescent="0.25">
      <c r="A698">
        <v>5803</v>
      </c>
      <c r="B698" s="1" t="s">
        <v>588</v>
      </c>
      <c r="C698">
        <v>83</v>
      </c>
      <c r="D698" s="1" t="s">
        <v>560</v>
      </c>
      <c r="E698">
        <v>296</v>
      </c>
      <c r="F698" s="1" t="s">
        <v>561</v>
      </c>
      <c r="G698" s="1" t="s">
        <v>562</v>
      </c>
    </row>
    <row r="699" spans="1:7" x14ac:dyDescent="0.25">
      <c r="A699">
        <v>5815</v>
      </c>
      <c r="B699" s="1" t="s">
        <v>585</v>
      </c>
      <c r="C699">
        <v>122</v>
      </c>
      <c r="D699" s="1" t="s">
        <v>76</v>
      </c>
      <c r="E699">
        <v>426</v>
      </c>
      <c r="F699" s="1" t="s">
        <v>77</v>
      </c>
      <c r="G699" s="1" t="s">
        <v>78</v>
      </c>
    </row>
    <row r="700" spans="1:7" x14ac:dyDescent="0.25">
      <c r="A700">
        <v>5801</v>
      </c>
      <c r="B700" s="1" t="s">
        <v>586</v>
      </c>
      <c r="C700">
        <v>122</v>
      </c>
      <c r="D700" s="1" t="s">
        <v>76</v>
      </c>
      <c r="E700">
        <v>426</v>
      </c>
      <c r="F700" s="1" t="s">
        <v>77</v>
      </c>
      <c r="G700" s="1" t="s">
        <v>78</v>
      </c>
    </row>
    <row r="701" spans="1:7" x14ac:dyDescent="0.25">
      <c r="A701">
        <v>5802</v>
      </c>
      <c r="B701" s="1" t="s">
        <v>587</v>
      </c>
      <c r="C701">
        <v>122</v>
      </c>
      <c r="D701" s="1" t="s">
        <v>76</v>
      </c>
      <c r="E701">
        <v>426</v>
      </c>
      <c r="F701" s="1" t="s">
        <v>77</v>
      </c>
      <c r="G701" s="1" t="s">
        <v>78</v>
      </c>
    </row>
    <row r="702" spans="1:7" x14ac:dyDescent="0.25">
      <c r="A702">
        <v>5815</v>
      </c>
      <c r="B702" s="1" t="s">
        <v>585</v>
      </c>
      <c r="C702">
        <v>123</v>
      </c>
      <c r="D702" s="1" t="s">
        <v>79</v>
      </c>
      <c r="E702">
        <v>430</v>
      </c>
      <c r="F702" s="1" t="s">
        <v>80</v>
      </c>
      <c r="G702" s="1" t="s">
        <v>81</v>
      </c>
    </row>
    <row r="703" spans="1:7" x14ac:dyDescent="0.25">
      <c r="A703">
        <v>5801</v>
      </c>
      <c r="B703" s="1" t="s">
        <v>586</v>
      </c>
      <c r="C703">
        <v>123</v>
      </c>
      <c r="D703" s="1" t="s">
        <v>79</v>
      </c>
      <c r="E703">
        <v>430</v>
      </c>
      <c r="F703" s="1" t="s">
        <v>80</v>
      </c>
      <c r="G703" s="1" t="s">
        <v>81</v>
      </c>
    </row>
    <row r="704" spans="1:7" x14ac:dyDescent="0.25">
      <c r="A704">
        <v>5802</v>
      </c>
      <c r="B704" s="1" t="s">
        <v>587</v>
      </c>
      <c r="C704">
        <v>154</v>
      </c>
      <c r="D704" s="1" t="s">
        <v>495</v>
      </c>
      <c r="E704">
        <v>807</v>
      </c>
      <c r="F704" s="1" t="s">
        <v>496</v>
      </c>
      <c r="G704" s="1" t="s">
        <v>497</v>
      </c>
    </row>
    <row r="705" spans="1:7" x14ac:dyDescent="0.25">
      <c r="A705">
        <v>5815</v>
      </c>
      <c r="B705" s="1" t="s">
        <v>585</v>
      </c>
      <c r="C705">
        <v>129</v>
      </c>
      <c r="D705" s="1" t="s">
        <v>85</v>
      </c>
      <c r="E705">
        <v>450</v>
      </c>
      <c r="F705" s="1" t="s">
        <v>86</v>
      </c>
      <c r="G705" s="1" t="s">
        <v>87</v>
      </c>
    </row>
    <row r="706" spans="1:7" x14ac:dyDescent="0.25">
      <c r="A706">
        <v>5801</v>
      </c>
      <c r="B706" s="1" t="s">
        <v>586</v>
      </c>
      <c r="C706">
        <v>129</v>
      </c>
      <c r="D706" s="1" t="s">
        <v>85</v>
      </c>
      <c r="E706">
        <v>450</v>
      </c>
      <c r="F706" s="1" t="s">
        <v>86</v>
      </c>
      <c r="G706" s="1" t="s">
        <v>87</v>
      </c>
    </row>
    <row r="707" spans="1:7" x14ac:dyDescent="0.25">
      <c r="A707">
        <v>5815</v>
      </c>
      <c r="B707" s="1" t="s">
        <v>585</v>
      </c>
      <c r="C707">
        <v>130</v>
      </c>
      <c r="D707" s="1" t="s">
        <v>88</v>
      </c>
      <c r="E707">
        <v>454</v>
      </c>
      <c r="F707" s="1" t="s">
        <v>89</v>
      </c>
      <c r="G707" s="1" t="s">
        <v>90</v>
      </c>
    </row>
    <row r="708" spans="1:7" x14ac:dyDescent="0.25">
      <c r="A708">
        <v>5801</v>
      </c>
      <c r="B708" s="1" t="s">
        <v>586</v>
      </c>
      <c r="C708">
        <v>130</v>
      </c>
      <c r="D708" s="1" t="s">
        <v>88</v>
      </c>
      <c r="E708">
        <v>454</v>
      </c>
      <c r="F708" s="1" t="s">
        <v>89</v>
      </c>
      <c r="G708" s="1" t="s">
        <v>90</v>
      </c>
    </row>
    <row r="709" spans="1:7" x14ac:dyDescent="0.25">
      <c r="A709">
        <v>5802</v>
      </c>
      <c r="B709" s="1" t="s">
        <v>587</v>
      </c>
      <c r="C709">
        <v>130</v>
      </c>
      <c r="D709" s="1" t="s">
        <v>88</v>
      </c>
      <c r="E709">
        <v>454</v>
      </c>
      <c r="F709" s="1" t="s">
        <v>89</v>
      </c>
      <c r="G709" s="1" t="s">
        <v>90</v>
      </c>
    </row>
    <row r="710" spans="1:7" x14ac:dyDescent="0.25">
      <c r="A710">
        <v>5803</v>
      </c>
      <c r="B710" s="1" t="s">
        <v>588</v>
      </c>
      <c r="C710">
        <v>132</v>
      </c>
      <c r="D710" s="1" t="s">
        <v>354</v>
      </c>
      <c r="E710">
        <v>462</v>
      </c>
      <c r="F710" s="1" t="s">
        <v>355</v>
      </c>
      <c r="G710" s="1" t="s">
        <v>356</v>
      </c>
    </row>
    <row r="711" spans="1:7" x14ac:dyDescent="0.25">
      <c r="A711">
        <v>5815</v>
      </c>
      <c r="B711" s="1" t="s">
        <v>585</v>
      </c>
      <c r="C711">
        <v>133</v>
      </c>
      <c r="D711" s="1" t="s">
        <v>91</v>
      </c>
      <c r="E711">
        <v>466</v>
      </c>
      <c r="F711" s="1" t="s">
        <v>92</v>
      </c>
      <c r="G711" s="1" t="s">
        <v>93</v>
      </c>
    </row>
    <row r="712" spans="1:7" x14ac:dyDescent="0.25">
      <c r="A712">
        <v>5801</v>
      </c>
      <c r="B712" s="1" t="s">
        <v>586</v>
      </c>
      <c r="C712">
        <v>133</v>
      </c>
      <c r="D712" s="1" t="s">
        <v>91</v>
      </c>
      <c r="E712">
        <v>466</v>
      </c>
      <c r="F712" s="1" t="s">
        <v>92</v>
      </c>
      <c r="G712" s="1" t="s">
        <v>93</v>
      </c>
    </row>
    <row r="713" spans="1:7" x14ac:dyDescent="0.25">
      <c r="A713">
        <v>5802</v>
      </c>
      <c r="B713" s="1" t="s">
        <v>587</v>
      </c>
      <c r="C713">
        <v>133</v>
      </c>
      <c r="D713" s="1" t="s">
        <v>91</v>
      </c>
      <c r="E713">
        <v>466</v>
      </c>
      <c r="F713" s="1" t="s">
        <v>92</v>
      </c>
      <c r="G713" s="1" t="s">
        <v>93</v>
      </c>
    </row>
    <row r="714" spans="1:7" x14ac:dyDescent="0.25">
      <c r="A714">
        <v>5803</v>
      </c>
      <c r="B714" s="1" t="s">
        <v>588</v>
      </c>
      <c r="C714">
        <v>137</v>
      </c>
      <c r="D714" s="1" t="s">
        <v>97</v>
      </c>
      <c r="E714">
        <v>480</v>
      </c>
      <c r="F714" s="1" t="s">
        <v>98</v>
      </c>
      <c r="G714" s="1" t="s">
        <v>99</v>
      </c>
    </row>
    <row r="715" spans="1:7" x14ac:dyDescent="0.25">
      <c r="A715">
        <v>5815</v>
      </c>
      <c r="B715" s="1" t="s">
        <v>585</v>
      </c>
      <c r="C715">
        <v>136</v>
      </c>
      <c r="D715" s="1" t="s">
        <v>100</v>
      </c>
      <c r="E715">
        <v>478</v>
      </c>
      <c r="F715" s="1" t="s">
        <v>101</v>
      </c>
      <c r="G715" s="1" t="s">
        <v>102</v>
      </c>
    </row>
    <row r="716" spans="1:7" x14ac:dyDescent="0.25">
      <c r="A716">
        <v>5801</v>
      </c>
      <c r="B716" s="1" t="s">
        <v>586</v>
      </c>
      <c r="C716">
        <v>136</v>
      </c>
      <c r="D716" s="1" t="s">
        <v>100</v>
      </c>
      <c r="E716">
        <v>478</v>
      </c>
      <c r="F716" s="1" t="s">
        <v>101</v>
      </c>
      <c r="G716" s="1" t="s">
        <v>102</v>
      </c>
    </row>
    <row r="717" spans="1:7" x14ac:dyDescent="0.25">
      <c r="A717">
        <v>5802</v>
      </c>
      <c r="B717" s="1" t="s">
        <v>587</v>
      </c>
      <c r="C717">
        <v>141</v>
      </c>
      <c r="D717" s="1" t="s">
        <v>357</v>
      </c>
      <c r="E717">
        <v>496</v>
      </c>
      <c r="F717" s="1" t="s">
        <v>358</v>
      </c>
      <c r="G717" s="1" t="s">
        <v>359</v>
      </c>
    </row>
    <row r="718" spans="1:7" x14ac:dyDescent="0.25">
      <c r="A718">
        <v>5815</v>
      </c>
      <c r="B718" s="1" t="s">
        <v>585</v>
      </c>
      <c r="C718">
        <v>144</v>
      </c>
      <c r="D718" s="1" t="s">
        <v>103</v>
      </c>
      <c r="E718">
        <v>508</v>
      </c>
      <c r="F718" s="1" t="s">
        <v>104</v>
      </c>
      <c r="G718" s="1" t="s">
        <v>105</v>
      </c>
    </row>
    <row r="719" spans="1:7" x14ac:dyDescent="0.25">
      <c r="A719">
        <v>5801</v>
      </c>
      <c r="B719" s="1" t="s">
        <v>586</v>
      </c>
      <c r="C719">
        <v>144</v>
      </c>
      <c r="D719" s="1" t="s">
        <v>103</v>
      </c>
      <c r="E719">
        <v>508</v>
      </c>
      <c r="F719" s="1" t="s">
        <v>104</v>
      </c>
      <c r="G719" s="1" t="s">
        <v>105</v>
      </c>
    </row>
    <row r="720" spans="1:7" x14ac:dyDescent="0.25">
      <c r="A720">
        <v>5801</v>
      </c>
      <c r="B720" s="1" t="s">
        <v>586</v>
      </c>
      <c r="C720">
        <v>28</v>
      </c>
      <c r="D720" s="1" t="s">
        <v>360</v>
      </c>
      <c r="E720">
        <v>104</v>
      </c>
      <c r="F720" s="1" t="s">
        <v>361</v>
      </c>
      <c r="G720" s="1" t="s">
        <v>362</v>
      </c>
    </row>
    <row r="721" spans="1:7" x14ac:dyDescent="0.25">
      <c r="A721">
        <v>5815</v>
      </c>
      <c r="B721" s="1" t="s">
        <v>585</v>
      </c>
      <c r="C721">
        <v>149</v>
      </c>
      <c r="D721" s="1" t="s">
        <v>363</v>
      </c>
      <c r="E721">
        <v>524</v>
      </c>
      <c r="F721" s="1" t="s">
        <v>364</v>
      </c>
      <c r="G721" s="1" t="s">
        <v>365</v>
      </c>
    </row>
    <row r="722" spans="1:7" x14ac:dyDescent="0.25">
      <c r="A722">
        <v>5801</v>
      </c>
      <c r="B722" s="1" t="s">
        <v>586</v>
      </c>
      <c r="C722">
        <v>149</v>
      </c>
      <c r="D722" s="1" t="s">
        <v>363</v>
      </c>
      <c r="E722">
        <v>524</v>
      </c>
      <c r="F722" s="1" t="s">
        <v>364</v>
      </c>
      <c r="G722" s="1" t="s">
        <v>365</v>
      </c>
    </row>
    <row r="723" spans="1:7" x14ac:dyDescent="0.25">
      <c r="A723">
        <v>5802</v>
      </c>
      <c r="B723" s="1" t="s">
        <v>587</v>
      </c>
      <c r="C723">
        <v>149</v>
      </c>
      <c r="D723" s="1" t="s">
        <v>363</v>
      </c>
      <c r="E723">
        <v>524</v>
      </c>
      <c r="F723" s="1" t="s">
        <v>364</v>
      </c>
      <c r="G723" s="1" t="s">
        <v>365</v>
      </c>
    </row>
    <row r="724" spans="1:7" x14ac:dyDescent="0.25">
      <c r="A724">
        <v>5815</v>
      </c>
      <c r="B724" s="1" t="s">
        <v>585</v>
      </c>
      <c r="C724">
        <v>157</v>
      </c>
      <c r="D724" s="1" t="s">
        <v>184</v>
      </c>
      <c r="E724">
        <v>558</v>
      </c>
      <c r="F724" s="1" t="s">
        <v>185</v>
      </c>
      <c r="G724" s="1" t="s">
        <v>186</v>
      </c>
    </row>
    <row r="725" spans="1:7" x14ac:dyDescent="0.25">
      <c r="A725">
        <v>5815</v>
      </c>
      <c r="B725" s="1" t="s">
        <v>585</v>
      </c>
      <c r="C725">
        <v>158</v>
      </c>
      <c r="D725" s="1" t="s">
        <v>109</v>
      </c>
      <c r="E725">
        <v>562</v>
      </c>
      <c r="F725" s="1" t="s">
        <v>110</v>
      </c>
      <c r="G725" s="1" t="s">
        <v>111</v>
      </c>
    </row>
    <row r="726" spans="1:7" x14ac:dyDescent="0.25">
      <c r="A726">
        <v>5801</v>
      </c>
      <c r="B726" s="1" t="s">
        <v>586</v>
      </c>
      <c r="C726">
        <v>158</v>
      </c>
      <c r="D726" s="1" t="s">
        <v>109</v>
      </c>
      <c r="E726">
        <v>562</v>
      </c>
      <c r="F726" s="1" t="s">
        <v>110</v>
      </c>
      <c r="G726" s="1" t="s">
        <v>111</v>
      </c>
    </row>
    <row r="727" spans="1:7" x14ac:dyDescent="0.25">
      <c r="A727">
        <v>5802</v>
      </c>
      <c r="B727" s="1" t="s">
        <v>587</v>
      </c>
      <c r="C727">
        <v>158</v>
      </c>
      <c r="D727" s="1" t="s">
        <v>109</v>
      </c>
      <c r="E727">
        <v>562</v>
      </c>
      <c r="F727" s="1" t="s">
        <v>110</v>
      </c>
      <c r="G727" s="1" t="s">
        <v>111</v>
      </c>
    </row>
    <row r="728" spans="1:7" x14ac:dyDescent="0.25">
      <c r="A728">
        <v>5803</v>
      </c>
      <c r="B728" s="1" t="s">
        <v>588</v>
      </c>
      <c r="C728">
        <v>153</v>
      </c>
      <c r="D728" s="1" t="s">
        <v>570</v>
      </c>
      <c r="E728">
        <v>540</v>
      </c>
      <c r="F728" s="1" t="s">
        <v>571</v>
      </c>
      <c r="G728" s="1" t="s">
        <v>572</v>
      </c>
    </row>
    <row r="729" spans="1:7" x14ac:dyDescent="0.25">
      <c r="A729">
        <v>5815</v>
      </c>
      <c r="B729" s="1" t="s">
        <v>585</v>
      </c>
      <c r="C729">
        <v>226</v>
      </c>
      <c r="D729" s="1" t="s">
        <v>115</v>
      </c>
      <c r="E729">
        <v>800</v>
      </c>
      <c r="F729" s="1" t="s">
        <v>116</v>
      </c>
      <c r="G729" s="1" t="s">
        <v>117</v>
      </c>
    </row>
    <row r="730" spans="1:7" x14ac:dyDescent="0.25">
      <c r="A730">
        <v>5801</v>
      </c>
      <c r="B730" s="1" t="s">
        <v>586</v>
      </c>
      <c r="C730">
        <v>226</v>
      </c>
      <c r="D730" s="1" t="s">
        <v>115</v>
      </c>
      <c r="E730">
        <v>800</v>
      </c>
      <c r="F730" s="1" t="s">
        <v>116</v>
      </c>
      <c r="G730" s="1" t="s">
        <v>117</v>
      </c>
    </row>
    <row r="731" spans="1:7" x14ac:dyDescent="0.25">
      <c r="A731">
        <v>5802</v>
      </c>
      <c r="B731" s="1" t="s">
        <v>587</v>
      </c>
      <c r="C731">
        <v>226</v>
      </c>
      <c r="D731" s="1" t="s">
        <v>115</v>
      </c>
      <c r="E731">
        <v>800</v>
      </c>
      <c r="F731" s="1" t="s">
        <v>116</v>
      </c>
      <c r="G731" s="1" t="s">
        <v>117</v>
      </c>
    </row>
    <row r="732" spans="1:7" x14ac:dyDescent="0.25">
      <c r="A732">
        <v>5815</v>
      </c>
      <c r="B732" s="1" t="s">
        <v>585</v>
      </c>
      <c r="C732">
        <v>235</v>
      </c>
      <c r="D732" s="1" t="s">
        <v>369</v>
      </c>
      <c r="E732">
        <v>860</v>
      </c>
      <c r="F732" s="1" t="s">
        <v>370</v>
      </c>
      <c r="G732" s="1" t="s">
        <v>371</v>
      </c>
    </row>
    <row r="733" spans="1:7" x14ac:dyDescent="0.25">
      <c r="A733">
        <v>5802</v>
      </c>
      <c r="B733" s="1" t="s">
        <v>587</v>
      </c>
      <c r="C733">
        <v>235</v>
      </c>
      <c r="D733" s="1" t="s">
        <v>369</v>
      </c>
      <c r="E733">
        <v>860</v>
      </c>
      <c r="F733" s="1" t="s">
        <v>370</v>
      </c>
      <c r="G733" s="1" t="s">
        <v>371</v>
      </c>
    </row>
    <row r="734" spans="1:7" x14ac:dyDescent="0.25">
      <c r="A734">
        <v>5803</v>
      </c>
      <c r="B734" s="1" t="s">
        <v>588</v>
      </c>
      <c r="C734">
        <v>168</v>
      </c>
      <c r="D734" s="1" t="s">
        <v>573</v>
      </c>
      <c r="E734">
        <v>598</v>
      </c>
      <c r="F734" s="1" t="s">
        <v>574</v>
      </c>
      <c r="G734" s="1" t="s">
        <v>575</v>
      </c>
    </row>
    <row r="735" spans="1:7" x14ac:dyDescent="0.25">
      <c r="A735">
        <v>5802</v>
      </c>
      <c r="B735" s="1" t="s">
        <v>587</v>
      </c>
      <c r="C735">
        <v>169</v>
      </c>
      <c r="D735" s="1" t="s">
        <v>212</v>
      </c>
      <c r="E735">
        <v>600</v>
      </c>
      <c r="F735" s="1" t="s">
        <v>213</v>
      </c>
      <c r="G735" s="1" t="s">
        <v>214</v>
      </c>
    </row>
    <row r="736" spans="1:7" x14ac:dyDescent="0.25">
      <c r="A736">
        <v>5803</v>
      </c>
      <c r="B736" s="1" t="s">
        <v>588</v>
      </c>
      <c r="C736">
        <v>70</v>
      </c>
      <c r="D736" s="1" t="s">
        <v>578</v>
      </c>
      <c r="E736">
        <v>258</v>
      </c>
      <c r="F736" s="1" t="s">
        <v>579</v>
      </c>
      <c r="G736" s="1" t="s">
        <v>580</v>
      </c>
    </row>
    <row r="737" spans="1:7" x14ac:dyDescent="0.25">
      <c r="A737">
        <v>5815</v>
      </c>
      <c r="B737" s="1" t="s">
        <v>585</v>
      </c>
      <c r="C737">
        <v>212</v>
      </c>
      <c r="D737" s="1" t="s">
        <v>378</v>
      </c>
      <c r="E737">
        <v>760</v>
      </c>
      <c r="F737" s="1" t="s">
        <v>379</v>
      </c>
      <c r="G737" s="1" t="s">
        <v>380</v>
      </c>
    </row>
    <row r="738" spans="1:7" x14ac:dyDescent="0.25">
      <c r="A738">
        <v>5815</v>
      </c>
      <c r="B738" s="1" t="s">
        <v>585</v>
      </c>
      <c r="C738">
        <v>37</v>
      </c>
      <c r="D738" s="1" t="s">
        <v>118</v>
      </c>
      <c r="E738">
        <v>140</v>
      </c>
      <c r="F738" s="1" t="s">
        <v>119</v>
      </c>
      <c r="G738" s="1" t="s">
        <v>120</v>
      </c>
    </row>
    <row r="739" spans="1:7" x14ac:dyDescent="0.25">
      <c r="A739">
        <v>5801</v>
      </c>
      <c r="B739" s="1" t="s">
        <v>586</v>
      </c>
      <c r="C739">
        <v>37</v>
      </c>
      <c r="D739" s="1" t="s">
        <v>118</v>
      </c>
      <c r="E739">
        <v>140</v>
      </c>
      <c r="F739" s="1" t="s">
        <v>119</v>
      </c>
      <c r="G739" s="1" t="s">
        <v>120</v>
      </c>
    </row>
    <row r="740" spans="1:7" x14ac:dyDescent="0.25">
      <c r="A740">
        <v>5802</v>
      </c>
      <c r="B740" s="1" t="s">
        <v>587</v>
      </c>
      <c r="C740">
        <v>37</v>
      </c>
      <c r="D740" s="1" t="s">
        <v>118</v>
      </c>
      <c r="E740">
        <v>140</v>
      </c>
      <c r="F740" s="1" t="s">
        <v>119</v>
      </c>
      <c r="G740" s="1" t="s">
        <v>120</v>
      </c>
    </row>
    <row r="741" spans="1:7" x14ac:dyDescent="0.25">
      <c r="A741">
        <v>5802</v>
      </c>
      <c r="B741" s="1" t="s">
        <v>587</v>
      </c>
      <c r="C741">
        <v>146</v>
      </c>
      <c r="D741" s="1" t="s">
        <v>516</v>
      </c>
      <c r="E741">
        <v>498</v>
      </c>
      <c r="F741" s="1" t="s">
        <v>517</v>
      </c>
      <c r="G741" s="1" t="s">
        <v>518</v>
      </c>
    </row>
    <row r="742" spans="1:7" x14ac:dyDescent="0.25">
      <c r="A742">
        <v>5815</v>
      </c>
      <c r="B742" s="1" t="s">
        <v>585</v>
      </c>
      <c r="C742">
        <v>250</v>
      </c>
      <c r="D742" s="1" t="s">
        <v>121</v>
      </c>
      <c r="E742">
        <v>180</v>
      </c>
      <c r="F742" s="1" t="s">
        <v>122</v>
      </c>
      <c r="G742" s="1" t="s">
        <v>123</v>
      </c>
    </row>
    <row r="743" spans="1:7" x14ac:dyDescent="0.25">
      <c r="A743">
        <v>5801</v>
      </c>
      <c r="B743" s="1" t="s">
        <v>586</v>
      </c>
      <c r="C743">
        <v>250</v>
      </c>
      <c r="D743" s="1" t="s">
        <v>121</v>
      </c>
      <c r="E743">
        <v>180</v>
      </c>
      <c r="F743" s="1" t="s">
        <v>122</v>
      </c>
      <c r="G743" s="1" t="s">
        <v>123</v>
      </c>
    </row>
    <row r="744" spans="1:7" x14ac:dyDescent="0.25">
      <c r="A744">
        <v>5801</v>
      </c>
      <c r="B744" s="1" t="s">
        <v>586</v>
      </c>
      <c r="C744">
        <v>120</v>
      </c>
      <c r="D744" s="1" t="s">
        <v>384</v>
      </c>
      <c r="E744">
        <v>418</v>
      </c>
      <c r="F744" s="1" t="s">
        <v>385</v>
      </c>
      <c r="G744" s="1" t="s">
        <v>386</v>
      </c>
    </row>
    <row r="745" spans="1:7" x14ac:dyDescent="0.25">
      <c r="A745">
        <v>5802</v>
      </c>
      <c r="B745" s="1" t="s">
        <v>587</v>
      </c>
      <c r="C745">
        <v>120</v>
      </c>
      <c r="D745" s="1" t="s">
        <v>384</v>
      </c>
      <c r="E745">
        <v>418</v>
      </c>
      <c r="F745" s="1" t="s">
        <v>385</v>
      </c>
      <c r="G745" s="1" t="s">
        <v>386</v>
      </c>
    </row>
    <row r="746" spans="1:7" x14ac:dyDescent="0.25">
      <c r="A746">
        <v>5803</v>
      </c>
      <c r="B746" s="1" t="s">
        <v>588</v>
      </c>
      <c r="C746">
        <v>56</v>
      </c>
      <c r="D746" s="1" t="s">
        <v>262</v>
      </c>
      <c r="E746">
        <v>214</v>
      </c>
      <c r="F746" s="1" t="s">
        <v>263</v>
      </c>
      <c r="G746" s="1" t="s">
        <v>264</v>
      </c>
    </row>
    <row r="747" spans="1:7" x14ac:dyDescent="0.25">
      <c r="A747">
        <v>5815</v>
      </c>
      <c r="B747" s="1" t="s">
        <v>585</v>
      </c>
      <c r="C747">
        <v>116</v>
      </c>
      <c r="D747" s="1" t="s">
        <v>387</v>
      </c>
      <c r="E747">
        <v>408</v>
      </c>
      <c r="F747" s="1" t="s">
        <v>388</v>
      </c>
      <c r="G747" s="1" t="s">
        <v>389</v>
      </c>
    </row>
    <row r="748" spans="1:7" x14ac:dyDescent="0.25">
      <c r="A748">
        <v>5815</v>
      </c>
      <c r="B748" s="1" t="s">
        <v>585</v>
      </c>
      <c r="C748">
        <v>215</v>
      </c>
      <c r="D748" s="1" t="s">
        <v>124</v>
      </c>
      <c r="E748">
        <v>834</v>
      </c>
      <c r="F748" s="1" t="s">
        <v>125</v>
      </c>
      <c r="G748" s="1" t="s">
        <v>126</v>
      </c>
    </row>
    <row r="749" spans="1:7" x14ac:dyDescent="0.25">
      <c r="A749">
        <v>5801</v>
      </c>
      <c r="B749" s="1" t="s">
        <v>586</v>
      </c>
      <c r="C749">
        <v>215</v>
      </c>
      <c r="D749" s="1" t="s">
        <v>124</v>
      </c>
      <c r="E749">
        <v>834</v>
      </c>
      <c r="F749" s="1" t="s">
        <v>125</v>
      </c>
      <c r="G749" s="1" t="s">
        <v>126</v>
      </c>
    </row>
    <row r="750" spans="1:7" x14ac:dyDescent="0.25">
      <c r="A750">
        <v>5815</v>
      </c>
      <c r="B750" s="1" t="s">
        <v>585</v>
      </c>
      <c r="C750">
        <v>184</v>
      </c>
      <c r="D750" s="1" t="s">
        <v>127</v>
      </c>
      <c r="E750">
        <v>646</v>
      </c>
      <c r="F750" s="1" t="s">
        <v>128</v>
      </c>
      <c r="G750" s="1" t="s">
        <v>129</v>
      </c>
    </row>
    <row r="751" spans="1:7" x14ac:dyDescent="0.25">
      <c r="A751">
        <v>5801</v>
      </c>
      <c r="B751" s="1" t="s">
        <v>586</v>
      </c>
      <c r="C751">
        <v>184</v>
      </c>
      <c r="D751" s="1" t="s">
        <v>127</v>
      </c>
      <c r="E751">
        <v>646</v>
      </c>
      <c r="F751" s="1" t="s">
        <v>128</v>
      </c>
      <c r="G751" s="1" t="s">
        <v>129</v>
      </c>
    </row>
    <row r="752" spans="1:7" x14ac:dyDescent="0.25">
      <c r="A752">
        <v>5802</v>
      </c>
      <c r="B752" s="1" t="s">
        <v>587</v>
      </c>
      <c r="C752">
        <v>184</v>
      </c>
      <c r="D752" s="1" t="s">
        <v>127</v>
      </c>
      <c r="E752">
        <v>646</v>
      </c>
      <c r="F752" s="1" t="s">
        <v>128</v>
      </c>
      <c r="G752" s="1" t="s">
        <v>129</v>
      </c>
    </row>
    <row r="753" spans="1:7" x14ac:dyDescent="0.25">
      <c r="A753">
        <v>5803</v>
      </c>
      <c r="B753" s="1" t="s">
        <v>588</v>
      </c>
      <c r="C753">
        <v>189</v>
      </c>
      <c r="D753" s="1" t="s">
        <v>265</v>
      </c>
      <c r="E753">
        <v>662</v>
      </c>
      <c r="F753" s="1" t="s">
        <v>266</v>
      </c>
      <c r="G753" s="1" t="s">
        <v>267</v>
      </c>
    </row>
    <row r="754" spans="1:7" x14ac:dyDescent="0.25">
      <c r="A754">
        <v>5803</v>
      </c>
      <c r="B754" s="1" t="s">
        <v>588</v>
      </c>
      <c r="C754">
        <v>188</v>
      </c>
      <c r="D754" s="1" t="s">
        <v>268</v>
      </c>
      <c r="E754">
        <v>659</v>
      </c>
      <c r="F754" s="1" t="s">
        <v>269</v>
      </c>
      <c r="G754" s="1" t="s">
        <v>270</v>
      </c>
    </row>
    <row r="755" spans="1:7" x14ac:dyDescent="0.25">
      <c r="A755">
        <v>5803</v>
      </c>
      <c r="B755" s="1" t="s">
        <v>588</v>
      </c>
      <c r="C755">
        <v>191</v>
      </c>
      <c r="D755" s="1" t="s">
        <v>271</v>
      </c>
      <c r="E755">
        <v>670</v>
      </c>
      <c r="F755" s="1" t="s">
        <v>272</v>
      </c>
      <c r="G755" s="1" t="s">
        <v>273</v>
      </c>
    </row>
    <row r="756" spans="1:7" x14ac:dyDescent="0.25">
      <c r="A756">
        <v>5803</v>
      </c>
      <c r="B756" s="1" t="s">
        <v>588</v>
      </c>
      <c r="C756">
        <v>244</v>
      </c>
      <c r="D756" s="1" t="s">
        <v>581</v>
      </c>
      <c r="E756">
        <v>882</v>
      </c>
      <c r="F756" s="1" t="s">
        <v>582</v>
      </c>
      <c r="G756" s="1" t="s">
        <v>583</v>
      </c>
    </row>
    <row r="757" spans="1:7" x14ac:dyDescent="0.25">
      <c r="A757">
        <v>5815</v>
      </c>
      <c r="B757" s="1" t="s">
        <v>585</v>
      </c>
      <c r="C757">
        <v>193</v>
      </c>
      <c r="D757" s="1" t="s">
        <v>130</v>
      </c>
      <c r="E757">
        <v>678</v>
      </c>
      <c r="F757" s="1" t="s">
        <v>131</v>
      </c>
      <c r="G757" s="1" t="s">
        <v>132</v>
      </c>
    </row>
    <row r="758" spans="1:7" x14ac:dyDescent="0.25">
      <c r="A758">
        <v>5801</v>
      </c>
      <c r="B758" s="1" t="s">
        <v>586</v>
      </c>
      <c r="C758">
        <v>193</v>
      </c>
      <c r="D758" s="1" t="s">
        <v>130</v>
      </c>
      <c r="E758">
        <v>678</v>
      </c>
      <c r="F758" s="1" t="s">
        <v>131</v>
      </c>
      <c r="G758" s="1" t="s">
        <v>132</v>
      </c>
    </row>
    <row r="759" spans="1:7" x14ac:dyDescent="0.25">
      <c r="A759">
        <v>5803</v>
      </c>
      <c r="B759" s="1" t="s">
        <v>588</v>
      </c>
      <c r="C759">
        <v>193</v>
      </c>
      <c r="D759" s="1" t="s">
        <v>130</v>
      </c>
      <c r="E759">
        <v>678</v>
      </c>
      <c r="F759" s="1" t="s">
        <v>131</v>
      </c>
      <c r="G759" s="1" t="s">
        <v>132</v>
      </c>
    </row>
    <row r="760" spans="1:7" x14ac:dyDescent="0.25">
      <c r="A760">
        <v>5815</v>
      </c>
      <c r="B760" s="1" t="s">
        <v>585</v>
      </c>
      <c r="C760">
        <v>195</v>
      </c>
      <c r="D760" s="1" t="s">
        <v>133</v>
      </c>
      <c r="E760">
        <v>686</v>
      </c>
      <c r="F760" s="1" t="s">
        <v>134</v>
      </c>
      <c r="G760" s="1" t="s">
        <v>135</v>
      </c>
    </row>
    <row r="761" spans="1:7" x14ac:dyDescent="0.25">
      <c r="A761">
        <v>5801</v>
      </c>
      <c r="B761" s="1" t="s">
        <v>586</v>
      </c>
      <c r="C761">
        <v>195</v>
      </c>
      <c r="D761" s="1" t="s">
        <v>133</v>
      </c>
      <c r="E761">
        <v>686</v>
      </c>
      <c r="F761" s="1" t="s">
        <v>134</v>
      </c>
      <c r="G761" s="1" t="s">
        <v>135</v>
      </c>
    </row>
    <row r="762" spans="1:7" x14ac:dyDescent="0.25">
      <c r="A762">
        <v>5803</v>
      </c>
      <c r="B762" s="1" t="s">
        <v>588</v>
      </c>
      <c r="C762">
        <v>196</v>
      </c>
      <c r="D762" s="1" t="s">
        <v>136</v>
      </c>
      <c r="E762">
        <v>690</v>
      </c>
      <c r="F762" s="1" t="s">
        <v>137</v>
      </c>
      <c r="G762" s="1" t="s">
        <v>138</v>
      </c>
    </row>
    <row r="763" spans="1:7" x14ac:dyDescent="0.25">
      <c r="A763">
        <v>5815</v>
      </c>
      <c r="B763" s="1" t="s">
        <v>585</v>
      </c>
      <c r="C763">
        <v>197</v>
      </c>
      <c r="D763" s="1" t="s">
        <v>139</v>
      </c>
      <c r="E763">
        <v>694</v>
      </c>
      <c r="F763" s="1" t="s">
        <v>140</v>
      </c>
      <c r="G763" s="1" t="s">
        <v>141</v>
      </c>
    </row>
    <row r="764" spans="1:7" x14ac:dyDescent="0.25">
      <c r="A764">
        <v>5801</v>
      </c>
      <c r="B764" s="1" t="s">
        <v>586</v>
      </c>
      <c r="C764">
        <v>197</v>
      </c>
      <c r="D764" s="1" t="s">
        <v>139</v>
      </c>
      <c r="E764">
        <v>694</v>
      </c>
      <c r="F764" s="1" t="s">
        <v>140</v>
      </c>
      <c r="G764" s="1" t="s">
        <v>141</v>
      </c>
    </row>
    <row r="765" spans="1:7" x14ac:dyDescent="0.25">
      <c r="A765">
        <v>5815</v>
      </c>
      <c r="B765" s="1" t="s">
        <v>585</v>
      </c>
      <c r="C765">
        <v>276</v>
      </c>
      <c r="D765" s="1" t="s">
        <v>142</v>
      </c>
      <c r="E765">
        <v>729</v>
      </c>
      <c r="F765" s="1" t="s">
        <v>143</v>
      </c>
      <c r="G765" s="1" t="s">
        <v>144</v>
      </c>
    </row>
    <row r="766" spans="1:7" x14ac:dyDescent="0.25">
      <c r="A766">
        <v>5801</v>
      </c>
      <c r="B766" s="1" t="s">
        <v>586</v>
      </c>
      <c r="C766">
        <v>276</v>
      </c>
      <c r="D766" s="1" t="s">
        <v>142</v>
      </c>
      <c r="E766">
        <v>729</v>
      </c>
      <c r="F766" s="1" t="s">
        <v>143</v>
      </c>
      <c r="G766" s="1" t="s">
        <v>144</v>
      </c>
    </row>
    <row r="767" spans="1:7" x14ac:dyDescent="0.25">
      <c r="A767">
        <v>5803</v>
      </c>
      <c r="B767" s="1" t="s">
        <v>588</v>
      </c>
      <c r="C767">
        <v>207</v>
      </c>
      <c r="D767" s="1" t="s">
        <v>218</v>
      </c>
      <c r="E767">
        <v>740</v>
      </c>
      <c r="F767" s="1" t="s">
        <v>219</v>
      </c>
      <c r="G767" s="1" t="s">
        <v>220</v>
      </c>
    </row>
    <row r="768" spans="1:7" x14ac:dyDescent="0.25">
      <c r="A768">
        <v>5815</v>
      </c>
      <c r="B768" s="1" t="s">
        <v>585</v>
      </c>
      <c r="C768">
        <v>208</v>
      </c>
      <c r="D768" s="1" t="s">
        <v>393</v>
      </c>
      <c r="E768">
        <v>762</v>
      </c>
      <c r="F768" s="1" t="s">
        <v>394</v>
      </c>
      <c r="G768" s="1" t="s">
        <v>395</v>
      </c>
    </row>
    <row r="769" spans="1:7" x14ac:dyDescent="0.25">
      <c r="A769">
        <v>5802</v>
      </c>
      <c r="B769" s="1" t="s">
        <v>587</v>
      </c>
      <c r="C769">
        <v>208</v>
      </c>
      <c r="D769" s="1" t="s">
        <v>393</v>
      </c>
      <c r="E769">
        <v>762</v>
      </c>
      <c r="F769" s="1" t="s">
        <v>394</v>
      </c>
      <c r="G769" s="1" t="s">
        <v>395</v>
      </c>
    </row>
    <row r="770" spans="1:7" x14ac:dyDescent="0.25">
      <c r="A770">
        <v>5815</v>
      </c>
      <c r="B770" s="1" t="s">
        <v>585</v>
      </c>
      <c r="C770">
        <v>39</v>
      </c>
      <c r="D770" s="1" t="s">
        <v>145</v>
      </c>
      <c r="E770">
        <v>148</v>
      </c>
      <c r="F770" s="1" t="s">
        <v>146</v>
      </c>
      <c r="G770" s="1" t="s">
        <v>147</v>
      </c>
    </row>
    <row r="771" spans="1:7" x14ac:dyDescent="0.25">
      <c r="A771">
        <v>5801</v>
      </c>
      <c r="B771" s="1" t="s">
        <v>586</v>
      </c>
      <c r="C771">
        <v>39</v>
      </c>
      <c r="D771" s="1" t="s">
        <v>145</v>
      </c>
      <c r="E771">
        <v>148</v>
      </c>
      <c r="F771" s="1" t="s">
        <v>146</v>
      </c>
      <c r="G771" s="1" t="s">
        <v>147</v>
      </c>
    </row>
    <row r="772" spans="1:7" x14ac:dyDescent="0.25">
      <c r="A772">
        <v>5802</v>
      </c>
      <c r="B772" s="1" t="s">
        <v>587</v>
      </c>
      <c r="C772">
        <v>39</v>
      </c>
      <c r="D772" s="1" t="s">
        <v>145</v>
      </c>
      <c r="E772">
        <v>148</v>
      </c>
      <c r="F772" s="1" t="s">
        <v>146</v>
      </c>
      <c r="G772" s="1" t="s">
        <v>147</v>
      </c>
    </row>
    <row r="773" spans="1:7" x14ac:dyDescent="0.25">
      <c r="A773">
        <v>5801</v>
      </c>
      <c r="B773" s="1" t="s">
        <v>586</v>
      </c>
      <c r="C773">
        <v>176</v>
      </c>
      <c r="D773" s="1" t="s">
        <v>399</v>
      </c>
      <c r="E773">
        <v>626</v>
      </c>
      <c r="F773" s="1" t="s">
        <v>400</v>
      </c>
      <c r="G773" s="1" t="s">
        <v>401</v>
      </c>
    </row>
    <row r="774" spans="1:7" x14ac:dyDescent="0.25">
      <c r="A774">
        <v>5803</v>
      </c>
      <c r="B774" s="1" t="s">
        <v>588</v>
      </c>
      <c r="C774">
        <v>176</v>
      </c>
      <c r="D774" s="1" t="s">
        <v>399</v>
      </c>
      <c r="E774">
        <v>626</v>
      </c>
      <c r="F774" s="1" t="s">
        <v>400</v>
      </c>
      <c r="G774" s="1" t="s">
        <v>401</v>
      </c>
    </row>
    <row r="775" spans="1:7" x14ac:dyDescent="0.25">
      <c r="A775">
        <v>5815</v>
      </c>
      <c r="B775" s="1" t="s">
        <v>585</v>
      </c>
      <c r="C775">
        <v>217</v>
      </c>
      <c r="D775" s="1" t="s">
        <v>148</v>
      </c>
      <c r="E775">
        <v>768</v>
      </c>
      <c r="F775" s="1" t="s">
        <v>149</v>
      </c>
      <c r="G775" s="1" t="s">
        <v>150</v>
      </c>
    </row>
    <row r="776" spans="1:7" x14ac:dyDescent="0.25">
      <c r="A776">
        <v>5801</v>
      </c>
      <c r="B776" s="1" t="s">
        <v>586</v>
      </c>
      <c r="C776">
        <v>217</v>
      </c>
      <c r="D776" s="1" t="s">
        <v>148</v>
      </c>
      <c r="E776">
        <v>768</v>
      </c>
      <c r="F776" s="1" t="s">
        <v>149</v>
      </c>
      <c r="G776" s="1" t="s">
        <v>150</v>
      </c>
    </row>
    <row r="777" spans="1:7" x14ac:dyDescent="0.25">
      <c r="A777">
        <v>5803</v>
      </c>
      <c r="B777" s="1" t="s">
        <v>588</v>
      </c>
      <c r="C777">
        <v>220</v>
      </c>
      <c r="D777" s="1" t="s">
        <v>274</v>
      </c>
      <c r="E777">
        <v>780</v>
      </c>
      <c r="F777" s="1" t="s">
        <v>275</v>
      </c>
      <c r="G777" s="1" t="s">
        <v>276</v>
      </c>
    </row>
    <row r="778" spans="1:7" x14ac:dyDescent="0.25">
      <c r="A778">
        <v>5802</v>
      </c>
      <c r="B778" s="1" t="s">
        <v>587</v>
      </c>
      <c r="C778">
        <v>213</v>
      </c>
      <c r="D778" s="1" t="s">
        <v>402</v>
      </c>
      <c r="E778">
        <v>795</v>
      </c>
      <c r="F778" s="1" t="s">
        <v>403</v>
      </c>
      <c r="G778" s="1" t="s">
        <v>404</v>
      </c>
    </row>
    <row r="779" spans="1:7" x14ac:dyDescent="0.25">
      <c r="A779">
        <v>5801</v>
      </c>
      <c r="B779" s="1" t="s">
        <v>586</v>
      </c>
      <c r="C779">
        <v>155</v>
      </c>
      <c r="D779" s="1" t="s">
        <v>563</v>
      </c>
      <c r="E779">
        <v>548</v>
      </c>
      <c r="F779" s="1" t="s">
        <v>564</v>
      </c>
      <c r="G779" s="1" t="s">
        <v>565</v>
      </c>
    </row>
    <row r="780" spans="1:7" x14ac:dyDescent="0.25">
      <c r="A780">
        <v>5803</v>
      </c>
      <c r="B780" s="1" t="s">
        <v>588</v>
      </c>
      <c r="C780">
        <v>155</v>
      </c>
      <c r="D780" s="1" t="s">
        <v>563</v>
      </c>
      <c r="E780">
        <v>548</v>
      </c>
      <c r="F780" s="1" t="s">
        <v>564</v>
      </c>
      <c r="G780" s="1" t="s">
        <v>565</v>
      </c>
    </row>
    <row r="781" spans="1:7" x14ac:dyDescent="0.25">
      <c r="A781">
        <v>5815</v>
      </c>
      <c r="B781" s="1" t="s">
        <v>585</v>
      </c>
      <c r="C781">
        <v>237</v>
      </c>
      <c r="D781" s="1" t="s">
        <v>408</v>
      </c>
      <c r="E781">
        <v>704</v>
      </c>
      <c r="F781" s="1" t="s">
        <v>409</v>
      </c>
      <c r="G781" s="1" t="s">
        <v>410</v>
      </c>
    </row>
    <row r="782" spans="1:7" x14ac:dyDescent="0.25">
      <c r="A782">
        <v>5815</v>
      </c>
      <c r="B782" s="1" t="s">
        <v>585</v>
      </c>
      <c r="C782">
        <v>249</v>
      </c>
      <c r="D782" s="1" t="s">
        <v>411</v>
      </c>
      <c r="E782">
        <v>887</v>
      </c>
      <c r="F782" s="1" t="s">
        <v>412</v>
      </c>
      <c r="G782" s="1" t="s">
        <v>413</v>
      </c>
    </row>
    <row r="783" spans="1:7" x14ac:dyDescent="0.25">
      <c r="A783">
        <v>5801</v>
      </c>
      <c r="B783" s="1" t="s">
        <v>586</v>
      </c>
      <c r="C783">
        <v>249</v>
      </c>
      <c r="D783" s="1" t="s">
        <v>411</v>
      </c>
      <c r="E783">
        <v>887</v>
      </c>
      <c r="F783" s="1" t="s">
        <v>412</v>
      </c>
      <c r="G783" s="1" t="s">
        <v>413</v>
      </c>
    </row>
    <row r="784" spans="1:7" x14ac:dyDescent="0.25">
      <c r="A784">
        <v>5801</v>
      </c>
      <c r="B784" s="1" t="s">
        <v>586</v>
      </c>
      <c r="C784">
        <v>251</v>
      </c>
      <c r="D784" s="1" t="s">
        <v>154</v>
      </c>
      <c r="E784">
        <v>894</v>
      </c>
      <c r="F784" s="1" t="s">
        <v>155</v>
      </c>
      <c r="G784" s="1" t="s">
        <v>156</v>
      </c>
    </row>
    <row r="785" spans="1:7" x14ac:dyDescent="0.25">
      <c r="A785">
        <v>5802</v>
      </c>
      <c r="B785" s="1" t="s">
        <v>587</v>
      </c>
      <c r="C785">
        <v>251</v>
      </c>
      <c r="D785" s="1" t="s">
        <v>154</v>
      </c>
      <c r="E785">
        <v>894</v>
      </c>
      <c r="F785" s="1" t="s">
        <v>155</v>
      </c>
      <c r="G785" s="1" t="s">
        <v>156</v>
      </c>
    </row>
    <row r="786" spans="1:7" x14ac:dyDescent="0.25">
      <c r="A786">
        <v>5815</v>
      </c>
      <c r="B786" s="1" t="s">
        <v>585</v>
      </c>
      <c r="C786">
        <v>181</v>
      </c>
      <c r="D786" s="1" t="s">
        <v>157</v>
      </c>
      <c r="E786">
        <v>716</v>
      </c>
      <c r="F786" s="1" t="s">
        <v>158</v>
      </c>
      <c r="G786" s="1" t="s">
        <v>159</v>
      </c>
    </row>
    <row r="787" spans="1:7" x14ac:dyDescent="0.25">
      <c r="A787">
        <v>5802</v>
      </c>
      <c r="B787" s="1" t="s">
        <v>587</v>
      </c>
      <c r="C787">
        <v>181</v>
      </c>
      <c r="D787" s="1" t="s">
        <v>157</v>
      </c>
      <c r="E787">
        <v>716</v>
      </c>
      <c r="F787" s="1" t="s">
        <v>158</v>
      </c>
      <c r="G787" s="1" t="s">
        <v>159</v>
      </c>
    </row>
    <row r="788" spans="1:7" x14ac:dyDescent="0.25">
      <c r="A788">
        <v>5504</v>
      </c>
      <c r="B788" s="1" t="s">
        <v>589</v>
      </c>
      <c r="C788">
        <v>70</v>
      </c>
      <c r="D788" s="1" t="s">
        <v>578</v>
      </c>
      <c r="E788">
        <v>258</v>
      </c>
      <c r="F788" s="1" t="s">
        <v>579</v>
      </c>
      <c r="G788" s="1" t="s">
        <v>580</v>
      </c>
    </row>
    <row r="789" spans="1:7" x14ac:dyDescent="0.25">
      <c r="A789">
        <v>5504</v>
      </c>
      <c r="B789" s="1" t="s">
        <v>589</v>
      </c>
      <c r="C789">
        <v>244</v>
      </c>
      <c r="D789" s="1" t="s">
        <v>581</v>
      </c>
      <c r="E789">
        <v>882</v>
      </c>
      <c r="F789" s="1" t="s">
        <v>582</v>
      </c>
      <c r="G789" s="1" t="s">
        <v>583</v>
      </c>
    </row>
    <row r="790" spans="1:7" x14ac:dyDescent="0.25">
      <c r="A790">
        <v>5707</v>
      </c>
      <c r="B790" s="1" t="s">
        <v>590</v>
      </c>
      <c r="C790">
        <v>79</v>
      </c>
      <c r="D790" s="1" t="s">
        <v>431</v>
      </c>
      <c r="E790">
        <v>276</v>
      </c>
      <c r="F790" s="1" t="s">
        <v>432</v>
      </c>
      <c r="G790" s="1" t="s">
        <v>433</v>
      </c>
    </row>
    <row r="791" spans="1:7" x14ac:dyDescent="0.25">
      <c r="A791">
        <v>5707</v>
      </c>
      <c r="B791" s="1" t="s">
        <v>590</v>
      </c>
      <c r="C791">
        <v>11</v>
      </c>
      <c r="D791" s="1" t="s">
        <v>434</v>
      </c>
      <c r="E791">
        <v>40</v>
      </c>
      <c r="F791" s="1" t="s">
        <v>435</v>
      </c>
      <c r="G791" s="1" t="s">
        <v>436</v>
      </c>
    </row>
    <row r="792" spans="1:7" x14ac:dyDescent="0.25">
      <c r="A792">
        <v>5707</v>
      </c>
      <c r="B792" s="1" t="s">
        <v>590</v>
      </c>
      <c r="C792">
        <v>255</v>
      </c>
      <c r="D792" s="1" t="s">
        <v>440</v>
      </c>
      <c r="E792">
        <v>56</v>
      </c>
      <c r="F792" s="1" t="s">
        <v>441</v>
      </c>
      <c r="G792" s="1" t="s">
        <v>442</v>
      </c>
    </row>
    <row r="793" spans="1:7" x14ac:dyDescent="0.25">
      <c r="A793">
        <v>5707</v>
      </c>
      <c r="B793" s="1" t="s">
        <v>590</v>
      </c>
      <c r="C793">
        <v>15</v>
      </c>
      <c r="D793" s="1" t="s">
        <v>443</v>
      </c>
      <c r="E793">
        <v>58</v>
      </c>
      <c r="F793" s="1" t="s">
        <v>57</v>
      </c>
      <c r="G793" s="1" t="s">
        <v>57</v>
      </c>
    </row>
    <row r="794" spans="1:7" x14ac:dyDescent="0.25">
      <c r="A794">
        <v>5707</v>
      </c>
      <c r="B794" s="1" t="s">
        <v>590</v>
      </c>
      <c r="C794">
        <v>27</v>
      </c>
      <c r="D794" s="1" t="s">
        <v>447</v>
      </c>
      <c r="E794">
        <v>100</v>
      </c>
      <c r="F794" s="1" t="s">
        <v>448</v>
      </c>
      <c r="G794" s="1" t="s">
        <v>449</v>
      </c>
    </row>
    <row r="795" spans="1:7" x14ac:dyDescent="0.25">
      <c r="A795">
        <v>5707</v>
      </c>
      <c r="B795" s="1" t="s">
        <v>590</v>
      </c>
      <c r="C795">
        <v>50</v>
      </c>
      <c r="D795" s="1" t="s">
        <v>309</v>
      </c>
      <c r="E795">
        <v>196</v>
      </c>
      <c r="F795" s="1" t="s">
        <v>310</v>
      </c>
      <c r="G795" s="1" t="s">
        <v>311</v>
      </c>
    </row>
    <row r="796" spans="1:7" x14ac:dyDescent="0.25">
      <c r="A796">
        <v>5707</v>
      </c>
      <c r="B796" s="1" t="s">
        <v>590</v>
      </c>
      <c r="C796">
        <v>98</v>
      </c>
      <c r="D796" s="1" t="s">
        <v>450</v>
      </c>
      <c r="E796">
        <v>191</v>
      </c>
      <c r="F796" s="1" t="s">
        <v>451</v>
      </c>
      <c r="G796" s="1" t="s">
        <v>452</v>
      </c>
    </row>
    <row r="797" spans="1:7" x14ac:dyDescent="0.25">
      <c r="A797">
        <v>5707</v>
      </c>
      <c r="B797" s="1" t="s">
        <v>590</v>
      </c>
      <c r="C797">
        <v>54</v>
      </c>
      <c r="D797" s="1" t="s">
        <v>453</v>
      </c>
      <c r="E797">
        <v>208</v>
      </c>
      <c r="F797" s="1" t="s">
        <v>454</v>
      </c>
      <c r="G797" s="1" t="s">
        <v>455</v>
      </c>
    </row>
    <row r="798" spans="1:7" x14ac:dyDescent="0.25">
      <c r="A798">
        <v>5707</v>
      </c>
      <c r="B798" s="1" t="s">
        <v>590</v>
      </c>
      <c r="C798">
        <v>203</v>
      </c>
      <c r="D798" s="1" t="s">
        <v>456</v>
      </c>
      <c r="E798">
        <v>724</v>
      </c>
      <c r="F798" s="1" t="s">
        <v>457</v>
      </c>
      <c r="G798" s="1" t="s">
        <v>458</v>
      </c>
    </row>
    <row r="799" spans="1:7" x14ac:dyDescent="0.25">
      <c r="A799">
        <v>5707</v>
      </c>
      <c r="B799" s="1" t="s">
        <v>590</v>
      </c>
      <c r="C799">
        <v>63</v>
      </c>
      <c r="D799" s="1" t="s">
        <v>459</v>
      </c>
      <c r="E799">
        <v>233</v>
      </c>
      <c r="F799" s="1" t="s">
        <v>460</v>
      </c>
      <c r="G799" s="1" t="s">
        <v>461</v>
      </c>
    </row>
    <row r="800" spans="1:7" x14ac:dyDescent="0.25">
      <c r="A800">
        <v>5707</v>
      </c>
      <c r="B800" s="1" t="s">
        <v>590</v>
      </c>
      <c r="C800">
        <v>67</v>
      </c>
      <c r="D800" s="1" t="s">
        <v>465</v>
      </c>
      <c r="E800">
        <v>246</v>
      </c>
      <c r="F800" s="1" t="s">
        <v>466</v>
      </c>
      <c r="G800" s="1" t="s">
        <v>467</v>
      </c>
    </row>
    <row r="801" spans="1:7" x14ac:dyDescent="0.25">
      <c r="A801">
        <v>5707</v>
      </c>
      <c r="B801" s="1" t="s">
        <v>590</v>
      </c>
      <c r="C801">
        <v>68</v>
      </c>
      <c r="D801" s="1" t="s">
        <v>468</v>
      </c>
      <c r="E801">
        <v>250</v>
      </c>
      <c r="F801" s="1" t="s">
        <v>469</v>
      </c>
      <c r="G801" s="1" t="s">
        <v>470</v>
      </c>
    </row>
    <row r="802" spans="1:7" x14ac:dyDescent="0.25">
      <c r="A802">
        <v>5707</v>
      </c>
      <c r="B802" s="1" t="s">
        <v>590</v>
      </c>
      <c r="C802">
        <v>84</v>
      </c>
      <c r="D802" s="1" t="s">
        <v>471</v>
      </c>
      <c r="E802">
        <v>300</v>
      </c>
      <c r="F802" s="1" t="s">
        <v>472</v>
      </c>
      <c r="G802" s="1" t="s">
        <v>473</v>
      </c>
    </row>
    <row r="803" spans="1:7" x14ac:dyDescent="0.25">
      <c r="A803">
        <v>5707</v>
      </c>
      <c r="B803" s="1" t="s">
        <v>590</v>
      </c>
      <c r="C803">
        <v>97</v>
      </c>
      <c r="D803" s="1" t="s">
        <v>474</v>
      </c>
      <c r="E803">
        <v>348</v>
      </c>
      <c r="F803" s="1" t="s">
        <v>475</v>
      </c>
      <c r="G803" s="1" t="s">
        <v>476</v>
      </c>
    </row>
    <row r="804" spans="1:7" x14ac:dyDescent="0.25">
      <c r="A804">
        <v>5707</v>
      </c>
      <c r="B804" s="1" t="s">
        <v>590</v>
      </c>
      <c r="C804">
        <v>104</v>
      </c>
      <c r="D804" s="1" t="s">
        <v>477</v>
      </c>
      <c r="E804">
        <v>372</v>
      </c>
      <c r="F804" s="1" t="s">
        <v>478</v>
      </c>
      <c r="G804" s="1" t="s">
        <v>479</v>
      </c>
    </row>
    <row r="805" spans="1:7" x14ac:dyDescent="0.25">
      <c r="A805">
        <v>5707</v>
      </c>
      <c r="B805" s="1" t="s">
        <v>590</v>
      </c>
      <c r="C805">
        <v>106</v>
      </c>
      <c r="D805" s="1" t="s">
        <v>483</v>
      </c>
      <c r="E805">
        <v>380</v>
      </c>
      <c r="F805" s="1" t="s">
        <v>484</v>
      </c>
      <c r="G805" s="1" t="s">
        <v>485</v>
      </c>
    </row>
    <row r="806" spans="1:7" x14ac:dyDescent="0.25">
      <c r="A806">
        <v>5707</v>
      </c>
      <c r="B806" s="1" t="s">
        <v>590</v>
      </c>
      <c r="C806">
        <v>119</v>
      </c>
      <c r="D806" s="1" t="s">
        <v>486</v>
      </c>
      <c r="E806">
        <v>428</v>
      </c>
      <c r="F806" s="1" t="s">
        <v>487</v>
      </c>
      <c r="G806" s="1" t="s">
        <v>488</v>
      </c>
    </row>
    <row r="807" spans="1:7" x14ac:dyDescent="0.25">
      <c r="A807">
        <v>5707</v>
      </c>
      <c r="B807" s="1" t="s">
        <v>590</v>
      </c>
      <c r="C807">
        <v>126</v>
      </c>
      <c r="D807" s="1" t="s">
        <v>489</v>
      </c>
      <c r="E807">
        <v>440</v>
      </c>
      <c r="F807" s="1" t="s">
        <v>490</v>
      </c>
      <c r="G807" s="1" t="s">
        <v>491</v>
      </c>
    </row>
    <row r="808" spans="1:7" x14ac:dyDescent="0.25">
      <c r="A808">
        <v>5707</v>
      </c>
      <c r="B808" s="1" t="s">
        <v>590</v>
      </c>
      <c r="C808">
        <v>256</v>
      </c>
      <c r="D808" s="1" t="s">
        <v>492</v>
      </c>
      <c r="E808">
        <v>442</v>
      </c>
      <c r="F808" s="1" t="s">
        <v>493</v>
      </c>
      <c r="G808" s="1" t="s">
        <v>494</v>
      </c>
    </row>
    <row r="809" spans="1:7" x14ac:dyDescent="0.25">
      <c r="A809">
        <v>5707</v>
      </c>
      <c r="B809" s="1" t="s">
        <v>590</v>
      </c>
      <c r="C809">
        <v>134</v>
      </c>
      <c r="D809" s="1" t="s">
        <v>498</v>
      </c>
      <c r="E809">
        <v>470</v>
      </c>
      <c r="F809" s="1" t="s">
        <v>499</v>
      </c>
      <c r="G809" s="1" t="s">
        <v>500</v>
      </c>
    </row>
    <row r="810" spans="1:7" x14ac:dyDescent="0.25">
      <c r="A810">
        <v>5707</v>
      </c>
      <c r="B810" s="1" t="s">
        <v>590</v>
      </c>
      <c r="C810">
        <v>150</v>
      </c>
      <c r="D810" s="1" t="s">
        <v>507</v>
      </c>
      <c r="E810">
        <v>528</v>
      </c>
      <c r="F810" s="1" t="s">
        <v>508</v>
      </c>
      <c r="G810" s="1" t="s">
        <v>509</v>
      </c>
    </row>
    <row r="811" spans="1:7" x14ac:dyDescent="0.25">
      <c r="A811">
        <v>5707</v>
      </c>
      <c r="B811" s="1" t="s">
        <v>590</v>
      </c>
      <c r="C811">
        <v>173</v>
      </c>
      <c r="D811" s="1" t="s">
        <v>510</v>
      </c>
      <c r="E811">
        <v>616</v>
      </c>
      <c r="F811" s="1" t="s">
        <v>511</v>
      </c>
      <c r="G811" s="1" t="s">
        <v>512</v>
      </c>
    </row>
    <row r="812" spans="1:7" x14ac:dyDescent="0.25">
      <c r="A812">
        <v>5707</v>
      </c>
      <c r="B812" s="1" t="s">
        <v>590</v>
      </c>
      <c r="C812">
        <v>174</v>
      </c>
      <c r="D812" s="1" t="s">
        <v>513</v>
      </c>
      <c r="E812">
        <v>620</v>
      </c>
      <c r="F812" s="1" t="s">
        <v>514</v>
      </c>
      <c r="G812" s="1" t="s">
        <v>515</v>
      </c>
    </row>
    <row r="813" spans="1:7" x14ac:dyDescent="0.25">
      <c r="A813">
        <v>5707</v>
      </c>
      <c r="B813" s="1" t="s">
        <v>590</v>
      </c>
      <c r="C813">
        <v>183</v>
      </c>
      <c r="D813" s="1" t="s">
        <v>520</v>
      </c>
      <c r="E813">
        <v>642</v>
      </c>
      <c r="F813" s="1" t="s">
        <v>521</v>
      </c>
      <c r="G813" s="1" t="s">
        <v>522</v>
      </c>
    </row>
    <row r="814" spans="1:7" x14ac:dyDescent="0.25">
      <c r="A814">
        <v>5707</v>
      </c>
      <c r="B814" s="1" t="s">
        <v>590</v>
      </c>
      <c r="C814">
        <v>199</v>
      </c>
      <c r="D814" s="1" t="s">
        <v>532</v>
      </c>
      <c r="E814">
        <v>703</v>
      </c>
      <c r="F814" s="1" t="s">
        <v>533</v>
      </c>
      <c r="G814" s="1" t="s">
        <v>534</v>
      </c>
    </row>
    <row r="815" spans="1:7" x14ac:dyDescent="0.25">
      <c r="A815">
        <v>5707</v>
      </c>
      <c r="B815" s="1" t="s">
        <v>590</v>
      </c>
      <c r="C815">
        <v>198</v>
      </c>
      <c r="D815" s="1" t="s">
        <v>535</v>
      </c>
      <c r="E815">
        <v>705</v>
      </c>
      <c r="F815" s="1" t="s">
        <v>536</v>
      </c>
      <c r="G815" s="1" t="s">
        <v>537</v>
      </c>
    </row>
    <row r="816" spans="1:7" x14ac:dyDescent="0.25">
      <c r="A816">
        <v>5707</v>
      </c>
      <c r="B816" s="1" t="s">
        <v>590</v>
      </c>
      <c r="C816">
        <v>210</v>
      </c>
      <c r="D816" s="1" t="s">
        <v>538</v>
      </c>
      <c r="E816">
        <v>752</v>
      </c>
      <c r="F816" s="1" t="s">
        <v>539</v>
      </c>
      <c r="G816" s="1" t="s">
        <v>540</v>
      </c>
    </row>
    <row r="817" spans="1:7" x14ac:dyDescent="0.25">
      <c r="A817">
        <v>5707</v>
      </c>
      <c r="B817" s="1" t="s">
        <v>590</v>
      </c>
      <c r="C817">
        <v>167</v>
      </c>
      <c r="D817" s="1" t="s">
        <v>545</v>
      </c>
      <c r="E817">
        <v>203</v>
      </c>
      <c r="F817" s="1" t="s">
        <v>546</v>
      </c>
      <c r="G817" s="1" t="s">
        <v>547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4328-A349-43A1-A502-7F65BBF0B6DD}">
  <dimension ref="A1:J222"/>
  <sheetViews>
    <sheetView workbookViewId="0">
      <selection activeCell="D229" sqref="D229"/>
    </sheetView>
  </sheetViews>
  <sheetFormatPr baseColWidth="10" defaultRowHeight="15" x14ac:dyDescent="0.25"/>
  <cols>
    <col min="1" max="1" width="15.5703125" bestFit="1" customWidth="1"/>
    <col min="2" max="2" width="50.42578125" bestFit="1" customWidth="1"/>
    <col min="3" max="3" width="11.7109375" bestFit="1" customWidth="1"/>
    <col min="4" max="5" width="17" bestFit="1" customWidth="1"/>
    <col min="6" max="6" width="15.42578125" bestFit="1" customWidth="1"/>
    <col min="7" max="7" width="50.42578125" bestFit="1" customWidth="1"/>
    <col min="8" max="8" width="12.140625" bestFit="1" customWidth="1"/>
    <col min="9" max="10" width="12.28515625" bestFit="1" customWidth="1"/>
    <col min="11" max="11" width="17.5703125" bestFit="1" customWidth="1"/>
    <col min="12" max="12" width="14.85546875" bestFit="1" customWidth="1"/>
  </cols>
  <sheetData>
    <row r="1" spans="1:10" x14ac:dyDescent="0.25">
      <c r="A1" t="s">
        <v>602</v>
      </c>
      <c r="B1" t="s">
        <v>3</v>
      </c>
      <c r="C1" t="s">
        <v>595</v>
      </c>
      <c r="D1" t="s">
        <v>591</v>
      </c>
      <c r="E1" t="s">
        <v>592</v>
      </c>
      <c r="F1" t="s">
        <v>603</v>
      </c>
      <c r="G1" t="s">
        <v>596</v>
      </c>
      <c r="H1" t="s">
        <v>597</v>
      </c>
      <c r="I1" t="s">
        <v>613</v>
      </c>
      <c r="J1" t="s">
        <v>598</v>
      </c>
    </row>
    <row r="2" spans="1:10" x14ac:dyDescent="0.25">
      <c r="A2">
        <v>2</v>
      </c>
      <c r="B2" s="1" t="s">
        <v>278</v>
      </c>
      <c r="C2">
        <v>4</v>
      </c>
      <c r="D2" s="1" t="s">
        <v>279</v>
      </c>
      <c r="E2" s="1" t="s">
        <v>280</v>
      </c>
      <c r="F2" s="1" t="s">
        <v>57</v>
      </c>
      <c r="G2" s="1"/>
      <c r="H2" s="1"/>
      <c r="I2" s="1"/>
      <c r="J2" s="1"/>
    </row>
    <row r="3" spans="1:10" x14ac:dyDescent="0.25">
      <c r="A3">
        <v>202</v>
      </c>
      <c r="B3" s="1" t="s">
        <v>8</v>
      </c>
      <c r="C3">
        <v>710</v>
      </c>
      <c r="D3" s="1" t="s">
        <v>9</v>
      </c>
      <c r="E3" s="1" t="s">
        <v>10</v>
      </c>
      <c r="F3" s="1" t="s">
        <v>57</v>
      </c>
      <c r="G3" s="1"/>
      <c r="H3" s="1"/>
      <c r="I3" s="1"/>
      <c r="J3" s="1"/>
    </row>
    <row r="4" spans="1:10" x14ac:dyDescent="0.25">
      <c r="A4">
        <v>3</v>
      </c>
      <c r="B4" s="1" t="s">
        <v>428</v>
      </c>
      <c r="C4">
        <v>8</v>
      </c>
      <c r="D4" s="1" t="s">
        <v>429</v>
      </c>
      <c r="E4" s="1" t="s">
        <v>430</v>
      </c>
      <c r="F4" s="1" t="s">
        <v>57</v>
      </c>
      <c r="G4" s="1"/>
      <c r="H4" s="1"/>
      <c r="I4" s="1"/>
      <c r="J4" s="1"/>
    </row>
    <row r="5" spans="1:10" x14ac:dyDescent="0.25">
      <c r="A5">
        <v>4</v>
      </c>
      <c r="B5" s="1" t="s">
        <v>11</v>
      </c>
      <c r="C5">
        <v>12</v>
      </c>
      <c r="D5" s="1" t="s">
        <v>12</v>
      </c>
      <c r="E5" s="1" t="s">
        <v>13</v>
      </c>
      <c r="F5" s="1" t="s">
        <v>57</v>
      </c>
      <c r="G5" s="1"/>
      <c r="H5" s="1"/>
      <c r="I5" s="1"/>
      <c r="J5" s="1"/>
    </row>
    <row r="6" spans="1:10" x14ac:dyDescent="0.25">
      <c r="A6">
        <v>79</v>
      </c>
      <c r="B6" s="1" t="s">
        <v>431</v>
      </c>
      <c r="C6">
        <v>276</v>
      </c>
      <c r="D6" s="1" t="s">
        <v>432</v>
      </c>
      <c r="E6" s="1" t="s">
        <v>433</v>
      </c>
      <c r="F6" s="1" t="s">
        <v>57</v>
      </c>
      <c r="G6" s="1"/>
      <c r="H6" s="1"/>
      <c r="I6" s="1"/>
      <c r="J6" s="1"/>
    </row>
    <row r="7" spans="1:10" x14ac:dyDescent="0.25">
      <c r="A7">
        <v>7</v>
      </c>
      <c r="B7" s="1" t="s">
        <v>14</v>
      </c>
      <c r="C7">
        <v>24</v>
      </c>
      <c r="D7" s="1" t="s">
        <v>15</v>
      </c>
      <c r="E7" s="1" t="s">
        <v>16</v>
      </c>
      <c r="F7" s="1" t="s">
        <v>57</v>
      </c>
      <c r="G7" s="1"/>
      <c r="H7" s="1"/>
      <c r="I7" s="1"/>
      <c r="J7" s="1"/>
    </row>
    <row r="8" spans="1:10" x14ac:dyDescent="0.25">
      <c r="A8">
        <v>8</v>
      </c>
      <c r="B8" s="1" t="s">
        <v>235</v>
      </c>
      <c r="C8">
        <v>28</v>
      </c>
      <c r="D8" s="1" t="s">
        <v>236</v>
      </c>
      <c r="E8" s="1" t="s">
        <v>237</v>
      </c>
      <c r="F8" s="1" t="s">
        <v>57</v>
      </c>
      <c r="G8" s="1"/>
      <c r="H8" s="1"/>
      <c r="I8" s="1"/>
      <c r="J8" s="1"/>
    </row>
    <row r="9" spans="1:10" x14ac:dyDescent="0.25">
      <c r="A9">
        <v>151</v>
      </c>
      <c r="B9" s="1" t="s">
        <v>238</v>
      </c>
      <c r="C9">
        <v>530</v>
      </c>
      <c r="D9" s="1" t="s">
        <v>239</v>
      </c>
      <c r="E9" s="1" t="s">
        <v>240</v>
      </c>
      <c r="F9" s="1" t="s">
        <v>604</v>
      </c>
      <c r="G9" s="1"/>
      <c r="H9" s="1"/>
      <c r="I9" s="1"/>
      <c r="J9" s="1"/>
    </row>
    <row r="10" spans="1:10" x14ac:dyDescent="0.25">
      <c r="A10">
        <v>194</v>
      </c>
      <c r="B10" s="1" t="s">
        <v>281</v>
      </c>
      <c r="C10">
        <v>682</v>
      </c>
      <c r="D10" s="1" t="s">
        <v>282</v>
      </c>
      <c r="E10" s="1" t="s">
        <v>283</v>
      </c>
      <c r="F10" s="1" t="s">
        <v>57</v>
      </c>
      <c r="G10" s="1"/>
      <c r="H10" s="1"/>
      <c r="I10" s="1"/>
      <c r="J10" s="1"/>
    </row>
    <row r="11" spans="1:10" x14ac:dyDescent="0.25">
      <c r="A11">
        <v>9</v>
      </c>
      <c r="B11" s="1" t="s">
        <v>191</v>
      </c>
      <c r="C11">
        <v>32</v>
      </c>
      <c r="D11" s="1" t="s">
        <v>192</v>
      </c>
      <c r="E11" s="1" t="s">
        <v>193</v>
      </c>
      <c r="F11" s="1" t="s">
        <v>57</v>
      </c>
      <c r="G11" s="1"/>
      <c r="H11" s="1"/>
      <c r="I11" s="1"/>
      <c r="J11" s="1"/>
    </row>
    <row r="12" spans="1:10" x14ac:dyDescent="0.25">
      <c r="A12">
        <v>1</v>
      </c>
      <c r="B12" s="1" t="s">
        <v>284</v>
      </c>
      <c r="C12">
        <v>51</v>
      </c>
      <c r="D12" s="1" t="s">
        <v>285</v>
      </c>
      <c r="E12" s="1" t="s">
        <v>286</v>
      </c>
      <c r="F12" s="1" t="s">
        <v>605</v>
      </c>
      <c r="G12" s="1"/>
      <c r="H12" s="1"/>
      <c r="I12" s="1"/>
      <c r="J12" s="1"/>
    </row>
    <row r="13" spans="1:10" x14ac:dyDescent="0.25">
      <c r="A13">
        <v>10</v>
      </c>
      <c r="B13" s="1" t="s">
        <v>420</v>
      </c>
      <c r="C13">
        <v>36</v>
      </c>
      <c r="D13" s="1" t="s">
        <v>421</v>
      </c>
      <c r="E13" s="1" t="s">
        <v>422</v>
      </c>
      <c r="F13" s="1" t="s">
        <v>57</v>
      </c>
      <c r="G13" s="1"/>
      <c r="H13" s="1"/>
      <c r="I13" s="1"/>
      <c r="J13" s="1"/>
    </row>
    <row r="14" spans="1:10" x14ac:dyDescent="0.25">
      <c r="A14">
        <v>11</v>
      </c>
      <c r="B14" s="1" t="s">
        <v>434</v>
      </c>
      <c r="C14">
        <v>40</v>
      </c>
      <c r="D14" s="1" t="s">
        <v>435</v>
      </c>
      <c r="E14" s="1" t="s">
        <v>436</v>
      </c>
      <c r="F14" s="1" t="s">
        <v>57</v>
      </c>
      <c r="G14" s="1"/>
      <c r="H14" s="1"/>
      <c r="I14" s="1"/>
      <c r="J14" s="1"/>
    </row>
    <row r="15" spans="1:10" x14ac:dyDescent="0.25">
      <c r="A15">
        <v>52</v>
      </c>
      <c r="B15" s="1" t="s">
        <v>287</v>
      </c>
      <c r="C15">
        <v>31</v>
      </c>
      <c r="D15" s="1" t="s">
        <v>288</v>
      </c>
      <c r="E15" s="1" t="s">
        <v>289</v>
      </c>
      <c r="F15" s="1" t="s">
        <v>605</v>
      </c>
      <c r="G15" s="1"/>
      <c r="H15" s="1"/>
      <c r="I15" s="1"/>
      <c r="J15" s="1"/>
    </row>
    <row r="16" spans="1:10" x14ac:dyDescent="0.25">
      <c r="A16">
        <v>12</v>
      </c>
      <c r="B16" s="1" t="s">
        <v>241</v>
      </c>
      <c r="C16">
        <v>44</v>
      </c>
      <c r="D16" s="1" t="s">
        <v>242</v>
      </c>
      <c r="E16" s="1" t="s">
        <v>243</v>
      </c>
      <c r="F16" s="1" t="s">
        <v>57</v>
      </c>
      <c r="G16" s="1"/>
      <c r="H16" s="1"/>
      <c r="I16" s="1"/>
      <c r="J16" s="1"/>
    </row>
    <row r="17" spans="1:10" x14ac:dyDescent="0.25">
      <c r="A17">
        <v>16</v>
      </c>
      <c r="B17" s="1" t="s">
        <v>290</v>
      </c>
      <c r="C17">
        <v>50</v>
      </c>
      <c r="D17" s="1" t="s">
        <v>291</v>
      </c>
      <c r="E17" s="1" t="s">
        <v>292</v>
      </c>
      <c r="F17" s="1" t="s">
        <v>57</v>
      </c>
      <c r="G17" s="1"/>
      <c r="H17" s="1"/>
      <c r="I17" s="1"/>
      <c r="J17" s="1"/>
    </row>
    <row r="18" spans="1:10" x14ac:dyDescent="0.25">
      <c r="A18">
        <v>14</v>
      </c>
      <c r="B18" s="1" t="s">
        <v>244</v>
      </c>
      <c r="C18">
        <v>52</v>
      </c>
      <c r="D18" s="1" t="s">
        <v>245</v>
      </c>
      <c r="E18" s="1" t="s">
        <v>246</v>
      </c>
      <c r="F18" s="1" t="s">
        <v>57</v>
      </c>
      <c r="G18" s="1"/>
      <c r="H18" s="1"/>
      <c r="I18" s="1"/>
      <c r="J18" s="1"/>
    </row>
    <row r="19" spans="1:10" x14ac:dyDescent="0.25">
      <c r="A19">
        <v>57</v>
      </c>
      <c r="B19" s="1" t="s">
        <v>437</v>
      </c>
      <c r="C19">
        <v>112</v>
      </c>
      <c r="D19" s="1" t="s">
        <v>438</v>
      </c>
      <c r="E19" s="1" t="s">
        <v>439</v>
      </c>
      <c r="F19" s="1" t="s">
        <v>605</v>
      </c>
      <c r="G19" s="1"/>
      <c r="H19" s="1"/>
      <c r="I19" s="1"/>
      <c r="J19" s="1"/>
    </row>
    <row r="20" spans="1:10" x14ac:dyDescent="0.25">
      <c r="A20">
        <v>255</v>
      </c>
      <c r="B20" s="1" t="s">
        <v>440</v>
      </c>
      <c r="C20">
        <v>56</v>
      </c>
      <c r="D20" s="1" t="s">
        <v>441</v>
      </c>
      <c r="E20" s="1" t="s">
        <v>442</v>
      </c>
      <c r="F20" s="1" t="s">
        <v>606</v>
      </c>
      <c r="G20" s="1"/>
      <c r="H20" s="1"/>
      <c r="I20" s="1"/>
      <c r="J20" s="1"/>
    </row>
    <row r="21" spans="1:10" x14ac:dyDescent="0.25">
      <c r="A21">
        <v>15</v>
      </c>
      <c r="B21" s="1" t="s">
        <v>443</v>
      </c>
      <c r="C21">
        <v>58</v>
      </c>
      <c r="D21" s="1" t="s">
        <v>57</v>
      </c>
      <c r="E21" s="1" t="s">
        <v>57</v>
      </c>
      <c r="F21" s="1" t="s">
        <v>607</v>
      </c>
      <c r="G21" s="1"/>
      <c r="H21" s="1"/>
      <c r="I21" s="1"/>
      <c r="J21" s="1"/>
    </row>
    <row r="22" spans="1:10" x14ac:dyDescent="0.25">
      <c r="A22">
        <v>23</v>
      </c>
      <c r="B22" s="1" t="s">
        <v>166</v>
      </c>
      <c r="C22">
        <v>84</v>
      </c>
      <c r="D22" s="1" t="s">
        <v>167</v>
      </c>
      <c r="E22" s="1" t="s">
        <v>168</v>
      </c>
      <c r="F22" s="1" t="s">
        <v>57</v>
      </c>
      <c r="G22" s="1"/>
      <c r="H22" s="1"/>
      <c r="I22" s="1"/>
      <c r="J22" s="1"/>
    </row>
    <row r="23" spans="1:10" x14ac:dyDescent="0.25">
      <c r="A23">
        <v>53</v>
      </c>
      <c r="B23" s="1" t="s">
        <v>17</v>
      </c>
      <c r="C23">
        <v>204</v>
      </c>
      <c r="D23" s="1" t="s">
        <v>18</v>
      </c>
      <c r="E23" s="1" t="s">
        <v>19</v>
      </c>
      <c r="F23" s="1" t="s">
        <v>57</v>
      </c>
      <c r="G23" s="1"/>
      <c r="H23" s="1"/>
      <c r="I23" s="1"/>
      <c r="J23" s="1"/>
    </row>
    <row r="24" spans="1:10" x14ac:dyDescent="0.25">
      <c r="A24">
        <v>19</v>
      </c>
      <c r="B24" s="1" t="s">
        <v>194</v>
      </c>
      <c r="C24">
        <v>68</v>
      </c>
      <c r="D24" s="1" t="s">
        <v>195</v>
      </c>
      <c r="E24" s="1" t="s">
        <v>196</v>
      </c>
      <c r="F24" s="1" t="s">
        <v>57</v>
      </c>
      <c r="G24" s="1"/>
      <c r="H24" s="1"/>
      <c r="I24" s="1"/>
      <c r="J24" s="1"/>
    </row>
    <row r="25" spans="1:10" x14ac:dyDescent="0.25">
      <c r="A25">
        <v>80</v>
      </c>
      <c r="B25" s="1" t="s">
        <v>444</v>
      </c>
      <c r="C25">
        <v>70</v>
      </c>
      <c r="D25" s="1" t="s">
        <v>445</v>
      </c>
      <c r="E25" s="1" t="s">
        <v>446</v>
      </c>
      <c r="F25" s="1" t="s">
        <v>605</v>
      </c>
      <c r="G25" s="1"/>
      <c r="H25" s="1"/>
      <c r="I25" s="1"/>
      <c r="J25" s="1"/>
    </row>
    <row r="26" spans="1:10" x14ac:dyDescent="0.25">
      <c r="A26">
        <v>20</v>
      </c>
      <c r="B26" s="1" t="s">
        <v>20</v>
      </c>
      <c r="C26">
        <v>72</v>
      </c>
      <c r="D26" s="1" t="s">
        <v>21</v>
      </c>
      <c r="E26" s="1" t="s">
        <v>22</v>
      </c>
      <c r="F26" s="1" t="s">
        <v>57</v>
      </c>
      <c r="G26" s="1"/>
      <c r="H26" s="1"/>
      <c r="I26" s="1"/>
      <c r="J26" s="1"/>
    </row>
    <row r="27" spans="1:10" x14ac:dyDescent="0.25">
      <c r="A27">
        <v>21</v>
      </c>
      <c r="B27" s="1" t="s">
        <v>197</v>
      </c>
      <c r="C27">
        <v>76</v>
      </c>
      <c r="D27" s="1" t="s">
        <v>198</v>
      </c>
      <c r="E27" s="1" t="s">
        <v>199</v>
      </c>
      <c r="F27" s="1" t="s">
        <v>57</v>
      </c>
      <c r="G27" s="1"/>
      <c r="H27" s="1"/>
      <c r="I27" s="1"/>
      <c r="J27" s="1"/>
    </row>
    <row r="28" spans="1:10" x14ac:dyDescent="0.25">
      <c r="A28">
        <v>27</v>
      </c>
      <c r="B28" s="1" t="s">
        <v>447</v>
      </c>
      <c r="C28">
        <v>100</v>
      </c>
      <c r="D28" s="1" t="s">
        <v>448</v>
      </c>
      <c r="E28" s="1" t="s">
        <v>449</v>
      </c>
      <c r="F28" s="1" t="s">
        <v>57</v>
      </c>
      <c r="G28" s="1"/>
      <c r="H28" s="1"/>
      <c r="I28" s="1"/>
      <c r="J28" s="1"/>
    </row>
    <row r="29" spans="1:10" x14ac:dyDescent="0.25">
      <c r="A29">
        <v>233</v>
      </c>
      <c r="B29" s="1" t="s">
        <v>23</v>
      </c>
      <c r="C29">
        <v>854</v>
      </c>
      <c r="D29" s="1" t="s">
        <v>24</v>
      </c>
      <c r="E29" s="1" t="s">
        <v>25</v>
      </c>
      <c r="F29" s="1" t="s">
        <v>57</v>
      </c>
      <c r="G29" s="1"/>
      <c r="H29" s="1"/>
      <c r="I29" s="1"/>
      <c r="J29" s="1"/>
    </row>
    <row r="30" spans="1:10" x14ac:dyDescent="0.25">
      <c r="A30">
        <v>29</v>
      </c>
      <c r="B30" s="1" t="s">
        <v>26</v>
      </c>
      <c r="C30">
        <v>108</v>
      </c>
      <c r="D30" s="1" t="s">
        <v>27</v>
      </c>
      <c r="E30" s="1" t="s">
        <v>28</v>
      </c>
      <c r="F30" s="1" t="s">
        <v>57</v>
      </c>
      <c r="G30" s="1"/>
      <c r="H30" s="1"/>
      <c r="I30" s="1"/>
      <c r="J30" s="1"/>
    </row>
    <row r="31" spans="1:10" x14ac:dyDescent="0.25">
      <c r="A31">
        <v>35</v>
      </c>
      <c r="B31" s="1" t="s">
        <v>29</v>
      </c>
      <c r="C31">
        <v>132</v>
      </c>
      <c r="D31" s="1" t="s">
        <v>30</v>
      </c>
      <c r="E31" s="1" t="s">
        <v>31</v>
      </c>
      <c r="F31" s="1" t="s">
        <v>57</v>
      </c>
      <c r="G31" s="1"/>
      <c r="H31" s="1"/>
      <c r="I31" s="1"/>
      <c r="J31" s="1"/>
    </row>
    <row r="32" spans="1:10" x14ac:dyDescent="0.25">
      <c r="A32">
        <v>115</v>
      </c>
      <c r="B32" s="1" t="s">
        <v>293</v>
      </c>
      <c r="C32">
        <v>116</v>
      </c>
      <c r="D32" s="1" t="s">
        <v>294</v>
      </c>
      <c r="E32" s="1" t="s">
        <v>295</v>
      </c>
      <c r="F32" s="1" t="s">
        <v>57</v>
      </c>
      <c r="G32" s="1"/>
      <c r="H32" s="1"/>
      <c r="I32" s="1"/>
      <c r="J32" s="1"/>
    </row>
    <row r="33" spans="1:10" x14ac:dyDescent="0.25">
      <c r="A33">
        <v>32</v>
      </c>
      <c r="B33" s="1" t="s">
        <v>32</v>
      </c>
      <c r="C33">
        <v>120</v>
      </c>
      <c r="D33" s="1" t="s">
        <v>33</v>
      </c>
      <c r="E33" s="1" t="s">
        <v>34</v>
      </c>
      <c r="F33" s="1" t="s">
        <v>57</v>
      </c>
      <c r="G33" s="1"/>
      <c r="H33" s="1"/>
      <c r="I33" s="1"/>
      <c r="J33" s="1"/>
    </row>
    <row r="34" spans="1:10" x14ac:dyDescent="0.25">
      <c r="A34">
        <v>33</v>
      </c>
      <c r="B34" s="1" t="s">
        <v>228</v>
      </c>
      <c r="C34">
        <v>124</v>
      </c>
      <c r="D34" s="1" t="s">
        <v>229</v>
      </c>
      <c r="E34" s="1" t="s">
        <v>230</v>
      </c>
      <c r="F34" s="1" t="s">
        <v>57</v>
      </c>
      <c r="G34" s="1"/>
      <c r="H34" s="1"/>
      <c r="I34" s="1"/>
      <c r="J34" s="1"/>
    </row>
    <row r="35" spans="1:10" x14ac:dyDescent="0.25">
      <c r="A35">
        <v>40</v>
      </c>
      <c r="B35" s="1" t="s">
        <v>200</v>
      </c>
      <c r="C35">
        <v>152</v>
      </c>
      <c r="D35" s="1" t="s">
        <v>201</v>
      </c>
      <c r="E35" s="1" t="s">
        <v>202</v>
      </c>
      <c r="F35" s="1" t="s">
        <v>57</v>
      </c>
      <c r="G35" s="1"/>
      <c r="H35" s="1"/>
      <c r="I35" s="1"/>
      <c r="J35" s="1"/>
    </row>
    <row r="36" spans="1:10" x14ac:dyDescent="0.25">
      <c r="A36">
        <v>351</v>
      </c>
      <c r="B36" s="1" t="s">
        <v>296</v>
      </c>
      <c r="C36">
        <v>159</v>
      </c>
      <c r="D36" s="1" t="s">
        <v>57</v>
      </c>
      <c r="E36" s="1" t="s">
        <v>297</v>
      </c>
      <c r="F36" s="1" t="s">
        <v>57</v>
      </c>
      <c r="G36" s="1"/>
      <c r="H36" s="1"/>
      <c r="I36" s="1"/>
      <c r="J36" s="1"/>
    </row>
    <row r="37" spans="1:10" x14ac:dyDescent="0.25">
      <c r="A37">
        <v>96</v>
      </c>
      <c r="B37" s="1" t="s">
        <v>298</v>
      </c>
      <c r="C37">
        <v>344</v>
      </c>
      <c r="D37" s="1" t="s">
        <v>299</v>
      </c>
      <c r="E37" s="1" t="s">
        <v>300</v>
      </c>
      <c r="F37" s="1" t="s">
        <v>57</v>
      </c>
      <c r="G37" s="1"/>
      <c r="H37" s="1"/>
      <c r="I37" s="1"/>
      <c r="J37" s="1"/>
    </row>
    <row r="38" spans="1:10" x14ac:dyDescent="0.25">
      <c r="A38">
        <v>128</v>
      </c>
      <c r="B38" s="1" t="s">
        <v>301</v>
      </c>
      <c r="C38">
        <v>446</v>
      </c>
      <c r="D38" s="1" t="s">
        <v>302</v>
      </c>
      <c r="E38" s="1" t="s">
        <v>303</v>
      </c>
      <c r="F38" s="1" t="s">
        <v>57</v>
      </c>
      <c r="G38" s="1"/>
      <c r="H38" s="1"/>
      <c r="I38" s="1"/>
      <c r="J38" s="1"/>
    </row>
    <row r="39" spans="1:10" x14ac:dyDescent="0.25">
      <c r="A39">
        <v>41</v>
      </c>
      <c r="B39" s="1" t="s">
        <v>304</v>
      </c>
      <c r="C39">
        <v>156</v>
      </c>
      <c r="D39" s="1" t="s">
        <v>305</v>
      </c>
      <c r="E39" s="1" t="s">
        <v>57</v>
      </c>
      <c r="F39" s="1" t="s">
        <v>57</v>
      </c>
      <c r="G39" s="1"/>
      <c r="H39" s="1"/>
      <c r="I39" s="1"/>
      <c r="J39" s="1"/>
    </row>
    <row r="40" spans="1:10" x14ac:dyDescent="0.25">
      <c r="A40">
        <v>214</v>
      </c>
      <c r="B40" s="1" t="s">
        <v>306</v>
      </c>
      <c r="C40">
        <v>158</v>
      </c>
      <c r="D40" s="1" t="s">
        <v>307</v>
      </c>
      <c r="E40" s="1" t="s">
        <v>308</v>
      </c>
      <c r="F40" s="1" t="s">
        <v>57</v>
      </c>
      <c r="G40" s="1"/>
      <c r="H40" s="1"/>
      <c r="I40" s="1"/>
      <c r="J40" s="1"/>
    </row>
    <row r="41" spans="1:10" x14ac:dyDescent="0.25">
      <c r="A41">
        <v>50</v>
      </c>
      <c r="B41" s="1" t="s">
        <v>309</v>
      </c>
      <c r="C41">
        <v>196</v>
      </c>
      <c r="D41" s="1" t="s">
        <v>310</v>
      </c>
      <c r="E41" s="1" t="s">
        <v>311</v>
      </c>
      <c r="F41" s="1" t="s">
        <v>57</v>
      </c>
      <c r="G41" s="1"/>
      <c r="H41" s="1"/>
      <c r="I41" s="1"/>
      <c r="J41" s="1"/>
    </row>
    <row r="42" spans="1:10" x14ac:dyDescent="0.25">
      <c r="A42">
        <v>44</v>
      </c>
      <c r="B42" s="1" t="s">
        <v>203</v>
      </c>
      <c r="C42">
        <v>170</v>
      </c>
      <c r="D42" s="1" t="s">
        <v>204</v>
      </c>
      <c r="E42" s="1" t="s">
        <v>205</v>
      </c>
      <c r="F42" s="1" t="s">
        <v>57</v>
      </c>
      <c r="G42" s="1"/>
      <c r="H42" s="1"/>
      <c r="I42" s="1"/>
      <c r="J42" s="1"/>
    </row>
    <row r="43" spans="1:10" x14ac:dyDescent="0.25">
      <c r="A43">
        <v>45</v>
      </c>
      <c r="B43" s="1" t="s">
        <v>35</v>
      </c>
      <c r="C43">
        <v>174</v>
      </c>
      <c r="D43" s="1" t="s">
        <v>36</v>
      </c>
      <c r="E43" s="1" t="s">
        <v>37</v>
      </c>
      <c r="F43" s="1" t="s">
        <v>57</v>
      </c>
      <c r="G43" s="1"/>
      <c r="H43" s="1"/>
      <c r="I43" s="1"/>
      <c r="J43" s="1"/>
    </row>
    <row r="44" spans="1:10" x14ac:dyDescent="0.25">
      <c r="A44">
        <v>46</v>
      </c>
      <c r="B44" s="1" t="s">
        <v>38</v>
      </c>
      <c r="C44">
        <v>178</v>
      </c>
      <c r="D44" s="1" t="s">
        <v>39</v>
      </c>
      <c r="E44" s="1" t="s">
        <v>40</v>
      </c>
      <c r="F44" s="1" t="s">
        <v>57</v>
      </c>
      <c r="G44" s="1"/>
      <c r="H44" s="1"/>
      <c r="I44" s="1"/>
      <c r="J44" s="1"/>
    </row>
    <row r="45" spans="1:10" x14ac:dyDescent="0.25">
      <c r="A45">
        <v>48</v>
      </c>
      <c r="B45" s="1" t="s">
        <v>169</v>
      </c>
      <c r="C45">
        <v>188</v>
      </c>
      <c r="D45" s="1" t="s">
        <v>170</v>
      </c>
      <c r="E45" s="1" t="s">
        <v>171</v>
      </c>
      <c r="F45" s="1" t="s">
        <v>57</v>
      </c>
      <c r="G45" s="1"/>
      <c r="H45" s="1"/>
      <c r="I45" s="1"/>
      <c r="J45" s="1"/>
    </row>
    <row r="46" spans="1:10" x14ac:dyDescent="0.25">
      <c r="A46">
        <v>107</v>
      </c>
      <c r="B46" s="1" t="s">
        <v>41</v>
      </c>
      <c r="C46">
        <v>384</v>
      </c>
      <c r="D46" s="1" t="s">
        <v>42</v>
      </c>
      <c r="E46" s="1" t="s">
        <v>43</v>
      </c>
      <c r="F46" s="1" t="s">
        <v>57</v>
      </c>
      <c r="G46" s="1"/>
      <c r="H46" s="1"/>
      <c r="I46" s="1"/>
      <c r="J46" s="1"/>
    </row>
    <row r="47" spans="1:10" x14ac:dyDescent="0.25">
      <c r="A47">
        <v>98</v>
      </c>
      <c r="B47" s="1" t="s">
        <v>450</v>
      </c>
      <c r="C47">
        <v>191</v>
      </c>
      <c r="D47" s="1" t="s">
        <v>451</v>
      </c>
      <c r="E47" s="1" t="s">
        <v>452</v>
      </c>
      <c r="F47" s="1" t="s">
        <v>605</v>
      </c>
      <c r="G47" s="1"/>
      <c r="H47" s="1"/>
      <c r="I47" s="1"/>
      <c r="J47" s="1"/>
    </row>
    <row r="48" spans="1:10" x14ac:dyDescent="0.25">
      <c r="A48">
        <v>49</v>
      </c>
      <c r="B48" s="1" t="s">
        <v>247</v>
      </c>
      <c r="C48">
        <v>192</v>
      </c>
      <c r="D48" s="1" t="s">
        <v>248</v>
      </c>
      <c r="E48" s="1" t="s">
        <v>249</v>
      </c>
      <c r="F48" s="1" t="s">
        <v>57</v>
      </c>
      <c r="G48" s="1"/>
      <c r="H48" s="1"/>
      <c r="I48" s="1"/>
      <c r="J48" s="1"/>
    </row>
    <row r="49" spans="1:10" x14ac:dyDescent="0.25">
      <c r="A49">
        <v>54</v>
      </c>
      <c r="B49" s="1" t="s">
        <v>453</v>
      </c>
      <c r="C49">
        <v>208</v>
      </c>
      <c r="D49" s="1" t="s">
        <v>454</v>
      </c>
      <c r="E49" s="1" t="s">
        <v>455</v>
      </c>
      <c r="F49" s="1" t="s">
        <v>57</v>
      </c>
      <c r="G49" s="1"/>
      <c r="H49" s="1"/>
      <c r="I49" s="1"/>
      <c r="J49" s="1"/>
    </row>
    <row r="50" spans="1:10" x14ac:dyDescent="0.25">
      <c r="A50">
        <v>72</v>
      </c>
      <c r="B50" s="1" t="s">
        <v>44</v>
      </c>
      <c r="C50">
        <v>262</v>
      </c>
      <c r="D50" s="1" t="s">
        <v>45</v>
      </c>
      <c r="E50" s="1" t="s">
        <v>46</v>
      </c>
      <c r="F50" s="1" t="s">
        <v>57</v>
      </c>
      <c r="G50" s="1"/>
      <c r="H50" s="1"/>
      <c r="I50" s="1"/>
      <c r="J50" s="1"/>
    </row>
    <row r="51" spans="1:10" x14ac:dyDescent="0.25">
      <c r="A51">
        <v>55</v>
      </c>
      <c r="B51" s="1" t="s">
        <v>250</v>
      </c>
      <c r="C51">
        <v>212</v>
      </c>
      <c r="D51" s="1" t="s">
        <v>251</v>
      </c>
      <c r="E51" s="1" t="s">
        <v>252</v>
      </c>
      <c r="F51" s="1" t="s">
        <v>57</v>
      </c>
      <c r="G51" s="1"/>
      <c r="H51" s="1"/>
      <c r="I51" s="1"/>
      <c r="J51" s="1"/>
    </row>
    <row r="52" spans="1:10" x14ac:dyDescent="0.25">
      <c r="A52">
        <v>59</v>
      </c>
      <c r="B52" s="1" t="s">
        <v>47</v>
      </c>
      <c r="C52">
        <v>818</v>
      </c>
      <c r="D52" s="1" t="s">
        <v>48</v>
      </c>
      <c r="E52" s="1" t="s">
        <v>49</v>
      </c>
      <c r="F52" s="1" t="s">
        <v>57</v>
      </c>
      <c r="G52" s="1"/>
      <c r="H52" s="1"/>
      <c r="I52" s="1"/>
      <c r="J52" s="1"/>
    </row>
    <row r="53" spans="1:10" x14ac:dyDescent="0.25">
      <c r="A53">
        <v>60</v>
      </c>
      <c r="B53" s="1" t="s">
        <v>172</v>
      </c>
      <c r="C53">
        <v>222</v>
      </c>
      <c r="D53" s="1" t="s">
        <v>173</v>
      </c>
      <c r="E53" s="1" t="s">
        <v>174</v>
      </c>
      <c r="F53" s="1" t="s">
        <v>57</v>
      </c>
      <c r="G53" s="1"/>
      <c r="H53" s="1"/>
      <c r="I53" s="1"/>
      <c r="J53" s="1"/>
    </row>
    <row r="54" spans="1:10" x14ac:dyDescent="0.25">
      <c r="A54">
        <v>225</v>
      </c>
      <c r="B54" s="1" t="s">
        <v>312</v>
      </c>
      <c r="C54">
        <v>784</v>
      </c>
      <c r="D54" s="1" t="s">
        <v>313</v>
      </c>
      <c r="E54" s="1" t="s">
        <v>314</v>
      </c>
      <c r="F54" s="1" t="s">
        <v>57</v>
      </c>
      <c r="G54" s="1"/>
      <c r="H54" s="1"/>
      <c r="I54" s="1"/>
      <c r="J54" s="1"/>
    </row>
    <row r="55" spans="1:10" x14ac:dyDescent="0.25">
      <c r="A55">
        <v>58</v>
      </c>
      <c r="B55" s="1" t="s">
        <v>206</v>
      </c>
      <c r="C55">
        <v>218</v>
      </c>
      <c r="D55" s="1" t="s">
        <v>207</v>
      </c>
      <c r="E55" s="1" t="s">
        <v>208</v>
      </c>
      <c r="F55" s="1" t="s">
        <v>57</v>
      </c>
      <c r="G55" s="1"/>
      <c r="H55" s="1"/>
      <c r="I55" s="1"/>
      <c r="J55" s="1"/>
    </row>
    <row r="56" spans="1:10" x14ac:dyDescent="0.25">
      <c r="A56">
        <v>203</v>
      </c>
      <c r="B56" s="1" t="s">
        <v>456</v>
      </c>
      <c r="C56">
        <v>724</v>
      </c>
      <c r="D56" s="1" t="s">
        <v>457</v>
      </c>
      <c r="E56" s="1" t="s">
        <v>458</v>
      </c>
      <c r="F56" s="1" t="s">
        <v>57</v>
      </c>
      <c r="G56" s="1"/>
      <c r="H56" s="1"/>
      <c r="I56" s="1"/>
      <c r="J56" s="1"/>
    </row>
    <row r="57" spans="1:10" x14ac:dyDescent="0.25">
      <c r="A57">
        <v>63</v>
      </c>
      <c r="B57" s="1" t="s">
        <v>459</v>
      </c>
      <c r="C57">
        <v>233</v>
      </c>
      <c r="D57" s="1" t="s">
        <v>460</v>
      </c>
      <c r="E57" s="1" t="s">
        <v>461</v>
      </c>
      <c r="F57" s="1" t="s">
        <v>605</v>
      </c>
      <c r="G57" s="1"/>
      <c r="H57" s="1"/>
      <c r="I57" s="1"/>
      <c r="J57" s="1"/>
    </row>
    <row r="58" spans="1:10" x14ac:dyDescent="0.25">
      <c r="A58">
        <v>209</v>
      </c>
      <c r="B58" s="1" t="s">
        <v>50</v>
      </c>
      <c r="C58">
        <v>748</v>
      </c>
      <c r="D58" s="1" t="s">
        <v>51</v>
      </c>
      <c r="E58" s="1" t="s">
        <v>52</v>
      </c>
      <c r="F58" s="1" t="s">
        <v>57</v>
      </c>
      <c r="G58" s="1"/>
      <c r="H58" s="1"/>
      <c r="I58" s="1"/>
      <c r="J58" s="1"/>
    </row>
    <row r="59" spans="1:10" x14ac:dyDescent="0.25">
      <c r="A59">
        <v>231</v>
      </c>
      <c r="B59" s="1" t="s">
        <v>231</v>
      </c>
      <c r="C59">
        <v>840</v>
      </c>
      <c r="D59" s="1" t="s">
        <v>232</v>
      </c>
      <c r="E59" s="1" t="s">
        <v>233</v>
      </c>
      <c r="F59" s="1" t="s">
        <v>57</v>
      </c>
      <c r="G59" s="1"/>
      <c r="H59" s="1"/>
      <c r="I59" s="1"/>
      <c r="J59" s="1"/>
    </row>
    <row r="60" spans="1:10" x14ac:dyDescent="0.25">
      <c r="A60">
        <v>238</v>
      </c>
      <c r="B60" s="1" t="s">
        <v>53</v>
      </c>
      <c r="C60">
        <v>231</v>
      </c>
      <c r="D60" s="1" t="s">
        <v>54</v>
      </c>
      <c r="E60" s="1" t="s">
        <v>55</v>
      </c>
      <c r="F60" s="1" t="s">
        <v>608</v>
      </c>
      <c r="G60" s="1"/>
      <c r="H60" s="1"/>
      <c r="I60" s="1"/>
      <c r="J60" s="1"/>
    </row>
    <row r="61" spans="1:10" x14ac:dyDescent="0.25">
      <c r="A61">
        <v>62</v>
      </c>
      <c r="B61" s="1" t="s">
        <v>56</v>
      </c>
      <c r="C61">
        <v>230</v>
      </c>
      <c r="D61" s="1" t="s">
        <v>57</v>
      </c>
      <c r="E61" s="1" t="s">
        <v>57</v>
      </c>
      <c r="F61" s="1" t="s">
        <v>605</v>
      </c>
      <c r="G61" s="1"/>
      <c r="H61" s="1"/>
      <c r="I61" s="1"/>
      <c r="J61" s="1"/>
    </row>
    <row r="62" spans="1:10" x14ac:dyDescent="0.25">
      <c r="A62">
        <v>185</v>
      </c>
      <c r="B62" s="1" t="s">
        <v>462</v>
      </c>
      <c r="C62">
        <v>643</v>
      </c>
      <c r="D62" s="1" t="s">
        <v>463</v>
      </c>
      <c r="E62" s="1" t="s">
        <v>464</v>
      </c>
      <c r="F62" s="1" t="s">
        <v>605</v>
      </c>
      <c r="G62" s="1"/>
      <c r="H62" s="1"/>
      <c r="I62" s="1"/>
      <c r="J62" s="1"/>
    </row>
    <row r="63" spans="1:10" x14ac:dyDescent="0.25">
      <c r="A63">
        <v>66</v>
      </c>
      <c r="B63" s="1" t="s">
        <v>567</v>
      </c>
      <c r="C63">
        <v>242</v>
      </c>
      <c r="D63" s="1" t="s">
        <v>568</v>
      </c>
      <c r="E63" s="1" t="s">
        <v>569</v>
      </c>
      <c r="F63" s="1" t="s">
        <v>57</v>
      </c>
      <c r="G63" s="1"/>
      <c r="H63" s="1"/>
      <c r="I63" s="1"/>
      <c r="J63" s="1"/>
    </row>
    <row r="64" spans="1:10" x14ac:dyDescent="0.25">
      <c r="A64">
        <v>67</v>
      </c>
      <c r="B64" s="1" t="s">
        <v>465</v>
      </c>
      <c r="C64">
        <v>246</v>
      </c>
      <c r="D64" s="1" t="s">
        <v>466</v>
      </c>
      <c r="E64" s="1" t="s">
        <v>467</v>
      </c>
      <c r="F64" s="1" t="s">
        <v>57</v>
      </c>
      <c r="G64" s="1"/>
      <c r="H64" s="1"/>
      <c r="I64" s="1"/>
      <c r="J64" s="1"/>
    </row>
    <row r="65" spans="1:10" x14ac:dyDescent="0.25">
      <c r="A65">
        <v>68</v>
      </c>
      <c r="B65" s="1" t="s">
        <v>468</v>
      </c>
      <c r="C65">
        <v>250</v>
      </c>
      <c r="D65" s="1" t="s">
        <v>469</v>
      </c>
      <c r="E65" s="1" t="s">
        <v>470</v>
      </c>
      <c r="F65" s="1" t="s">
        <v>57</v>
      </c>
      <c r="G65" s="1"/>
      <c r="H65" s="1"/>
      <c r="I65" s="1"/>
      <c r="J65" s="1"/>
    </row>
    <row r="66" spans="1:10" x14ac:dyDescent="0.25">
      <c r="A66">
        <v>74</v>
      </c>
      <c r="B66" s="1" t="s">
        <v>58</v>
      </c>
      <c r="C66">
        <v>266</v>
      </c>
      <c r="D66" s="1" t="s">
        <v>59</v>
      </c>
      <c r="E66" s="1" t="s">
        <v>60</v>
      </c>
      <c r="F66" s="1" t="s">
        <v>57</v>
      </c>
      <c r="G66" s="1"/>
      <c r="H66" s="1"/>
      <c r="I66" s="1"/>
      <c r="J66" s="1"/>
    </row>
    <row r="67" spans="1:10" x14ac:dyDescent="0.25">
      <c r="A67">
        <v>75</v>
      </c>
      <c r="B67" s="1" t="s">
        <v>61</v>
      </c>
      <c r="C67">
        <v>270</v>
      </c>
      <c r="D67" s="1" t="s">
        <v>62</v>
      </c>
      <c r="E67" s="1" t="s">
        <v>63</v>
      </c>
      <c r="F67" s="1" t="s">
        <v>57</v>
      </c>
      <c r="G67" s="1"/>
      <c r="H67" s="1"/>
      <c r="I67" s="1"/>
      <c r="J67" s="1"/>
    </row>
    <row r="68" spans="1:10" x14ac:dyDescent="0.25">
      <c r="A68">
        <v>73</v>
      </c>
      <c r="B68" s="1" t="s">
        <v>315</v>
      </c>
      <c r="C68">
        <v>268</v>
      </c>
      <c r="D68" s="1" t="s">
        <v>316</v>
      </c>
      <c r="E68" s="1" t="s">
        <v>317</v>
      </c>
      <c r="F68" s="1" t="s">
        <v>605</v>
      </c>
      <c r="G68" s="1"/>
      <c r="H68" s="1"/>
      <c r="I68" s="1"/>
      <c r="J68" s="1"/>
    </row>
    <row r="69" spans="1:10" x14ac:dyDescent="0.25">
      <c r="A69">
        <v>81</v>
      </c>
      <c r="B69" s="1" t="s">
        <v>64</v>
      </c>
      <c r="C69">
        <v>288</v>
      </c>
      <c r="D69" s="1" t="s">
        <v>65</v>
      </c>
      <c r="E69" s="1" t="s">
        <v>66</v>
      </c>
      <c r="F69" s="1" t="s">
        <v>57</v>
      </c>
      <c r="G69" s="1"/>
      <c r="H69" s="1"/>
      <c r="I69" s="1"/>
      <c r="J69" s="1"/>
    </row>
    <row r="70" spans="1:10" x14ac:dyDescent="0.25">
      <c r="A70">
        <v>84</v>
      </c>
      <c r="B70" s="1" t="s">
        <v>471</v>
      </c>
      <c r="C70">
        <v>300</v>
      </c>
      <c r="D70" s="1" t="s">
        <v>472</v>
      </c>
      <c r="E70" s="1" t="s">
        <v>473</v>
      </c>
      <c r="F70" s="1" t="s">
        <v>57</v>
      </c>
      <c r="G70" s="1"/>
      <c r="H70" s="1"/>
      <c r="I70" s="1"/>
      <c r="J70" s="1"/>
    </row>
    <row r="71" spans="1:10" x14ac:dyDescent="0.25">
      <c r="A71">
        <v>86</v>
      </c>
      <c r="B71" s="1" t="s">
        <v>253</v>
      </c>
      <c r="C71">
        <v>308</v>
      </c>
      <c r="D71" s="1" t="s">
        <v>254</v>
      </c>
      <c r="E71" s="1" t="s">
        <v>255</v>
      </c>
      <c r="F71" s="1" t="s">
        <v>57</v>
      </c>
      <c r="G71" s="1"/>
      <c r="H71" s="1"/>
      <c r="I71" s="1"/>
      <c r="J71" s="1"/>
    </row>
    <row r="72" spans="1:10" x14ac:dyDescent="0.25">
      <c r="A72">
        <v>89</v>
      </c>
      <c r="B72" s="1" t="s">
        <v>175</v>
      </c>
      <c r="C72">
        <v>320</v>
      </c>
      <c r="D72" s="1" t="s">
        <v>176</v>
      </c>
      <c r="E72" s="1" t="s">
        <v>177</v>
      </c>
      <c r="F72" s="1" t="s">
        <v>57</v>
      </c>
      <c r="G72" s="1"/>
      <c r="H72" s="1"/>
      <c r="I72" s="1"/>
      <c r="J72" s="1"/>
    </row>
    <row r="73" spans="1:10" x14ac:dyDescent="0.25">
      <c r="A73">
        <v>90</v>
      </c>
      <c r="B73" s="1" t="s">
        <v>67</v>
      </c>
      <c r="C73">
        <v>324</v>
      </c>
      <c r="D73" s="1" t="s">
        <v>68</v>
      </c>
      <c r="E73" s="1" t="s">
        <v>69</v>
      </c>
      <c r="F73" s="1" t="s">
        <v>57</v>
      </c>
      <c r="G73" s="1"/>
      <c r="H73" s="1"/>
      <c r="I73" s="1"/>
      <c r="J73" s="1"/>
    </row>
    <row r="74" spans="1:10" x14ac:dyDescent="0.25">
      <c r="A74">
        <v>175</v>
      </c>
      <c r="B74" s="1" t="s">
        <v>70</v>
      </c>
      <c r="C74">
        <v>624</v>
      </c>
      <c r="D74" s="1" t="s">
        <v>71</v>
      </c>
      <c r="E74" s="1" t="s">
        <v>72</v>
      </c>
      <c r="F74" s="1" t="s">
        <v>57</v>
      </c>
      <c r="G74" s="1"/>
      <c r="H74" s="1"/>
      <c r="I74" s="1"/>
      <c r="J74" s="1"/>
    </row>
    <row r="75" spans="1:10" x14ac:dyDescent="0.25">
      <c r="A75">
        <v>91</v>
      </c>
      <c r="B75" s="1" t="s">
        <v>209</v>
      </c>
      <c r="C75">
        <v>328</v>
      </c>
      <c r="D75" s="1" t="s">
        <v>210</v>
      </c>
      <c r="E75" s="1" t="s">
        <v>211</v>
      </c>
      <c r="F75" s="1" t="s">
        <v>57</v>
      </c>
      <c r="G75" s="1"/>
      <c r="H75" s="1"/>
      <c r="I75" s="1"/>
      <c r="J75" s="1"/>
    </row>
    <row r="76" spans="1:10" x14ac:dyDescent="0.25">
      <c r="A76">
        <v>93</v>
      </c>
      <c r="B76" s="1" t="s">
        <v>256</v>
      </c>
      <c r="C76">
        <v>332</v>
      </c>
      <c r="D76" s="1" t="s">
        <v>257</v>
      </c>
      <c r="E76" s="1" t="s">
        <v>258</v>
      </c>
      <c r="F76" s="1" t="s">
        <v>57</v>
      </c>
      <c r="G76" s="1"/>
      <c r="H76" s="1"/>
      <c r="I76" s="1"/>
      <c r="J76" s="1"/>
    </row>
    <row r="77" spans="1:10" x14ac:dyDescent="0.25">
      <c r="A77">
        <v>95</v>
      </c>
      <c r="B77" s="1" t="s">
        <v>178</v>
      </c>
      <c r="C77">
        <v>340</v>
      </c>
      <c r="D77" s="1" t="s">
        <v>179</v>
      </c>
      <c r="E77" s="1" t="s">
        <v>180</v>
      </c>
      <c r="F77" s="1" t="s">
        <v>57</v>
      </c>
      <c r="G77" s="1"/>
      <c r="H77" s="1"/>
      <c r="I77" s="1"/>
      <c r="J77" s="1"/>
    </row>
    <row r="78" spans="1:10" x14ac:dyDescent="0.25">
      <c r="A78">
        <v>97</v>
      </c>
      <c r="B78" s="1" t="s">
        <v>474</v>
      </c>
      <c r="C78">
        <v>348</v>
      </c>
      <c r="D78" s="1" t="s">
        <v>475</v>
      </c>
      <c r="E78" s="1" t="s">
        <v>476</v>
      </c>
      <c r="F78" s="1" t="s">
        <v>57</v>
      </c>
      <c r="G78" s="1"/>
      <c r="H78" s="1"/>
      <c r="I78" s="1"/>
      <c r="J78" s="1"/>
    </row>
    <row r="79" spans="1:10" x14ac:dyDescent="0.25">
      <c r="A79">
        <v>25</v>
      </c>
      <c r="B79" s="1" t="s">
        <v>557</v>
      </c>
      <c r="C79">
        <v>90</v>
      </c>
      <c r="D79" s="1" t="s">
        <v>558</v>
      </c>
      <c r="E79" s="1" t="s">
        <v>559</v>
      </c>
      <c r="F79" s="1" t="s">
        <v>57</v>
      </c>
      <c r="G79" s="1"/>
      <c r="H79" s="1"/>
      <c r="I79" s="1"/>
      <c r="J79" s="1"/>
    </row>
    <row r="80" spans="1:10" x14ac:dyDescent="0.25">
      <c r="A80">
        <v>100</v>
      </c>
      <c r="B80" s="1" t="s">
        <v>318</v>
      </c>
      <c r="C80">
        <v>356</v>
      </c>
      <c r="D80" s="1" t="s">
        <v>319</v>
      </c>
      <c r="E80" s="1" t="s">
        <v>320</v>
      </c>
      <c r="F80" s="1" t="s">
        <v>57</v>
      </c>
      <c r="G80" s="1"/>
      <c r="H80" s="1"/>
      <c r="I80" s="1"/>
      <c r="J80" s="1"/>
    </row>
    <row r="81" spans="1:10" x14ac:dyDescent="0.25">
      <c r="A81">
        <v>101</v>
      </c>
      <c r="B81" s="1" t="s">
        <v>321</v>
      </c>
      <c r="C81">
        <v>360</v>
      </c>
      <c r="D81" s="1" t="s">
        <v>322</v>
      </c>
      <c r="E81" s="1" t="s">
        <v>323</v>
      </c>
      <c r="F81" s="1" t="s">
        <v>57</v>
      </c>
      <c r="G81" s="1"/>
      <c r="H81" s="1"/>
      <c r="I81" s="1"/>
      <c r="J81" s="1"/>
    </row>
    <row r="82" spans="1:10" x14ac:dyDescent="0.25">
      <c r="A82">
        <v>102</v>
      </c>
      <c r="B82" s="1" t="s">
        <v>324</v>
      </c>
      <c r="C82">
        <v>364</v>
      </c>
      <c r="D82" s="1" t="s">
        <v>325</v>
      </c>
      <c r="E82" s="1" t="s">
        <v>326</v>
      </c>
      <c r="F82" s="1" t="s">
        <v>57</v>
      </c>
      <c r="G82" s="1"/>
      <c r="H82" s="1"/>
      <c r="I82" s="1"/>
      <c r="J82" s="1"/>
    </row>
    <row r="83" spans="1:10" x14ac:dyDescent="0.25">
      <c r="A83">
        <v>103</v>
      </c>
      <c r="B83" s="1" t="s">
        <v>327</v>
      </c>
      <c r="C83">
        <v>368</v>
      </c>
      <c r="D83" s="1" t="s">
        <v>328</v>
      </c>
      <c r="E83" s="1" t="s">
        <v>329</v>
      </c>
      <c r="F83" s="1" t="s">
        <v>57</v>
      </c>
      <c r="G83" s="1"/>
      <c r="H83" s="1"/>
      <c r="I83" s="1"/>
      <c r="J83" s="1"/>
    </row>
    <row r="84" spans="1:10" x14ac:dyDescent="0.25">
      <c r="A84">
        <v>104</v>
      </c>
      <c r="B84" s="1" t="s">
        <v>477</v>
      </c>
      <c r="C84">
        <v>372</v>
      </c>
      <c r="D84" s="1" t="s">
        <v>478</v>
      </c>
      <c r="E84" s="1" t="s">
        <v>479</v>
      </c>
      <c r="F84" s="1" t="s">
        <v>57</v>
      </c>
      <c r="G84" s="1"/>
      <c r="H84" s="1"/>
      <c r="I84" s="1"/>
      <c r="J84" s="1"/>
    </row>
    <row r="85" spans="1:10" x14ac:dyDescent="0.25">
      <c r="A85">
        <v>99</v>
      </c>
      <c r="B85" s="1" t="s">
        <v>480</v>
      </c>
      <c r="C85">
        <v>352</v>
      </c>
      <c r="D85" s="1" t="s">
        <v>481</v>
      </c>
      <c r="E85" s="1" t="s">
        <v>482</v>
      </c>
      <c r="F85" s="1" t="s">
        <v>57</v>
      </c>
      <c r="G85" s="1"/>
      <c r="H85" s="1"/>
      <c r="I85" s="1"/>
      <c r="J85" s="1"/>
    </row>
    <row r="86" spans="1:10" x14ac:dyDescent="0.25">
      <c r="A86">
        <v>105</v>
      </c>
      <c r="B86" s="1" t="s">
        <v>330</v>
      </c>
      <c r="C86">
        <v>376</v>
      </c>
      <c r="D86" s="1" t="s">
        <v>331</v>
      </c>
      <c r="E86" s="1" t="s">
        <v>332</v>
      </c>
      <c r="F86" s="1" t="s">
        <v>57</v>
      </c>
      <c r="G86" s="1"/>
      <c r="H86" s="1"/>
      <c r="I86" s="1"/>
      <c r="J86" s="1"/>
    </row>
    <row r="87" spans="1:10" x14ac:dyDescent="0.25">
      <c r="A87">
        <v>106</v>
      </c>
      <c r="B87" s="1" t="s">
        <v>483</v>
      </c>
      <c r="C87">
        <v>380</v>
      </c>
      <c r="D87" s="1" t="s">
        <v>484</v>
      </c>
      <c r="E87" s="1" t="s">
        <v>485</v>
      </c>
      <c r="F87" s="1" t="s">
        <v>57</v>
      </c>
      <c r="G87" s="1"/>
      <c r="H87" s="1"/>
      <c r="I87" s="1"/>
      <c r="J87" s="1"/>
    </row>
    <row r="88" spans="1:10" x14ac:dyDescent="0.25">
      <c r="A88">
        <v>109</v>
      </c>
      <c r="B88" s="1" t="s">
        <v>259</v>
      </c>
      <c r="C88">
        <v>388</v>
      </c>
      <c r="D88" s="1" t="s">
        <v>260</v>
      </c>
      <c r="E88" s="1" t="s">
        <v>261</v>
      </c>
      <c r="F88" s="1" t="s">
        <v>57</v>
      </c>
      <c r="G88" s="1"/>
      <c r="H88" s="1"/>
      <c r="I88" s="1"/>
      <c r="J88" s="1"/>
    </row>
    <row r="89" spans="1:10" x14ac:dyDescent="0.25">
      <c r="A89">
        <v>110</v>
      </c>
      <c r="B89" s="1" t="s">
        <v>333</v>
      </c>
      <c r="C89">
        <v>392</v>
      </c>
      <c r="D89" s="1" t="s">
        <v>334</v>
      </c>
      <c r="E89" s="1" t="s">
        <v>335</v>
      </c>
      <c r="F89" s="1" t="s">
        <v>57</v>
      </c>
      <c r="G89" s="1"/>
      <c r="H89" s="1"/>
      <c r="I89" s="1"/>
      <c r="J89" s="1"/>
    </row>
    <row r="90" spans="1:10" x14ac:dyDescent="0.25">
      <c r="A90">
        <v>112</v>
      </c>
      <c r="B90" s="1" t="s">
        <v>336</v>
      </c>
      <c r="C90">
        <v>400</v>
      </c>
      <c r="D90" s="1" t="s">
        <v>337</v>
      </c>
      <c r="E90" s="1" t="s">
        <v>338</v>
      </c>
      <c r="F90" s="1" t="s">
        <v>57</v>
      </c>
      <c r="G90" s="1"/>
      <c r="H90" s="1"/>
      <c r="I90" s="1"/>
      <c r="J90" s="1"/>
    </row>
    <row r="91" spans="1:10" x14ac:dyDescent="0.25">
      <c r="A91">
        <v>108</v>
      </c>
      <c r="B91" s="1" t="s">
        <v>339</v>
      </c>
      <c r="C91">
        <v>398</v>
      </c>
      <c r="D91" s="1" t="s">
        <v>340</v>
      </c>
      <c r="E91" s="1" t="s">
        <v>341</v>
      </c>
      <c r="F91" s="1" t="s">
        <v>605</v>
      </c>
      <c r="G91" s="1"/>
      <c r="H91" s="1"/>
      <c r="I91" s="1"/>
      <c r="J91" s="1"/>
    </row>
    <row r="92" spans="1:10" x14ac:dyDescent="0.25">
      <c r="A92">
        <v>114</v>
      </c>
      <c r="B92" s="1" t="s">
        <v>73</v>
      </c>
      <c r="C92">
        <v>404</v>
      </c>
      <c r="D92" s="1" t="s">
        <v>74</v>
      </c>
      <c r="E92" s="1" t="s">
        <v>75</v>
      </c>
      <c r="F92" s="1" t="s">
        <v>57</v>
      </c>
      <c r="G92" s="1"/>
      <c r="H92" s="1"/>
      <c r="I92" s="1"/>
      <c r="J92" s="1"/>
    </row>
    <row r="93" spans="1:10" x14ac:dyDescent="0.25">
      <c r="A93">
        <v>113</v>
      </c>
      <c r="B93" s="1" t="s">
        <v>342</v>
      </c>
      <c r="C93">
        <v>417</v>
      </c>
      <c r="D93" s="1" t="s">
        <v>343</v>
      </c>
      <c r="E93" s="1" t="s">
        <v>344</v>
      </c>
      <c r="F93" s="1" t="s">
        <v>605</v>
      </c>
      <c r="G93" s="1"/>
      <c r="H93" s="1"/>
      <c r="I93" s="1"/>
      <c r="J93" s="1"/>
    </row>
    <row r="94" spans="1:10" x14ac:dyDescent="0.25">
      <c r="A94">
        <v>83</v>
      </c>
      <c r="B94" s="1" t="s">
        <v>560</v>
      </c>
      <c r="C94">
        <v>296</v>
      </c>
      <c r="D94" s="1" t="s">
        <v>561</v>
      </c>
      <c r="E94" s="1" t="s">
        <v>562</v>
      </c>
      <c r="F94" s="1" t="s">
        <v>57</v>
      </c>
      <c r="G94" s="1"/>
      <c r="H94" s="1"/>
      <c r="I94" s="1"/>
      <c r="J94" s="1"/>
    </row>
    <row r="95" spans="1:10" x14ac:dyDescent="0.25">
      <c r="A95">
        <v>118</v>
      </c>
      <c r="B95" s="1" t="s">
        <v>345</v>
      </c>
      <c r="C95">
        <v>414</v>
      </c>
      <c r="D95" s="1" t="s">
        <v>346</v>
      </c>
      <c r="E95" s="1" t="s">
        <v>347</v>
      </c>
      <c r="F95" s="1" t="s">
        <v>57</v>
      </c>
      <c r="G95" s="1"/>
      <c r="H95" s="1"/>
      <c r="I95" s="1"/>
      <c r="J95" s="1"/>
    </row>
    <row r="96" spans="1:10" x14ac:dyDescent="0.25">
      <c r="A96">
        <v>122</v>
      </c>
      <c r="B96" s="1" t="s">
        <v>76</v>
      </c>
      <c r="C96">
        <v>426</v>
      </c>
      <c r="D96" s="1" t="s">
        <v>77</v>
      </c>
      <c r="E96" s="1" t="s">
        <v>78</v>
      </c>
      <c r="F96" s="1" t="s">
        <v>57</v>
      </c>
      <c r="G96" s="1"/>
      <c r="H96" s="1"/>
      <c r="I96" s="1"/>
      <c r="J96" s="1"/>
    </row>
    <row r="97" spans="1:10" x14ac:dyDescent="0.25">
      <c r="A97">
        <v>119</v>
      </c>
      <c r="B97" s="1" t="s">
        <v>486</v>
      </c>
      <c r="C97">
        <v>428</v>
      </c>
      <c r="D97" s="1" t="s">
        <v>487</v>
      </c>
      <c r="E97" s="1" t="s">
        <v>488</v>
      </c>
      <c r="F97" s="1" t="s">
        <v>605</v>
      </c>
      <c r="G97" s="1"/>
      <c r="H97" s="1"/>
      <c r="I97" s="1"/>
      <c r="J97" s="1"/>
    </row>
    <row r="98" spans="1:10" x14ac:dyDescent="0.25">
      <c r="A98">
        <v>121</v>
      </c>
      <c r="B98" s="1" t="s">
        <v>348</v>
      </c>
      <c r="C98">
        <v>422</v>
      </c>
      <c r="D98" s="1" t="s">
        <v>349</v>
      </c>
      <c r="E98" s="1" t="s">
        <v>350</v>
      </c>
      <c r="F98" s="1" t="s">
        <v>57</v>
      </c>
      <c r="G98" s="1"/>
      <c r="H98" s="1"/>
      <c r="I98" s="1"/>
      <c r="J98" s="1"/>
    </row>
    <row r="99" spans="1:10" x14ac:dyDescent="0.25">
      <c r="A99">
        <v>123</v>
      </c>
      <c r="B99" s="1" t="s">
        <v>79</v>
      </c>
      <c r="C99">
        <v>430</v>
      </c>
      <c r="D99" s="1" t="s">
        <v>80</v>
      </c>
      <c r="E99" s="1" t="s">
        <v>81</v>
      </c>
      <c r="F99" s="1" t="s">
        <v>57</v>
      </c>
      <c r="G99" s="1"/>
      <c r="H99" s="1"/>
      <c r="I99" s="1"/>
      <c r="J99" s="1"/>
    </row>
    <row r="100" spans="1:10" x14ac:dyDescent="0.25">
      <c r="A100">
        <v>124</v>
      </c>
      <c r="B100" s="1" t="s">
        <v>82</v>
      </c>
      <c r="C100">
        <v>434</v>
      </c>
      <c r="D100" s="1" t="s">
        <v>83</v>
      </c>
      <c r="E100" s="1" t="s">
        <v>84</v>
      </c>
      <c r="F100" s="1" t="s">
        <v>57</v>
      </c>
      <c r="G100" s="1"/>
      <c r="H100" s="1"/>
      <c r="I100" s="1"/>
      <c r="J100" s="1"/>
    </row>
    <row r="101" spans="1:10" x14ac:dyDescent="0.25">
      <c r="A101">
        <v>126</v>
      </c>
      <c r="B101" s="1" t="s">
        <v>489</v>
      </c>
      <c r="C101">
        <v>440</v>
      </c>
      <c r="D101" s="1" t="s">
        <v>490</v>
      </c>
      <c r="E101" s="1" t="s">
        <v>491</v>
      </c>
      <c r="F101" s="1" t="s">
        <v>605</v>
      </c>
      <c r="G101" s="1"/>
      <c r="H101" s="1"/>
      <c r="I101" s="1"/>
      <c r="J101" s="1"/>
    </row>
    <row r="102" spans="1:10" x14ac:dyDescent="0.25">
      <c r="A102">
        <v>256</v>
      </c>
      <c r="B102" s="1" t="s">
        <v>492</v>
      </c>
      <c r="C102">
        <v>442</v>
      </c>
      <c r="D102" s="1" t="s">
        <v>493</v>
      </c>
      <c r="E102" s="1" t="s">
        <v>494</v>
      </c>
      <c r="F102" s="1" t="s">
        <v>606</v>
      </c>
      <c r="G102" s="1"/>
      <c r="H102" s="1"/>
      <c r="I102" s="1"/>
      <c r="J102" s="1"/>
    </row>
    <row r="103" spans="1:10" x14ac:dyDescent="0.25">
      <c r="A103">
        <v>154</v>
      </c>
      <c r="B103" s="1" t="s">
        <v>495</v>
      </c>
      <c r="C103">
        <v>807</v>
      </c>
      <c r="D103" s="1" t="s">
        <v>496</v>
      </c>
      <c r="E103" s="1" t="s">
        <v>497</v>
      </c>
      <c r="F103" s="1" t="s">
        <v>605</v>
      </c>
      <c r="G103" s="1"/>
      <c r="H103" s="1"/>
      <c r="I103" s="1"/>
      <c r="J103" s="1"/>
    </row>
    <row r="104" spans="1:10" x14ac:dyDescent="0.25">
      <c r="A104">
        <v>129</v>
      </c>
      <c r="B104" s="1" t="s">
        <v>85</v>
      </c>
      <c r="C104">
        <v>450</v>
      </c>
      <c r="D104" s="1" t="s">
        <v>86</v>
      </c>
      <c r="E104" s="1" t="s">
        <v>87</v>
      </c>
      <c r="F104" s="1" t="s">
        <v>57</v>
      </c>
      <c r="G104" s="1"/>
      <c r="H104" s="1"/>
      <c r="I104" s="1"/>
      <c r="J104" s="1"/>
    </row>
    <row r="105" spans="1:10" x14ac:dyDescent="0.25">
      <c r="A105">
        <v>131</v>
      </c>
      <c r="B105" s="1" t="s">
        <v>351</v>
      </c>
      <c r="C105">
        <v>458</v>
      </c>
      <c r="D105" s="1" t="s">
        <v>352</v>
      </c>
      <c r="E105" s="1" t="s">
        <v>353</v>
      </c>
      <c r="F105" s="1" t="s">
        <v>57</v>
      </c>
      <c r="G105" s="1"/>
      <c r="H105" s="1"/>
      <c r="I105" s="1"/>
      <c r="J105" s="1"/>
    </row>
    <row r="106" spans="1:10" x14ac:dyDescent="0.25">
      <c r="A106">
        <v>130</v>
      </c>
      <c r="B106" s="1" t="s">
        <v>88</v>
      </c>
      <c r="C106">
        <v>454</v>
      </c>
      <c r="D106" s="1" t="s">
        <v>89</v>
      </c>
      <c r="E106" s="1" t="s">
        <v>90</v>
      </c>
      <c r="F106" s="1" t="s">
        <v>57</v>
      </c>
      <c r="G106" s="1"/>
      <c r="H106" s="1"/>
      <c r="I106" s="1"/>
      <c r="J106" s="1"/>
    </row>
    <row r="107" spans="1:10" x14ac:dyDescent="0.25">
      <c r="A107">
        <v>132</v>
      </c>
      <c r="B107" s="1" t="s">
        <v>354</v>
      </c>
      <c r="C107">
        <v>462</v>
      </c>
      <c r="D107" s="1" t="s">
        <v>355</v>
      </c>
      <c r="E107" s="1" t="s">
        <v>356</v>
      </c>
      <c r="F107" s="1" t="s">
        <v>57</v>
      </c>
      <c r="G107" s="1"/>
      <c r="H107" s="1"/>
      <c r="I107" s="1"/>
      <c r="J107" s="1"/>
    </row>
    <row r="108" spans="1:10" x14ac:dyDescent="0.25">
      <c r="A108">
        <v>133</v>
      </c>
      <c r="B108" s="1" t="s">
        <v>91</v>
      </c>
      <c r="C108">
        <v>466</v>
      </c>
      <c r="D108" s="1" t="s">
        <v>92</v>
      </c>
      <c r="E108" s="1" t="s">
        <v>93</v>
      </c>
      <c r="F108" s="1" t="s">
        <v>57</v>
      </c>
      <c r="G108" s="1"/>
      <c r="H108" s="1"/>
      <c r="I108" s="1"/>
      <c r="J108" s="1"/>
    </row>
    <row r="109" spans="1:10" x14ac:dyDescent="0.25">
      <c r="A109">
        <v>134</v>
      </c>
      <c r="B109" s="1" t="s">
        <v>498</v>
      </c>
      <c r="C109">
        <v>470</v>
      </c>
      <c r="D109" s="1" t="s">
        <v>499</v>
      </c>
      <c r="E109" s="1" t="s">
        <v>500</v>
      </c>
      <c r="F109" s="1" t="s">
        <v>57</v>
      </c>
      <c r="G109" s="1"/>
      <c r="H109" s="1"/>
      <c r="I109" s="1"/>
      <c r="J109" s="1"/>
    </row>
    <row r="110" spans="1:10" x14ac:dyDescent="0.25">
      <c r="A110">
        <v>143</v>
      </c>
      <c r="B110" s="1" t="s">
        <v>94</v>
      </c>
      <c r="C110">
        <v>504</v>
      </c>
      <c r="D110" s="1" t="s">
        <v>95</v>
      </c>
      <c r="E110" s="1" t="s">
        <v>96</v>
      </c>
      <c r="F110" s="1" t="s">
        <v>57</v>
      </c>
      <c r="G110" s="1"/>
      <c r="H110" s="1"/>
      <c r="I110" s="1"/>
      <c r="J110" s="1"/>
    </row>
    <row r="111" spans="1:10" x14ac:dyDescent="0.25">
      <c r="A111">
        <v>137</v>
      </c>
      <c r="B111" s="1" t="s">
        <v>97</v>
      </c>
      <c r="C111">
        <v>480</v>
      </c>
      <c r="D111" s="1" t="s">
        <v>98</v>
      </c>
      <c r="E111" s="1" t="s">
        <v>99</v>
      </c>
      <c r="F111" s="1" t="s">
        <v>57</v>
      </c>
      <c r="G111" s="1"/>
      <c r="H111" s="1"/>
      <c r="I111" s="1"/>
      <c r="J111" s="1"/>
    </row>
    <row r="112" spans="1:10" x14ac:dyDescent="0.25">
      <c r="A112">
        <v>136</v>
      </c>
      <c r="B112" s="1" t="s">
        <v>100</v>
      </c>
      <c r="C112">
        <v>478</v>
      </c>
      <c r="D112" s="1" t="s">
        <v>101</v>
      </c>
      <c r="E112" s="1" t="s">
        <v>102</v>
      </c>
      <c r="F112" s="1" t="s">
        <v>57</v>
      </c>
      <c r="G112" s="1"/>
      <c r="H112" s="1"/>
      <c r="I112" s="1"/>
      <c r="J112" s="1"/>
    </row>
    <row r="113" spans="1:10" x14ac:dyDescent="0.25">
      <c r="A113">
        <v>138</v>
      </c>
      <c r="B113" s="1" t="s">
        <v>181</v>
      </c>
      <c r="C113">
        <v>484</v>
      </c>
      <c r="D113" s="1" t="s">
        <v>182</v>
      </c>
      <c r="E113" s="1" t="s">
        <v>183</v>
      </c>
      <c r="F113" s="1" t="s">
        <v>57</v>
      </c>
      <c r="G113" s="1"/>
      <c r="H113" s="1"/>
      <c r="I113" s="1"/>
      <c r="J113" s="1"/>
    </row>
    <row r="114" spans="1:10" x14ac:dyDescent="0.25">
      <c r="A114">
        <v>141</v>
      </c>
      <c r="B114" s="1" t="s">
        <v>357</v>
      </c>
      <c r="C114">
        <v>496</v>
      </c>
      <c r="D114" s="1" t="s">
        <v>358</v>
      </c>
      <c r="E114" s="1" t="s">
        <v>359</v>
      </c>
      <c r="F114" s="1" t="s">
        <v>57</v>
      </c>
      <c r="G114" s="1"/>
      <c r="H114" s="1"/>
      <c r="I114" s="1"/>
      <c r="J114" s="1"/>
    </row>
    <row r="115" spans="1:10" x14ac:dyDescent="0.25">
      <c r="A115">
        <v>273</v>
      </c>
      <c r="B115" s="1" t="s">
        <v>501</v>
      </c>
      <c r="C115">
        <v>499</v>
      </c>
      <c r="D115" s="1" t="s">
        <v>502</v>
      </c>
      <c r="E115" s="1" t="s">
        <v>503</v>
      </c>
      <c r="F115" s="1" t="s">
        <v>609</v>
      </c>
      <c r="G115" s="1"/>
      <c r="H115" s="1"/>
      <c r="I115" s="1"/>
      <c r="J115" s="1"/>
    </row>
    <row r="116" spans="1:10" x14ac:dyDescent="0.25">
      <c r="A116">
        <v>144</v>
      </c>
      <c r="B116" s="1" t="s">
        <v>103</v>
      </c>
      <c r="C116">
        <v>508</v>
      </c>
      <c r="D116" s="1" t="s">
        <v>104</v>
      </c>
      <c r="E116" s="1" t="s">
        <v>105</v>
      </c>
      <c r="F116" s="1" t="s">
        <v>57</v>
      </c>
      <c r="G116" s="1"/>
      <c r="H116" s="1"/>
      <c r="I116" s="1"/>
      <c r="J116" s="1"/>
    </row>
    <row r="117" spans="1:10" x14ac:dyDescent="0.25">
      <c r="A117">
        <v>28</v>
      </c>
      <c r="B117" s="1" t="s">
        <v>360</v>
      </c>
      <c r="C117">
        <v>104</v>
      </c>
      <c r="D117" s="1" t="s">
        <v>361</v>
      </c>
      <c r="E117" s="1" t="s">
        <v>362</v>
      </c>
      <c r="F117" s="1" t="s">
        <v>57</v>
      </c>
      <c r="G117" s="1"/>
      <c r="H117" s="1"/>
      <c r="I117" s="1"/>
      <c r="J117" s="1"/>
    </row>
    <row r="118" spans="1:10" x14ac:dyDescent="0.25">
      <c r="A118">
        <v>147</v>
      </c>
      <c r="B118" s="1" t="s">
        <v>106</v>
      </c>
      <c r="C118">
        <v>516</v>
      </c>
      <c r="D118" s="1" t="s">
        <v>107</v>
      </c>
      <c r="E118" s="1" t="s">
        <v>108</v>
      </c>
      <c r="F118" s="1" t="s">
        <v>57</v>
      </c>
      <c r="G118" s="1"/>
      <c r="H118" s="1"/>
      <c r="I118" s="1"/>
      <c r="J118" s="1"/>
    </row>
    <row r="119" spans="1:10" x14ac:dyDescent="0.25">
      <c r="A119">
        <v>149</v>
      </c>
      <c r="B119" s="1" t="s">
        <v>363</v>
      </c>
      <c r="C119">
        <v>524</v>
      </c>
      <c r="D119" s="1" t="s">
        <v>364</v>
      </c>
      <c r="E119" s="1" t="s">
        <v>365</v>
      </c>
      <c r="F119" s="1" t="s">
        <v>57</v>
      </c>
      <c r="G119" s="1"/>
      <c r="H119" s="1"/>
      <c r="I119" s="1"/>
      <c r="J119" s="1"/>
    </row>
    <row r="120" spans="1:10" x14ac:dyDescent="0.25">
      <c r="A120">
        <v>157</v>
      </c>
      <c r="B120" s="1" t="s">
        <v>184</v>
      </c>
      <c r="C120">
        <v>558</v>
      </c>
      <c r="D120" s="1" t="s">
        <v>185</v>
      </c>
      <c r="E120" s="1" t="s">
        <v>186</v>
      </c>
      <c r="F120" s="1" t="s">
        <v>57</v>
      </c>
      <c r="G120" s="1"/>
      <c r="H120" s="1"/>
      <c r="I120" s="1"/>
      <c r="J120" s="1"/>
    </row>
    <row r="121" spans="1:10" x14ac:dyDescent="0.25">
      <c r="A121">
        <v>158</v>
      </c>
      <c r="B121" s="1" t="s">
        <v>109</v>
      </c>
      <c r="C121">
        <v>562</v>
      </c>
      <c r="D121" s="1" t="s">
        <v>110</v>
      </c>
      <c r="E121" s="1" t="s">
        <v>111</v>
      </c>
      <c r="F121" s="1" t="s">
        <v>57</v>
      </c>
      <c r="G121" s="1"/>
      <c r="H121" s="1"/>
      <c r="I121" s="1"/>
      <c r="J121" s="1"/>
    </row>
    <row r="122" spans="1:10" x14ac:dyDescent="0.25">
      <c r="A122">
        <v>159</v>
      </c>
      <c r="B122" s="1" t="s">
        <v>112</v>
      </c>
      <c r="C122">
        <v>566</v>
      </c>
      <c r="D122" s="1" t="s">
        <v>113</v>
      </c>
      <c r="E122" s="1" t="s">
        <v>114</v>
      </c>
      <c r="F122" s="1" t="s">
        <v>57</v>
      </c>
      <c r="G122" s="1"/>
      <c r="H122" s="1"/>
      <c r="I122" s="1"/>
      <c r="J122" s="1"/>
    </row>
    <row r="123" spans="1:10" x14ac:dyDescent="0.25">
      <c r="A123">
        <v>162</v>
      </c>
      <c r="B123" s="1" t="s">
        <v>504</v>
      </c>
      <c r="C123">
        <v>578</v>
      </c>
      <c r="D123" s="1" t="s">
        <v>505</v>
      </c>
      <c r="E123" s="1" t="s">
        <v>506</v>
      </c>
      <c r="F123" s="1" t="s">
        <v>57</v>
      </c>
      <c r="G123" s="1"/>
      <c r="H123" s="1"/>
      <c r="I123" s="1"/>
      <c r="J123" s="1"/>
    </row>
    <row r="124" spans="1:10" x14ac:dyDescent="0.25">
      <c r="A124">
        <v>153</v>
      </c>
      <c r="B124" s="1" t="s">
        <v>570</v>
      </c>
      <c r="C124">
        <v>540</v>
      </c>
      <c r="D124" s="1" t="s">
        <v>571</v>
      </c>
      <c r="E124" s="1" t="s">
        <v>572</v>
      </c>
      <c r="F124" s="1" t="s">
        <v>57</v>
      </c>
      <c r="G124" s="1"/>
      <c r="H124" s="1"/>
      <c r="I124" s="1"/>
      <c r="J124" s="1"/>
    </row>
    <row r="125" spans="1:10" x14ac:dyDescent="0.25">
      <c r="A125">
        <v>156</v>
      </c>
      <c r="B125" s="1" t="s">
        <v>423</v>
      </c>
      <c r="C125">
        <v>554</v>
      </c>
      <c r="D125" s="1" t="s">
        <v>424</v>
      </c>
      <c r="E125" s="1" t="s">
        <v>425</v>
      </c>
      <c r="F125" s="1" t="s">
        <v>57</v>
      </c>
      <c r="G125" s="1"/>
      <c r="H125" s="1"/>
      <c r="I125" s="1"/>
      <c r="J125" s="1"/>
    </row>
    <row r="126" spans="1:10" x14ac:dyDescent="0.25">
      <c r="A126">
        <v>221</v>
      </c>
      <c r="B126" s="1" t="s">
        <v>366</v>
      </c>
      <c r="C126">
        <v>512</v>
      </c>
      <c r="D126" s="1" t="s">
        <v>367</v>
      </c>
      <c r="E126" s="1" t="s">
        <v>368</v>
      </c>
      <c r="F126" s="1" t="s">
        <v>57</v>
      </c>
      <c r="G126" s="1"/>
      <c r="H126" s="1"/>
      <c r="I126" s="1"/>
      <c r="J126" s="1"/>
    </row>
    <row r="127" spans="1:10" x14ac:dyDescent="0.25">
      <c r="A127">
        <v>226</v>
      </c>
      <c r="B127" s="1" t="s">
        <v>115</v>
      </c>
      <c r="C127">
        <v>800</v>
      </c>
      <c r="D127" s="1" t="s">
        <v>116</v>
      </c>
      <c r="E127" s="1" t="s">
        <v>117</v>
      </c>
      <c r="F127" s="1" t="s">
        <v>57</v>
      </c>
      <c r="G127" s="1"/>
      <c r="H127" s="1"/>
      <c r="I127" s="1"/>
      <c r="J127" s="1"/>
    </row>
    <row r="128" spans="1:10" x14ac:dyDescent="0.25">
      <c r="A128">
        <v>235</v>
      </c>
      <c r="B128" s="1" t="s">
        <v>369</v>
      </c>
      <c r="C128">
        <v>860</v>
      </c>
      <c r="D128" s="1" t="s">
        <v>370</v>
      </c>
      <c r="E128" s="1" t="s">
        <v>371</v>
      </c>
      <c r="F128" s="1" t="s">
        <v>605</v>
      </c>
      <c r="G128" s="1"/>
      <c r="H128" s="1"/>
      <c r="I128" s="1"/>
      <c r="J128" s="1"/>
    </row>
    <row r="129" spans="1:10" x14ac:dyDescent="0.25">
      <c r="A129">
        <v>165</v>
      </c>
      <c r="B129" s="1" t="s">
        <v>372</v>
      </c>
      <c r="C129">
        <v>586</v>
      </c>
      <c r="D129" s="1" t="s">
        <v>373</v>
      </c>
      <c r="E129" s="1" t="s">
        <v>374</v>
      </c>
      <c r="F129" s="1" t="s">
        <v>57</v>
      </c>
      <c r="G129" s="1"/>
      <c r="H129" s="1"/>
      <c r="I129" s="1"/>
      <c r="J129" s="1"/>
    </row>
    <row r="130" spans="1:10" x14ac:dyDescent="0.25">
      <c r="A130">
        <v>166</v>
      </c>
      <c r="B130" s="1" t="s">
        <v>187</v>
      </c>
      <c r="C130">
        <v>591</v>
      </c>
      <c r="D130" s="1" t="s">
        <v>188</v>
      </c>
      <c r="E130" s="1" t="s">
        <v>189</v>
      </c>
      <c r="F130" s="1" t="s">
        <v>57</v>
      </c>
      <c r="G130" s="1"/>
      <c r="H130" s="1"/>
      <c r="I130" s="1"/>
      <c r="J130" s="1"/>
    </row>
    <row r="131" spans="1:10" x14ac:dyDescent="0.25">
      <c r="A131">
        <v>168</v>
      </c>
      <c r="B131" s="1" t="s">
        <v>573</v>
      </c>
      <c r="C131">
        <v>598</v>
      </c>
      <c r="D131" s="1" t="s">
        <v>574</v>
      </c>
      <c r="E131" s="1" t="s">
        <v>575</v>
      </c>
      <c r="F131" s="1" t="s">
        <v>57</v>
      </c>
      <c r="G131" s="1"/>
      <c r="H131" s="1"/>
      <c r="I131" s="1"/>
      <c r="J131" s="1"/>
    </row>
    <row r="132" spans="1:10" x14ac:dyDescent="0.25">
      <c r="A132">
        <v>169</v>
      </c>
      <c r="B132" s="1" t="s">
        <v>212</v>
      </c>
      <c r="C132">
        <v>600</v>
      </c>
      <c r="D132" s="1" t="s">
        <v>213</v>
      </c>
      <c r="E132" s="1" t="s">
        <v>214</v>
      </c>
      <c r="F132" s="1" t="s">
        <v>57</v>
      </c>
      <c r="G132" s="1"/>
      <c r="H132" s="1"/>
      <c r="I132" s="1"/>
      <c r="J132" s="1"/>
    </row>
    <row r="133" spans="1:10" x14ac:dyDescent="0.25">
      <c r="A133">
        <v>150</v>
      </c>
      <c r="B133" s="1" t="s">
        <v>507</v>
      </c>
      <c r="C133">
        <v>528</v>
      </c>
      <c r="D133" s="1" t="s">
        <v>508</v>
      </c>
      <c r="E133" s="1" t="s">
        <v>509</v>
      </c>
      <c r="F133" s="1" t="s">
        <v>57</v>
      </c>
      <c r="G133" s="1"/>
      <c r="H133" s="1"/>
      <c r="I133" s="1"/>
      <c r="J133" s="1"/>
    </row>
    <row r="134" spans="1:10" x14ac:dyDescent="0.25">
      <c r="A134">
        <v>170</v>
      </c>
      <c r="B134" s="1" t="s">
        <v>215</v>
      </c>
      <c r="C134">
        <v>604</v>
      </c>
      <c r="D134" s="1" t="s">
        <v>216</v>
      </c>
      <c r="E134" s="1" t="s">
        <v>217</v>
      </c>
      <c r="F134" s="1" t="s">
        <v>57</v>
      </c>
      <c r="G134" s="1"/>
      <c r="H134" s="1"/>
      <c r="I134" s="1"/>
      <c r="J134" s="1"/>
    </row>
    <row r="135" spans="1:10" x14ac:dyDescent="0.25">
      <c r="A135">
        <v>171</v>
      </c>
      <c r="B135" s="1" t="s">
        <v>375</v>
      </c>
      <c r="C135">
        <v>608</v>
      </c>
      <c r="D135" s="1" t="s">
        <v>376</v>
      </c>
      <c r="E135" s="1" t="s">
        <v>377</v>
      </c>
      <c r="F135" s="1" t="s">
        <v>57</v>
      </c>
      <c r="G135" s="1"/>
      <c r="H135" s="1"/>
      <c r="I135" s="1"/>
      <c r="J135" s="1"/>
    </row>
    <row r="136" spans="1:10" x14ac:dyDescent="0.25">
      <c r="A136">
        <v>173</v>
      </c>
      <c r="B136" s="1" t="s">
        <v>510</v>
      </c>
      <c r="C136">
        <v>616</v>
      </c>
      <c r="D136" s="1" t="s">
        <v>511</v>
      </c>
      <c r="E136" s="1" t="s">
        <v>512</v>
      </c>
      <c r="F136" s="1" t="s">
        <v>57</v>
      </c>
      <c r="G136" s="1"/>
      <c r="H136" s="1"/>
      <c r="I136" s="1"/>
      <c r="J136" s="1"/>
    </row>
    <row r="137" spans="1:10" x14ac:dyDescent="0.25">
      <c r="A137">
        <v>70</v>
      </c>
      <c r="B137" s="1" t="s">
        <v>578</v>
      </c>
      <c r="C137">
        <v>258</v>
      </c>
      <c r="D137" s="1" t="s">
        <v>579</v>
      </c>
      <c r="E137" s="1" t="s">
        <v>580</v>
      </c>
      <c r="F137" s="1" t="s">
        <v>57</v>
      </c>
      <c r="G137" s="1"/>
      <c r="H137" s="1"/>
      <c r="I137" s="1"/>
      <c r="J137" s="1"/>
    </row>
    <row r="138" spans="1:10" x14ac:dyDescent="0.25">
      <c r="A138">
        <v>174</v>
      </c>
      <c r="B138" s="1" t="s">
        <v>513</v>
      </c>
      <c r="C138">
        <v>620</v>
      </c>
      <c r="D138" s="1" t="s">
        <v>514</v>
      </c>
      <c r="E138" s="1" t="s">
        <v>515</v>
      </c>
      <c r="F138" s="1" t="s">
        <v>57</v>
      </c>
      <c r="G138" s="1"/>
      <c r="H138" s="1"/>
      <c r="I138" s="1"/>
      <c r="J138" s="1"/>
    </row>
    <row r="139" spans="1:10" x14ac:dyDescent="0.25">
      <c r="A139">
        <v>212</v>
      </c>
      <c r="B139" s="1" t="s">
        <v>378</v>
      </c>
      <c r="C139">
        <v>760</v>
      </c>
      <c r="D139" s="1" t="s">
        <v>379</v>
      </c>
      <c r="E139" s="1" t="s">
        <v>380</v>
      </c>
      <c r="F139" s="1" t="s">
        <v>57</v>
      </c>
      <c r="G139" s="1"/>
      <c r="H139" s="1"/>
      <c r="I139" s="1"/>
      <c r="J139" s="1"/>
    </row>
    <row r="140" spans="1:10" x14ac:dyDescent="0.25">
      <c r="A140">
        <v>37</v>
      </c>
      <c r="B140" s="1" t="s">
        <v>118</v>
      </c>
      <c r="C140">
        <v>140</v>
      </c>
      <c r="D140" s="1" t="s">
        <v>119</v>
      </c>
      <c r="E140" s="1" t="s">
        <v>120</v>
      </c>
      <c r="F140" s="1" t="s">
        <v>57</v>
      </c>
      <c r="G140" s="1"/>
      <c r="H140" s="1"/>
      <c r="I140" s="1"/>
      <c r="J140" s="1"/>
    </row>
    <row r="141" spans="1:10" x14ac:dyDescent="0.25">
      <c r="A141">
        <v>117</v>
      </c>
      <c r="B141" s="1" t="s">
        <v>381</v>
      </c>
      <c r="C141">
        <v>410</v>
      </c>
      <c r="D141" s="1" t="s">
        <v>382</v>
      </c>
      <c r="E141" s="1" t="s">
        <v>383</v>
      </c>
      <c r="F141" s="1" t="s">
        <v>57</v>
      </c>
      <c r="G141" s="1"/>
      <c r="H141" s="1"/>
      <c r="I141" s="1"/>
      <c r="J141" s="1"/>
    </row>
    <row r="142" spans="1:10" x14ac:dyDescent="0.25">
      <c r="A142">
        <v>146</v>
      </c>
      <c r="B142" s="1" t="s">
        <v>516</v>
      </c>
      <c r="C142">
        <v>498</v>
      </c>
      <c r="D142" s="1" t="s">
        <v>517</v>
      </c>
      <c r="E142" s="1" t="s">
        <v>518</v>
      </c>
      <c r="F142" s="1" t="s">
        <v>605</v>
      </c>
      <c r="G142" s="1"/>
      <c r="H142" s="1"/>
      <c r="I142" s="1"/>
      <c r="J142" s="1"/>
    </row>
    <row r="143" spans="1:10" x14ac:dyDescent="0.25">
      <c r="A143">
        <v>250</v>
      </c>
      <c r="B143" s="1" t="s">
        <v>121</v>
      </c>
      <c r="C143">
        <v>180</v>
      </c>
      <c r="D143" s="1" t="s">
        <v>122</v>
      </c>
      <c r="E143" s="1" t="s">
        <v>123</v>
      </c>
      <c r="F143" s="1" t="s">
        <v>57</v>
      </c>
      <c r="G143" s="1"/>
      <c r="H143" s="1"/>
      <c r="I143" s="1"/>
      <c r="J143" s="1"/>
    </row>
    <row r="144" spans="1:10" x14ac:dyDescent="0.25">
      <c r="A144">
        <v>120</v>
      </c>
      <c r="B144" s="1" t="s">
        <v>384</v>
      </c>
      <c r="C144">
        <v>418</v>
      </c>
      <c r="D144" s="1" t="s">
        <v>385</v>
      </c>
      <c r="E144" s="1" t="s">
        <v>386</v>
      </c>
      <c r="F144" s="1" t="s">
        <v>57</v>
      </c>
      <c r="G144" s="1"/>
      <c r="H144" s="1"/>
      <c r="I144" s="1"/>
      <c r="J144" s="1"/>
    </row>
    <row r="145" spans="1:10" x14ac:dyDescent="0.25">
      <c r="A145">
        <v>56</v>
      </c>
      <c r="B145" s="1" t="s">
        <v>262</v>
      </c>
      <c r="C145">
        <v>214</v>
      </c>
      <c r="D145" s="1" t="s">
        <v>263</v>
      </c>
      <c r="E145" s="1" t="s">
        <v>264</v>
      </c>
      <c r="F145" s="1" t="s">
        <v>57</v>
      </c>
      <c r="G145" s="1"/>
      <c r="H145" s="1"/>
      <c r="I145" s="1"/>
      <c r="J145" s="1"/>
    </row>
    <row r="146" spans="1:10" x14ac:dyDescent="0.25">
      <c r="A146">
        <v>116</v>
      </c>
      <c r="B146" s="1" t="s">
        <v>387</v>
      </c>
      <c r="C146">
        <v>408</v>
      </c>
      <c r="D146" s="1" t="s">
        <v>388</v>
      </c>
      <c r="E146" s="1" t="s">
        <v>389</v>
      </c>
      <c r="F146" s="1" t="s">
        <v>57</v>
      </c>
      <c r="G146" s="1"/>
      <c r="H146" s="1"/>
      <c r="I146" s="1"/>
      <c r="J146" s="1"/>
    </row>
    <row r="147" spans="1:10" x14ac:dyDescent="0.25">
      <c r="A147">
        <v>215</v>
      </c>
      <c r="B147" s="1" t="s">
        <v>124</v>
      </c>
      <c r="C147">
        <v>834</v>
      </c>
      <c r="D147" s="1" t="s">
        <v>125</v>
      </c>
      <c r="E147" s="1" t="s">
        <v>126</v>
      </c>
      <c r="F147" s="1" t="s">
        <v>57</v>
      </c>
      <c r="G147" s="1"/>
      <c r="H147" s="1"/>
      <c r="I147" s="1"/>
      <c r="J147" s="1"/>
    </row>
    <row r="148" spans="1:10" x14ac:dyDescent="0.25">
      <c r="A148">
        <v>248</v>
      </c>
      <c r="B148" s="1" t="s">
        <v>519</v>
      </c>
      <c r="C148">
        <v>890</v>
      </c>
      <c r="D148" s="1" t="s">
        <v>57</v>
      </c>
      <c r="E148" s="1" t="s">
        <v>57</v>
      </c>
      <c r="F148" s="1" t="s">
        <v>610</v>
      </c>
      <c r="G148" s="1"/>
      <c r="H148" s="1"/>
      <c r="I148" s="1"/>
      <c r="J148" s="1"/>
    </row>
    <row r="149" spans="1:10" x14ac:dyDescent="0.25">
      <c r="A149">
        <v>183</v>
      </c>
      <c r="B149" s="1" t="s">
        <v>520</v>
      </c>
      <c r="C149">
        <v>642</v>
      </c>
      <c r="D149" s="1" t="s">
        <v>521</v>
      </c>
      <c r="E149" s="1" t="s">
        <v>522</v>
      </c>
      <c r="F149" s="1" t="s">
        <v>57</v>
      </c>
      <c r="G149" s="1"/>
      <c r="H149" s="1"/>
      <c r="I149" s="1"/>
      <c r="J149" s="1"/>
    </row>
    <row r="150" spans="1:10" x14ac:dyDescent="0.25">
      <c r="A150">
        <v>229</v>
      </c>
      <c r="B150" s="1" t="s">
        <v>523</v>
      </c>
      <c r="C150">
        <v>826</v>
      </c>
      <c r="D150" s="1" t="s">
        <v>524</v>
      </c>
      <c r="E150" s="1" t="s">
        <v>525</v>
      </c>
      <c r="F150" s="1" t="s">
        <v>57</v>
      </c>
      <c r="G150" s="1"/>
      <c r="H150" s="1"/>
      <c r="I150" s="1"/>
      <c r="J150" s="1"/>
    </row>
    <row r="151" spans="1:10" x14ac:dyDescent="0.25">
      <c r="A151">
        <v>184</v>
      </c>
      <c r="B151" s="1" t="s">
        <v>127</v>
      </c>
      <c r="C151">
        <v>646</v>
      </c>
      <c r="D151" s="1" t="s">
        <v>128</v>
      </c>
      <c r="E151" s="1" t="s">
        <v>129</v>
      </c>
      <c r="F151" s="1" t="s">
        <v>57</v>
      </c>
      <c r="G151" s="1"/>
      <c r="H151" s="1"/>
      <c r="I151" s="1"/>
      <c r="J151" s="1"/>
    </row>
    <row r="152" spans="1:10" x14ac:dyDescent="0.25">
      <c r="A152">
        <v>189</v>
      </c>
      <c r="B152" s="1" t="s">
        <v>265</v>
      </c>
      <c r="C152">
        <v>662</v>
      </c>
      <c r="D152" s="1" t="s">
        <v>266</v>
      </c>
      <c r="E152" s="1" t="s">
        <v>267</v>
      </c>
      <c r="F152" s="1" t="s">
        <v>57</v>
      </c>
      <c r="G152" s="1"/>
      <c r="H152" s="1"/>
      <c r="I152" s="1"/>
      <c r="J152" s="1"/>
    </row>
    <row r="153" spans="1:10" x14ac:dyDescent="0.25">
      <c r="A153">
        <v>188</v>
      </c>
      <c r="B153" s="1" t="s">
        <v>268</v>
      </c>
      <c r="C153">
        <v>659</v>
      </c>
      <c r="D153" s="1" t="s">
        <v>269</v>
      </c>
      <c r="E153" s="1" t="s">
        <v>270</v>
      </c>
      <c r="F153" s="1" t="s">
        <v>57</v>
      </c>
      <c r="G153" s="1"/>
      <c r="H153" s="1"/>
      <c r="I153" s="1"/>
      <c r="J153" s="1"/>
    </row>
    <row r="154" spans="1:10" x14ac:dyDescent="0.25">
      <c r="A154">
        <v>191</v>
      </c>
      <c r="B154" s="1" t="s">
        <v>271</v>
      </c>
      <c r="C154">
        <v>670</v>
      </c>
      <c r="D154" s="1" t="s">
        <v>272</v>
      </c>
      <c r="E154" s="1" t="s">
        <v>273</v>
      </c>
      <c r="F154" s="1" t="s">
        <v>57</v>
      </c>
      <c r="G154" s="1"/>
      <c r="H154" s="1"/>
      <c r="I154" s="1"/>
      <c r="J154" s="1"/>
    </row>
    <row r="155" spans="1:10" x14ac:dyDescent="0.25">
      <c r="A155">
        <v>244</v>
      </c>
      <c r="B155" s="1" t="s">
        <v>581</v>
      </c>
      <c r="C155">
        <v>882</v>
      </c>
      <c r="D155" s="1" t="s">
        <v>582</v>
      </c>
      <c r="E155" s="1" t="s">
        <v>583</v>
      </c>
      <c r="F155" s="1" t="s">
        <v>57</v>
      </c>
      <c r="G155" s="1"/>
      <c r="H155" s="1"/>
      <c r="I155" s="1"/>
      <c r="J155" s="1"/>
    </row>
    <row r="156" spans="1:10" x14ac:dyDescent="0.25">
      <c r="A156">
        <v>193</v>
      </c>
      <c r="B156" s="1" t="s">
        <v>130</v>
      </c>
      <c r="C156">
        <v>678</v>
      </c>
      <c r="D156" s="1" t="s">
        <v>131</v>
      </c>
      <c r="E156" s="1" t="s">
        <v>132</v>
      </c>
      <c r="F156" s="1" t="s">
        <v>57</v>
      </c>
      <c r="G156" s="1"/>
      <c r="H156" s="1"/>
      <c r="I156" s="1"/>
      <c r="J156" s="1"/>
    </row>
    <row r="157" spans="1:10" x14ac:dyDescent="0.25">
      <c r="A157">
        <v>195</v>
      </c>
      <c r="B157" s="1" t="s">
        <v>133</v>
      </c>
      <c r="C157">
        <v>686</v>
      </c>
      <c r="D157" s="1" t="s">
        <v>134</v>
      </c>
      <c r="E157" s="1" t="s">
        <v>135</v>
      </c>
      <c r="F157" s="1" t="s">
        <v>57</v>
      </c>
      <c r="G157" s="1"/>
      <c r="H157" s="1"/>
      <c r="I157" s="1"/>
      <c r="J157" s="1"/>
    </row>
    <row r="158" spans="1:10" x14ac:dyDescent="0.25">
      <c r="A158">
        <v>272</v>
      </c>
      <c r="B158" s="1" t="s">
        <v>526</v>
      </c>
      <c r="C158">
        <v>688</v>
      </c>
      <c r="D158" s="1" t="s">
        <v>527</v>
      </c>
      <c r="E158" s="1" t="s">
        <v>528</v>
      </c>
      <c r="F158" s="1" t="s">
        <v>609</v>
      </c>
      <c r="G158" s="1"/>
      <c r="H158" s="1"/>
      <c r="I158" s="1"/>
      <c r="J158" s="1"/>
    </row>
    <row r="159" spans="1:10" x14ac:dyDescent="0.25">
      <c r="A159">
        <v>186</v>
      </c>
      <c r="B159" s="1" t="s">
        <v>529</v>
      </c>
      <c r="C159">
        <v>891</v>
      </c>
      <c r="D159" s="1" t="s">
        <v>530</v>
      </c>
      <c r="E159" s="1" t="s">
        <v>531</v>
      </c>
      <c r="F159" s="1" t="s">
        <v>611</v>
      </c>
      <c r="G159" s="1"/>
      <c r="H159" s="1"/>
      <c r="I159" s="1"/>
      <c r="J159" s="1"/>
    </row>
    <row r="160" spans="1:10" x14ac:dyDescent="0.25">
      <c r="A160">
        <v>196</v>
      </c>
      <c r="B160" s="1" t="s">
        <v>136</v>
      </c>
      <c r="C160">
        <v>690</v>
      </c>
      <c r="D160" s="1" t="s">
        <v>137</v>
      </c>
      <c r="E160" s="1" t="s">
        <v>138</v>
      </c>
      <c r="F160" s="1" t="s">
        <v>57</v>
      </c>
      <c r="G160" s="1"/>
      <c r="H160" s="1"/>
      <c r="I160" s="1"/>
      <c r="J160" s="1"/>
    </row>
    <row r="161" spans="1:10" x14ac:dyDescent="0.25">
      <c r="A161">
        <v>197</v>
      </c>
      <c r="B161" s="1" t="s">
        <v>139</v>
      </c>
      <c r="C161">
        <v>694</v>
      </c>
      <c r="D161" s="1" t="s">
        <v>140</v>
      </c>
      <c r="E161" s="1" t="s">
        <v>141</v>
      </c>
      <c r="F161" s="1" t="s">
        <v>57</v>
      </c>
      <c r="G161" s="1"/>
      <c r="H161" s="1"/>
      <c r="I161" s="1"/>
      <c r="J161" s="1"/>
    </row>
    <row r="162" spans="1:10" x14ac:dyDescent="0.25">
      <c r="A162">
        <v>199</v>
      </c>
      <c r="B162" s="1" t="s">
        <v>532</v>
      </c>
      <c r="C162">
        <v>703</v>
      </c>
      <c r="D162" s="1" t="s">
        <v>533</v>
      </c>
      <c r="E162" s="1" t="s">
        <v>534</v>
      </c>
      <c r="F162" s="1" t="s">
        <v>608</v>
      </c>
      <c r="G162" s="1"/>
      <c r="H162" s="1"/>
      <c r="I162" s="1"/>
      <c r="J162" s="1"/>
    </row>
    <row r="163" spans="1:10" x14ac:dyDescent="0.25">
      <c r="A163">
        <v>198</v>
      </c>
      <c r="B163" s="1" t="s">
        <v>535</v>
      </c>
      <c r="C163">
        <v>705</v>
      </c>
      <c r="D163" s="1" t="s">
        <v>536</v>
      </c>
      <c r="E163" s="1" t="s">
        <v>537</v>
      </c>
      <c r="F163" s="1" t="s">
        <v>605</v>
      </c>
      <c r="G163" s="1"/>
      <c r="H163" s="1"/>
      <c r="I163" s="1"/>
      <c r="J163" s="1"/>
    </row>
    <row r="164" spans="1:10" x14ac:dyDescent="0.25">
      <c r="A164">
        <v>276</v>
      </c>
      <c r="B164" s="1" t="s">
        <v>142</v>
      </c>
      <c r="C164">
        <v>729</v>
      </c>
      <c r="D164" s="1" t="s">
        <v>143</v>
      </c>
      <c r="E164" s="1" t="s">
        <v>144</v>
      </c>
      <c r="F164" s="1" t="s">
        <v>612</v>
      </c>
      <c r="G164" s="1"/>
      <c r="H164" s="1"/>
      <c r="I164" s="1"/>
      <c r="J164" s="1"/>
    </row>
    <row r="165" spans="1:10" x14ac:dyDescent="0.25">
      <c r="A165">
        <v>38</v>
      </c>
      <c r="B165" s="1" t="s">
        <v>390</v>
      </c>
      <c r="C165">
        <v>144</v>
      </c>
      <c r="D165" s="1" t="s">
        <v>391</v>
      </c>
      <c r="E165" s="1" t="s">
        <v>392</v>
      </c>
      <c r="F165" s="1" t="s">
        <v>57</v>
      </c>
      <c r="G165" s="1"/>
      <c r="H165" s="1"/>
      <c r="I165" s="1"/>
      <c r="J165" s="1"/>
    </row>
    <row r="166" spans="1:10" x14ac:dyDescent="0.25">
      <c r="A166">
        <v>210</v>
      </c>
      <c r="B166" s="1" t="s">
        <v>538</v>
      </c>
      <c r="C166">
        <v>752</v>
      </c>
      <c r="D166" s="1" t="s">
        <v>539</v>
      </c>
      <c r="E166" s="1" t="s">
        <v>540</v>
      </c>
      <c r="F166" s="1" t="s">
        <v>57</v>
      </c>
      <c r="G166" s="1"/>
      <c r="H166" s="1"/>
      <c r="I166" s="1"/>
      <c r="J166" s="1"/>
    </row>
    <row r="167" spans="1:10" x14ac:dyDescent="0.25">
      <c r="A167">
        <v>211</v>
      </c>
      <c r="B167" s="1" t="s">
        <v>541</v>
      </c>
      <c r="C167">
        <v>756</v>
      </c>
      <c r="D167" s="1" t="s">
        <v>542</v>
      </c>
      <c r="E167" s="1" t="s">
        <v>543</v>
      </c>
      <c r="F167" s="1" t="s">
        <v>57</v>
      </c>
      <c r="G167" s="1"/>
      <c r="H167" s="1"/>
      <c r="I167" s="1"/>
      <c r="J167" s="1"/>
    </row>
    <row r="168" spans="1:10" x14ac:dyDescent="0.25">
      <c r="A168">
        <v>207</v>
      </c>
      <c r="B168" s="1" t="s">
        <v>218</v>
      </c>
      <c r="C168">
        <v>740</v>
      </c>
      <c r="D168" s="1" t="s">
        <v>219</v>
      </c>
      <c r="E168" s="1" t="s">
        <v>220</v>
      </c>
      <c r="F168" s="1" t="s">
        <v>57</v>
      </c>
      <c r="G168" s="1"/>
      <c r="H168" s="1"/>
      <c r="I168" s="1"/>
      <c r="J168" s="1"/>
    </row>
    <row r="169" spans="1:10" x14ac:dyDescent="0.25">
      <c r="A169">
        <v>208</v>
      </c>
      <c r="B169" s="1" t="s">
        <v>393</v>
      </c>
      <c r="C169">
        <v>762</v>
      </c>
      <c r="D169" s="1" t="s">
        <v>394</v>
      </c>
      <c r="E169" s="1" t="s">
        <v>395</v>
      </c>
      <c r="F169" s="1" t="s">
        <v>605</v>
      </c>
      <c r="G169" s="1"/>
      <c r="H169" s="1"/>
      <c r="I169" s="1"/>
      <c r="J169" s="1"/>
    </row>
    <row r="170" spans="1:10" x14ac:dyDescent="0.25">
      <c r="A170">
        <v>39</v>
      </c>
      <c r="B170" s="1" t="s">
        <v>145</v>
      </c>
      <c r="C170">
        <v>148</v>
      </c>
      <c r="D170" s="1" t="s">
        <v>146</v>
      </c>
      <c r="E170" s="1" t="s">
        <v>147</v>
      </c>
      <c r="F170" s="1" t="s">
        <v>57</v>
      </c>
      <c r="G170" s="1"/>
      <c r="H170" s="1"/>
      <c r="I170" s="1"/>
      <c r="J170" s="1"/>
    </row>
    <row r="171" spans="1:10" x14ac:dyDescent="0.25">
      <c r="A171">
        <v>51</v>
      </c>
      <c r="B171" s="1" t="s">
        <v>544</v>
      </c>
      <c r="C171">
        <v>200</v>
      </c>
      <c r="D171" s="1" t="s">
        <v>57</v>
      </c>
      <c r="E171" s="1" t="s">
        <v>57</v>
      </c>
      <c r="F171" s="1" t="s">
        <v>605</v>
      </c>
      <c r="G171" s="1"/>
      <c r="H171" s="1"/>
      <c r="I171" s="1"/>
      <c r="J171" s="1"/>
    </row>
    <row r="172" spans="1:10" x14ac:dyDescent="0.25">
      <c r="A172">
        <v>167</v>
      </c>
      <c r="B172" s="1" t="s">
        <v>545</v>
      </c>
      <c r="C172">
        <v>203</v>
      </c>
      <c r="D172" s="1" t="s">
        <v>546</v>
      </c>
      <c r="E172" s="1" t="s">
        <v>547</v>
      </c>
      <c r="F172" s="1" t="s">
        <v>608</v>
      </c>
      <c r="G172" s="1"/>
      <c r="H172" s="1"/>
      <c r="I172" s="1"/>
      <c r="J172" s="1"/>
    </row>
    <row r="173" spans="1:10" x14ac:dyDescent="0.25">
      <c r="A173">
        <v>216</v>
      </c>
      <c r="B173" s="1" t="s">
        <v>396</v>
      </c>
      <c r="C173">
        <v>764</v>
      </c>
      <c r="D173" s="1" t="s">
        <v>397</v>
      </c>
      <c r="E173" s="1" t="s">
        <v>398</v>
      </c>
      <c r="F173" s="1" t="s">
        <v>57</v>
      </c>
      <c r="G173" s="1"/>
      <c r="H173" s="1"/>
      <c r="I173" s="1"/>
      <c r="J173" s="1"/>
    </row>
    <row r="174" spans="1:10" x14ac:dyDescent="0.25">
      <c r="A174">
        <v>176</v>
      </c>
      <c r="B174" s="1" t="s">
        <v>399</v>
      </c>
      <c r="C174">
        <v>626</v>
      </c>
      <c r="D174" s="1" t="s">
        <v>400</v>
      </c>
      <c r="E174" s="1" t="s">
        <v>401</v>
      </c>
      <c r="F174" s="1" t="s">
        <v>57</v>
      </c>
      <c r="G174" s="1"/>
      <c r="H174" s="1"/>
      <c r="I174" s="1"/>
      <c r="J174" s="1"/>
    </row>
    <row r="175" spans="1:10" x14ac:dyDescent="0.25">
      <c r="A175">
        <v>217</v>
      </c>
      <c r="B175" s="1" t="s">
        <v>148</v>
      </c>
      <c r="C175">
        <v>768</v>
      </c>
      <c r="D175" s="1" t="s">
        <v>149</v>
      </c>
      <c r="E175" s="1" t="s">
        <v>150</v>
      </c>
      <c r="F175" s="1" t="s">
        <v>57</v>
      </c>
      <c r="G175" s="1"/>
      <c r="H175" s="1"/>
      <c r="I175" s="1"/>
      <c r="J175" s="1"/>
    </row>
    <row r="176" spans="1:10" x14ac:dyDescent="0.25">
      <c r="A176">
        <v>220</v>
      </c>
      <c r="B176" s="1" t="s">
        <v>274</v>
      </c>
      <c r="C176">
        <v>780</v>
      </c>
      <c r="D176" s="1" t="s">
        <v>275</v>
      </c>
      <c r="E176" s="1" t="s">
        <v>276</v>
      </c>
      <c r="F176" s="1" t="s">
        <v>57</v>
      </c>
      <c r="G176" s="1"/>
      <c r="H176" s="1"/>
      <c r="I176" s="1"/>
      <c r="J176" s="1"/>
    </row>
    <row r="177" spans="1:10" x14ac:dyDescent="0.25">
      <c r="A177">
        <v>222</v>
      </c>
      <c r="B177" s="1" t="s">
        <v>151</v>
      </c>
      <c r="C177">
        <v>788</v>
      </c>
      <c r="D177" s="1" t="s">
        <v>152</v>
      </c>
      <c r="E177" s="1" t="s">
        <v>153</v>
      </c>
      <c r="F177" s="1" t="s">
        <v>57</v>
      </c>
      <c r="G177" s="1"/>
      <c r="H177" s="1"/>
      <c r="I177" s="1"/>
      <c r="J177" s="1"/>
    </row>
    <row r="178" spans="1:10" x14ac:dyDescent="0.25">
      <c r="A178">
        <v>213</v>
      </c>
      <c r="B178" s="1" t="s">
        <v>402</v>
      </c>
      <c r="C178">
        <v>795</v>
      </c>
      <c r="D178" s="1" t="s">
        <v>403</v>
      </c>
      <c r="E178" s="1" t="s">
        <v>404</v>
      </c>
      <c r="F178" s="1" t="s">
        <v>605</v>
      </c>
      <c r="G178" s="1"/>
      <c r="H178" s="1"/>
      <c r="I178" s="1"/>
      <c r="J178" s="1"/>
    </row>
    <row r="179" spans="1:10" x14ac:dyDescent="0.25">
      <c r="A179">
        <v>223</v>
      </c>
      <c r="B179" s="1" t="s">
        <v>405</v>
      </c>
      <c r="C179">
        <v>792</v>
      </c>
      <c r="D179" s="1" t="s">
        <v>406</v>
      </c>
      <c r="E179" s="1" t="s">
        <v>407</v>
      </c>
      <c r="F179" s="1" t="s">
        <v>57</v>
      </c>
      <c r="G179" s="1"/>
      <c r="H179" s="1"/>
      <c r="I179" s="1"/>
      <c r="J179" s="1"/>
    </row>
    <row r="180" spans="1:10" x14ac:dyDescent="0.25">
      <c r="A180">
        <v>230</v>
      </c>
      <c r="B180" s="1" t="s">
        <v>548</v>
      </c>
      <c r="C180">
        <v>804</v>
      </c>
      <c r="D180" s="1" t="s">
        <v>549</v>
      </c>
      <c r="E180" s="1" t="s">
        <v>550</v>
      </c>
      <c r="F180" s="1" t="s">
        <v>605</v>
      </c>
      <c r="G180" s="1"/>
      <c r="H180" s="1"/>
      <c r="I180" s="1"/>
      <c r="J180" s="1"/>
    </row>
    <row r="181" spans="1:10" x14ac:dyDescent="0.25">
      <c r="A181">
        <v>228</v>
      </c>
      <c r="B181" s="1" t="s">
        <v>551</v>
      </c>
      <c r="C181">
        <v>810</v>
      </c>
      <c r="D181" s="1" t="s">
        <v>57</v>
      </c>
      <c r="E181" s="1" t="s">
        <v>57</v>
      </c>
      <c r="F181" s="1" t="s">
        <v>610</v>
      </c>
      <c r="G181" s="1"/>
      <c r="H181" s="1"/>
      <c r="I181" s="1"/>
      <c r="J181" s="1"/>
    </row>
    <row r="182" spans="1:10" x14ac:dyDescent="0.25">
      <c r="A182">
        <v>234</v>
      </c>
      <c r="B182" s="1" t="s">
        <v>221</v>
      </c>
      <c r="C182">
        <v>858</v>
      </c>
      <c r="D182" s="1" t="s">
        <v>222</v>
      </c>
      <c r="E182" s="1" t="s">
        <v>223</v>
      </c>
      <c r="F182" s="1" t="s">
        <v>57</v>
      </c>
      <c r="G182" s="1"/>
      <c r="H182" s="1"/>
      <c r="I182" s="1"/>
      <c r="J182" s="1"/>
    </row>
    <row r="183" spans="1:10" x14ac:dyDescent="0.25">
      <c r="A183">
        <v>155</v>
      </c>
      <c r="B183" s="1" t="s">
        <v>563</v>
      </c>
      <c r="C183">
        <v>548</v>
      </c>
      <c r="D183" s="1" t="s">
        <v>564</v>
      </c>
      <c r="E183" s="1" t="s">
        <v>565</v>
      </c>
      <c r="F183" s="1" t="s">
        <v>57</v>
      </c>
      <c r="G183" s="1"/>
      <c r="H183" s="1"/>
      <c r="I183" s="1"/>
      <c r="J183" s="1"/>
    </row>
    <row r="184" spans="1:10" x14ac:dyDescent="0.25">
      <c r="A184">
        <v>236</v>
      </c>
      <c r="B184" s="1" t="s">
        <v>224</v>
      </c>
      <c r="C184">
        <v>862</v>
      </c>
      <c r="D184" s="1" t="s">
        <v>225</v>
      </c>
      <c r="E184" s="1" t="s">
        <v>226</v>
      </c>
      <c r="F184" s="1" t="s">
        <v>57</v>
      </c>
      <c r="G184" s="1"/>
      <c r="H184" s="1"/>
      <c r="I184" s="1"/>
      <c r="J184" s="1"/>
    </row>
    <row r="185" spans="1:10" x14ac:dyDescent="0.25">
      <c r="A185">
        <v>237</v>
      </c>
      <c r="B185" s="1" t="s">
        <v>408</v>
      </c>
      <c r="C185">
        <v>704</v>
      </c>
      <c r="D185" s="1" t="s">
        <v>409</v>
      </c>
      <c r="E185" s="1" t="s">
        <v>410</v>
      </c>
      <c r="F185" s="1" t="s">
        <v>57</v>
      </c>
      <c r="G185" s="1"/>
      <c r="H185" s="1"/>
      <c r="I185" s="1"/>
      <c r="J185" s="1"/>
    </row>
    <row r="186" spans="1:10" x14ac:dyDescent="0.25">
      <c r="A186">
        <v>249</v>
      </c>
      <c r="B186" s="1" t="s">
        <v>411</v>
      </c>
      <c r="C186">
        <v>887</v>
      </c>
      <c r="D186" s="1" t="s">
        <v>412</v>
      </c>
      <c r="E186" s="1" t="s">
        <v>413</v>
      </c>
      <c r="F186" s="1" t="s">
        <v>57</v>
      </c>
      <c r="G186" s="1"/>
      <c r="H186" s="1"/>
      <c r="I186" s="1"/>
      <c r="J186" s="1"/>
    </row>
    <row r="187" spans="1:10" x14ac:dyDescent="0.25">
      <c r="A187">
        <v>251</v>
      </c>
      <c r="B187" s="1" t="s">
        <v>154</v>
      </c>
      <c r="C187">
        <v>894</v>
      </c>
      <c r="D187" s="1" t="s">
        <v>155</v>
      </c>
      <c r="E187" s="1" t="s">
        <v>156</v>
      </c>
      <c r="F187" s="1" t="s">
        <v>57</v>
      </c>
      <c r="G187" s="1"/>
      <c r="H187" s="1"/>
      <c r="I187" s="1"/>
      <c r="J187" s="1"/>
    </row>
    <row r="188" spans="1:10" x14ac:dyDescent="0.25">
      <c r="A188">
        <v>181</v>
      </c>
      <c r="B188" s="1" t="s">
        <v>157</v>
      </c>
      <c r="C188">
        <v>716</v>
      </c>
      <c r="D188" s="1" t="s">
        <v>158</v>
      </c>
      <c r="E188" s="1" t="s">
        <v>159</v>
      </c>
      <c r="F188" s="1" t="s">
        <v>57</v>
      </c>
      <c r="G188" s="1"/>
      <c r="H188" s="1"/>
      <c r="I188" s="1"/>
      <c r="J188" s="1"/>
    </row>
    <row r="189" spans="1:10" x14ac:dyDescent="0.25">
      <c r="A189">
        <v>5000</v>
      </c>
      <c r="B189" s="1" t="s">
        <v>577</v>
      </c>
      <c r="C189">
        <v>1</v>
      </c>
      <c r="D189" s="1" t="s">
        <v>57</v>
      </c>
      <c r="E189" s="1" t="s">
        <v>599</v>
      </c>
      <c r="F189" s="1" t="s">
        <v>57</v>
      </c>
      <c r="G189" s="1"/>
      <c r="H189" s="1"/>
      <c r="I189" s="1"/>
      <c r="J189" s="1"/>
    </row>
    <row r="190" spans="1:10" x14ac:dyDescent="0.25">
      <c r="A190">
        <v>5100</v>
      </c>
      <c r="B190" s="1" t="s">
        <v>7</v>
      </c>
      <c r="C190">
        <v>2</v>
      </c>
      <c r="D190" s="1" t="s">
        <v>57</v>
      </c>
      <c r="E190" s="1" t="s">
        <v>600</v>
      </c>
      <c r="F190" s="1" t="s">
        <v>57</v>
      </c>
      <c r="G190" s="1"/>
      <c r="H190" s="1"/>
      <c r="I190" s="1"/>
      <c r="J190" s="1"/>
    </row>
    <row r="191" spans="1:10" x14ac:dyDescent="0.25">
      <c r="A191">
        <v>5101</v>
      </c>
      <c r="B191" s="1" t="s">
        <v>163</v>
      </c>
      <c r="C191">
        <v>14</v>
      </c>
      <c r="D191" s="1" t="s">
        <v>57</v>
      </c>
      <c r="E191" s="1" t="s">
        <v>57</v>
      </c>
      <c r="F191" s="1" t="s">
        <v>57</v>
      </c>
      <c r="G191" s="1"/>
      <c r="H191" s="1"/>
      <c r="I191" s="1"/>
      <c r="J191" s="1"/>
    </row>
    <row r="192" spans="1:10" x14ac:dyDescent="0.25">
      <c r="A192">
        <v>5102</v>
      </c>
      <c r="B192" s="1" t="s">
        <v>161</v>
      </c>
      <c r="C192">
        <v>17</v>
      </c>
      <c r="D192" s="1" t="s">
        <v>57</v>
      </c>
      <c r="E192" s="1" t="s">
        <v>57</v>
      </c>
      <c r="F192" s="1" t="s">
        <v>57</v>
      </c>
      <c r="G192" s="1"/>
      <c r="H192" s="1"/>
      <c r="I192" s="1"/>
      <c r="J192" s="1"/>
    </row>
    <row r="193" spans="1:10" x14ac:dyDescent="0.25">
      <c r="A193">
        <v>5103</v>
      </c>
      <c r="B193" s="1" t="s">
        <v>164</v>
      </c>
      <c r="C193">
        <v>15</v>
      </c>
      <c r="D193" s="1" t="s">
        <v>57</v>
      </c>
      <c r="E193" s="1" t="s">
        <v>57</v>
      </c>
      <c r="F193" s="1" t="s">
        <v>57</v>
      </c>
      <c r="G193" s="1"/>
      <c r="H193" s="1"/>
      <c r="I193" s="1"/>
      <c r="J193" s="1"/>
    </row>
    <row r="194" spans="1:10" x14ac:dyDescent="0.25">
      <c r="A194">
        <v>5104</v>
      </c>
      <c r="B194" s="1" t="s">
        <v>160</v>
      </c>
      <c r="C194">
        <v>18</v>
      </c>
      <c r="D194" s="1" t="s">
        <v>57</v>
      </c>
      <c r="E194" s="1" t="s">
        <v>57</v>
      </c>
      <c r="F194" s="1" t="s">
        <v>57</v>
      </c>
      <c r="G194" s="1"/>
      <c r="H194" s="1"/>
      <c r="I194" s="1"/>
      <c r="J194" s="1"/>
    </row>
    <row r="195" spans="1:10" x14ac:dyDescent="0.25">
      <c r="A195">
        <v>5105</v>
      </c>
      <c r="B195" s="1" t="s">
        <v>162</v>
      </c>
      <c r="C195">
        <v>11</v>
      </c>
      <c r="D195" s="1" t="s">
        <v>57</v>
      </c>
      <c r="E195" s="1" t="s">
        <v>57</v>
      </c>
      <c r="F195" s="1" t="s">
        <v>57</v>
      </c>
      <c r="G195" s="1"/>
      <c r="H195" s="1"/>
      <c r="I195" s="1"/>
      <c r="J195" s="1"/>
    </row>
    <row r="196" spans="1:10" x14ac:dyDescent="0.25">
      <c r="A196">
        <v>5200</v>
      </c>
      <c r="B196" s="1" t="s">
        <v>234</v>
      </c>
      <c r="C196">
        <v>19</v>
      </c>
      <c r="D196" s="1" t="s">
        <v>57</v>
      </c>
      <c r="E196" s="1" t="s">
        <v>601</v>
      </c>
      <c r="F196" s="1" t="s">
        <v>57</v>
      </c>
      <c r="G196" s="1"/>
      <c r="H196" s="1"/>
      <c r="I196" s="1"/>
      <c r="J196" s="1"/>
    </row>
    <row r="197" spans="1:10" x14ac:dyDescent="0.25">
      <c r="A197">
        <v>5203</v>
      </c>
      <c r="B197" s="1" t="s">
        <v>227</v>
      </c>
      <c r="C197">
        <v>21</v>
      </c>
      <c r="D197" s="1" t="s">
        <v>57</v>
      </c>
      <c r="E197" s="1" t="s">
        <v>57</v>
      </c>
      <c r="F197" s="1" t="s">
        <v>57</v>
      </c>
      <c r="G197" s="1"/>
      <c r="H197" s="1"/>
      <c r="I197" s="1"/>
      <c r="J197" s="1"/>
    </row>
    <row r="198" spans="1:10" x14ac:dyDescent="0.25">
      <c r="A198">
        <v>5204</v>
      </c>
      <c r="B198" s="1" t="s">
        <v>165</v>
      </c>
      <c r="C198">
        <v>13</v>
      </c>
      <c r="D198" s="1" t="s">
        <v>57</v>
      </c>
      <c r="E198" s="1" t="s">
        <v>57</v>
      </c>
      <c r="F198" s="1" t="s">
        <v>57</v>
      </c>
      <c r="G198" s="1"/>
      <c r="H198" s="1"/>
      <c r="I198" s="1"/>
      <c r="J198" s="1"/>
    </row>
    <row r="199" spans="1:10" x14ac:dyDescent="0.25">
      <c r="A199">
        <v>5206</v>
      </c>
      <c r="B199" s="1" t="s">
        <v>426</v>
      </c>
      <c r="C199">
        <v>29</v>
      </c>
      <c r="D199" s="1" t="s">
        <v>57</v>
      </c>
      <c r="E199" s="1" t="s">
        <v>57</v>
      </c>
      <c r="F199" s="1" t="s">
        <v>57</v>
      </c>
      <c r="G199" s="1"/>
      <c r="H199" s="1"/>
      <c r="I199" s="1"/>
      <c r="J199" s="1"/>
    </row>
    <row r="200" spans="1:10" x14ac:dyDescent="0.25">
      <c r="A200">
        <v>5207</v>
      </c>
      <c r="B200" s="1" t="s">
        <v>190</v>
      </c>
      <c r="C200">
        <v>5</v>
      </c>
      <c r="D200" s="1" t="s">
        <v>57</v>
      </c>
      <c r="E200" s="1" t="s">
        <v>57</v>
      </c>
      <c r="F200" s="1" t="s">
        <v>57</v>
      </c>
      <c r="G200" s="1"/>
      <c r="H200" s="1"/>
      <c r="I200" s="1"/>
      <c r="J200" s="1"/>
    </row>
    <row r="201" spans="1:10" x14ac:dyDescent="0.25">
      <c r="A201">
        <v>5300</v>
      </c>
      <c r="B201" s="1" t="s">
        <v>277</v>
      </c>
      <c r="C201">
        <v>142</v>
      </c>
      <c r="D201" s="1" t="s">
        <v>57</v>
      </c>
      <c r="E201" s="1" t="s">
        <v>57</v>
      </c>
      <c r="F201" s="1" t="s">
        <v>57</v>
      </c>
      <c r="G201" s="1"/>
      <c r="H201" s="1"/>
      <c r="I201" s="1"/>
      <c r="J201" s="1"/>
    </row>
    <row r="202" spans="1:10" x14ac:dyDescent="0.25">
      <c r="A202">
        <v>5301</v>
      </c>
      <c r="B202" s="1" t="s">
        <v>414</v>
      </c>
      <c r="C202">
        <v>143</v>
      </c>
      <c r="D202" s="1" t="s">
        <v>57</v>
      </c>
      <c r="E202" s="1" t="s">
        <v>57</v>
      </c>
      <c r="F202" s="1" t="s">
        <v>57</v>
      </c>
      <c r="G202" s="1"/>
      <c r="H202" s="1"/>
      <c r="I202" s="1"/>
      <c r="J202" s="1"/>
    </row>
    <row r="203" spans="1:10" x14ac:dyDescent="0.25">
      <c r="A203">
        <v>5302</v>
      </c>
      <c r="B203" s="1" t="s">
        <v>418</v>
      </c>
      <c r="C203">
        <v>30</v>
      </c>
      <c r="D203" s="1" t="s">
        <v>57</v>
      </c>
      <c r="E203" s="1" t="s">
        <v>57</v>
      </c>
      <c r="F203" s="1" t="s">
        <v>57</v>
      </c>
      <c r="G203" s="1"/>
      <c r="H203" s="1"/>
      <c r="I203" s="1"/>
      <c r="J203" s="1"/>
    </row>
    <row r="204" spans="1:10" x14ac:dyDescent="0.25">
      <c r="A204">
        <v>5303</v>
      </c>
      <c r="B204" s="1" t="s">
        <v>416</v>
      </c>
      <c r="C204">
        <v>34</v>
      </c>
      <c r="D204" s="1" t="s">
        <v>57</v>
      </c>
      <c r="E204" s="1" t="s">
        <v>57</v>
      </c>
      <c r="F204" s="1" t="s">
        <v>57</v>
      </c>
      <c r="G204" s="1"/>
      <c r="H204" s="1"/>
      <c r="I204" s="1"/>
      <c r="J204" s="1"/>
    </row>
    <row r="205" spans="1:10" x14ac:dyDescent="0.25">
      <c r="A205">
        <v>5304</v>
      </c>
      <c r="B205" s="1" t="s">
        <v>415</v>
      </c>
      <c r="C205">
        <v>35</v>
      </c>
      <c r="D205" s="1" t="s">
        <v>57</v>
      </c>
      <c r="E205" s="1" t="s">
        <v>57</v>
      </c>
      <c r="F205" s="1" t="s">
        <v>57</v>
      </c>
      <c r="G205" s="1"/>
      <c r="H205" s="1"/>
      <c r="I205" s="1"/>
      <c r="J205" s="1"/>
    </row>
    <row r="206" spans="1:10" x14ac:dyDescent="0.25">
      <c r="A206">
        <v>5305</v>
      </c>
      <c r="B206" s="1" t="s">
        <v>417</v>
      </c>
      <c r="C206">
        <v>145</v>
      </c>
      <c r="D206" s="1" t="s">
        <v>57</v>
      </c>
      <c r="E206" s="1" t="s">
        <v>57</v>
      </c>
      <c r="F206" s="1" t="s">
        <v>57</v>
      </c>
      <c r="G206" s="1"/>
      <c r="H206" s="1"/>
      <c r="I206" s="1"/>
      <c r="J206" s="1"/>
    </row>
    <row r="207" spans="1:10" x14ac:dyDescent="0.25">
      <c r="A207">
        <v>5400</v>
      </c>
      <c r="B207" s="1" t="s">
        <v>427</v>
      </c>
      <c r="C207">
        <v>150</v>
      </c>
      <c r="D207" s="1" t="s">
        <v>57</v>
      </c>
      <c r="E207" s="1" t="s">
        <v>57</v>
      </c>
      <c r="F207" s="1" t="s">
        <v>57</v>
      </c>
      <c r="G207" s="1"/>
      <c r="H207" s="1"/>
      <c r="I207" s="1"/>
      <c r="J207" s="1"/>
    </row>
    <row r="208" spans="1:10" x14ac:dyDescent="0.25">
      <c r="A208">
        <v>5401</v>
      </c>
      <c r="B208" s="1" t="s">
        <v>554</v>
      </c>
      <c r="C208">
        <v>151</v>
      </c>
      <c r="D208" s="1" t="s">
        <v>57</v>
      </c>
      <c r="E208" s="1" t="s">
        <v>57</v>
      </c>
      <c r="F208" s="1" t="s">
        <v>57</v>
      </c>
      <c r="G208" s="1"/>
      <c r="H208" s="1"/>
      <c r="I208" s="1"/>
      <c r="J208" s="1"/>
    </row>
    <row r="209" spans="1:10" x14ac:dyDescent="0.25">
      <c r="A209">
        <v>5402</v>
      </c>
      <c r="B209" s="1" t="s">
        <v>555</v>
      </c>
      <c r="C209">
        <v>154</v>
      </c>
      <c r="D209" s="1" t="s">
        <v>57</v>
      </c>
      <c r="E209" s="1" t="s">
        <v>57</v>
      </c>
      <c r="F209" s="1" t="s">
        <v>57</v>
      </c>
      <c r="G209" s="1"/>
      <c r="H209" s="1"/>
      <c r="I209" s="1"/>
      <c r="J209" s="1"/>
    </row>
    <row r="210" spans="1:10" x14ac:dyDescent="0.25">
      <c r="A210">
        <v>5403</v>
      </c>
      <c r="B210" s="1" t="s">
        <v>552</v>
      </c>
      <c r="C210">
        <v>39</v>
      </c>
      <c r="D210" s="1" t="s">
        <v>57</v>
      </c>
      <c r="E210" s="1" t="s">
        <v>57</v>
      </c>
      <c r="F210" s="1" t="s">
        <v>57</v>
      </c>
      <c r="G210" s="1"/>
      <c r="H210" s="1"/>
      <c r="I210" s="1"/>
      <c r="J210" s="1"/>
    </row>
    <row r="211" spans="1:10" x14ac:dyDescent="0.25">
      <c r="A211">
        <v>5404</v>
      </c>
      <c r="B211" s="1" t="s">
        <v>553</v>
      </c>
      <c r="C211">
        <v>155</v>
      </c>
      <c r="D211" s="1" t="s">
        <v>57</v>
      </c>
      <c r="E211" s="1" t="s">
        <v>57</v>
      </c>
      <c r="F211" s="1" t="s">
        <v>57</v>
      </c>
      <c r="G211" s="1"/>
      <c r="H211" s="1"/>
      <c r="I211" s="1"/>
      <c r="J211" s="1"/>
    </row>
    <row r="212" spans="1:10" x14ac:dyDescent="0.25">
      <c r="A212">
        <v>5500</v>
      </c>
      <c r="B212" s="1" t="s">
        <v>584</v>
      </c>
      <c r="C212">
        <v>9</v>
      </c>
      <c r="D212" s="1" t="s">
        <v>57</v>
      </c>
      <c r="E212" s="1" t="s">
        <v>57</v>
      </c>
      <c r="F212" s="1" t="s">
        <v>57</v>
      </c>
      <c r="G212" s="1"/>
      <c r="H212" s="1"/>
      <c r="I212" s="1"/>
      <c r="J212" s="1"/>
    </row>
    <row r="213" spans="1:10" x14ac:dyDescent="0.25">
      <c r="A213">
        <v>5501</v>
      </c>
      <c r="B213" s="1" t="s">
        <v>419</v>
      </c>
      <c r="C213">
        <v>53</v>
      </c>
      <c r="D213" s="1" t="s">
        <v>57</v>
      </c>
      <c r="E213" s="1" t="s">
        <v>57</v>
      </c>
      <c r="F213" s="1" t="s">
        <v>57</v>
      </c>
      <c r="G213" s="1"/>
      <c r="H213" s="1"/>
      <c r="I213" s="1"/>
      <c r="J213" s="1"/>
    </row>
    <row r="214" spans="1:10" x14ac:dyDescent="0.25">
      <c r="A214">
        <v>5502</v>
      </c>
      <c r="B214" s="1" t="s">
        <v>566</v>
      </c>
      <c r="C214">
        <v>54</v>
      </c>
      <c r="D214" s="1" t="s">
        <v>57</v>
      </c>
      <c r="E214" s="1" t="s">
        <v>57</v>
      </c>
      <c r="F214" s="1" t="s">
        <v>57</v>
      </c>
      <c r="G214" s="1"/>
      <c r="H214" s="1"/>
      <c r="I214" s="1"/>
      <c r="J214" s="1"/>
    </row>
    <row r="215" spans="1:10" x14ac:dyDescent="0.25">
      <c r="A215">
        <v>5503</v>
      </c>
      <c r="B215" s="1" t="s">
        <v>576</v>
      </c>
      <c r="C215">
        <v>57</v>
      </c>
      <c r="D215" s="1" t="s">
        <v>57</v>
      </c>
      <c r="E215" s="1" t="s">
        <v>57</v>
      </c>
      <c r="F215" s="1" t="s">
        <v>57</v>
      </c>
      <c r="G215" s="1"/>
      <c r="H215" s="1"/>
      <c r="I215" s="1"/>
      <c r="J215" s="1"/>
    </row>
    <row r="216" spans="1:10" x14ac:dyDescent="0.25">
      <c r="A216">
        <v>5504</v>
      </c>
      <c r="B216" s="1" t="s">
        <v>589</v>
      </c>
      <c r="C216">
        <v>61</v>
      </c>
      <c r="D216" s="1" t="s">
        <v>57</v>
      </c>
      <c r="E216" s="1" t="s">
        <v>57</v>
      </c>
      <c r="F216" s="1" t="s">
        <v>57</v>
      </c>
      <c r="G216" s="1"/>
      <c r="H216" s="1"/>
      <c r="I216" s="1"/>
      <c r="J216" s="1"/>
    </row>
    <row r="217" spans="1:10" x14ac:dyDescent="0.25">
      <c r="A217">
        <v>5707</v>
      </c>
      <c r="B217" s="1" t="s">
        <v>590</v>
      </c>
      <c r="C217">
        <v>97</v>
      </c>
      <c r="D217" s="1" t="s">
        <v>57</v>
      </c>
      <c r="E217" s="1" t="s">
        <v>57</v>
      </c>
      <c r="F217" s="1" t="s">
        <v>57</v>
      </c>
      <c r="G217" s="1"/>
      <c r="H217" s="1"/>
      <c r="I217" s="1"/>
      <c r="J217" s="1"/>
    </row>
    <row r="218" spans="1:10" x14ac:dyDescent="0.25">
      <c r="A218">
        <v>5801</v>
      </c>
      <c r="B218" s="1" t="s">
        <v>586</v>
      </c>
      <c r="C218">
        <v>199</v>
      </c>
      <c r="D218" s="1" t="s">
        <v>57</v>
      </c>
      <c r="E218" s="1" t="s">
        <v>57</v>
      </c>
      <c r="F218" s="1" t="s">
        <v>57</v>
      </c>
      <c r="G218" s="1"/>
      <c r="H218" s="1"/>
      <c r="I218" s="1"/>
      <c r="J218" s="1"/>
    </row>
    <row r="219" spans="1:10" x14ac:dyDescent="0.25">
      <c r="A219">
        <v>5802</v>
      </c>
      <c r="B219" s="1" t="s">
        <v>587</v>
      </c>
      <c r="C219">
        <v>432</v>
      </c>
      <c r="D219" s="1" t="s">
        <v>57</v>
      </c>
      <c r="E219" s="1" t="s">
        <v>57</v>
      </c>
      <c r="F219" s="1" t="s">
        <v>57</v>
      </c>
      <c r="G219" s="1"/>
      <c r="H219" s="1"/>
      <c r="I219" s="1"/>
      <c r="J219" s="1"/>
    </row>
    <row r="220" spans="1:10" x14ac:dyDescent="0.25">
      <c r="A220">
        <v>5803</v>
      </c>
      <c r="B220" s="1" t="s">
        <v>588</v>
      </c>
      <c r="C220">
        <v>722</v>
      </c>
      <c r="D220" s="1" t="s">
        <v>57</v>
      </c>
      <c r="E220" s="1" t="s">
        <v>57</v>
      </c>
      <c r="F220" s="1" t="s">
        <v>57</v>
      </c>
      <c r="G220" s="1"/>
      <c r="H220" s="1"/>
      <c r="I220" s="1"/>
      <c r="J220" s="1"/>
    </row>
    <row r="221" spans="1:10" x14ac:dyDescent="0.25">
      <c r="A221">
        <v>5815</v>
      </c>
      <c r="B221" s="1" t="s">
        <v>585</v>
      </c>
      <c r="C221">
        <v>901</v>
      </c>
      <c r="D221" s="1" t="s">
        <v>57</v>
      </c>
      <c r="E221" s="1" t="s">
        <v>57</v>
      </c>
      <c r="F221" s="1" t="s">
        <v>57</v>
      </c>
      <c r="G221" s="1"/>
      <c r="H221" s="1"/>
      <c r="I221" s="1"/>
      <c r="J221" s="1"/>
    </row>
    <row r="222" spans="1:10" x14ac:dyDescent="0.25">
      <c r="A222">
        <v>5817</v>
      </c>
      <c r="B222" s="1" t="s">
        <v>556</v>
      </c>
      <c r="C222">
        <v>902</v>
      </c>
      <c r="D222" s="1" t="s">
        <v>57</v>
      </c>
      <c r="E222" s="1" t="s">
        <v>57</v>
      </c>
      <c r="F222" s="1" t="s">
        <v>57</v>
      </c>
      <c r="G222" s="1"/>
      <c r="H222" s="1"/>
      <c r="I222" s="1"/>
      <c r="J222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A5E5-503B-4997-B7F5-89E09F784302}">
  <dimension ref="A2:G218"/>
  <sheetViews>
    <sheetView workbookViewId="0">
      <selection activeCell="C6" sqref="C6"/>
    </sheetView>
  </sheetViews>
  <sheetFormatPr baseColWidth="10" defaultRowHeight="15" x14ac:dyDescent="0.25"/>
  <cols>
    <col min="1" max="1" width="23.7109375" customWidth="1"/>
    <col min="2" max="2" width="35.7109375" customWidth="1"/>
    <col min="3" max="3" width="12.7109375" customWidth="1"/>
    <col min="5" max="5" width="12" customWidth="1"/>
    <col min="6" max="7" width="16.85546875" customWidth="1"/>
  </cols>
  <sheetData>
    <row r="2" spans="1:7" x14ac:dyDescent="0.25">
      <c r="A2" t="s">
        <v>615</v>
      </c>
      <c r="B2" t="s">
        <v>597</v>
      </c>
    </row>
    <row r="3" spans="1:7" x14ac:dyDescent="0.25">
      <c r="A3" s="2">
        <v>5100</v>
      </c>
      <c r="B3" s="5" t="s">
        <v>7</v>
      </c>
    </row>
    <row r="4" spans="1:7" x14ac:dyDescent="0.25">
      <c r="A4" s="2">
        <v>5200</v>
      </c>
      <c r="B4" s="5" t="s">
        <v>234</v>
      </c>
    </row>
    <row r="5" spans="1:7" x14ac:dyDescent="0.25">
      <c r="A5" s="2">
        <v>5300</v>
      </c>
      <c r="B5" s="5" t="s">
        <v>277</v>
      </c>
    </row>
    <row r="6" spans="1:7" x14ac:dyDescent="0.25">
      <c r="A6" s="2">
        <v>5400</v>
      </c>
      <c r="B6" s="5" t="s">
        <v>427</v>
      </c>
    </row>
    <row r="7" spans="1:7" x14ac:dyDescent="0.25">
      <c r="A7" s="7">
        <v>5500</v>
      </c>
      <c r="B7" s="8" t="s">
        <v>584</v>
      </c>
    </row>
    <row r="11" spans="1:7" x14ac:dyDescent="0.25">
      <c r="A11" s="9" t="s">
        <v>619</v>
      </c>
      <c r="B11" s="9" t="s">
        <v>593</v>
      </c>
      <c r="C11" s="9" t="s">
        <v>594</v>
      </c>
      <c r="D11" s="9" t="s">
        <v>3</v>
      </c>
      <c r="E11" s="9" t="s">
        <v>595</v>
      </c>
      <c r="F11" s="9" t="s">
        <v>591</v>
      </c>
      <c r="G11" s="9" t="s">
        <v>592</v>
      </c>
    </row>
    <row r="12" spans="1:7" x14ac:dyDescent="0.25">
      <c r="A12" s="10">
        <v>5707</v>
      </c>
      <c r="B12" s="10" t="s">
        <v>620</v>
      </c>
      <c r="C12" s="10">
        <v>79</v>
      </c>
      <c r="D12" s="10" t="s">
        <v>431</v>
      </c>
      <c r="E12" s="10">
        <v>276</v>
      </c>
      <c r="F12" s="10" t="s">
        <v>432</v>
      </c>
      <c r="G12" s="10" t="s">
        <v>433</v>
      </c>
    </row>
    <row r="13" spans="1:7" x14ac:dyDescent="0.25">
      <c r="A13" s="11">
        <v>5707</v>
      </c>
      <c r="B13" s="11" t="s">
        <v>590</v>
      </c>
      <c r="C13" s="11">
        <v>11</v>
      </c>
      <c r="D13" s="11" t="s">
        <v>434</v>
      </c>
      <c r="E13" s="11">
        <v>40</v>
      </c>
      <c r="F13" s="11" t="s">
        <v>435</v>
      </c>
      <c r="G13" s="11" t="s">
        <v>436</v>
      </c>
    </row>
    <row r="14" spans="1:7" x14ac:dyDescent="0.25">
      <c r="A14" s="10">
        <v>5707</v>
      </c>
      <c r="B14" s="10" t="s">
        <v>590</v>
      </c>
      <c r="C14" s="10">
        <v>255</v>
      </c>
      <c r="D14" s="10" t="s">
        <v>440</v>
      </c>
      <c r="E14" s="10">
        <v>56</v>
      </c>
      <c r="F14" s="10" t="s">
        <v>441</v>
      </c>
      <c r="G14" s="10" t="s">
        <v>442</v>
      </c>
    </row>
    <row r="15" spans="1:7" x14ac:dyDescent="0.25">
      <c r="A15" s="11">
        <v>5707</v>
      </c>
      <c r="B15" s="11" t="s">
        <v>590</v>
      </c>
      <c r="C15" s="11">
        <v>15</v>
      </c>
      <c r="D15" s="11" t="s">
        <v>443</v>
      </c>
      <c r="E15" s="11">
        <v>58</v>
      </c>
      <c r="F15" s="11" t="s">
        <v>57</v>
      </c>
      <c r="G15" s="11" t="s">
        <v>57</v>
      </c>
    </row>
    <row r="16" spans="1:7" x14ac:dyDescent="0.25">
      <c r="A16" s="10">
        <v>5707</v>
      </c>
      <c r="B16" s="10" t="s">
        <v>590</v>
      </c>
      <c r="C16" s="10">
        <v>27</v>
      </c>
      <c r="D16" s="10" t="s">
        <v>447</v>
      </c>
      <c r="E16" s="10">
        <v>100</v>
      </c>
      <c r="F16" s="10" t="s">
        <v>448</v>
      </c>
      <c r="G16" s="10" t="s">
        <v>449</v>
      </c>
    </row>
    <row r="17" spans="1:7" x14ac:dyDescent="0.25">
      <c r="A17" s="11">
        <v>5707</v>
      </c>
      <c r="B17" s="11" t="s">
        <v>590</v>
      </c>
      <c r="C17" s="11">
        <v>50</v>
      </c>
      <c r="D17" s="11" t="s">
        <v>309</v>
      </c>
      <c r="E17" s="11">
        <v>196</v>
      </c>
      <c r="F17" s="11" t="s">
        <v>310</v>
      </c>
      <c r="G17" s="11" t="s">
        <v>311</v>
      </c>
    </row>
    <row r="18" spans="1:7" x14ac:dyDescent="0.25">
      <c r="A18" s="10">
        <v>5707</v>
      </c>
      <c r="B18" s="10" t="s">
        <v>590</v>
      </c>
      <c r="C18" s="10">
        <v>98</v>
      </c>
      <c r="D18" s="10" t="s">
        <v>450</v>
      </c>
      <c r="E18" s="10">
        <v>191</v>
      </c>
      <c r="F18" s="10" t="s">
        <v>451</v>
      </c>
      <c r="G18" s="10" t="s">
        <v>452</v>
      </c>
    </row>
    <row r="19" spans="1:7" x14ac:dyDescent="0.25">
      <c r="A19" s="11">
        <v>5707</v>
      </c>
      <c r="B19" s="11" t="s">
        <v>590</v>
      </c>
      <c r="C19" s="11">
        <v>54</v>
      </c>
      <c r="D19" s="11" t="s">
        <v>453</v>
      </c>
      <c r="E19" s="11">
        <v>208</v>
      </c>
      <c r="F19" s="11" t="s">
        <v>454</v>
      </c>
      <c r="G19" s="11" t="s">
        <v>455</v>
      </c>
    </row>
    <row r="20" spans="1:7" x14ac:dyDescent="0.25">
      <c r="A20" s="10">
        <v>5707</v>
      </c>
      <c r="B20" s="10" t="s">
        <v>590</v>
      </c>
      <c r="C20" s="10">
        <v>203</v>
      </c>
      <c r="D20" s="10" t="s">
        <v>456</v>
      </c>
      <c r="E20" s="10">
        <v>724</v>
      </c>
      <c r="F20" s="10" t="s">
        <v>457</v>
      </c>
      <c r="G20" s="10" t="s">
        <v>458</v>
      </c>
    </row>
    <row r="21" spans="1:7" x14ac:dyDescent="0.25">
      <c r="A21" s="11">
        <v>5707</v>
      </c>
      <c r="B21" s="11" t="s">
        <v>590</v>
      </c>
      <c r="C21" s="11">
        <v>63</v>
      </c>
      <c r="D21" s="11" t="s">
        <v>459</v>
      </c>
      <c r="E21" s="11">
        <v>233</v>
      </c>
      <c r="F21" s="11" t="s">
        <v>460</v>
      </c>
      <c r="G21" s="11" t="s">
        <v>461</v>
      </c>
    </row>
    <row r="22" spans="1:7" x14ac:dyDescent="0.25">
      <c r="A22" s="10">
        <v>5707</v>
      </c>
      <c r="B22" s="10" t="s">
        <v>590</v>
      </c>
      <c r="C22" s="10">
        <v>67</v>
      </c>
      <c r="D22" s="10" t="s">
        <v>465</v>
      </c>
      <c r="E22" s="10">
        <v>246</v>
      </c>
      <c r="F22" s="10" t="s">
        <v>466</v>
      </c>
      <c r="G22" s="10" t="s">
        <v>467</v>
      </c>
    </row>
    <row r="23" spans="1:7" x14ac:dyDescent="0.25">
      <c r="A23" s="11">
        <v>5707</v>
      </c>
      <c r="B23" s="11" t="s">
        <v>590</v>
      </c>
      <c r="C23" s="11">
        <v>68</v>
      </c>
      <c r="D23" s="11" t="s">
        <v>468</v>
      </c>
      <c r="E23" s="11">
        <v>250</v>
      </c>
      <c r="F23" s="11" t="s">
        <v>469</v>
      </c>
      <c r="G23" s="11" t="s">
        <v>470</v>
      </c>
    </row>
    <row r="24" spans="1:7" x14ac:dyDescent="0.25">
      <c r="A24" s="10">
        <v>5707</v>
      </c>
      <c r="B24" s="10" t="s">
        <v>590</v>
      </c>
      <c r="C24" s="10">
        <v>84</v>
      </c>
      <c r="D24" s="10" t="s">
        <v>471</v>
      </c>
      <c r="E24" s="10">
        <v>300</v>
      </c>
      <c r="F24" s="10" t="s">
        <v>472</v>
      </c>
      <c r="G24" s="10" t="s">
        <v>473</v>
      </c>
    </row>
    <row r="25" spans="1:7" x14ac:dyDescent="0.25">
      <c r="A25" s="11">
        <v>5707</v>
      </c>
      <c r="B25" s="11" t="s">
        <v>590</v>
      </c>
      <c r="C25" s="11">
        <v>97</v>
      </c>
      <c r="D25" s="11" t="s">
        <v>474</v>
      </c>
      <c r="E25" s="11">
        <v>348</v>
      </c>
      <c r="F25" s="11" t="s">
        <v>475</v>
      </c>
      <c r="G25" s="11" t="s">
        <v>476</v>
      </c>
    </row>
    <row r="26" spans="1:7" x14ac:dyDescent="0.25">
      <c r="A26" s="10">
        <v>5707</v>
      </c>
      <c r="B26" s="10" t="s">
        <v>590</v>
      </c>
      <c r="C26" s="10">
        <v>104</v>
      </c>
      <c r="D26" s="10" t="s">
        <v>477</v>
      </c>
      <c r="E26" s="10">
        <v>372</v>
      </c>
      <c r="F26" s="10" t="s">
        <v>478</v>
      </c>
      <c r="G26" s="10" t="s">
        <v>479</v>
      </c>
    </row>
    <row r="27" spans="1:7" x14ac:dyDescent="0.25">
      <c r="A27" s="11">
        <v>5707</v>
      </c>
      <c r="B27" s="11" t="s">
        <v>590</v>
      </c>
      <c r="C27" s="11">
        <v>106</v>
      </c>
      <c r="D27" s="11" t="s">
        <v>483</v>
      </c>
      <c r="E27" s="11">
        <v>380</v>
      </c>
      <c r="F27" s="11" t="s">
        <v>484</v>
      </c>
      <c r="G27" s="11" t="s">
        <v>485</v>
      </c>
    </row>
    <row r="28" spans="1:7" x14ac:dyDescent="0.25">
      <c r="A28" s="10">
        <v>5707</v>
      </c>
      <c r="B28" s="10" t="s">
        <v>590</v>
      </c>
      <c r="C28" s="10">
        <v>119</v>
      </c>
      <c r="D28" s="10" t="s">
        <v>486</v>
      </c>
      <c r="E28" s="10">
        <v>428</v>
      </c>
      <c r="F28" s="10" t="s">
        <v>487</v>
      </c>
      <c r="G28" s="10" t="s">
        <v>488</v>
      </c>
    </row>
    <row r="29" spans="1:7" x14ac:dyDescent="0.25">
      <c r="A29" s="11">
        <v>5707</v>
      </c>
      <c r="B29" s="11" t="s">
        <v>590</v>
      </c>
      <c r="C29" s="11">
        <v>126</v>
      </c>
      <c r="D29" s="11" t="s">
        <v>489</v>
      </c>
      <c r="E29" s="11">
        <v>440</v>
      </c>
      <c r="F29" s="11" t="s">
        <v>490</v>
      </c>
      <c r="G29" s="11" t="s">
        <v>491</v>
      </c>
    </row>
    <row r="30" spans="1:7" x14ac:dyDescent="0.25">
      <c r="A30" s="10">
        <v>5707</v>
      </c>
      <c r="B30" s="10" t="s">
        <v>590</v>
      </c>
      <c r="C30" s="10">
        <v>256</v>
      </c>
      <c r="D30" s="10" t="s">
        <v>492</v>
      </c>
      <c r="E30" s="10">
        <v>442</v>
      </c>
      <c r="F30" s="10" t="s">
        <v>493</v>
      </c>
      <c r="G30" s="10" t="s">
        <v>494</v>
      </c>
    </row>
    <row r="31" spans="1:7" x14ac:dyDescent="0.25">
      <c r="A31" s="11">
        <v>5707</v>
      </c>
      <c r="B31" s="11" t="s">
        <v>590</v>
      </c>
      <c r="C31" s="11">
        <v>134</v>
      </c>
      <c r="D31" s="11" t="s">
        <v>498</v>
      </c>
      <c r="E31" s="11">
        <v>470</v>
      </c>
      <c r="F31" s="11" t="s">
        <v>499</v>
      </c>
      <c r="G31" s="11" t="s">
        <v>500</v>
      </c>
    </row>
    <row r="32" spans="1:7" x14ac:dyDescent="0.25">
      <c r="A32" s="10">
        <v>5707</v>
      </c>
      <c r="B32" s="10" t="s">
        <v>590</v>
      </c>
      <c r="C32" s="10">
        <v>150</v>
      </c>
      <c r="D32" s="10" t="s">
        <v>507</v>
      </c>
      <c r="E32" s="10">
        <v>528</v>
      </c>
      <c r="F32" s="10" t="s">
        <v>508</v>
      </c>
      <c r="G32" s="10" t="s">
        <v>509</v>
      </c>
    </row>
    <row r="33" spans="1:7" x14ac:dyDescent="0.25">
      <c r="A33" s="11">
        <v>5707</v>
      </c>
      <c r="B33" s="11" t="s">
        <v>590</v>
      </c>
      <c r="C33" s="11">
        <v>173</v>
      </c>
      <c r="D33" s="11" t="s">
        <v>510</v>
      </c>
      <c r="E33" s="11">
        <v>616</v>
      </c>
      <c r="F33" s="11" t="s">
        <v>511</v>
      </c>
      <c r="G33" s="11" t="s">
        <v>512</v>
      </c>
    </row>
    <row r="34" spans="1:7" x14ac:dyDescent="0.25">
      <c r="A34" s="10">
        <v>5707</v>
      </c>
      <c r="B34" s="10" t="s">
        <v>590</v>
      </c>
      <c r="C34" s="10">
        <v>174</v>
      </c>
      <c r="D34" s="10" t="s">
        <v>513</v>
      </c>
      <c r="E34" s="10">
        <v>620</v>
      </c>
      <c r="F34" s="10" t="s">
        <v>514</v>
      </c>
      <c r="G34" s="10" t="s">
        <v>515</v>
      </c>
    </row>
    <row r="35" spans="1:7" x14ac:dyDescent="0.25">
      <c r="A35" s="11">
        <v>5707</v>
      </c>
      <c r="B35" s="11" t="s">
        <v>590</v>
      </c>
      <c r="C35" s="11">
        <v>183</v>
      </c>
      <c r="D35" s="11" t="s">
        <v>520</v>
      </c>
      <c r="E35" s="11">
        <v>642</v>
      </c>
      <c r="F35" s="11" t="s">
        <v>521</v>
      </c>
      <c r="G35" s="11" t="s">
        <v>522</v>
      </c>
    </row>
    <row r="36" spans="1:7" x14ac:dyDescent="0.25">
      <c r="A36" s="10">
        <v>5707</v>
      </c>
      <c r="B36" s="10" t="s">
        <v>590</v>
      </c>
      <c r="C36" s="10">
        <v>199</v>
      </c>
      <c r="D36" s="10" t="s">
        <v>532</v>
      </c>
      <c r="E36" s="10">
        <v>703</v>
      </c>
      <c r="F36" s="10" t="s">
        <v>533</v>
      </c>
      <c r="G36" s="10" t="s">
        <v>534</v>
      </c>
    </row>
    <row r="37" spans="1:7" x14ac:dyDescent="0.25">
      <c r="A37" s="11">
        <v>5707</v>
      </c>
      <c r="B37" s="11" t="s">
        <v>590</v>
      </c>
      <c r="C37" s="11">
        <v>198</v>
      </c>
      <c r="D37" s="11" t="s">
        <v>535</v>
      </c>
      <c r="E37" s="11">
        <v>705</v>
      </c>
      <c r="F37" s="11" t="s">
        <v>536</v>
      </c>
      <c r="G37" s="11" t="s">
        <v>537</v>
      </c>
    </row>
    <row r="38" spans="1:7" x14ac:dyDescent="0.25">
      <c r="A38" s="10">
        <v>5707</v>
      </c>
      <c r="B38" s="10" t="s">
        <v>590</v>
      </c>
      <c r="C38" s="10">
        <v>210</v>
      </c>
      <c r="D38" s="10" t="s">
        <v>538</v>
      </c>
      <c r="E38" s="10">
        <v>752</v>
      </c>
      <c r="F38" s="10" t="s">
        <v>539</v>
      </c>
      <c r="G38" s="10" t="s">
        <v>540</v>
      </c>
    </row>
    <row r="42" spans="1:7" x14ac:dyDescent="0.25">
      <c r="A42" s="2">
        <v>5801</v>
      </c>
      <c r="B42" s="5" t="s">
        <v>586</v>
      </c>
      <c r="C42" t="s">
        <v>621</v>
      </c>
    </row>
    <row r="44" spans="1:7" x14ac:dyDescent="0.25">
      <c r="A44" t="s">
        <v>623</v>
      </c>
      <c r="B44" t="s">
        <v>622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</row>
    <row r="45" spans="1:7" x14ac:dyDescent="0.25">
      <c r="A45">
        <v>5801</v>
      </c>
      <c r="B45" t="s">
        <v>586</v>
      </c>
      <c r="C45">
        <v>2</v>
      </c>
      <c r="D45" t="s">
        <v>278</v>
      </c>
      <c r="E45">
        <v>4</v>
      </c>
      <c r="F45" t="s">
        <v>279</v>
      </c>
      <c r="G45" t="s">
        <v>280</v>
      </c>
    </row>
    <row r="46" spans="1:7" x14ac:dyDescent="0.25">
      <c r="A46">
        <v>5801</v>
      </c>
      <c r="B46" t="s">
        <v>586</v>
      </c>
      <c r="C46">
        <v>7</v>
      </c>
      <c r="D46" t="s">
        <v>14</v>
      </c>
      <c r="E46">
        <v>24</v>
      </c>
      <c r="F46" t="s">
        <v>15</v>
      </c>
      <c r="G46" t="s">
        <v>16</v>
      </c>
    </row>
    <row r="47" spans="1:7" x14ac:dyDescent="0.25">
      <c r="A47">
        <v>5801</v>
      </c>
      <c r="B47" t="s">
        <v>586</v>
      </c>
      <c r="C47">
        <v>16</v>
      </c>
      <c r="D47" t="s">
        <v>290</v>
      </c>
      <c r="E47">
        <v>50</v>
      </c>
      <c r="F47" t="s">
        <v>291</v>
      </c>
      <c r="G47" t="s">
        <v>292</v>
      </c>
    </row>
    <row r="48" spans="1:7" x14ac:dyDescent="0.25">
      <c r="A48">
        <v>5801</v>
      </c>
      <c r="B48" t="s">
        <v>586</v>
      </c>
      <c r="C48">
        <v>53</v>
      </c>
      <c r="D48" t="s">
        <v>17</v>
      </c>
      <c r="E48">
        <v>204</v>
      </c>
      <c r="F48" t="s">
        <v>18</v>
      </c>
      <c r="G48" t="s">
        <v>19</v>
      </c>
    </row>
    <row r="49" spans="1:7" x14ac:dyDescent="0.25">
      <c r="A49">
        <v>5801</v>
      </c>
      <c r="B49" t="s">
        <v>586</v>
      </c>
      <c r="C49">
        <v>233</v>
      </c>
      <c r="D49" t="s">
        <v>23</v>
      </c>
      <c r="E49">
        <v>854</v>
      </c>
      <c r="F49" t="s">
        <v>24</v>
      </c>
      <c r="G49" t="s">
        <v>25</v>
      </c>
    </row>
    <row r="50" spans="1:7" x14ac:dyDescent="0.25">
      <c r="A50">
        <v>5801</v>
      </c>
      <c r="B50" t="s">
        <v>586</v>
      </c>
      <c r="C50">
        <v>29</v>
      </c>
      <c r="D50" t="s">
        <v>26</v>
      </c>
      <c r="E50">
        <v>108</v>
      </c>
      <c r="F50" t="s">
        <v>27</v>
      </c>
      <c r="G50" t="s">
        <v>28</v>
      </c>
    </row>
    <row r="51" spans="1:7" x14ac:dyDescent="0.25">
      <c r="A51">
        <v>5801</v>
      </c>
      <c r="B51" t="s">
        <v>586</v>
      </c>
      <c r="C51">
        <v>115</v>
      </c>
      <c r="D51" t="s">
        <v>293</v>
      </c>
      <c r="E51">
        <v>116</v>
      </c>
      <c r="F51" t="s">
        <v>294</v>
      </c>
      <c r="G51" t="s">
        <v>295</v>
      </c>
    </row>
    <row r="52" spans="1:7" x14ac:dyDescent="0.25">
      <c r="A52">
        <v>5801</v>
      </c>
      <c r="B52" t="s">
        <v>586</v>
      </c>
      <c r="C52">
        <v>45</v>
      </c>
      <c r="D52" t="s">
        <v>35</v>
      </c>
      <c r="E52">
        <v>174</v>
      </c>
      <c r="F52" t="s">
        <v>36</v>
      </c>
      <c r="G52" t="s">
        <v>37</v>
      </c>
    </row>
    <row r="53" spans="1:7" x14ac:dyDescent="0.25">
      <c r="A53">
        <v>5801</v>
      </c>
      <c r="B53" t="s">
        <v>586</v>
      </c>
      <c r="C53">
        <v>72</v>
      </c>
      <c r="D53" t="s">
        <v>44</v>
      </c>
      <c r="E53">
        <v>262</v>
      </c>
      <c r="F53" t="s">
        <v>45</v>
      </c>
      <c r="G53" t="s">
        <v>46</v>
      </c>
    </row>
    <row r="54" spans="1:7" x14ac:dyDescent="0.25">
      <c r="A54">
        <v>5801</v>
      </c>
      <c r="B54" t="s">
        <v>586</v>
      </c>
      <c r="C54">
        <v>238</v>
      </c>
      <c r="D54" t="s">
        <v>53</v>
      </c>
      <c r="E54">
        <v>231</v>
      </c>
      <c r="F54" t="s">
        <v>54</v>
      </c>
      <c r="G54" t="s">
        <v>55</v>
      </c>
    </row>
    <row r="55" spans="1:7" x14ac:dyDescent="0.25">
      <c r="A55">
        <v>5801</v>
      </c>
      <c r="B55" t="s">
        <v>586</v>
      </c>
      <c r="C55">
        <v>62</v>
      </c>
      <c r="D55" t="s">
        <v>56</v>
      </c>
      <c r="E55">
        <v>230</v>
      </c>
      <c r="F55" t="s">
        <v>57</v>
      </c>
      <c r="G55" t="s">
        <v>57</v>
      </c>
    </row>
    <row r="56" spans="1:7" x14ac:dyDescent="0.25">
      <c r="A56">
        <v>5801</v>
      </c>
      <c r="B56" t="s">
        <v>586</v>
      </c>
      <c r="C56">
        <v>75</v>
      </c>
      <c r="D56" t="s">
        <v>61</v>
      </c>
      <c r="E56">
        <v>270</v>
      </c>
      <c r="F56" t="s">
        <v>62</v>
      </c>
      <c r="G56" t="s">
        <v>63</v>
      </c>
    </row>
    <row r="57" spans="1:7" x14ac:dyDescent="0.25">
      <c r="A57">
        <v>5801</v>
      </c>
      <c r="B57" t="s">
        <v>586</v>
      </c>
      <c r="C57">
        <v>90</v>
      </c>
      <c r="D57" t="s">
        <v>67</v>
      </c>
      <c r="E57">
        <v>324</v>
      </c>
      <c r="F57" t="s">
        <v>68</v>
      </c>
      <c r="G57" t="s">
        <v>69</v>
      </c>
    </row>
    <row r="58" spans="1:7" x14ac:dyDescent="0.25">
      <c r="A58">
        <v>5801</v>
      </c>
      <c r="B58" t="s">
        <v>586</v>
      </c>
      <c r="C58">
        <v>175</v>
      </c>
      <c r="D58" t="s">
        <v>70</v>
      </c>
      <c r="E58">
        <v>624</v>
      </c>
      <c r="F58" t="s">
        <v>71</v>
      </c>
      <c r="G58" t="s">
        <v>72</v>
      </c>
    </row>
    <row r="59" spans="1:7" x14ac:dyDescent="0.25">
      <c r="A59">
        <v>5801</v>
      </c>
      <c r="B59" t="s">
        <v>586</v>
      </c>
      <c r="C59">
        <v>93</v>
      </c>
      <c r="D59" t="s">
        <v>256</v>
      </c>
      <c r="E59">
        <v>332</v>
      </c>
      <c r="F59" t="s">
        <v>257</v>
      </c>
      <c r="G59" t="s">
        <v>258</v>
      </c>
    </row>
    <row r="60" spans="1:7" x14ac:dyDescent="0.25">
      <c r="A60">
        <v>5801</v>
      </c>
      <c r="B60" t="s">
        <v>586</v>
      </c>
      <c r="C60">
        <v>25</v>
      </c>
      <c r="D60" t="s">
        <v>557</v>
      </c>
      <c r="E60">
        <v>90</v>
      </c>
      <c r="F60" t="s">
        <v>558</v>
      </c>
      <c r="G60" t="s">
        <v>559</v>
      </c>
    </row>
    <row r="61" spans="1:7" x14ac:dyDescent="0.25">
      <c r="A61">
        <v>5801</v>
      </c>
      <c r="B61" t="s">
        <v>586</v>
      </c>
      <c r="C61">
        <v>83</v>
      </c>
      <c r="D61" t="s">
        <v>560</v>
      </c>
      <c r="E61">
        <v>296</v>
      </c>
      <c r="F61" t="s">
        <v>561</v>
      </c>
      <c r="G61" t="s">
        <v>562</v>
      </c>
    </row>
    <row r="62" spans="1:7" x14ac:dyDescent="0.25">
      <c r="A62">
        <v>5801</v>
      </c>
      <c r="B62" t="s">
        <v>586</v>
      </c>
      <c r="C62">
        <v>122</v>
      </c>
      <c r="D62" t="s">
        <v>76</v>
      </c>
      <c r="E62">
        <v>426</v>
      </c>
      <c r="F62" t="s">
        <v>77</v>
      </c>
      <c r="G62" t="s">
        <v>78</v>
      </c>
    </row>
    <row r="63" spans="1:7" x14ac:dyDescent="0.25">
      <c r="A63">
        <v>5801</v>
      </c>
      <c r="B63" t="s">
        <v>586</v>
      </c>
      <c r="C63">
        <v>123</v>
      </c>
      <c r="D63" t="s">
        <v>79</v>
      </c>
      <c r="E63">
        <v>430</v>
      </c>
      <c r="F63" t="s">
        <v>80</v>
      </c>
      <c r="G63" t="s">
        <v>81</v>
      </c>
    </row>
    <row r="64" spans="1:7" x14ac:dyDescent="0.25">
      <c r="A64">
        <v>5801</v>
      </c>
      <c r="B64" t="s">
        <v>586</v>
      </c>
      <c r="C64">
        <v>129</v>
      </c>
      <c r="D64" t="s">
        <v>85</v>
      </c>
      <c r="E64">
        <v>450</v>
      </c>
      <c r="F64" t="s">
        <v>86</v>
      </c>
      <c r="G64" t="s">
        <v>87</v>
      </c>
    </row>
    <row r="65" spans="1:7" x14ac:dyDescent="0.25">
      <c r="A65">
        <v>5801</v>
      </c>
      <c r="B65" t="s">
        <v>586</v>
      </c>
      <c r="C65">
        <v>130</v>
      </c>
      <c r="D65" t="s">
        <v>88</v>
      </c>
      <c r="E65">
        <v>454</v>
      </c>
      <c r="F65" t="s">
        <v>89</v>
      </c>
      <c r="G65" t="s">
        <v>90</v>
      </c>
    </row>
    <row r="66" spans="1:7" x14ac:dyDescent="0.25">
      <c r="A66">
        <v>5801</v>
      </c>
      <c r="B66" t="s">
        <v>586</v>
      </c>
      <c r="C66">
        <v>133</v>
      </c>
      <c r="D66" t="s">
        <v>91</v>
      </c>
      <c r="E66">
        <v>466</v>
      </c>
      <c r="F66" t="s">
        <v>92</v>
      </c>
      <c r="G66" t="s">
        <v>93</v>
      </c>
    </row>
    <row r="67" spans="1:7" x14ac:dyDescent="0.25">
      <c r="A67">
        <v>5801</v>
      </c>
      <c r="B67" t="s">
        <v>586</v>
      </c>
      <c r="C67">
        <v>136</v>
      </c>
      <c r="D67" t="s">
        <v>100</v>
      </c>
      <c r="E67">
        <v>478</v>
      </c>
      <c r="F67" t="s">
        <v>101</v>
      </c>
      <c r="G67" t="s">
        <v>102</v>
      </c>
    </row>
    <row r="68" spans="1:7" x14ac:dyDescent="0.25">
      <c r="A68">
        <v>5801</v>
      </c>
      <c r="B68" t="s">
        <v>586</v>
      </c>
      <c r="C68">
        <v>144</v>
      </c>
      <c r="D68" t="s">
        <v>103</v>
      </c>
      <c r="E68">
        <v>508</v>
      </c>
      <c r="F68" t="s">
        <v>104</v>
      </c>
      <c r="G68" t="s">
        <v>105</v>
      </c>
    </row>
    <row r="69" spans="1:7" x14ac:dyDescent="0.25">
      <c r="A69">
        <v>5801</v>
      </c>
      <c r="B69" t="s">
        <v>586</v>
      </c>
      <c r="C69">
        <v>28</v>
      </c>
      <c r="D69" t="s">
        <v>360</v>
      </c>
      <c r="E69">
        <v>104</v>
      </c>
      <c r="F69" t="s">
        <v>361</v>
      </c>
      <c r="G69" t="s">
        <v>362</v>
      </c>
    </row>
    <row r="70" spans="1:7" x14ac:dyDescent="0.25">
      <c r="A70">
        <v>5801</v>
      </c>
      <c r="B70" t="s">
        <v>586</v>
      </c>
      <c r="C70">
        <v>149</v>
      </c>
      <c r="D70" t="s">
        <v>363</v>
      </c>
      <c r="E70">
        <v>524</v>
      </c>
      <c r="F70" t="s">
        <v>364</v>
      </c>
      <c r="G70" t="s">
        <v>365</v>
      </c>
    </row>
    <row r="71" spans="1:7" x14ac:dyDescent="0.25">
      <c r="A71">
        <v>5801</v>
      </c>
      <c r="B71" t="s">
        <v>586</v>
      </c>
      <c r="C71">
        <v>158</v>
      </c>
      <c r="D71" t="s">
        <v>109</v>
      </c>
      <c r="E71">
        <v>562</v>
      </c>
      <c r="F71" t="s">
        <v>110</v>
      </c>
      <c r="G71" t="s">
        <v>111</v>
      </c>
    </row>
    <row r="72" spans="1:7" x14ac:dyDescent="0.25">
      <c r="A72">
        <v>5801</v>
      </c>
      <c r="B72" t="s">
        <v>586</v>
      </c>
      <c r="C72">
        <v>226</v>
      </c>
      <c r="D72" t="s">
        <v>115</v>
      </c>
      <c r="E72">
        <v>800</v>
      </c>
      <c r="F72" t="s">
        <v>116</v>
      </c>
      <c r="G72" t="s">
        <v>117</v>
      </c>
    </row>
    <row r="73" spans="1:7" x14ac:dyDescent="0.25">
      <c r="A73">
        <v>5801</v>
      </c>
      <c r="B73" t="s">
        <v>586</v>
      </c>
      <c r="C73">
        <v>37</v>
      </c>
      <c r="D73" t="s">
        <v>118</v>
      </c>
      <c r="E73">
        <v>140</v>
      </c>
      <c r="F73" t="s">
        <v>119</v>
      </c>
      <c r="G73" t="s">
        <v>120</v>
      </c>
    </row>
    <row r="74" spans="1:7" x14ac:dyDescent="0.25">
      <c r="A74">
        <v>5801</v>
      </c>
      <c r="B74" t="s">
        <v>586</v>
      </c>
      <c r="C74">
        <v>250</v>
      </c>
      <c r="D74" t="s">
        <v>121</v>
      </c>
      <c r="E74">
        <v>180</v>
      </c>
      <c r="F74" t="s">
        <v>122</v>
      </c>
      <c r="G74" t="s">
        <v>123</v>
      </c>
    </row>
    <row r="75" spans="1:7" x14ac:dyDescent="0.25">
      <c r="A75">
        <v>5801</v>
      </c>
      <c r="B75" t="s">
        <v>586</v>
      </c>
      <c r="C75">
        <v>120</v>
      </c>
      <c r="D75" t="s">
        <v>384</v>
      </c>
      <c r="E75">
        <v>418</v>
      </c>
      <c r="F75" t="s">
        <v>385</v>
      </c>
      <c r="G75" t="s">
        <v>386</v>
      </c>
    </row>
    <row r="76" spans="1:7" x14ac:dyDescent="0.25">
      <c r="A76">
        <v>5801</v>
      </c>
      <c r="B76" t="s">
        <v>586</v>
      </c>
      <c r="C76">
        <v>215</v>
      </c>
      <c r="D76" t="s">
        <v>124</v>
      </c>
      <c r="E76">
        <v>834</v>
      </c>
      <c r="F76" t="s">
        <v>125</v>
      </c>
      <c r="G76" t="s">
        <v>126</v>
      </c>
    </row>
    <row r="77" spans="1:7" x14ac:dyDescent="0.25">
      <c r="A77">
        <v>5801</v>
      </c>
      <c r="B77" t="s">
        <v>586</v>
      </c>
      <c r="C77">
        <v>184</v>
      </c>
      <c r="D77" t="s">
        <v>127</v>
      </c>
      <c r="E77">
        <v>646</v>
      </c>
      <c r="F77" t="s">
        <v>128</v>
      </c>
      <c r="G77" t="s">
        <v>129</v>
      </c>
    </row>
    <row r="78" spans="1:7" x14ac:dyDescent="0.25">
      <c r="A78">
        <v>5801</v>
      </c>
      <c r="B78" t="s">
        <v>586</v>
      </c>
      <c r="C78">
        <v>193</v>
      </c>
      <c r="D78" t="s">
        <v>130</v>
      </c>
      <c r="E78">
        <v>678</v>
      </c>
      <c r="F78" t="s">
        <v>131</v>
      </c>
      <c r="G78" t="s">
        <v>132</v>
      </c>
    </row>
    <row r="79" spans="1:7" x14ac:dyDescent="0.25">
      <c r="A79">
        <v>5801</v>
      </c>
      <c r="B79" t="s">
        <v>586</v>
      </c>
      <c r="C79">
        <v>195</v>
      </c>
      <c r="D79" t="s">
        <v>133</v>
      </c>
      <c r="E79">
        <v>686</v>
      </c>
      <c r="F79" t="s">
        <v>134</v>
      </c>
      <c r="G79" t="s">
        <v>135</v>
      </c>
    </row>
    <row r="80" spans="1:7" x14ac:dyDescent="0.25">
      <c r="A80">
        <v>5801</v>
      </c>
      <c r="B80" t="s">
        <v>586</v>
      </c>
      <c r="C80">
        <v>197</v>
      </c>
      <c r="D80" t="s">
        <v>139</v>
      </c>
      <c r="E80">
        <v>694</v>
      </c>
      <c r="F80" t="s">
        <v>140</v>
      </c>
      <c r="G80" t="s">
        <v>141</v>
      </c>
    </row>
    <row r="81" spans="1:7" x14ac:dyDescent="0.25">
      <c r="A81">
        <v>5801</v>
      </c>
      <c r="B81" t="s">
        <v>586</v>
      </c>
      <c r="C81">
        <v>276</v>
      </c>
      <c r="D81" t="s">
        <v>142</v>
      </c>
      <c r="E81">
        <v>729</v>
      </c>
      <c r="F81" t="s">
        <v>143</v>
      </c>
      <c r="G81" t="s">
        <v>144</v>
      </c>
    </row>
    <row r="82" spans="1:7" x14ac:dyDescent="0.25">
      <c r="A82">
        <v>5801</v>
      </c>
      <c r="B82" t="s">
        <v>586</v>
      </c>
      <c r="C82">
        <v>39</v>
      </c>
      <c r="D82" t="s">
        <v>145</v>
      </c>
      <c r="E82">
        <v>148</v>
      </c>
      <c r="F82" t="s">
        <v>146</v>
      </c>
      <c r="G82" t="s">
        <v>147</v>
      </c>
    </row>
    <row r="83" spans="1:7" x14ac:dyDescent="0.25">
      <c r="A83">
        <v>5801</v>
      </c>
      <c r="B83" t="s">
        <v>586</v>
      </c>
      <c r="C83">
        <v>176</v>
      </c>
      <c r="D83" t="s">
        <v>399</v>
      </c>
      <c r="E83">
        <v>626</v>
      </c>
      <c r="F83" t="s">
        <v>400</v>
      </c>
      <c r="G83" t="s">
        <v>401</v>
      </c>
    </row>
    <row r="84" spans="1:7" x14ac:dyDescent="0.25">
      <c r="A84">
        <v>5801</v>
      </c>
      <c r="B84" t="s">
        <v>586</v>
      </c>
      <c r="C84">
        <v>217</v>
      </c>
      <c r="D84" t="s">
        <v>148</v>
      </c>
      <c r="E84">
        <v>768</v>
      </c>
      <c r="F84" t="s">
        <v>149</v>
      </c>
      <c r="G84" t="s">
        <v>150</v>
      </c>
    </row>
    <row r="85" spans="1:7" x14ac:dyDescent="0.25">
      <c r="A85">
        <v>5801</v>
      </c>
      <c r="B85" t="s">
        <v>586</v>
      </c>
      <c r="C85">
        <v>155</v>
      </c>
      <c r="D85" t="s">
        <v>563</v>
      </c>
      <c r="E85">
        <v>548</v>
      </c>
      <c r="F85" t="s">
        <v>564</v>
      </c>
      <c r="G85" t="s">
        <v>565</v>
      </c>
    </row>
    <row r="86" spans="1:7" x14ac:dyDescent="0.25">
      <c r="A86">
        <v>5801</v>
      </c>
      <c r="B86" t="s">
        <v>586</v>
      </c>
      <c r="C86">
        <v>249</v>
      </c>
      <c r="D86" t="s">
        <v>411</v>
      </c>
      <c r="E86">
        <v>887</v>
      </c>
      <c r="F86" t="s">
        <v>412</v>
      </c>
      <c r="G86" t="s">
        <v>413</v>
      </c>
    </row>
    <row r="87" spans="1:7" x14ac:dyDescent="0.25">
      <c r="A87">
        <v>5801</v>
      </c>
      <c r="B87" t="s">
        <v>586</v>
      </c>
      <c r="C87">
        <v>251</v>
      </c>
      <c r="D87" t="s">
        <v>154</v>
      </c>
      <c r="E87">
        <v>894</v>
      </c>
      <c r="F87" t="s">
        <v>155</v>
      </c>
      <c r="G87" t="s">
        <v>156</v>
      </c>
    </row>
    <row r="90" spans="1:7" x14ac:dyDescent="0.25">
      <c r="A90" s="2">
        <v>5802</v>
      </c>
      <c r="B90" s="5" t="s">
        <v>587</v>
      </c>
    </row>
    <row r="92" spans="1:7" x14ac:dyDescent="0.25">
      <c r="A92" s="12" t="s">
        <v>0</v>
      </c>
      <c r="B92" s="12" t="s">
        <v>1</v>
      </c>
      <c r="C92" s="12" t="s">
        <v>2</v>
      </c>
      <c r="D92" s="12" t="s">
        <v>3</v>
      </c>
      <c r="E92" s="12" t="s">
        <v>4</v>
      </c>
      <c r="F92" s="12" t="s">
        <v>5</v>
      </c>
      <c r="G92" s="12" t="s">
        <v>6</v>
      </c>
    </row>
    <row r="93" spans="1:7" x14ac:dyDescent="0.25">
      <c r="A93" s="3">
        <v>5802</v>
      </c>
      <c r="B93" s="5" t="s">
        <v>587</v>
      </c>
      <c r="C93" s="3">
        <v>2</v>
      </c>
      <c r="D93" s="5" t="s">
        <v>278</v>
      </c>
      <c r="E93" s="3">
        <v>4</v>
      </c>
      <c r="F93" s="5" t="s">
        <v>279</v>
      </c>
      <c r="G93" s="5" t="s">
        <v>280</v>
      </c>
    </row>
    <row r="94" spans="1:7" x14ac:dyDescent="0.25">
      <c r="A94" s="4">
        <v>5802</v>
      </c>
      <c r="B94" s="6" t="s">
        <v>587</v>
      </c>
      <c r="C94" s="4">
        <v>1</v>
      </c>
      <c r="D94" s="6" t="s">
        <v>284</v>
      </c>
      <c r="E94" s="4">
        <v>51</v>
      </c>
      <c r="F94" s="6" t="s">
        <v>285</v>
      </c>
      <c r="G94" s="6" t="s">
        <v>286</v>
      </c>
    </row>
    <row r="95" spans="1:7" x14ac:dyDescent="0.25">
      <c r="A95" s="3">
        <v>5802</v>
      </c>
      <c r="B95" s="5" t="s">
        <v>587</v>
      </c>
      <c r="C95" s="3">
        <v>52</v>
      </c>
      <c r="D95" s="5" t="s">
        <v>287</v>
      </c>
      <c r="E95" s="3">
        <v>31</v>
      </c>
      <c r="F95" s="5" t="s">
        <v>288</v>
      </c>
      <c r="G95" s="5" t="s">
        <v>289</v>
      </c>
    </row>
    <row r="96" spans="1:7" x14ac:dyDescent="0.25">
      <c r="A96" s="4">
        <v>5802</v>
      </c>
      <c r="B96" s="6" t="s">
        <v>587</v>
      </c>
      <c r="C96" s="4">
        <v>19</v>
      </c>
      <c r="D96" s="6" t="s">
        <v>194</v>
      </c>
      <c r="E96" s="4">
        <v>68</v>
      </c>
      <c r="F96" s="6" t="s">
        <v>195</v>
      </c>
      <c r="G96" s="6" t="s">
        <v>196</v>
      </c>
    </row>
    <row r="97" spans="1:7" x14ac:dyDescent="0.25">
      <c r="A97" s="3">
        <v>5802</v>
      </c>
      <c r="B97" s="5" t="s">
        <v>587</v>
      </c>
      <c r="C97" s="3">
        <v>20</v>
      </c>
      <c r="D97" s="5" t="s">
        <v>20</v>
      </c>
      <c r="E97" s="3">
        <v>72</v>
      </c>
      <c r="F97" s="5" t="s">
        <v>21</v>
      </c>
      <c r="G97" s="5" t="s">
        <v>22</v>
      </c>
    </row>
    <row r="98" spans="1:7" x14ac:dyDescent="0.25">
      <c r="A98" s="4">
        <v>5802</v>
      </c>
      <c r="B98" s="6" t="s">
        <v>587</v>
      </c>
      <c r="C98" s="4">
        <v>233</v>
      </c>
      <c r="D98" s="6" t="s">
        <v>23</v>
      </c>
      <c r="E98" s="4">
        <v>854</v>
      </c>
      <c r="F98" s="6" t="s">
        <v>24</v>
      </c>
      <c r="G98" s="6" t="s">
        <v>25</v>
      </c>
    </row>
    <row r="99" spans="1:7" x14ac:dyDescent="0.25">
      <c r="A99" s="3">
        <v>5802</v>
      </c>
      <c r="B99" s="5" t="s">
        <v>587</v>
      </c>
      <c r="C99" s="3">
        <v>29</v>
      </c>
      <c r="D99" s="5" t="s">
        <v>26</v>
      </c>
      <c r="E99" s="3">
        <v>108</v>
      </c>
      <c r="F99" s="5" t="s">
        <v>27</v>
      </c>
      <c r="G99" s="5" t="s">
        <v>28</v>
      </c>
    </row>
    <row r="100" spans="1:7" x14ac:dyDescent="0.25">
      <c r="A100" s="4">
        <v>5802</v>
      </c>
      <c r="B100" s="6" t="s">
        <v>587</v>
      </c>
      <c r="C100" s="4">
        <v>209</v>
      </c>
      <c r="D100" s="6" t="s">
        <v>50</v>
      </c>
      <c r="E100" s="4">
        <v>748</v>
      </c>
      <c r="F100" s="6" t="s">
        <v>51</v>
      </c>
      <c r="G100" s="6" t="s">
        <v>52</v>
      </c>
    </row>
    <row r="101" spans="1:7" x14ac:dyDescent="0.25">
      <c r="A101" s="3">
        <v>5802</v>
      </c>
      <c r="B101" s="5" t="s">
        <v>587</v>
      </c>
      <c r="C101" s="3">
        <v>238</v>
      </c>
      <c r="D101" s="5" t="s">
        <v>53</v>
      </c>
      <c r="E101" s="3">
        <v>231</v>
      </c>
      <c r="F101" s="5" t="s">
        <v>54</v>
      </c>
      <c r="G101" s="5" t="s">
        <v>55</v>
      </c>
    </row>
    <row r="102" spans="1:7" x14ac:dyDescent="0.25">
      <c r="A102" s="4">
        <v>5802</v>
      </c>
      <c r="B102" s="6" t="s">
        <v>587</v>
      </c>
      <c r="C102" s="4">
        <v>108</v>
      </c>
      <c r="D102" s="6" t="s">
        <v>339</v>
      </c>
      <c r="E102" s="4">
        <v>398</v>
      </c>
      <c r="F102" s="6" t="s">
        <v>340</v>
      </c>
      <c r="G102" s="6" t="s">
        <v>341</v>
      </c>
    </row>
    <row r="103" spans="1:7" x14ac:dyDescent="0.25">
      <c r="A103" s="3">
        <v>5802</v>
      </c>
      <c r="B103" s="5" t="s">
        <v>587</v>
      </c>
      <c r="C103" s="3">
        <v>113</v>
      </c>
      <c r="D103" s="5" t="s">
        <v>342</v>
      </c>
      <c r="E103" s="3">
        <v>417</v>
      </c>
      <c r="F103" s="5" t="s">
        <v>343</v>
      </c>
      <c r="G103" s="5" t="s">
        <v>344</v>
      </c>
    </row>
    <row r="104" spans="1:7" x14ac:dyDescent="0.25">
      <c r="A104" s="4">
        <v>5802</v>
      </c>
      <c r="B104" s="6" t="s">
        <v>587</v>
      </c>
      <c r="C104" s="4">
        <v>122</v>
      </c>
      <c r="D104" s="6" t="s">
        <v>76</v>
      </c>
      <c r="E104" s="4">
        <v>426</v>
      </c>
      <c r="F104" s="6" t="s">
        <v>77</v>
      </c>
      <c r="G104" s="6" t="s">
        <v>78</v>
      </c>
    </row>
    <row r="105" spans="1:7" x14ac:dyDescent="0.25">
      <c r="A105" s="3">
        <v>5802</v>
      </c>
      <c r="B105" s="5" t="s">
        <v>587</v>
      </c>
      <c r="C105" s="3">
        <v>154</v>
      </c>
      <c r="D105" s="5" t="s">
        <v>495</v>
      </c>
      <c r="E105" s="3">
        <v>807</v>
      </c>
      <c r="F105" s="5" t="s">
        <v>496</v>
      </c>
      <c r="G105" s="5" t="s">
        <v>497</v>
      </c>
    </row>
    <row r="106" spans="1:7" x14ac:dyDescent="0.25">
      <c r="A106" s="4">
        <v>5802</v>
      </c>
      <c r="B106" s="6" t="s">
        <v>587</v>
      </c>
      <c r="C106" s="4">
        <v>130</v>
      </c>
      <c r="D106" s="6" t="s">
        <v>88</v>
      </c>
      <c r="E106" s="4">
        <v>454</v>
      </c>
      <c r="F106" s="6" t="s">
        <v>89</v>
      </c>
      <c r="G106" s="6" t="s">
        <v>90</v>
      </c>
    </row>
    <row r="107" spans="1:7" x14ac:dyDescent="0.25">
      <c r="A107" s="3">
        <v>5802</v>
      </c>
      <c r="B107" s="5" t="s">
        <v>587</v>
      </c>
      <c r="C107" s="3">
        <v>133</v>
      </c>
      <c r="D107" s="5" t="s">
        <v>91</v>
      </c>
      <c r="E107" s="3">
        <v>466</v>
      </c>
      <c r="F107" s="5" t="s">
        <v>92</v>
      </c>
      <c r="G107" s="5" t="s">
        <v>93</v>
      </c>
    </row>
    <row r="108" spans="1:7" x14ac:dyDescent="0.25">
      <c r="A108" s="4">
        <v>5802</v>
      </c>
      <c r="B108" s="6" t="s">
        <v>587</v>
      </c>
      <c r="C108" s="4">
        <v>141</v>
      </c>
      <c r="D108" s="6" t="s">
        <v>357</v>
      </c>
      <c r="E108" s="4">
        <v>496</v>
      </c>
      <c r="F108" s="6" t="s">
        <v>358</v>
      </c>
      <c r="G108" s="6" t="s">
        <v>359</v>
      </c>
    </row>
    <row r="109" spans="1:7" x14ac:dyDescent="0.25">
      <c r="A109" s="3">
        <v>5802</v>
      </c>
      <c r="B109" s="5" t="s">
        <v>587</v>
      </c>
      <c r="C109" s="3">
        <v>149</v>
      </c>
      <c r="D109" s="5" t="s">
        <v>363</v>
      </c>
      <c r="E109" s="3">
        <v>524</v>
      </c>
      <c r="F109" s="5" t="s">
        <v>364</v>
      </c>
      <c r="G109" s="5" t="s">
        <v>365</v>
      </c>
    </row>
    <row r="110" spans="1:7" x14ac:dyDescent="0.25">
      <c r="A110" s="4">
        <v>5802</v>
      </c>
      <c r="B110" s="6" t="s">
        <v>587</v>
      </c>
      <c r="C110" s="4">
        <v>158</v>
      </c>
      <c r="D110" s="6" t="s">
        <v>109</v>
      </c>
      <c r="E110" s="4">
        <v>562</v>
      </c>
      <c r="F110" s="6" t="s">
        <v>110</v>
      </c>
      <c r="G110" s="6" t="s">
        <v>111</v>
      </c>
    </row>
    <row r="111" spans="1:7" x14ac:dyDescent="0.25">
      <c r="A111" s="3">
        <v>5802</v>
      </c>
      <c r="B111" s="5" t="s">
        <v>587</v>
      </c>
      <c r="C111" s="3">
        <v>226</v>
      </c>
      <c r="D111" s="5" t="s">
        <v>115</v>
      </c>
      <c r="E111" s="3">
        <v>800</v>
      </c>
      <c r="F111" s="5" t="s">
        <v>116</v>
      </c>
      <c r="G111" s="5" t="s">
        <v>117</v>
      </c>
    </row>
    <row r="112" spans="1:7" x14ac:dyDescent="0.25">
      <c r="A112" s="4">
        <v>5802</v>
      </c>
      <c r="B112" s="6" t="s">
        <v>587</v>
      </c>
      <c r="C112" s="4">
        <v>235</v>
      </c>
      <c r="D112" s="6" t="s">
        <v>369</v>
      </c>
      <c r="E112" s="4">
        <v>860</v>
      </c>
      <c r="F112" s="6" t="s">
        <v>370</v>
      </c>
      <c r="G112" s="6" t="s">
        <v>371</v>
      </c>
    </row>
    <row r="113" spans="1:7" x14ac:dyDescent="0.25">
      <c r="A113" s="3">
        <v>5802</v>
      </c>
      <c r="B113" s="5" t="s">
        <v>587</v>
      </c>
      <c r="C113" s="3">
        <v>169</v>
      </c>
      <c r="D113" s="5" t="s">
        <v>212</v>
      </c>
      <c r="E113" s="3">
        <v>600</v>
      </c>
      <c r="F113" s="5" t="s">
        <v>213</v>
      </c>
      <c r="G113" s="5" t="s">
        <v>214</v>
      </c>
    </row>
    <row r="114" spans="1:7" x14ac:dyDescent="0.25">
      <c r="A114" s="4">
        <v>5802</v>
      </c>
      <c r="B114" s="6" t="s">
        <v>587</v>
      </c>
      <c r="C114" s="4">
        <v>37</v>
      </c>
      <c r="D114" s="6" t="s">
        <v>118</v>
      </c>
      <c r="E114" s="4">
        <v>140</v>
      </c>
      <c r="F114" s="6" t="s">
        <v>119</v>
      </c>
      <c r="G114" s="6" t="s">
        <v>120</v>
      </c>
    </row>
    <row r="115" spans="1:7" x14ac:dyDescent="0.25">
      <c r="A115" s="3">
        <v>5802</v>
      </c>
      <c r="B115" s="5" t="s">
        <v>587</v>
      </c>
      <c r="C115" s="3">
        <v>146</v>
      </c>
      <c r="D115" s="5" t="s">
        <v>516</v>
      </c>
      <c r="E115" s="3">
        <v>498</v>
      </c>
      <c r="F115" s="5" t="s">
        <v>517</v>
      </c>
      <c r="G115" s="5" t="s">
        <v>518</v>
      </c>
    </row>
    <row r="116" spans="1:7" x14ac:dyDescent="0.25">
      <c r="A116" s="4">
        <v>5802</v>
      </c>
      <c r="B116" s="6" t="s">
        <v>587</v>
      </c>
      <c r="C116" s="4">
        <v>120</v>
      </c>
      <c r="D116" s="6" t="s">
        <v>384</v>
      </c>
      <c r="E116" s="4">
        <v>418</v>
      </c>
      <c r="F116" s="6" t="s">
        <v>385</v>
      </c>
      <c r="G116" s="6" t="s">
        <v>386</v>
      </c>
    </row>
    <row r="117" spans="1:7" x14ac:dyDescent="0.25">
      <c r="A117" s="3">
        <v>5802</v>
      </c>
      <c r="B117" s="5" t="s">
        <v>587</v>
      </c>
      <c r="C117" s="3">
        <v>184</v>
      </c>
      <c r="D117" s="5" t="s">
        <v>127</v>
      </c>
      <c r="E117" s="3">
        <v>646</v>
      </c>
      <c r="F117" s="5" t="s">
        <v>128</v>
      </c>
      <c r="G117" s="5" t="s">
        <v>129</v>
      </c>
    </row>
    <row r="118" spans="1:7" x14ac:dyDescent="0.25">
      <c r="A118" s="4">
        <v>5802</v>
      </c>
      <c r="B118" s="6" t="s">
        <v>587</v>
      </c>
      <c r="C118" s="4">
        <v>208</v>
      </c>
      <c r="D118" s="6" t="s">
        <v>393</v>
      </c>
      <c r="E118" s="4">
        <v>762</v>
      </c>
      <c r="F118" s="6" t="s">
        <v>394</v>
      </c>
      <c r="G118" s="6" t="s">
        <v>395</v>
      </c>
    </row>
    <row r="119" spans="1:7" x14ac:dyDescent="0.25">
      <c r="A119" s="3">
        <v>5802</v>
      </c>
      <c r="B119" s="5" t="s">
        <v>587</v>
      </c>
      <c r="C119" s="3">
        <v>39</v>
      </c>
      <c r="D119" s="5" t="s">
        <v>145</v>
      </c>
      <c r="E119" s="3">
        <v>148</v>
      </c>
      <c r="F119" s="5" t="s">
        <v>146</v>
      </c>
      <c r="G119" s="5" t="s">
        <v>147</v>
      </c>
    </row>
    <row r="120" spans="1:7" x14ac:dyDescent="0.25">
      <c r="A120" s="4">
        <v>5802</v>
      </c>
      <c r="B120" s="6" t="s">
        <v>587</v>
      </c>
      <c r="C120" s="4">
        <v>213</v>
      </c>
      <c r="D120" s="6" t="s">
        <v>402</v>
      </c>
      <c r="E120" s="4">
        <v>795</v>
      </c>
      <c r="F120" s="6" t="s">
        <v>403</v>
      </c>
      <c r="G120" s="6" t="s">
        <v>404</v>
      </c>
    </row>
    <row r="121" spans="1:7" x14ac:dyDescent="0.25">
      <c r="A121" s="3">
        <v>5802</v>
      </c>
      <c r="B121" s="5" t="s">
        <v>587</v>
      </c>
      <c r="C121" s="3">
        <v>251</v>
      </c>
      <c r="D121" s="5" t="s">
        <v>154</v>
      </c>
      <c r="E121" s="3">
        <v>894</v>
      </c>
      <c r="F121" s="5" t="s">
        <v>155</v>
      </c>
      <c r="G121" s="5" t="s">
        <v>156</v>
      </c>
    </row>
    <row r="122" spans="1:7" x14ac:dyDescent="0.25">
      <c r="A122" s="13">
        <v>5802</v>
      </c>
      <c r="B122" s="14" t="s">
        <v>587</v>
      </c>
      <c r="C122" s="13">
        <v>181</v>
      </c>
      <c r="D122" s="14" t="s">
        <v>157</v>
      </c>
      <c r="E122" s="13">
        <v>716</v>
      </c>
      <c r="F122" s="14" t="s">
        <v>158</v>
      </c>
      <c r="G122" s="14" t="s">
        <v>159</v>
      </c>
    </row>
    <row r="125" spans="1:7" x14ac:dyDescent="0.25">
      <c r="A125" s="2">
        <v>5803</v>
      </c>
      <c r="B125" s="5" t="s">
        <v>588</v>
      </c>
    </row>
    <row r="128" spans="1:7" x14ac:dyDescent="0.25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</row>
    <row r="129" spans="1:7" x14ac:dyDescent="0.25">
      <c r="A129">
        <v>5803</v>
      </c>
      <c r="B129" t="s">
        <v>588</v>
      </c>
      <c r="C129">
        <v>8</v>
      </c>
      <c r="D129" t="s">
        <v>235</v>
      </c>
      <c r="E129">
        <v>28</v>
      </c>
      <c r="F129" t="s">
        <v>236</v>
      </c>
      <c r="G129" t="s">
        <v>237</v>
      </c>
    </row>
    <row r="130" spans="1:7" x14ac:dyDescent="0.25">
      <c r="A130">
        <v>5803</v>
      </c>
      <c r="B130" t="s">
        <v>588</v>
      </c>
      <c r="C130">
        <v>12</v>
      </c>
      <c r="D130" t="s">
        <v>241</v>
      </c>
      <c r="E130">
        <v>44</v>
      </c>
      <c r="F130" t="s">
        <v>242</v>
      </c>
      <c r="G130" t="s">
        <v>243</v>
      </c>
    </row>
    <row r="131" spans="1:7" x14ac:dyDescent="0.25">
      <c r="A131">
        <v>5803</v>
      </c>
      <c r="B131" t="s">
        <v>588</v>
      </c>
      <c r="C131">
        <v>14</v>
      </c>
      <c r="D131" t="s">
        <v>244</v>
      </c>
      <c r="E131">
        <v>52</v>
      </c>
      <c r="F131" t="s">
        <v>245</v>
      </c>
      <c r="G131" t="s">
        <v>246</v>
      </c>
    </row>
    <row r="132" spans="1:7" x14ac:dyDescent="0.25">
      <c r="A132">
        <v>5803</v>
      </c>
      <c r="B132" t="s">
        <v>588</v>
      </c>
      <c r="C132">
        <v>23</v>
      </c>
      <c r="D132" t="s">
        <v>166</v>
      </c>
      <c r="E132">
        <v>84</v>
      </c>
      <c r="F132" t="s">
        <v>167</v>
      </c>
      <c r="G132" t="s">
        <v>168</v>
      </c>
    </row>
    <row r="133" spans="1:7" x14ac:dyDescent="0.25">
      <c r="A133">
        <v>5803</v>
      </c>
      <c r="B133" t="s">
        <v>588</v>
      </c>
      <c r="C133">
        <v>35</v>
      </c>
      <c r="D133" t="s">
        <v>29</v>
      </c>
      <c r="E133">
        <v>132</v>
      </c>
      <c r="F133" t="s">
        <v>30</v>
      </c>
      <c r="G133" t="s">
        <v>31</v>
      </c>
    </row>
    <row r="134" spans="1:7" x14ac:dyDescent="0.25">
      <c r="A134">
        <v>5803</v>
      </c>
      <c r="B134" t="s">
        <v>588</v>
      </c>
      <c r="C134">
        <v>45</v>
      </c>
      <c r="D134" t="s">
        <v>35</v>
      </c>
      <c r="E134">
        <v>174</v>
      </c>
      <c r="F134" t="s">
        <v>36</v>
      </c>
      <c r="G134" t="s">
        <v>37</v>
      </c>
    </row>
    <row r="135" spans="1:7" x14ac:dyDescent="0.25">
      <c r="A135">
        <v>5803</v>
      </c>
      <c r="B135" t="s">
        <v>588</v>
      </c>
      <c r="C135">
        <v>49</v>
      </c>
      <c r="D135" t="s">
        <v>247</v>
      </c>
      <c r="E135">
        <v>192</v>
      </c>
      <c r="F135" t="s">
        <v>248</v>
      </c>
      <c r="G135" t="s">
        <v>249</v>
      </c>
    </row>
    <row r="136" spans="1:7" x14ac:dyDescent="0.25">
      <c r="A136">
        <v>5803</v>
      </c>
      <c r="B136" t="s">
        <v>588</v>
      </c>
      <c r="C136">
        <v>55</v>
      </c>
      <c r="D136" t="s">
        <v>250</v>
      </c>
      <c r="E136">
        <v>212</v>
      </c>
      <c r="F136" t="s">
        <v>251</v>
      </c>
      <c r="G136" t="s">
        <v>252</v>
      </c>
    </row>
    <row r="137" spans="1:7" x14ac:dyDescent="0.25">
      <c r="A137">
        <v>5803</v>
      </c>
      <c r="B137" t="s">
        <v>588</v>
      </c>
      <c r="C137">
        <v>66</v>
      </c>
      <c r="D137" t="s">
        <v>567</v>
      </c>
      <c r="E137">
        <v>242</v>
      </c>
      <c r="F137" t="s">
        <v>568</v>
      </c>
      <c r="G137" t="s">
        <v>569</v>
      </c>
    </row>
    <row r="138" spans="1:7" x14ac:dyDescent="0.25">
      <c r="A138">
        <v>5803</v>
      </c>
      <c r="B138" t="s">
        <v>588</v>
      </c>
      <c r="C138">
        <v>86</v>
      </c>
      <c r="D138" t="s">
        <v>253</v>
      </c>
      <c r="E138">
        <v>308</v>
      </c>
      <c r="F138" t="s">
        <v>254</v>
      </c>
      <c r="G138" t="s">
        <v>255</v>
      </c>
    </row>
    <row r="139" spans="1:7" x14ac:dyDescent="0.25">
      <c r="A139">
        <v>5803</v>
      </c>
      <c r="B139" t="s">
        <v>588</v>
      </c>
      <c r="C139">
        <v>175</v>
      </c>
      <c r="D139" t="s">
        <v>70</v>
      </c>
      <c r="E139">
        <v>624</v>
      </c>
      <c r="F139" t="s">
        <v>71</v>
      </c>
      <c r="G139" t="s">
        <v>72</v>
      </c>
    </row>
    <row r="140" spans="1:7" x14ac:dyDescent="0.25">
      <c r="A140">
        <v>5803</v>
      </c>
      <c r="B140" t="s">
        <v>588</v>
      </c>
      <c r="C140">
        <v>91</v>
      </c>
      <c r="D140" t="s">
        <v>209</v>
      </c>
      <c r="E140">
        <v>328</v>
      </c>
      <c r="F140" t="s">
        <v>210</v>
      </c>
      <c r="G140" t="s">
        <v>211</v>
      </c>
    </row>
    <row r="141" spans="1:7" x14ac:dyDescent="0.25">
      <c r="A141">
        <v>5803</v>
      </c>
      <c r="B141" t="s">
        <v>588</v>
      </c>
      <c r="C141">
        <v>93</v>
      </c>
      <c r="D141" t="s">
        <v>256</v>
      </c>
      <c r="E141">
        <v>332</v>
      </c>
      <c r="F141" t="s">
        <v>257</v>
      </c>
      <c r="G141" t="s">
        <v>258</v>
      </c>
    </row>
    <row r="142" spans="1:7" x14ac:dyDescent="0.25">
      <c r="A142">
        <v>5803</v>
      </c>
      <c r="B142" t="s">
        <v>588</v>
      </c>
      <c r="C142">
        <v>25</v>
      </c>
      <c r="D142" t="s">
        <v>557</v>
      </c>
      <c r="E142">
        <v>90</v>
      </c>
      <c r="F142" t="s">
        <v>558</v>
      </c>
      <c r="G142" t="s">
        <v>559</v>
      </c>
    </row>
    <row r="143" spans="1:7" x14ac:dyDescent="0.25">
      <c r="A143">
        <v>5803</v>
      </c>
      <c r="B143" t="s">
        <v>588</v>
      </c>
      <c r="C143">
        <v>109</v>
      </c>
      <c r="D143" t="s">
        <v>259</v>
      </c>
      <c r="E143">
        <v>388</v>
      </c>
      <c r="F143" t="s">
        <v>260</v>
      </c>
      <c r="G143" t="s">
        <v>261</v>
      </c>
    </row>
    <row r="144" spans="1:7" x14ac:dyDescent="0.25">
      <c r="A144">
        <v>5803</v>
      </c>
      <c r="B144" t="s">
        <v>588</v>
      </c>
      <c r="C144">
        <v>83</v>
      </c>
      <c r="D144" t="s">
        <v>560</v>
      </c>
      <c r="E144">
        <v>296</v>
      </c>
      <c r="F144" t="s">
        <v>561</v>
      </c>
      <c r="G144" t="s">
        <v>562</v>
      </c>
    </row>
    <row r="145" spans="1:7" x14ac:dyDescent="0.25">
      <c r="A145">
        <v>5803</v>
      </c>
      <c r="B145" t="s">
        <v>588</v>
      </c>
      <c r="C145">
        <v>132</v>
      </c>
      <c r="D145" t="s">
        <v>354</v>
      </c>
      <c r="E145">
        <v>462</v>
      </c>
      <c r="F145" t="s">
        <v>355</v>
      </c>
      <c r="G145" t="s">
        <v>356</v>
      </c>
    </row>
    <row r="146" spans="1:7" x14ac:dyDescent="0.25">
      <c r="A146">
        <v>5803</v>
      </c>
      <c r="B146" t="s">
        <v>588</v>
      </c>
      <c r="C146">
        <v>137</v>
      </c>
      <c r="D146" t="s">
        <v>97</v>
      </c>
      <c r="E146">
        <v>480</v>
      </c>
      <c r="F146" t="s">
        <v>98</v>
      </c>
      <c r="G146" t="s">
        <v>99</v>
      </c>
    </row>
    <row r="147" spans="1:7" x14ac:dyDescent="0.25">
      <c r="A147">
        <v>5803</v>
      </c>
      <c r="B147" t="s">
        <v>588</v>
      </c>
      <c r="C147">
        <v>153</v>
      </c>
      <c r="D147" t="s">
        <v>570</v>
      </c>
      <c r="E147">
        <v>540</v>
      </c>
      <c r="F147" t="s">
        <v>571</v>
      </c>
      <c r="G147" t="s">
        <v>572</v>
      </c>
    </row>
    <row r="148" spans="1:7" x14ac:dyDescent="0.25">
      <c r="A148">
        <v>5803</v>
      </c>
      <c r="B148" t="s">
        <v>588</v>
      </c>
      <c r="C148">
        <v>168</v>
      </c>
      <c r="D148" t="s">
        <v>573</v>
      </c>
      <c r="E148">
        <v>598</v>
      </c>
      <c r="F148" t="s">
        <v>574</v>
      </c>
      <c r="G148" t="s">
        <v>575</v>
      </c>
    </row>
    <row r="149" spans="1:7" x14ac:dyDescent="0.25">
      <c r="A149">
        <v>5803</v>
      </c>
      <c r="B149" t="s">
        <v>588</v>
      </c>
      <c r="C149">
        <v>70</v>
      </c>
      <c r="D149" t="s">
        <v>578</v>
      </c>
      <c r="E149">
        <v>258</v>
      </c>
      <c r="F149" t="s">
        <v>579</v>
      </c>
      <c r="G149" t="s">
        <v>580</v>
      </c>
    </row>
    <row r="150" spans="1:7" x14ac:dyDescent="0.25">
      <c r="A150">
        <v>5803</v>
      </c>
      <c r="B150" t="s">
        <v>588</v>
      </c>
      <c r="C150">
        <v>56</v>
      </c>
      <c r="D150" t="s">
        <v>262</v>
      </c>
      <c r="E150">
        <v>214</v>
      </c>
      <c r="F150" t="s">
        <v>263</v>
      </c>
      <c r="G150" t="s">
        <v>264</v>
      </c>
    </row>
    <row r="151" spans="1:7" x14ac:dyDescent="0.25">
      <c r="A151">
        <v>5803</v>
      </c>
      <c r="B151" t="s">
        <v>588</v>
      </c>
      <c r="C151">
        <v>189</v>
      </c>
      <c r="D151" t="s">
        <v>265</v>
      </c>
      <c r="E151">
        <v>662</v>
      </c>
      <c r="F151" t="s">
        <v>266</v>
      </c>
      <c r="G151" t="s">
        <v>267</v>
      </c>
    </row>
    <row r="152" spans="1:7" x14ac:dyDescent="0.25">
      <c r="A152">
        <v>5803</v>
      </c>
      <c r="B152" t="s">
        <v>588</v>
      </c>
      <c r="C152">
        <v>188</v>
      </c>
      <c r="D152" t="s">
        <v>268</v>
      </c>
      <c r="E152">
        <v>659</v>
      </c>
      <c r="F152" t="s">
        <v>269</v>
      </c>
      <c r="G152" t="s">
        <v>270</v>
      </c>
    </row>
    <row r="153" spans="1:7" x14ac:dyDescent="0.25">
      <c r="A153">
        <v>5803</v>
      </c>
      <c r="B153" t="s">
        <v>588</v>
      </c>
      <c r="C153">
        <v>191</v>
      </c>
      <c r="D153" t="s">
        <v>271</v>
      </c>
      <c r="E153">
        <v>670</v>
      </c>
      <c r="F153" t="s">
        <v>272</v>
      </c>
      <c r="G153" t="s">
        <v>273</v>
      </c>
    </row>
    <row r="154" spans="1:7" x14ac:dyDescent="0.25">
      <c r="A154">
        <v>5803</v>
      </c>
      <c r="B154" t="s">
        <v>588</v>
      </c>
      <c r="C154">
        <v>244</v>
      </c>
      <c r="D154" t="s">
        <v>581</v>
      </c>
      <c r="E154">
        <v>882</v>
      </c>
      <c r="F154" t="s">
        <v>582</v>
      </c>
      <c r="G154" t="s">
        <v>583</v>
      </c>
    </row>
    <row r="155" spans="1:7" x14ac:dyDescent="0.25">
      <c r="A155">
        <v>5803</v>
      </c>
      <c r="B155" t="s">
        <v>588</v>
      </c>
      <c r="C155">
        <v>193</v>
      </c>
      <c r="D155" t="s">
        <v>130</v>
      </c>
      <c r="E155">
        <v>678</v>
      </c>
      <c r="F155" t="s">
        <v>131</v>
      </c>
      <c r="G155" t="s">
        <v>132</v>
      </c>
    </row>
    <row r="156" spans="1:7" x14ac:dyDescent="0.25">
      <c r="A156">
        <v>5803</v>
      </c>
      <c r="B156" t="s">
        <v>588</v>
      </c>
      <c r="C156">
        <v>196</v>
      </c>
      <c r="D156" t="s">
        <v>136</v>
      </c>
      <c r="E156">
        <v>690</v>
      </c>
      <c r="F156" t="s">
        <v>137</v>
      </c>
      <c r="G156" t="s">
        <v>138</v>
      </c>
    </row>
    <row r="157" spans="1:7" x14ac:dyDescent="0.25">
      <c r="A157">
        <v>5803</v>
      </c>
      <c r="B157" t="s">
        <v>588</v>
      </c>
      <c r="C157">
        <v>207</v>
      </c>
      <c r="D157" t="s">
        <v>218</v>
      </c>
      <c r="E157">
        <v>740</v>
      </c>
      <c r="F157" t="s">
        <v>219</v>
      </c>
      <c r="G157" t="s">
        <v>220</v>
      </c>
    </row>
    <row r="158" spans="1:7" x14ac:dyDescent="0.25">
      <c r="A158">
        <v>5803</v>
      </c>
      <c r="B158" t="s">
        <v>588</v>
      </c>
      <c r="C158">
        <v>176</v>
      </c>
      <c r="D158" t="s">
        <v>399</v>
      </c>
      <c r="E158">
        <v>626</v>
      </c>
      <c r="F158" t="s">
        <v>400</v>
      </c>
      <c r="G158" t="s">
        <v>401</v>
      </c>
    </row>
    <row r="159" spans="1:7" x14ac:dyDescent="0.25">
      <c r="A159">
        <v>5803</v>
      </c>
      <c r="B159" t="s">
        <v>588</v>
      </c>
      <c r="C159">
        <v>220</v>
      </c>
      <c r="D159" t="s">
        <v>274</v>
      </c>
      <c r="E159">
        <v>780</v>
      </c>
      <c r="F159" t="s">
        <v>275</v>
      </c>
      <c r="G159" t="s">
        <v>276</v>
      </c>
    </row>
    <row r="160" spans="1:7" x14ac:dyDescent="0.25">
      <c r="A160">
        <v>5803</v>
      </c>
      <c r="B160" t="s">
        <v>588</v>
      </c>
      <c r="C160">
        <v>155</v>
      </c>
      <c r="D160" t="s">
        <v>563</v>
      </c>
      <c r="E160">
        <v>548</v>
      </c>
      <c r="F160" t="s">
        <v>564</v>
      </c>
      <c r="G160" t="s">
        <v>565</v>
      </c>
    </row>
    <row r="163" spans="1:7" x14ac:dyDescent="0.25">
      <c r="A163" s="2">
        <v>5815</v>
      </c>
      <c r="B163" s="5" t="s">
        <v>585</v>
      </c>
    </row>
    <row r="165" spans="1:7" x14ac:dyDescent="0.25">
      <c r="A165" s="12" t="s">
        <v>0</v>
      </c>
      <c r="B165" s="12" t="s">
        <v>1</v>
      </c>
      <c r="C165" s="12" t="s">
        <v>2</v>
      </c>
      <c r="D165" s="12" t="s">
        <v>3</v>
      </c>
      <c r="E165" s="12" t="s">
        <v>4</v>
      </c>
      <c r="F165" s="12" t="s">
        <v>5</v>
      </c>
      <c r="G165" s="12" t="s">
        <v>6</v>
      </c>
    </row>
    <row r="166" spans="1:7" x14ac:dyDescent="0.25">
      <c r="A166" s="3">
        <v>5815</v>
      </c>
      <c r="B166" s="5" t="s">
        <v>585</v>
      </c>
      <c r="C166" s="3">
        <v>2</v>
      </c>
      <c r="D166" s="5" t="s">
        <v>278</v>
      </c>
      <c r="E166" s="3">
        <v>4</v>
      </c>
      <c r="F166" s="5" t="s">
        <v>279</v>
      </c>
      <c r="G166" s="5" t="s">
        <v>280</v>
      </c>
    </row>
    <row r="167" spans="1:7" x14ac:dyDescent="0.25">
      <c r="A167" s="4">
        <v>5815</v>
      </c>
      <c r="B167" s="6" t="s">
        <v>585</v>
      </c>
      <c r="C167" s="4">
        <v>16</v>
      </c>
      <c r="D167" s="6" t="s">
        <v>290</v>
      </c>
      <c r="E167" s="4">
        <v>50</v>
      </c>
      <c r="F167" s="6" t="s">
        <v>291</v>
      </c>
      <c r="G167" s="6" t="s">
        <v>292</v>
      </c>
    </row>
    <row r="168" spans="1:7" x14ac:dyDescent="0.25">
      <c r="A168" s="3">
        <v>5815</v>
      </c>
      <c r="B168" s="5" t="s">
        <v>585</v>
      </c>
      <c r="C168" s="3">
        <v>53</v>
      </c>
      <c r="D168" s="5" t="s">
        <v>17</v>
      </c>
      <c r="E168" s="3">
        <v>204</v>
      </c>
      <c r="F168" s="5" t="s">
        <v>18</v>
      </c>
      <c r="G168" s="5" t="s">
        <v>19</v>
      </c>
    </row>
    <row r="169" spans="1:7" x14ac:dyDescent="0.25">
      <c r="A169" s="4">
        <v>5815</v>
      </c>
      <c r="B169" s="6" t="s">
        <v>585</v>
      </c>
      <c r="C169" s="4">
        <v>233</v>
      </c>
      <c r="D169" s="6" t="s">
        <v>23</v>
      </c>
      <c r="E169" s="4">
        <v>854</v>
      </c>
      <c r="F169" s="6" t="s">
        <v>24</v>
      </c>
      <c r="G169" s="6" t="s">
        <v>25</v>
      </c>
    </row>
    <row r="170" spans="1:7" x14ac:dyDescent="0.25">
      <c r="A170" s="3">
        <v>5815</v>
      </c>
      <c r="B170" s="5" t="s">
        <v>585</v>
      </c>
      <c r="C170" s="3">
        <v>29</v>
      </c>
      <c r="D170" s="5" t="s">
        <v>26</v>
      </c>
      <c r="E170" s="3">
        <v>108</v>
      </c>
      <c r="F170" s="5" t="s">
        <v>27</v>
      </c>
      <c r="G170" s="5" t="s">
        <v>28</v>
      </c>
    </row>
    <row r="171" spans="1:7" x14ac:dyDescent="0.25">
      <c r="A171" s="4">
        <v>5815</v>
      </c>
      <c r="B171" s="6" t="s">
        <v>585</v>
      </c>
      <c r="C171" s="4">
        <v>32</v>
      </c>
      <c r="D171" s="6" t="s">
        <v>32</v>
      </c>
      <c r="E171" s="4">
        <v>120</v>
      </c>
      <c r="F171" s="6" t="s">
        <v>33</v>
      </c>
      <c r="G171" s="6" t="s">
        <v>34</v>
      </c>
    </row>
    <row r="172" spans="1:7" x14ac:dyDescent="0.25">
      <c r="A172" s="3">
        <v>5815</v>
      </c>
      <c r="B172" s="5" t="s">
        <v>585</v>
      </c>
      <c r="C172" s="3">
        <v>45</v>
      </c>
      <c r="D172" s="5" t="s">
        <v>35</v>
      </c>
      <c r="E172" s="3">
        <v>174</v>
      </c>
      <c r="F172" s="5" t="s">
        <v>36</v>
      </c>
      <c r="G172" s="5" t="s">
        <v>37</v>
      </c>
    </row>
    <row r="173" spans="1:7" x14ac:dyDescent="0.25">
      <c r="A173" s="4">
        <v>5815</v>
      </c>
      <c r="B173" s="6" t="s">
        <v>585</v>
      </c>
      <c r="C173" s="4">
        <v>46</v>
      </c>
      <c r="D173" s="6" t="s">
        <v>38</v>
      </c>
      <c r="E173" s="4">
        <v>178</v>
      </c>
      <c r="F173" s="6" t="s">
        <v>39</v>
      </c>
      <c r="G173" s="6" t="s">
        <v>40</v>
      </c>
    </row>
    <row r="174" spans="1:7" x14ac:dyDescent="0.25">
      <c r="A174" s="3">
        <v>5815</v>
      </c>
      <c r="B174" s="5" t="s">
        <v>585</v>
      </c>
      <c r="C174" s="3">
        <v>107</v>
      </c>
      <c r="D174" s="5" t="s">
        <v>41</v>
      </c>
      <c r="E174" s="3">
        <v>384</v>
      </c>
      <c r="F174" s="5" t="s">
        <v>42</v>
      </c>
      <c r="G174" s="5" t="s">
        <v>43</v>
      </c>
    </row>
    <row r="175" spans="1:7" x14ac:dyDescent="0.25">
      <c r="A175" s="4">
        <v>5815</v>
      </c>
      <c r="B175" s="6" t="s">
        <v>585</v>
      </c>
      <c r="C175" s="4">
        <v>72</v>
      </c>
      <c r="D175" s="6" t="s">
        <v>44</v>
      </c>
      <c r="E175" s="4">
        <v>262</v>
      </c>
      <c r="F175" s="6" t="s">
        <v>45</v>
      </c>
      <c r="G175" s="6" t="s">
        <v>46</v>
      </c>
    </row>
    <row r="176" spans="1:7" x14ac:dyDescent="0.25">
      <c r="A176" s="3">
        <v>5815</v>
      </c>
      <c r="B176" s="5" t="s">
        <v>585</v>
      </c>
      <c r="C176" s="3">
        <v>238</v>
      </c>
      <c r="D176" s="5" t="s">
        <v>53</v>
      </c>
      <c r="E176" s="3">
        <v>231</v>
      </c>
      <c r="F176" s="5" t="s">
        <v>54</v>
      </c>
      <c r="G176" s="5" t="s">
        <v>55</v>
      </c>
    </row>
    <row r="177" spans="1:7" x14ac:dyDescent="0.25">
      <c r="A177" s="4">
        <v>5815</v>
      </c>
      <c r="B177" s="6" t="s">
        <v>585</v>
      </c>
      <c r="C177" s="4">
        <v>62</v>
      </c>
      <c r="D177" s="6" t="s">
        <v>56</v>
      </c>
      <c r="E177" s="4">
        <v>230</v>
      </c>
      <c r="F177" s="6" t="s">
        <v>57</v>
      </c>
      <c r="G177" s="6" t="s">
        <v>57</v>
      </c>
    </row>
    <row r="178" spans="1:7" x14ac:dyDescent="0.25">
      <c r="A178" s="3">
        <v>5815</v>
      </c>
      <c r="B178" s="5" t="s">
        <v>585</v>
      </c>
      <c r="C178" s="3">
        <v>75</v>
      </c>
      <c r="D178" s="5" t="s">
        <v>61</v>
      </c>
      <c r="E178" s="3">
        <v>270</v>
      </c>
      <c r="F178" s="5" t="s">
        <v>62</v>
      </c>
      <c r="G178" s="5" t="s">
        <v>63</v>
      </c>
    </row>
    <row r="179" spans="1:7" x14ac:dyDescent="0.25">
      <c r="A179" s="4">
        <v>5815</v>
      </c>
      <c r="B179" s="6" t="s">
        <v>585</v>
      </c>
      <c r="C179" s="4">
        <v>81</v>
      </c>
      <c r="D179" s="6" t="s">
        <v>64</v>
      </c>
      <c r="E179" s="4">
        <v>288</v>
      </c>
      <c r="F179" s="6" t="s">
        <v>65</v>
      </c>
      <c r="G179" s="6" t="s">
        <v>66</v>
      </c>
    </row>
    <row r="180" spans="1:7" x14ac:dyDescent="0.25">
      <c r="A180" s="3">
        <v>5815</v>
      </c>
      <c r="B180" s="5" t="s">
        <v>585</v>
      </c>
      <c r="C180" s="3">
        <v>90</v>
      </c>
      <c r="D180" s="5" t="s">
        <v>67</v>
      </c>
      <c r="E180" s="3">
        <v>324</v>
      </c>
      <c r="F180" s="5" t="s">
        <v>68</v>
      </c>
      <c r="G180" s="5" t="s">
        <v>69</v>
      </c>
    </row>
    <row r="181" spans="1:7" x14ac:dyDescent="0.25">
      <c r="A181" s="4">
        <v>5815</v>
      </c>
      <c r="B181" s="6" t="s">
        <v>585</v>
      </c>
      <c r="C181" s="4">
        <v>175</v>
      </c>
      <c r="D181" s="6" t="s">
        <v>70</v>
      </c>
      <c r="E181" s="4">
        <v>624</v>
      </c>
      <c r="F181" s="6" t="s">
        <v>71</v>
      </c>
      <c r="G181" s="6" t="s">
        <v>72</v>
      </c>
    </row>
    <row r="182" spans="1:7" x14ac:dyDescent="0.25">
      <c r="A182" s="3">
        <v>5815</v>
      </c>
      <c r="B182" s="5" t="s">
        <v>585</v>
      </c>
      <c r="C182" s="3">
        <v>93</v>
      </c>
      <c r="D182" s="5" t="s">
        <v>256</v>
      </c>
      <c r="E182" s="3">
        <v>332</v>
      </c>
      <c r="F182" s="5" t="s">
        <v>257</v>
      </c>
      <c r="G182" s="5" t="s">
        <v>258</v>
      </c>
    </row>
    <row r="183" spans="1:7" x14ac:dyDescent="0.25">
      <c r="A183" s="4">
        <v>5815</v>
      </c>
      <c r="B183" s="6" t="s">
        <v>585</v>
      </c>
      <c r="C183" s="4">
        <v>25</v>
      </c>
      <c r="D183" s="6" t="s">
        <v>557</v>
      </c>
      <c r="E183" s="4">
        <v>90</v>
      </c>
      <c r="F183" s="6" t="s">
        <v>558</v>
      </c>
      <c r="G183" s="6" t="s">
        <v>559</v>
      </c>
    </row>
    <row r="184" spans="1:7" x14ac:dyDescent="0.25">
      <c r="A184" s="3">
        <v>5815</v>
      </c>
      <c r="B184" s="5" t="s">
        <v>585</v>
      </c>
      <c r="C184" s="3">
        <v>100</v>
      </c>
      <c r="D184" s="5" t="s">
        <v>318</v>
      </c>
      <c r="E184" s="3">
        <v>356</v>
      </c>
      <c r="F184" s="5" t="s">
        <v>319</v>
      </c>
      <c r="G184" s="5" t="s">
        <v>320</v>
      </c>
    </row>
    <row r="185" spans="1:7" x14ac:dyDescent="0.25">
      <c r="A185" s="4">
        <v>5815</v>
      </c>
      <c r="B185" s="6" t="s">
        <v>585</v>
      </c>
      <c r="C185" s="4">
        <v>114</v>
      </c>
      <c r="D185" s="6" t="s">
        <v>73</v>
      </c>
      <c r="E185" s="4">
        <v>404</v>
      </c>
      <c r="F185" s="6" t="s">
        <v>74</v>
      </c>
      <c r="G185" s="6" t="s">
        <v>75</v>
      </c>
    </row>
    <row r="186" spans="1:7" x14ac:dyDescent="0.25">
      <c r="A186" s="3">
        <v>5815</v>
      </c>
      <c r="B186" s="5" t="s">
        <v>585</v>
      </c>
      <c r="C186" s="3">
        <v>113</v>
      </c>
      <c r="D186" s="5" t="s">
        <v>342</v>
      </c>
      <c r="E186" s="3">
        <v>417</v>
      </c>
      <c r="F186" s="5" t="s">
        <v>343</v>
      </c>
      <c r="G186" s="5" t="s">
        <v>344</v>
      </c>
    </row>
    <row r="187" spans="1:7" x14ac:dyDescent="0.25">
      <c r="A187" s="4">
        <v>5815</v>
      </c>
      <c r="B187" s="6" t="s">
        <v>585</v>
      </c>
      <c r="C187" s="4">
        <v>122</v>
      </c>
      <c r="D187" s="6" t="s">
        <v>76</v>
      </c>
      <c r="E187" s="4">
        <v>426</v>
      </c>
      <c r="F187" s="6" t="s">
        <v>77</v>
      </c>
      <c r="G187" s="6" t="s">
        <v>78</v>
      </c>
    </row>
    <row r="188" spans="1:7" x14ac:dyDescent="0.25">
      <c r="A188" s="3">
        <v>5815</v>
      </c>
      <c r="B188" s="5" t="s">
        <v>585</v>
      </c>
      <c r="C188" s="3">
        <v>123</v>
      </c>
      <c r="D188" s="5" t="s">
        <v>79</v>
      </c>
      <c r="E188" s="3">
        <v>430</v>
      </c>
      <c r="F188" s="5" t="s">
        <v>80</v>
      </c>
      <c r="G188" s="5" t="s">
        <v>81</v>
      </c>
    </row>
    <row r="189" spans="1:7" x14ac:dyDescent="0.25">
      <c r="A189" s="4">
        <v>5815</v>
      </c>
      <c r="B189" s="6" t="s">
        <v>585</v>
      </c>
      <c r="C189" s="4">
        <v>129</v>
      </c>
      <c r="D189" s="6" t="s">
        <v>85</v>
      </c>
      <c r="E189" s="4">
        <v>450</v>
      </c>
      <c r="F189" s="6" t="s">
        <v>86</v>
      </c>
      <c r="G189" s="6" t="s">
        <v>87</v>
      </c>
    </row>
    <row r="190" spans="1:7" x14ac:dyDescent="0.25">
      <c r="A190" s="3">
        <v>5815</v>
      </c>
      <c r="B190" s="5" t="s">
        <v>585</v>
      </c>
      <c r="C190" s="3">
        <v>130</v>
      </c>
      <c r="D190" s="5" t="s">
        <v>88</v>
      </c>
      <c r="E190" s="3">
        <v>454</v>
      </c>
      <c r="F190" s="5" t="s">
        <v>89</v>
      </c>
      <c r="G190" s="5" t="s">
        <v>90</v>
      </c>
    </row>
    <row r="191" spans="1:7" x14ac:dyDescent="0.25">
      <c r="A191" s="4">
        <v>5815</v>
      </c>
      <c r="B191" s="6" t="s">
        <v>585</v>
      </c>
      <c r="C191" s="4">
        <v>133</v>
      </c>
      <c r="D191" s="6" t="s">
        <v>91</v>
      </c>
      <c r="E191" s="4">
        <v>466</v>
      </c>
      <c r="F191" s="6" t="s">
        <v>92</v>
      </c>
      <c r="G191" s="6" t="s">
        <v>93</v>
      </c>
    </row>
    <row r="192" spans="1:7" x14ac:dyDescent="0.25">
      <c r="A192" s="3">
        <v>5815</v>
      </c>
      <c r="B192" s="5" t="s">
        <v>585</v>
      </c>
      <c r="C192" s="3">
        <v>136</v>
      </c>
      <c r="D192" s="5" t="s">
        <v>100</v>
      </c>
      <c r="E192" s="3">
        <v>478</v>
      </c>
      <c r="F192" s="5" t="s">
        <v>101</v>
      </c>
      <c r="G192" s="5" t="s">
        <v>102</v>
      </c>
    </row>
    <row r="193" spans="1:7" x14ac:dyDescent="0.25">
      <c r="A193" s="4">
        <v>5815</v>
      </c>
      <c r="B193" s="6" t="s">
        <v>585</v>
      </c>
      <c r="C193" s="4">
        <v>144</v>
      </c>
      <c r="D193" s="6" t="s">
        <v>103</v>
      </c>
      <c r="E193" s="4">
        <v>508</v>
      </c>
      <c r="F193" s="6" t="s">
        <v>104</v>
      </c>
      <c r="G193" s="6" t="s">
        <v>105</v>
      </c>
    </row>
    <row r="194" spans="1:7" x14ac:dyDescent="0.25">
      <c r="A194" s="3">
        <v>5815</v>
      </c>
      <c r="B194" s="5" t="s">
        <v>585</v>
      </c>
      <c r="C194" s="3">
        <v>149</v>
      </c>
      <c r="D194" s="5" t="s">
        <v>363</v>
      </c>
      <c r="E194" s="3">
        <v>524</v>
      </c>
      <c r="F194" s="5" t="s">
        <v>364</v>
      </c>
      <c r="G194" s="5" t="s">
        <v>365</v>
      </c>
    </row>
    <row r="195" spans="1:7" x14ac:dyDescent="0.25">
      <c r="A195" s="4">
        <v>5815</v>
      </c>
      <c r="B195" s="6" t="s">
        <v>585</v>
      </c>
      <c r="C195" s="4">
        <v>157</v>
      </c>
      <c r="D195" s="6" t="s">
        <v>184</v>
      </c>
      <c r="E195" s="4">
        <v>558</v>
      </c>
      <c r="F195" s="6" t="s">
        <v>185</v>
      </c>
      <c r="G195" s="6" t="s">
        <v>186</v>
      </c>
    </row>
    <row r="196" spans="1:7" x14ac:dyDescent="0.25">
      <c r="A196" s="3">
        <v>5815</v>
      </c>
      <c r="B196" s="5" t="s">
        <v>585</v>
      </c>
      <c r="C196" s="3">
        <v>158</v>
      </c>
      <c r="D196" s="5" t="s">
        <v>109</v>
      </c>
      <c r="E196" s="3">
        <v>562</v>
      </c>
      <c r="F196" s="5" t="s">
        <v>110</v>
      </c>
      <c r="G196" s="5" t="s">
        <v>111</v>
      </c>
    </row>
    <row r="197" spans="1:7" x14ac:dyDescent="0.25">
      <c r="A197" s="4">
        <v>5815</v>
      </c>
      <c r="B197" s="6" t="s">
        <v>585</v>
      </c>
      <c r="C197" s="4">
        <v>226</v>
      </c>
      <c r="D197" s="6" t="s">
        <v>115</v>
      </c>
      <c r="E197" s="4">
        <v>800</v>
      </c>
      <c r="F197" s="6" t="s">
        <v>116</v>
      </c>
      <c r="G197" s="6" t="s">
        <v>117</v>
      </c>
    </row>
    <row r="198" spans="1:7" x14ac:dyDescent="0.25">
      <c r="A198" s="3">
        <v>5815</v>
      </c>
      <c r="B198" s="5" t="s">
        <v>585</v>
      </c>
      <c r="C198" s="3">
        <v>235</v>
      </c>
      <c r="D198" s="5" t="s">
        <v>369</v>
      </c>
      <c r="E198" s="3">
        <v>860</v>
      </c>
      <c r="F198" s="5" t="s">
        <v>370</v>
      </c>
      <c r="G198" s="5" t="s">
        <v>371</v>
      </c>
    </row>
    <row r="199" spans="1:7" x14ac:dyDescent="0.25">
      <c r="A199" s="4">
        <v>5815</v>
      </c>
      <c r="B199" s="6" t="s">
        <v>585</v>
      </c>
      <c r="C199" s="4">
        <v>212</v>
      </c>
      <c r="D199" s="6" t="s">
        <v>378</v>
      </c>
      <c r="E199" s="4">
        <v>760</v>
      </c>
      <c r="F199" s="6" t="s">
        <v>379</v>
      </c>
      <c r="G199" s="6" t="s">
        <v>380</v>
      </c>
    </row>
    <row r="200" spans="1:7" x14ac:dyDescent="0.25">
      <c r="A200" s="3">
        <v>5815</v>
      </c>
      <c r="B200" s="5" t="s">
        <v>585</v>
      </c>
      <c r="C200" s="3">
        <v>37</v>
      </c>
      <c r="D200" s="5" t="s">
        <v>118</v>
      </c>
      <c r="E200" s="3">
        <v>140</v>
      </c>
      <c r="F200" s="5" t="s">
        <v>119</v>
      </c>
      <c r="G200" s="5" t="s">
        <v>120</v>
      </c>
    </row>
    <row r="201" spans="1:7" x14ac:dyDescent="0.25">
      <c r="A201" s="4">
        <v>5815</v>
      </c>
      <c r="B201" s="6" t="s">
        <v>585</v>
      </c>
      <c r="C201" s="4">
        <v>250</v>
      </c>
      <c r="D201" s="6" t="s">
        <v>121</v>
      </c>
      <c r="E201" s="4">
        <v>180</v>
      </c>
      <c r="F201" s="6" t="s">
        <v>122</v>
      </c>
      <c r="G201" s="6" t="s">
        <v>123</v>
      </c>
    </row>
    <row r="202" spans="1:7" x14ac:dyDescent="0.25">
      <c r="A202" s="3">
        <v>5815</v>
      </c>
      <c r="B202" s="5" t="s">
        <v>585</v>
      </c>
      <c r="C202" s="3">
        <v>116</v>
      </c>
      <c r="D202" s="5" t="s">
        <v>387</v>
      </c>
      <c r="E202" s="3">
        <v>408</v>
      </c>
      <c r="F202" s="5" t="s">
        <v>388</v>
      </c>
      <c r="G202" s="5" t="s">
        <v>389</v>
      </c>
    </row>
    <row r="203" spans="1:7" x14ac:dyDescent="0.25">
      <c r="A203" s="4">
        <v>5815</v>
      </c>
      <c r="B203" s="6" t="s">
        <v>585</v>
      </c>
      <c r="C203" s="4">
        <v>215</v>
      </c>
      <c r="D203" s="6" t="s">
        <v>124</v>
      </c>
      <c r="E203" s="4">
        <v>834</v>
      </c>
      <c r="F203" s="6" t="s">
        <v>125</v>
      </c>
      <c r="G203" s="6" t="s">
        <v>126</v>
      </c>
    </row>
    <row r="204" spans="1:7" x14ac:dyDescent="0.25">
      <c r="A204" s="3">
        <v>5815</v>
      </c>
      <c r="B204" s="5" t="s">
        <v>585</v>
      </c>
      <c r="C204" s="3">
        <v>184</v>
      </c>
      <c r="D204" s="5" t="s">
        <v>127</v>
      </c>
      <c r="E204" s="3">
        <v>646</v>
      </c>
      <c r="F204" s="5" t="s">
        <v>128</v>
      </c>
      <c r="G204" s="5" t="s">
        <v>129</v>
      </c>
    </row>
    <row r="205" spans="1:7" x14ac:dyDescent="0.25">
      <c r="A205" s="4">
        <v>5815</v>
      </c>
      <c r="B205" s="6" t="s">
        <v>585</v>
      </c>
      <c r="C205" s="4">
        <v>193</v>
      </c>
      <c r="D205" s="6" t="s">
        <v>130</v>
      </c>
      <c r="E205" s="4">
        <v>678</v>
      </c>
      <c r="F205" s="6" t="s">
        <v>131</v>
      </c>
      <c r="G205" s="6" t="s">
        <v>132</v>
      </c>
    </row>
    <row r="206" spans="1:7" x14ac:dyDescent="0.25">
      <c r="A206" s="3">
        <v>5815</v>
      </c>
      <c r="B206" s="5" t="s">
        <v>585</v>
      </c>
      <c r="C206" s="3">
        <v>195</v>
      </c>
      <c r="D206" s="5" t="s">
        <v>133</v>
      </c>
      <c r="E206" s="3">
        <v>686</v>
      </c>
      <c r="F206" s="5" t="s">
        <v>134</v>
      </c>
      <c r="G206" s="5" t="s">
        <v>135</v>
      </c>
    </row>
    <row r="207" spans="1:7" x14ac:dyDescent="0.25">
      <c r="A207" s="4">
        <v>5815</v>
      </c>
      <c r="B207" s="6" t="s">
        <v>585</v>
      </c>
      <c r="C207" s="4">
        <v>197</v>
      </c>
      <c r="D207" s="6" t="s">
        <v>139</v>
      </c>
      <c r="E207" s="4">
        <v>694</v>
      </c>
      <c r="F207" s="6" t="s">
        <v>140</v>
      </c>
      <c r="G207" s="6" t="s">
        <v>141</v>
      </c>
    </row>
    <row r="208" spans="1:7" x14ac:dyDescent="0.25">
      <c r="A208" s="3">
        <v>5815</v>
      </c>
      <c r="B208" s="5" t="s">
        <v>585</v>
      </c>
      <c r="C208" s="3">
        <v>276</v>
      </c>
      <c r="D208" s="5" t="s">
        <v>142</v>
      </c>
      <c r="E208" s="3">
        <v>729</v>
      </c>
      <c r="F208" s="5" t="s">
        <v>143</v>
      </c>
      <c r="G208" s="5" t="s">
        <v>144</v>
      </c>
    </row>
    <row r="209" spans="1:7" x14ac:dyDescent="0.25">
      <c r="A209" s="4">
        <v>5815</v>
      </c>
      <c r="B209" s="6" t="s">
        <v>585</v>
      </c>
      <c r="C209" s="4">
        <v>208</v>
      </c>
      <c r="D209" s="6" t="s">
        <v>393</v>
      </c>
      <c r="E209" s="4">
        <v>762</v>
      </c>
      <c r="F209" s="6" t="s">
        <v>394</v>
      </c>
      <c r="G209" s="6" t="s">
        <v>395</v>
      </c>
    </row>
    <row r="210" spans="1:7" x14ac:dyDescent="0.25">
      <c r="A210" s="3">
        <v>5815</v>
      </c>
      <c r="B210" s="5" t="s">
        <v>585</v>
      </c>
      <c r="C210" s="3">
        <v>39</v>
      </c>
      <c r="D210" s="5" t="s">
        <v>145</v>
      </c>
      <c r="E210" s="3">
        <v>148</v>
      </c>
      <c r="F210" s="5" t="s">
        <v>146</v>
      </c>
      <c r="G210" s="5" t="s">
        <v>147</v>
      </c>
    </row>
    <row r="211" spans="1:7" x14ac:dyDescent="0.25">
      <c r="A211" s="4">
        <v>5815</v>
      </c>
      <c r="B211" s="6" t="s">
        <v>585</v>
      </c>
      <c r="C211" s="4">
        <v>217</v>
      </c>
      <c r="D211" s="6" t="s">
        <v>148</v>
      </c>
      <c r="E211" s="4">
        <v>768</v>
      </c>
      <c r="F211" s="6" t="s">
        <v>149</v>
      </c>
      <c r="G211" s="6" t="s">
        <v>150</v>
      </c>
    </row>
    <row r="212" spans="1:7" x14ac:dyDescent="0.25">
      <c r="A212" s="3">
        <v>5815</v>
      </c>
      <c r="B212" s="5" t="s">
        <v>585</v>
      </c>
      <c r="C212" s="3">
        <v>237</v>
      </c>
      <c r="D212" s="5" t="s">
        <v>408</v>
      </c>
      <c r="E212" s="3">
        <v>704</v>
      </c>
      <c r="F212" s="5" t="s">
        <v>409</v>
      </c>
      <c r="G212" s="5" t="s">
        <v>410</v>
      </c>
    </row>
    <row r="213" spans="1:7" x14ac:dyDescent="0.25">
      <c r="A213" s="4">
        <v>5815</v>
      </c>
      <c r="B213" s="6" t="s">
        <v>585</v>
      </c>
      <c r="C213" s="4">
        <v>249</v>
      </c>
      <c r="D213" s="6" t="s">
        <v>411</v>
      </c>
      <c r="E213" s="4">
        <v>887</v>
      </c>
      <c r="F213" s="6" t="s">
        <v>412</v>
      </c>
      <c r="G213" s="6" t="s">
        <v>413</v>
      </c>
    </row>
    <row r="214" spans="1:7" x14ac:dyDescent="0.25">
      <c r="A214" s="15">
        <v>5815</v>
      </c>
      <c r="B214" s="8" t="s">
        <v>585</v>
      </c>
      <c r="C214" s="15">
        <v>181</v>
      </c>
      <c r="D214" s="8" t="s">
        <v>157</v>
      </c>
      <c r="E214" s="15">
        <v>716</v>
      </c>
      <c r="F214" s="8" t="s">
        <v>158</v>
      </c>
      <c r="G214" s="8" t="s">
        <v>159</v>
      </c>
    </row>
    <row r="218" spans="1:7" x14ac:dyDescent="0.25">
      <c r="A218" s="2">
        <v>5817</v>
      </c>
      <c r="B218" s="5" t="s">
        <v>556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BCA2-551D-49A7-B242-D0EBDBF161A6}">
  <dimension ref="A1:H188"/>
  <sheetViews>
    <sheetView tabSelected="1" workbookViewId="0">
      <selection activeCell="H11" sqref="H11"/>
    </sheetView>
  </sheetViews>
  <sheetFormatPr baseColWidth="10" defaultRowHeight="15" x14ac:dyDescent="0.25"/>
  <cols>
    <col min="1" max="1" width="17" customWidth="1"/>
    <col min="2" max="2" width="11.7109375" customWidth="1"/>
    <col min="3" max="3" width="19.7109375" customWidth="1"/>
    <col min="4" max="4" width="28.140625" bestFit="1" customWidth="1"/>
    <col min="5" max="5" width="12.85546875" bestFit="1" customWidth="1"/>
    <col min="6" max="6" width="34" customWidth="1"/>
    <col min="7" max="7" width="10" customWidth="1"/>
    <col min="8" max="8" width="85.28515625" customWidth="1"/>
  </cols>
  <sheetData>
    <row r="1" spans="1:8" x14ac:dyDescent="0.25">
      <c r="A1" t="s">
        <v>618</v>
      </c>
      <c r="B1" t="s">
        <v>614</v>
      </c>
      <c r="C1" t="s">
        <v>631</v>
      </c>
      <c r="D1" t="s">
        <v>632</v>
      </c>
      <c r="E1" t="s">
        <v>594</v>
      </c>
      <c r="F1" t="s">
        <v>3</v>
      </c>
      <c r="G1" t="s">
        <v>635</v>
      </c>
      <c r="H1" t="s">
        <v>637</v>
      </c>
    </row>
    <row r="2" spans="1:8" x14ac:dyDescent="0.25">
      <c r="A2">
        <f>LEFT(Tableau62[[#This Row],[Code_ZoneContinent]],2)*100</f>
        <v>5400</v>
      </c>
      <c r="B2" t="str" cm="1">
        <f t="array" ref="B2">_xlfn.XLOOKUP(Tableau62[[#This Row],[CodeContinent]],Continent[[#All],[NumFAOContinent]],Continent[[#All],[Continent]])</f>
        <v>Europe</v>
      </c>
      <c r="C2">
        <v>5404</v>
      </c>
      <c r="D2" t="s">
        <v>553</v>
      </c>
      <c r="E2">
        <v>15</v>
      </c>
      <c r="F2" t="s">
        <v>443</v>
      </c>
      <c r="G2" t="s">
        <v>442</v>
      </c>
      <c r="H2" t="s">
        <v>639</v>
      </c>
    </row>
    <row r="3" spans="1:8" x14ac:dyDescent="0.25">
      <c r="A3">
        <f>LEFT(Tableau62[[#This Row],[Code_ZoneContinent]],2)*100</f>
        <v>5300</v>
      </c>
      <c r="B3" t="str" cm="1">
        <f t="array" ref="B3">_xlfn.XLOOKUP(Tableau62[[#This Row],[CodeContinent]],Continent[[#All],[NumFAOContinent]],Continent[[#All],[Continent]])</f>
        <v>Asie</v>
      </c>
      <c r="C3">
        <v>5302</v>
      </c>
      <c r="D3" t="s">
        <v>418</v>
      </c>
      <c r="E3">
        <v>41</v>
      </c>
      <c r="F3" t="s">
        <v>304</v>
      </c>
      <c r="G3" t="s">
        <v>297</v>
      </c>
      <c r="H3" t="s">
        <v>296</v>
      </c>
    </row>
    <row r="4" spans="1:8" x14ac:dyDescent="0.25">
      <c r="A4">
        <f>LEFT(Tableau62[[#This Row],[Code_ZoneContinent]],2)*100</f>
        <v>5400</v>
      </c>
      <c r="B4" t="str" cm="1">
        <f t="array" ref="B4">_xlfn.XLOOKUP(Tableau62[[#This Row],[CodeContinent]],Continent[[#All],[NumFAOContinent]],Continent[[#All],[Continent]])</f>
        <v>Europe</v>
      </c>
      <c r="C4">
        <v>5401</v>
      </c>
      <c r="D4" t="s">
        <v>554</v>
      </c>
      <c r="E4">
        <v>51</v>
      </c>
      <c r="F4" t="s">
        <v>636</v>
      </c>
      <c r="G4" t="s">
        <v>547</v>
      </c>
      <c r="H4" t="s">
        <v>638</v>
      </c>
    </row>
    <row r="5" spans="1:8" x14ac:dyDescent="0.25">
      <c r="A5">
        <f>LEFT(Tableau62[[#This Row],[Code_ZoneContinent]],2)*100</f>
        <v>5100</v>
      </c>
      <c r="B5" t="str" cm="1">
        <f t="array" ref="B5">_xlfn.XLOOKUP(Tableau62[[#This Row],[CodeContinent]],Continent[[#All],[NumFAOContinent]],Continent[[#All],[Continent]])</f>
        <v>Afrique</v>
      </c>
      <c r="C5">
        <v>5101</v>
      </c>
      <c r="D5" t="s">
        <v>163</v>
      </c>
      <c r="E5">
        <v>62</v>
      </c>
      <c r="F5" t="s">
        <v>56</v>
      </c>
      <c r="G5" t="s">
        <v>55</v>
      </c>
      <c r="H5" t="s">
        <v>641</v>
      </c>
    </row>
    <row r="6" spans="1:8" x14ac:dyDescent="0.25">
      <c r="A6">
        <f>LEFT(Tableau62[[#This Row],[Code_ZoneContinent]],2)*100</f>
        <v>5400</v>
      </c>
      <c r="B6" t="str" cm="1">
        <f t="array" ref="B6">_xlfn.XLOOKUP(Tableau62[[#This Row],[CodeContinent]],Continent[[#All],[NumFAOContinent]],Continent[[#All],[Continent]])</f>
        <v>Europe</v>
      </c>
      <c r="C6">
        <v>5401</v>
      </c>
      <c r="D6" t="s">
        <v>554</v>
      </c>
      <c r="E6">
        <v>228</v>
      </c>
      <c r="F6" t="s">
        <v>551</v>
      </c>
      <c r="G6" t="s">
        <v>464</v>
      </c>
      <c r="H6" t="s">
        <v>640</v>
      </c>
    </row>
    <row r="7" spans="1:8" x14ac:dyDescent="0.25">
      <c r="A7">
        <f>LEFT(Tableau62[[#This Row],[Code_ZoneContinent]],2)*100</f>
        <v>5400</v>
      </c>
      <c r="B7" t="str" cm="1">
        <f t="array" ref="B7">_xlfn.XLOOKUP(Tableau62[[#This Row],[CodeContinent]],Continent[[#All],[NumFAOContinent]],Continent[[#All],[Continent]])</f>
        <v>Europe</v>
      </c>
      <c r="C7">
        <v>5403</v>
      </c>
      <c r="D7" t="s">
        <v>552</v>
      </c>
      <c r="E7">
        <v>248</v>
      </c>
      <c r="F7" t="s">
        <v>519</v>
      </c>
      <c r="G7" t="s">
        <v>503</v>
      </c>
      <c r="H7" t="s">
        <v>644</v>
      </c>
    </row>
    <row r="8" spans="1:8" x14ac:dyDescent="0.25">
      <c r="A8">
        <f>LEFT(Tableau62[[#This Row],[Code_ZoneContinent]],2)*100</f>
        <v>5300</v>
      </c>
      <c r="B8" t="str" cm="1">
        <f t="array" ref="B8">_xlfn.XLOOKUP(Tableau62[[#This Row],[CodeContinent]],Continent[[#All],[NumFAOContinent]],Continent[[#All],[Continent]])</f>
        <v>Asie</v>
      </c>
      <c r="C8">
        <v>5303</v>
      </c>
      <c r="D8" t="s">
        <v>416</v>
      </c>
      <c r="E8">
        <v>2</v>
      </c>
      <c r="F8" t="s">
        <v>278</v>
      </c>
      <c r="G8" t="s">
        <v>280</v>
      </c>
    </row>
    <row r="9" spans="1:8" x14ac:dyDescent="0.25">
      <c r="A9">
        <f>LEFT(Tableau62[[#This Row],[Code_ZoneContinent]],2)*100</f>
        <v>5100</v>
      </c>
      <c r="B9" t="str" cm="1">
        <f t="array" ref="B9">_xlfn.XLOOKUP(Tableau62[[#This Row],[CodeContinent]],Continent[[#All],[NumFAOContinent]],Continent[[#All],[Continent]])</f>
        <v>Afrique</v>
      </c>
      <c r="C9">
        <v>5102</v>
      </c>
      <c r="D9" t="s">
        <v>161</v>
      </c>
      <c r="E9">
        <v>7</v>
      </c>
      <c r="F9" t="s">
        <v>14</v>
      </c>
      <c r="G9" t="s">
        <v>16</v>
      </c>
    </row>
    <row r="10" spans="1:8" x14ac:dyDescent="0.25">
      <c r="A10">
        <f>LEFT(Tableau62[[#This Row],[Code_ZoneContinent]],2)*100</f>
        <v>5400</v>
      </c>
      <c r="B10" t="str" cm="1">
        <f t="array" ref="B10">_xlfn.XLOOKUP(Tableau62[[#This Row],[CodeContinent]],Continent[[#All],[NumFAOContinent]],Continent[[#All],[Continent]])</f>
        <v>Europe</v>
      </c>
      <c r="C10">
        <v>5403</v>
      </c>
      <c r="D10" t="s">
        <v>552</v>
      </c>
      <c r="E10">
        <v>3</v>
      </c>
      <c r="F10" t="s">
        <v>428</v>
      </c>
      <c r="G10" t="s">
        <v>430</v>
      </c>
    </row>
    <row r="11" spans="1:8" x14ac:dyDescent="0.25">
      <c r="A11">
        <f>LEFT(Tableau62[[#This Row],[Code_ZoneContinent]],2)*100</f>
        <v>5200</v>
      </c>
      <c r="B11" t="str" cm="1">
        <f t="array" ref="B11">_xlfn.XLOOKUP(Tableau62[[#This Row],[CodeContinent]],Continent[[#All],[NumFAOContinent]],Continent[[#All],[Continent]])</f>
        <v>Amériques</v>
      </c>
      <c r="C11">
        <v>5206</v>
      </c>
      <c r="D11" t="s">
        <v>426</v>
      </c>
      <c r="E11">
        <v>151</v>
      </c>
      <c r="F11" t="s">
        <v>238</v>
      </c>
      <c r="G11" t="s">
        <v>240</v>
      </c>
    </row>
    <row r="12" spans="1:8" x14ac:dyDescent="0.25">
      <c r="A12">
        <f>LEFT(Tableau62[[#This Row],[Code_ZoneContinent]],2)*100</f>
        <v>5300</v>
      </c>
      <c r="B12" t="str" cm="1">
        <f t="array" ref="B12">_xlfn.XLOOKUP(Tableau62[[#This Row],[CodeContinent]],Continent[[#All],[NumFAOContinent]],Continent[[#All],[Continent]])</f>
        <v>Asie</v>
      </c>
      <c r="C12">
        <v>5305</v>
      </c>
      <c r="D12" t="s">
        <v>417</v>
      </c>
      <c r="E12">
        <v>225</v>
      </c>
      <c r="F12" t="s">
        <v>312</v>
      </c>
      <c r="G12" t="s">
        <v>314</v>
      </c>
    </row>
    <row r="13" spans="1:8" x14ac:dyDescent="0.25">
      <c r="A13">
        <f>LEFT(Tableau62[[#This Row],[Code_ZoneContinent]],2)*100</f>
        <v>5200</v>
      </c>
      <c r="B13" t="str" cm="1">
        <f t="array" ref="B13">_xlfn.XLOOKUP(Tableau62[[#This Row],[CodeContinent]],Continent[[#All],[NumFAOContinent]],Continent[[#All],[Continent]])</f>
        <v>Amériques</v>
      </c>
      <c r="C13">
        <v>5207</v>
      </c>
      <c r="D13" t="s">
        <v>190</v>
      </c>
      <c r="E13">
        <v>9</v>
      </c>
      <c r="F13" t="s">
        <v>191</v>
      </c>
      <c r="G13" t="s">
        <v>193</v>
      </c>
    </row>
    <row r="14" spans="1:8" x14ac:dyDescent="0.25">
      <c r="A14">
        <f>LEFT(Tableau62[[#This Row],[Code_ZoneContinent]],2)*100</f>
        <v>5300</v>
      </c>
      <c r="B14" t="str" cm="1">
        <f t="array" ref="B14">_xlfn.XLOOKUP(Tableau62[[#This Row],[CodeContinent]],Continent[[#All],[NumFAOContinent]],Continent[[#All],[Continent]])</f>
        <v>Asie</v>
      </c>
      <c r="C14">
        <v>5305</v>
      </c>
      <c r="D14" t="s">
        <v>417</v>
      </c>
      <c r="E14">
        <v>1</v>
      </c>
      <c r="F14" t="s">
        <v>284</v>
      </c>
      <c r="G14" t="s">
        <v>286</v>
      </c>
    </row>
    <row r="15" spans="1:8" x14ac:dyDescent="0.25">
      <c r="A15">
        <f>LEFT(Tableau62[[#This Row],[Code_ZoneContinent]],2)*100</f>
        <v>5200</v>
      </c>
      <c r="B15" t="str" cm="1">
        <f t="array" ref="B15">_xlfn.XLOOKUP(Tableau62[[#This Row],[CodeContinent]],Continent[[#All],[NumFAOContinent]],Continent[[#All],[Continent]])</f>
        <v>Amériques</v>
      </c>
      <c r="C15">
        <v>5206</v>
      </c>
      <c r="D15" t="s">
        <v>426</v>
      </c>
      <c r="E15">
        <v>8</v>
      </c>
      <c r="F15" t="s">
        <v>235</v>
      </c>
      <c r="G15" t="s">
        <v>237</v>
      </c>
    </row>
    <row r="16" spans="1:8" x14ac:dyDescent="0.25">
      <c r="A16">
        <f>LEFT(Tableau62[[#This Row],[Code_ZoneContinent]],2)*100</f>
        <v>5500</v>
      </c>
      <c r="B16" t="str" cm="1">
        <f t="array" ref="B16">_xlfn.XLOOKUP(Tableau62[[#This Row],[CodeContinent]],Continent[[#All],[NumFAOContinent]],Continent[[#All],[Continent]])</f>
        <v>Océanie</v>
      </c>
      <c r="C16">
        <v>5501</v>
      </c>
      <c r="D16" t="s">
        <v>419</v>
      </c>
      <c r="E16">
        <v>10</v>
      </c>
      <c r="F16" t="s">
        <v>420</v>
      </c>
      <c r="G16" t="s">
        <v>422</v>
      </c>
    </row>
    <row r="17" spans="1:8" x14ac:dyDescent="0.25">
      <c r="A17">
        <f>LEFT(Tableau62[[#This Row],[Code_ZoneContinent]],2)*100</f>
        <v>5400</v>
      </c>
      <c r="B17" t="str" cm="1">
        <f t="array" ref="B17">_xlfn.XLOOKUP(Tableau62[[#This Row],[CodeContinent]],Continent[[#All],[NumFAOContinent]],Continent[[#All],[Continent]])</f>
        <v>Europe</v>
      </c>
      <c r="C17">
        <v>5404</v>
      </c>
      <c r="D17" t="s">
        <v>553</v>
      </c>
      <c r="E17">
        <v>11</v>
      </c>
      <c r="F17" t="s">
        <v>434</v>
      </c>
      <c r="G17" t="s">
        <v>436</v>
      </c>
    </row>
    <row r="18" spans="1:8" x14ac:dyDescent="0.25">
      <c r="A18">
        <f>LEFT(Tableau62[[#This Row],[Code_ZoneContinent]],2)*100</f>
        <v>5300</v>
      </c>
      <c r="B18" t="str" cm="1">
        <f t="array" ref="B18">_xlfn.XLOOKUP(Tableau62[[#This Row],[CodeContinent]],Continent[[#All],[NumFAOContinent]],Continent[[#All],[Continent]])</f>
        <v>Asie</v>
      </c>
      <c r="C18">
        <v>5305</v>
      </c>
      <c r="D18" t="s">
        <v>417</v>
      </c>
      <c r="E18">
        <v>52</v>
      </c>
      <c r="F18" t="s">
        <v>287</v>
      </c>
      <c r="G18" t="s">
        <v>289</v>
      </c>
    </row>
    <row r="19" spans="1:8" x14ac:dyDescent="0.25">
      <c r="A19">
        <f>LEFT(Tableau62[[#This Row],[Code_ZoneContinent]],2)*100</f>
        <v>5100</v>
      </c>
      <c r="B19" t="str" cm="1">
        <f t="array" ref="B19">_xlfn.XLOOKUP(Tableau62[[#This Row],[CodeContinent]],Continent[[#All],[NumFAOContinent]],Continent[[#All],[Continent]])</f>
        <v>Afrique</v>
      </c>
      <c r="C19">
        <v>5101</v>
      </c>
      <c r="D19" t="s">
        <v>163</v>
      </c>
      <c r="E19">
        <v>29</v>
      </c>
      <c r="F19" t="s">
        <v>26</v>
      </c>
      <c r="G19" t="s">
        <v>28</v>
      </c>
    </row>
    <row r="20" spans="1:8" x14ac:dyDescent="0.25">
      <c r="A20">
        <f>LEFT(Tableau62[[#This Row],[Code_ZoneContinent]],2)*100</f>
        <v>5400</v>
      </c>
      <c r="B20" t="str" cm="1">
        <f t="array" ref="B20">_xlfn.XLOOKUP(Tableau62[[#This Row],[CodeContinent]],Continent[[#All],[NumFAOContinent]],Continent[[#All],[Continent]])</f>
        <v>Europe</v>
      </c>
      <c r="C20">
        <v>5404</v>
      </c>
      <c r="D20" t="s">
        <v>553</v>
      </c>
      <c r="E20">
        <v>255</v>
      </c>
      <c r="F20" t="s">
        <v>440</v>
      </c>
      <c r="G20" t="s">
        <v>442</v>
      </c>
    </row>
    <row r="21" spans="1:8" x14ac:dyDescent="0.25">
      <c r="A21">
        <f>LEFT(Tableau62[[#This Row],[Code_ZoneContinent]],2)*100</f>
        <v>5100</v>
      </c>
      <c r="B21" t="str" cm="1">
        <f t="array" ref="B21">_xlfn.XLOOKUP(Tableau62[[#This Row],[CodeContinent]],Continent[[#All],[NumFAOContinent]],Continent[[#All],[Continent]])</f>
        <v>Afrique</v>
      </c>
      <c r="C21">
        <v>5105</v>
      </c>
      <c r="D21" t="s">
        <v>162</v>
      </c>
      <c r="E21">
        <v>53</v>
      </c>
      <c r="F21" t="s">
        <v>17</v>
      </c>
      <c r="G21" t="s">
        <v>19</v>
      </c>
    </row>
    <row r="22" spans="1:8" x14ac:dyDescent="0.25">
      <c r="A22">
        <f>LEFT(Tableau62[[#This Row],[Code_ZoneContinent]],2)*100</f>
        <v>5100</v>
      </c>
      <c r="B22" t="str" cm="1">
        <f t="array" ref="B22">_xlfn.XLOOKUP(Tableau62[[#This Row],[CodeContinent]],Continent[[#All],[NumFAOContinent]],Continent[[#All],[Continent]])</f>
        <v>Afrique</v>
      </c>
      <c r="C22">
        <v>5105</v>
      </c>
      <c r="D22" t="s">
        <v>162</v>
      </c>
      <c r="E22">
        <v>233</v>
      </c>
      <c r="F22" t="s">
        <v>23</v>
      </c>
      <c r="G22" t="s">
        <v>25</v>
      </c>
    </row>
    <row r="23" spans="1:8" x14ac:dyDescent="0.25">
      <c r="A23">
        <f>LEFT(Tableau62[[#This Row],[Code_ZoneContinent]],2)*100</f>
        <v>5300</v>
      </c>
      <c r="B23" t="str" cm="1">
        <f t="array" ref="B23">_xlfn.XLOOKUP(Tableau62[[#This Row],[CodeContinent]],Continent[[#All],[NumFAOContinent]],Continent[[#All],[Continent]])</f>
        <v>Asie</v>
      </c>
      <c r="C23">
        <v>5303</v>
      </c>
      <c r="D23" t="s">
        <v>416</v>
      </c>
      <c r="E23">
        <v>16</v>
      </c>
      <c r="F23" t="s">
        <v>290</v>
      </c>
      <c r="G23" t="s">
        <v>292</v>
      </c>
    </row>
    <row r="24" spans="1:8" x14ac:dyDescent="0.25">
      <c r="A24">
        <f>LEFT(Tableau62[[#This Row],[Code_ZoneContinent]],2)*100</f>
        <v>5400</v>
      </c>
      <c r="B24" t="str" cm="1">
        <f t="array" ref="B24">_xlfn.XLOOKUP(Tableau62[[#This Row],[CodeContinent]],Continent[[#All],[NumFAOContinent]],Continent[[#All],[Continent]])</f>
        <v>Europe</v>
      </c>
      <c r="C24">
        <v>5401</v>
      </c>
      <c r="D24" t="s">
        <v>554</v>
      </c>
      <c r="E24">
        <v>27</v>
      </c>
      <c r="F24" t="s">
        <v>447</v>
      </c>
      <c r="G24" t="s">
        <v>449</v>
      </c>
    </row>
    <row r="25" spans="1:8" x14ac:dyDescent="0.25">
      <c r="A25">
        <f>LEFT(Tableau62[[#This Row],[Code_ZoneContinent]],2)*100</f>
        <v>5200</v>
      </c>
      <c r="B25" t="str" cm="1">
        <f t="array" ref="B25">_xlfn.XLOOKUP(Tableau62[[#This Row],[CodeContinent]],Continent[[#All],[NumFAOContinent]],Continent[[#All],[Continent]])</f>
        <v>Amériques</v>
      </c>
      <c r="C25">
        <v>5206</v>
      </c>
      <c r="D25" t="s">
        <v>426</v>
      </c>
      <c r="E25">
        <v>12</v>
      </c>
      <c r="F25" t="s">
        <v>241</v>
      </c>
      <c r="G25" t="s">
        <v>243</v>
      </c>
    </row>
    <row r="26" spans="1:8" x14ac:dyDescent="0.25">
      <c r="A26">
        <f>LEFT(Tableau62[[#This Row],[Code_ZoneContinent]],2)*100</f>
        <v>5400</v>
      </c>
      <c r="B26" t="str" cm="1">
        <f t="array" ref="B26">_xlfn.XLOOKUP(Tableau62[[#This Row],[CodeContinent]],Continent[[#All],[NumFAOContinent]],Continent[[#All],[Continent]])</f>
        <v>Europe</v>
      </c>
      <c r="C26">
        <v>5403</v>
      </c>
      <c r="D26" t="s">
        <v>552</v>
      </c>
      <c r="E26">
        <v>80</v>
      </c>
      <c r="F26" t="s">
        <v>444</v>
      </c>
      <c r="G26" t="s">
        <v>446</v>
      </c>
      <c r="H26" t="s">
        <v>642</v>
      </c>
    </row>
    <row r="27" spans="1:8" x14ac:dyDescent="0.25">
      <c r="A27">
        <f>LEFT(Tableau62[[#This Row],[Code_ZoneContinent]],2)*100</f>
        <v>5400</v>
      </c>
      <c r="B27" t="str" cm="1">
        <f t="array" ref="B27">_xlfn.XLOOKUP(Tableau62[[#This Row],[CodeContinent]],Continent[[#All],[NumFAOContinent]],Continent[[#All],[Continent]])</f>
        <v>Europe</v>
      </c>
      <c r="C27">
        <v>5401</v>
      </c>
      <c r="D27" t="s">
        <v>554</v>
      </c>
      <c r="E27">
        <v>57</v>
      </c>
      <c r="F27" t="s">
        <v>437</v>
      </c>
      <c r="G27" t="s">
        <v>439</v>
      </c>
    </row>
    <row r="28" spans="1:8" x14ac:dyDescent="0.25">
      <c r="A28">
        <f>LEFT(Tableau62[[#This Row],[Code_ZoneContinent]],2)*100</f>
        <v>5200</v>
      </c>
      <c r="B28" t="str" cm="1">
        <f t="array" ref="B28">_xlfn.XLOOKUP(Tableau62[[#This Row],[CodeContinent]],Continent[[#All],[NumFAOContinent]],Continent[[#All],[Continent]])</f>
        <v>Amériques</v>
      </c>
      <c r="C28">
        <v>5204</v>
      </c>
      <c r="D28" t="s">
        <v>165</v>
      </c>
      <c r="E28">
        <v>23</v>
      </c>
      <c r="F28" t="s">
        <v>166</v>
      </c>
      <c r="G28" t="s">
        <v>168</v>
      </c>
    </row>
    <row r="29" spans="1:8" x14ac:dyDescent="0.25">
      <c r="A29">
        <f>LEFT(Tableau62[[#This Row],[Code_ZoneContinent]],2)*100</f>
        <v>5200</v>
      </c>
      <c r="B29" t="str" cm="1">
        <f t="array" ref="B29">_xlfn.XLOOKUP(Tableau62[[#This Row],[CodeContinent]],Continent[[#All],[NumFAOContinent]],Continent[[#All],[Continent]])</f>
        <v>Amériques</v>
      </c>
      <c r="C29">
        <v>5207</v>
      </c>
      <c r="D29" t="s">
        <v>190</v>
      </c>
      <c r="E29">
        <v>19</v>
      </c>
      <c r="F29" t="s">
        <v>194</v>
      </c>
      <c r="G29" t="s">
        <v>196</v>
      </c>
    </row>
    <row r="30" spans="1:8" x14ac:dyDescent="0.25">
      <c r="A30">
        <f>LEFT(Tableau62[[#This Row],[Code_ZoneContinent]],2)*100</f>
        <v>5200</v>
      </c>
      <c r="B30" t="str" cm="1">
        <f t="array" ref="B30">_xlfn.XLOOKUP(Tableau62[[#This Row],[CodeContinent]],Continent[[#All],[NumFAOContinent]],Continent[[#All],[Continent]])</f>
        <v>Amériques</v>
      </c>
      <c r="C30">
        <v>5207</v>
      </c>
      <c r="D30" t="s">
        <v>190</v>
      </c>
      <c r="E30">
        <v>21</v>
      </c>
      <c r="F30" t="s">
        <v>197</v>
      </c>
      <c r="G30" t="s">
        <v>199</v>
      </c>
    </row>
    <row r="31" spans="1:8" x14ac:dyDescent="0.25">
      <c r="A31">
        <f>LEFT(Tableau62[[#This Row],[Code_ZoneContinent]],2)*100</f>
        <v>5200</v>
      </c>
      <c r="B31" t="str" cm="1">
        <f t="array" ref="B31">_xlfn.XLOOKUP(Tableau62[[#This Row],[CodeContinent]],Continent[[#All],[NumFAOContinent]],Continent[[#All],[Continent]])</f>
        <v>Amériques</v>
      </c>
      <c r="C31">
        <v>5206</v>
      </c>
      <c r="D31" t="s">
        <v>426</v>
      </c>
      <c r="E31">
        <v>14</v>
      </c>
      <c r="F31" t="s">
        <v>244</v>
      </c>
      <c r="G31" t="s">
        <v>246</v>
      </c>
    </row>
    <row r="32" spans="1:8" x14ac:dyDescent="0.25">
      <c r="A32">
        <f>LEFT(Tableau62[[#This Row],[Code_ZoneContinent]],2)*100</f>
        <v>5100</v>
      </c>
      <c r="B32" t="str" cm="1">
        <f t="array" ref="B32">_xlfn.XLOOKUP(Tableau62[[#This Row],[CodeContinent]],Continent[[#All],[NumFAOContinent]],Continent[[#All],[Continent]])</f>
        <v>Afrique</v>
      </c>
      <c r="C32">
        <v>5104</v>
      </c>
      <c r="D32" t="s">
        <v>160</v>
      </c>
      <c r="E32">
        <v>20</v>
      </c>
      <c r="F32" t="s">
        <v>20</v>
      </c>
      <c r="G32" t="s">
        <v>22</v>
      </c>
    </row>
    <row r="33" spans="1:7" x14ac:dyDescent="0.25">
      <c r="A33">
        <f>LEFT(Tableau62[[#This Row],[Code_ZoneContinent]],2)*100</f>
        <v>5100</v>
      </c>
      <c r="B33" t="str" cm="1">
        <f t="array" ref="B33">_xlfn.XLOOKUP(Tableau62[[#This Row],[CodeContinent]],Continent[[#All],[NumFAOContinent]],Continent[[#All],[Continent]])</f>
        <v>Afrique</v>
      </c>
      <c r="C33">
        <v>5102</v>
      </c>
      <c r="D33" t="s">
        <v>161</v>
      </c>
      <c r="E33">
        <v>37</v>
      </c>
      <c r="F33" t="s">
        <v>118</v>
      </c>
      <c r="G33" t="s">
        <v>120</v>
      </c>
    </row>
    <row r="34" spans="1:7" x14ac:dyDescent="0.25">
      <c r="A34">
        <f>LEFT(Tableau62[[#This Row],[Code_ZoneContinent]],2)*100</f>
        <v>5200</v>
      </c>
      <c r="B34" t="str" cm="1">
        <f t="array" ref="B34">_xlfn.XLOOKUP(Tableau62[[#This Row],[CodeContinent]],Continent[[#All],[NumFAOContinent]],Continent[[#All],[Continent]])</f>
        <v>Amériques</v>
      </c>
      <c r="C34">
        <v>5203</v>
      </c>
      <c r="D34" t="s">
        <v>227</v>
      </c>
      <c r="E34">
        <v>33</v>
      </c>
      <c r="F34" t="s">
        <v>228</v>
      </c>
      <c r="G34" t="s">
        <v>230</v>
      </c>
    </row>
    <row r="35" spans="1:7" x14ac:dyDescent="0.25">
      <c r="A35">
        <f>LEFT(Tableau62[[#This Row],[Code_ZoneContinent]],2)*100</f>
        <v>5400</v>
      </c>
      <c r="B35" t="str" cm="1">
        <f t="array" ref="B35">_xlfn.XLOOKUP(Tableau62[[#This Row],[CodeContinent]],Continent[[#All],[NumFAOContinent]],Continent[[#All],[Continent]])</f>
        <v>Europe</v>
      </c>
      <c r="C35">
        <v>5404</v>
      </c>
      <c r="D35" t="s">
        <v>553</v>
      </c>
      <c r="E35">
        <v>211</v>
      </c>
      <c r="F35" t="s">
        <v>541</v>
      </c>
      <c r="G35" t="s">
        <v>543</v>
      </c>
    </row>
    <row r="36" spans="1:7" x14ac:dyDescent="0.25">
      <c r="A36">
        <f>LEFT(Tableau62[[#This Row],[Code_ZoneContinent]],2)*100</f>
        <v>5200</v>
      </c>
      <c r="B36" t="str" cm="1">
        <f t="array" ref="B36">_xlfn.XLOOKUP(Tableau62[[#This Row],[CodeContinent]],Continent[[#All],[NumFAOContinent]],Continent[[#All],[Continent]])</f>
        <v>Amériques</v>
      </c>
      <c r="C36">
        <v>5207</v>
      </c>
      <c r="D36" t="s">
        <v>190</v>
      </c>
      <c r="E36">
        <v>40</v>
      </c>
      <c r="F36" t="s">
        <v>200</v>
      </c>
      <c r="G36" t="s">
        <v>202</v>
      </c>
    </row>
    <row r="37" spans="1:7" x14ac:dyDescent="0.25">
      <c r="A37">
        <f>LEFT(Tableau62[[#This Row],[Code_ZoneContinent]],2)*100</f>
        <v>5300</v>
      </c>
      <c r="B37" t="str" cm="1">
        <f t="array" ref="B37">_xlfn.XLOOKUP(Tableau62[[#This Row],[CodeContinent]],Continent[[#All],[NumFAOContinent]],Continent[[#All],[Continent]])</f>
        <v>Asie</v>
      </c>
      <c r="C37">
        <v>5302</v>
      </c>
      <c r="D37" t="s">
        <v>418</v>
      </c>
      <c r="E37">
        <v>351</v>
      </c>
      <c r="F37" t="s">
        <v>296</v>
      </c>
      <c r="G37" t="s">
        <v>297</v>
      </c>
    </row>
    <row r="38" spans="1:7" x14ac:dyDescent="0.25">
      <c r="A38">
        <f>LEFT(Tableau62[[#This Row],[Code_ZoneContinent]],2)*100</f>
        <v>5100</v>
      </c>
      <c r="B38" t="str" cm="1">
        <f t="array" ref="B38">_xlfn.XLOOKUP(Tableau62[[#This Row],[CodeContinent]],Continent[[#All],[NumFAOContinent]],Continent[[#All],[Continent]])</f>
        <v>Afrique</v>
      </c>
      <c r="C38">
        <v>5105</v>
      </c>
      <c r="D38" t="s">
        <v>162</v>
      </c>
      <c r="E38">
        <v>107</v>
      </c>
      <c r="F38" t="s">
        <v>41</v>
      </c>
      <c r="G38" t="s">
        <v>43</v>
      </c>
    </row>
    <row r="39" spans="1:7" x14ac:dyDescent="0.25">
      <c r="A39">
        <f>LEFT(Tableau62[[#This Row],[Code_ZoneContinent]],2)*100</f>
        <v>5100</v>
      </c>
      <c r="B39" t="str" cm="1">
        <f t="array" ref="B39">_xlfn.XLOOKUP(Tableau62[[#This Row],[CodeContinent]],Continent[[#All],[NumFAOContinent]],Continent[[#All],[Continent]])</f>
        <v>Afrique</v>
      </c>
      <c r="C39">
        <v>5102</v>
      </c>
      <c r="D39" t="s">
        <v>161</v>
      </c>
      <c r="E39">
        <v>32</v>
      </c>
      <c r="F39" t="s">
        <v>32</v>
      </c>
      <c r="G39" t="s">
        <v>34</v>
      </c>
    </row>
    <row r="40" spans="1:7" x14ac:dyDescent="0.25">
      <c r="A40">
        <f>LEFT(Tableau62[[#This Row],[Code_ZoneContinent]],2)*100</f>
        <v>5100</v>
      </c>
      <c r="B40" t="str" cm="1">
        <f t="array" ref="B40">_xlfn.XLOOKUP(Tableau62[[#This Row],[CodeContinent]],Continent[[#All],[NumFAOContinent]],Continent[[#All],[Continent]])</f>
        <v>Afrique</v>
      </c>
      <c r="C40">
        <v>5102</v>
      </c>
      <c r="D40" t="s">
        <v>161</v>
      </c>
      <c r="E40">
        <v>250</v>
      </c>
      <c r="F40" t="s">
        <v>121</v>
      </c>
      <c r="G40" t="s">
        <v>123</v>
      </c>
    </row>
    <row r="41" spans="1:7" x14ac:dyDescent="0.25">
      <c r="A41">
        <f>LEFT(Tableau62[[#This Row],[Code_ZoneContinent]],2)*100</f>
        <v>5100</v>
      </c>
      <c r="B41" t="str" cm="1">
        <f t="array" ref="B41">_xlfn.XLOOKUP(Tableau62[[#This Row],[CodeContinent]],Continent[[#All],[NumFAOContinent]],Continent[[#All],[Continent]])</f>
        <v>Afrique</v>
      </c>
      <c r="C41">
        <v>5102</v>
      </c>
      <c r="D41" t="s">
        <v>161</v>
      </c>
      <c r="E41">
        <v>46</v>
      </c>
      <c r="F41" t="s">
        <v>38</v>
      </c>
      <c r="G41" t="s">
        <v>40</v>
      </c>
    </row>
    <row r="42" spans="1:7" x14ac:dyDescent="0.25">
      <c r="A42">
        <f>LEFT(Tableau62[[#This Row],[Code_ZoneContinent]],2)*100</f>
        <v>5200</v>
      </c>
      <c r="B42" t="str" cm="1">
        <f t="array" ref="B42">_xlfn.XLOOKUP(Tableau62[[#This Row],[CodeContinent]],Continent[[#All],[NumFAOContinent]],Continent[[#All],[Continent]])</f>
        <v>Amériques</v>
      </c>
      <c r="C42">
        <v>5207</v>
      </c>
      <c r="D42" t="s">
        <v>190</v>
      </c>
      <c r="E42">
        <v>44</v>
      </c>
      <c r="F42" t="s">
        <v>203</v>
      </c>
      <c r="G42" t="s">
        <v>205</v>
      </c>
    </row>
    <row r="43" spans="1:7" x14ac:dyDescent="0.25">
      <c r="A43">
        <f>LEFT(Tableau62[[#This Row],[Code_ZoneContinent]],2)*100</f>
        <v>5100</v>
      </c>
      <c r="B43" t="str" cm="1">
        <f t="array" ref="B43">_xlfn.XLOOKUP(Tableau62[[#This Row],[CodeContinent]],Continent[[#All],[NumFAOContinent]],Continent[[#All],[Continent]])</f>
        <v>Afrique</v>
      </c>
      <c r="C43">
        <v>5101</v>
      </c>
      <c r="D43" t="s">
        <v>163</v>
      </c>
      <c r="E43">
        <v>45</v>
      </c>
      <c r="F43" t="s">
        <v>35</v>
      </c>
      <c r="G43" t="s">
        <v>37</v>
      </c>
    </row>
    <row r="44" spans="1:7" x14ac:dyDescent="0.25">
      <c r="A44">
        <f>LEFT(Tableau62[[#This Row],[Code_ZoneContinent]],2)*100</f>
        <v>5100</v>
      </c>
      <c r="B44" t="str" cm="1">
        <f t="array" ref="B44">_xlfn.XLOOKUP(Tableau62[[#This Row],[CodeContinent]],Continent[[#All],[NumFAOContinent]],Continent[[#All],[Continent]])</f>
        <v>Afrique</v>
      </c>
      <c r="C44">
        <v>5105</v>
      </c>
      <c r="D44" t="s">
        <v>162</v>
      </c>
      <c r="E44">
        <v>35</v>
      </c>
      <c r="F44" t="s">
        <v>29</v>
      </c>
      <c r="G44" t="s">
        <v>31</v>
      </c>
    </row>
    <row r="45" spans="1:7" x14ac:dyDescent="0.25">
      <c r="A45">
        <f>LEFT(Tableau62[[#This Row],[Code_ZoneContinent]],2)*100</f>
        <v>5200</v>
      </c>
      <c r="B45" t="str" cm="1">
        <f t="array" ref="B45">_xlfn.XLOOKUP(Tableau62[[#This Row],[CodeContinent]],Continent[[#All],[NumFAOContinent]],Continent[[#All],[Continent]])</f>
        <v>Amériques</v>
      </c>
      <c r="C45">
        <v>5204</v>
      </c>
      <c r="D45" t="s">
        <v>165</v>
      </c>
      <c r="E45">
        <v>48</v>
      </c>
      <c r="F45" t="s">
        <v>169</v>
      </c>
      <c r="G45" t="s">
        <v>171</v>
      </c>
    </row>
    <row r="46" spans="1:7" x14ac:dyDescent="0.25">
      <c r="A46">
        <f>LEFT(Tableau62[[#This Row],[Code_ZoneContinent]],2)*100</f>
        <v>5200</v>
      </c>
      <c r="B46" t="str" cm="1">
        <f t="array" ref="B46">_xlfn.XLOOKUP(Tableau62[[#This Row],[CodeContinent]],Continent[[#All],[NumFAOContinent]],Continent[[#All],[Continent]])</f>
        <v>Amériques</v>
      </c>
      <c r="C46">
        <v>5206</v>
      </c>
      <c r="D46" t="s">
        <v>426</v>
      </c>
      <c r="E46">
        <v>49</v>
      </c>
      <c r="F46" t="s">
        <v>247</v>
      </c>
      <c r="G46" t="s">
        <v>249</v>
      </c>
    </row>
    <row r="47" spans="1:7" x14ac:dyDescent="0.25">
      <c r="A47">
        <f>LEFT(Tableau62[[#This Row],[Code_ZoneContinent]],2)*100</f>
        <v>5300</v>
      </c>
      <c r="B47" t="str" cm="1">
        <f t="array" ref="B47">_xlfn.XLOOKUP(Tableau62[[#This Row],[CodeContinent]],Continent[[#All],[NumFAOContinent]],Continent[[#All],[Continent]])</f>
        <v>Asie</v>
      </c>
      <c r="C47">
        <v>5305</v>
      </c>
      <c r="D47" t="s">
        <v>417</v>
      </c>
      <c r="E47">
        <v>50</v>
      </c>
      <c r="F47" t="s">
        <v>309</v>
      </c>
      <c r="G47" t="s">
        <v>311</v>
      </c>
    </row>
    <row r="48" spans="1:7" x14ac:dyDescent="0.25">
      <c r="A48">
        <f>LEFT(Tableau62[[#This Row],[Code_ZoneContinent]],2)*100</f>
        <v>5400</v>
      </c>
      <c r="B48" t="str" cm="1">
        <f t="array" ref="B48">_xlfn.XLOOKUP(Tableau62[[#This Row],[CodeContinent]],Continent[[#All],[NumFAOContinent]],Continent[[#All],[Continent]])</f>
        <v>Europe</v>
      </c>
      <c r="C48">
        <v>5401</v>
      </c>
      <c r="D48" t="s">
        <v>554</v>
      </c>
      <c r="E48">
        <v>167</v>
      </c>
      <c r="F48" t="s">
        <v>545</v>
      </c>
      <c r="G48" t="s">
        <v>547</v>
      </c>
    </row>
    <row r="49" spans="1:7" x14ac:dyDescent="0.25">
      <c r="A49">
        <f>LEFT(Tableau62[[#This Row],[Code_ZoneContinent]],2)*100</f>
        <v>5400</v>
      </c>
      <c r="B49" t="str" cm="1">
        <f t="array" ref="B49">_xlfn.XLOOKUP(Tableau62[[#This Row],[CodeContinent]],Continent[[#All],[NumFAOContinent]],Continent[[#All],[Continent]])</f>
        <v>Europe</v>
      </c>
      <c r="C49">
        <v>5404</v>
      </c>
      <c r="D49" t="s">
        <v>553</v>
      </c>
      <c r="E49">
        <v>79</v>
      </c>
      <c r="F49" t="s">
        <v>431</v>
      </c>
      <c r="G49" t="s">
        <v>433</v>
      </c>
    </row>
    <row r="50" spans="1:7" x14ac:dyDescent="0.25">
      <c r="A50">
        <f>LEFT(Tableau62[[#This Row],[Code_ZoneContinent]],2)*100</f>
        <v>5100</v>
      </c>
      <c r="B50" t="str" cm="1">
        <f t="array" ref="B50">_xlfn.XLOOKUP(Tableau62[[#This Row],[CodeContinent]],Continent[[#All],[NumFAOContinent]],Continent[[#All],[Continent]])</f>
        <v>Afrique</v>
      </c>
      <c r="C50">
        <v>5101</v>
      </c>
      <c r="D50" t="s">
        <v>163</v>
      </c>
      <c r="E50">
        <v>72</v>
      </c>
      <c r="F50" t="s">
        <v>44</v>
      </c>
      <c r="G50" t="s">
        <v>46</v>
      </c>
    </row>
    <row r="51" spans="1:7" x14ac:dyDescent="0.25">
      <c r="A51">
        <f>LEFT(Tableau62[[#This Row],[Code_ZoneContinent]],2)*100</f>
        <v>5200</v>
      </c>
      <c r="B51" t="str" cm="1">
        <f t="array" ref="B51">_xlfn.XLOOKUP(Tableau62[[#This Row],[CodeContinent]],Continent[[#All],[NumFAOContinent]],Continent[[#All],[Continent]])</f>
        <v>Amériques</v>
      </c>
      <c r="C51">
        <v>5206</v>
      </c>
      <c r="D51" t="s">
        <v>426</v>
      </c>
      <c r="E51">
        <v>55</v>
      </c>
      <c r="F51" t="s">
        <v>250</v>
      </c>
      <c r="G51" t="s">
        <v>252</v>
      </c>
    </row>
    <row r="52" spans="1:7" x14ac:dyDescent="0.25">
      <c r="A52">
        <f>LEFT(Tableau62[[#This Row],[Code_ZoneContinent]],2)*100</f>
        <v>5400</v>
      </c>
      <c r="B52" t="str" cm="1">
        <f t="array" ref="B52">_xlfn.XLOOKUP(Tableau62[[#This Row],[CodeContinent]],Continent[[#All],[NumFAOContinent]],Continent[[#All],[Continent]])</f>
        <v>Europe</v>
      </c>
      <c r="C52">
        <v>5402</v>
      </c>
      <c r="D52" t="s">
        <v>555</v>
      </c>
      <c r="E52">
        <v>54</v>
      </c>
      <c r="F52" t="s">
        <v>453</v>
      </c>
      <c r="G52" t="s">
        <v>455</v>
      </c>
    </row>
    <row r="53" spans="1:7" x14ac:dyDescent="0.25">
      <c r="A53">
        <f>LEFT(Tableau62[[#This Row],[Code_ZoneContinent]],2)*100</f>
        <v>5200</v>
      </c>
      <c r="B53" t="str" cm="1">
        <f t="array" ref="B53">_xlfn.XLOOKUP(Tableau62[[#This Row],[CodeContinent]],Continent[[#All],[NumFAOContinent]],Continent[[#All],[Continent]])</f>
        <v>Amériques</v>
      </c>
      <c r="C53">
        <v>5206</v>
      </c>
      <c r="D53" t="s">
        <v>426</v>
      </c>
      <c r="E53">
        <v>56</v>
      </c>
      <c r="F53" t="s">
        <v>262</v>
      </c>
      <c r="G53" t="s">
        <v>264</v>
      </c>
    </row>
    <row r="54" spans="1:7" x14ac:dyDescent="0.25">
      <c r="A54">
        <f>LEFT(Tableau62[[#This Row],[Code_ZoneContinent]],2)*100</f>
        <v>5100</v>
      </c>
      <c r="B54" t="str" cm="1">
        <f t="array" ref="B54">_xlfn.XLOOKUP(Tableau62[[#This Row],[CodeContinent]],Continent[[#All],[NumFAOContinent]],Continent[[#All],[Continent]])</f>
        <v>Afrique</v>
      </c>
      <c r="C54">
        <v>5103</v>
      </c>
      <c r="D54" t="s">
        <v>164</v>
      </c>
      <c r="E54">
        <v>4</v>
      </c>
      <c r="F54" t="s">
        <v>11</v>
      </c>
      <c r="G54" t="s">
        <v>13</v>
      </c>
    </row>
    <row r="55" spans="1:7" x14ac:dyDescent="0.25">
      <c r="A55">
        <f>LEFT(Tableau62[[#This Row],[Code_ZoneContinent]],2)*100</f>
        <v>5200</v>
      </c>
      <c r="B55" t="str" cm="1">
        <f t="array" ref="B55">_xlfn.XLOOKUP(Tableau62[[#This Row],[CodeContinent]],Continent[[#All],[NumFAOContinent]],Continent[[#All],[Continent]])</f>
        <v>Amériques</v>
      </c>
      <c r="C55">
        <v>5207</v>
      </c>
      <c r="D55" t="s">
        <v>190</v>
      </c>
      <c r="E55">
        <v>58</v>
      </c>
      <c r="F55" t="s">
        <v>206</v>
      </c>
      <c r="G55" t="s">
        <v>208</v>
      </c>
    </row>
    <row r="56" spans="1:7" x14ac:dyDescent="0.25">
      <c r="A56">
        <f>LEFT(Tableau62[[#This Row],[Code_ZoneContinent]],2)*100</f>
        <v>5100</v>
      </c>
      <c r="B56" t="str" cm="1">
        <f t="array" ref="B56">_xlfn.XLOOKUP(Tableau62[[#This Row],[CodeContinent]],Continent[[#All],[NumFAOContinent]],Continent[[#All],[Continent]])</f>
        <v>Afrique</v>
      </c>
      <c r="C56">
        <v>5103</v>
      </c>
      <c r="D56" t="s">
        <v>164</v>
      </c>
      <c r="E56">
        <v>59</v>
      </c>
      <c r="F56" t="s">
        <v>47</v>
      </c>
      <c r="G56" t="s">
        <v>49</v>
      </c>
    </row>
    <row r="57" spans="1:7" x14ac:dyDescent="0.25">
      <c r="A57">
        <f>LEFT(Tableau62[[#This Row],[Code_ZoneContinent]],2)*100</f>
        <v>5400</v>
      </c>
      <c r="B57" t="str" cm="1">
        <f t="array" ref="B57">_xlfn.XLOOKUP(Tableau62[[#This Row],[CodeContinent]],Continent[[#All],[NumFAOContinent]],Continent[[#All],[Continent]])</f>
        <v>Europe</v>
      </c>
      <c r="C57">
        <v>5403</v>
      </c>
      <c r="D57" t="s">
        <v>552</v>
      </c>
      <c r="E57">
        <v>203</v>
      </c>
      <c r="F57" t="s">
        <v>456</v>
      </c>
      <c r="G57" t="s">
        <v>458</v>
      </c>
    </row>
    <row r="58" spans="1:7" x14ac:dyDescent="0.25">
      <c r="A58">
        <f>LEFT(Tableau62[[#This Row],[Code_ZoneContinent]],2)*100</f>
        <v>5400</v>
      </c>
      <c r="B58" t="str" cm="1">
        <f t="array" ref="B58">_xlfn.XLOOKUP(Tableau62[[#This Row],[CodeContinent]],Continent[[#All],[NumFAOContinent]],Continent[[#All],[Continent]])</f>
        <v>Europe</v>
      </c>
      <c r="C58">
        <v>5402</v>
      </c>
      <c r="D58" t="s">
        <v>555</v>
      </c>
      <c r="E58">
        <v>63</v>
      </c>
      <c r="F58" t="s">
        <v>459</v>
      </c>
      <c r="G58" t="s">
        <v>461</v>
      </c>
    </row>
    <row r="59" spans="1:7" x14ac:dyDescent="0.25">
      <c r="A59">
        <f>LEFT(Tableau62[[#This Row],[Code_ZoneContinent]],2)*100</f>
        <v>5100</v>
      </c>
      <c r="B59" t="str" cm="1">
        <f t="array" ref="B59">_xlfn.XLOOKUP(Tableau62[[#This Row],[CodeContinent]],Continent[[#All],[NumFAOContinent]],Continent[[#All],[Continent]])</f>
        <v>Afrique</v>
      </c>
      <c r="C59">
        <v>5101</v>
      </c>
      <c r="D59" t="s">
        <v>163</v>
      </c>
      <c r="E59">
        <v>238</v>
      </c>
      <c r="F59" t="s">
        <v>53</v>
      </c>
      <c r="G59" t="s">
        <v>55</v>
      </c>
    </row>
    <row r="60" spans="1:7" x14ac:dyDescent="0.25">
      <c r="A60">
        <f>LEFT(Tableau62[[#This Row],[Code_ZoneContinent]],2)*100</f>
        <v>5400</v>
      </c>
      <c r="B60" t="str" cm="1">
        <f t="array" ref="B60">_xlfn.XLOOKUP(Tableau62[[#This Row],[CodeContinent]],Continent[[#All],[NumFAOContinent]],Continent[[#All],[Continent]])</f>
        <v>Europe</v>
      </c>
      <c r="C60">
        <v>5402</v>
      </c>
      <c r="D60" t="s">
        <v>555</v>
      </c>
      <c r="E60">
        <v>67</v>
      </c>
      <c r="F60" t="s">
        <v>465</v>
      </c>
      <c r="G60" t="s">
        <v>467</v>
      </c>
    </row>
    <row r="61" spans="1:7" x14ac:dyDescent="0.25">
      <c r="A61">
        <f>LEFT(Tableau62[[#This Row],[Code_ZoneContinent]],2)*100</f>
        <v>5500</v>
      </c>
      <c r="B61" t="str" cm="1">
        <f t="array" ref="B61">_xlfn.XLOOKUP(Tableau62[[#This Row],[CodeContinent]],Continent[[#All],[NumFAOContinent]],Continent[[#All],[Continent]])</f>
        <v>Océanie</v>
      </c>
      <c r="C61">
        <v>5502</v>
      </c>
      <c r="D61" t="s">
        <v>566</v>
      </c>
      <c r="E61">
        <v>66</v>
      </c>
      <c r="F61" t="s">
        <v>567</v>
      </c>
      <c r="G61" t="s">
        <v>569</v>
      </c>
    </row>
    <row r="62" spans="1:7" x14ac:dyDescent="0.25">
      <c r="A62">
        <f>LEFT(Tableau62[[#This Row],[Code_ZoneContinent]],2)*100</f>
        <v>5400</v>
      </c>
      <c r="B62" t="str" cm="1">
        <f t="array" ref="B62">_xlfn.XLOOKUP(Tableau62[[#This Row],[CodeContinent]],Continent[[#All],[NumFAOContinent]],Continent[[#All],[Continent]])</f>
        <v>Europe</v>
      </c>
      <c r="C62">
        <v>5404</v>
      </c>
      <c r="D62" t="s">
        <v>553</v>
      </c>
      <c r="E62">
        <v>68</v>
      </c>
      <c r="F62" t="s">
        <v>468</v>
      </c>
      <c r="G62" t="s">
        <v>470</v>
      </c>
    </row>
    <row r="63" spans="1:7" x14ac:dyDescent="0.25">
      <c r="A63">
        <f>LEFT(Tableau62[[#This Row],[Code_ZoneContinent]],2)*100</f>
        <v>5100</v>
      </c>
      <c r="B63" t="str" cm="1">
        <f t="array" ref="B63">_xlfn.XLOOKUP(Tableau62[[#This Row],[CodeContinent]],Continent[[#All],[NumFAOContinent]],Continent[[#All],[Continent]])</f>
        <v>Afrique</v>
      </c>
      <c r="C63">
        <v>5102</v>
      </c>
      <c r="D63" t="s">
        <v>161</v>
      </c>
      <c r="E63">
        <v>74</v>
      </c>
      <c r="F63" t="s">
        <v>58</v>
      </c>
      <c r="G63" t="s">
        <v>60</v>
      </c>
    </row>
    <row r="64" spans="1:7" x14ac:dyDescent="0.25">
      <c r="A64">
        <f>LEFT(Tableau62[[#This Row],[Code_ZoneContinent]],2)*100</f>
        <v>5400</v>
      </c>
      <c r="B64" t="str" cm="1">
        <f t="array" ref="B64">_xlfn.XLOOKUP(Tableau62[[#This Row],[CodeContinent]],Continent[[#All],[NumFAOContinent]],Continent[[#All],[Continent]])</f>
        <v>Europe</v>
      </c>
      <c r="C64">
        <v>5402</v>
      </c>
      <c r="D64" t="s">
        <v>555</v>
      </c>
      <c r="E64">
        <v>229</v>
      </c>
      <c r="F64" t="s">
        <v>523</v>
      </c>
      <c r="G64" t="s">
        <v>525</v>
      </c>
    </row>
    <row r="65" spans="1:8" x14ac:dyDescent="0.25">
      <c r="A65">
        <f>LEFT(Tableau62[[#This Row],[Code_ZoneContinent]],2)*100</f>
        <v>5300</v>
      </c>
      <c r="B65" t="str" cm="1">
        <f t="array" ref="B65">_xlfn.XLOOKUP(Tableau62[[#This Row],[CodeContinent]],Continent[[#All],[NumFAOContinent]],Continent[[#All],[Continent]])</f>
        <v>Asie</v>
      </c>
      <c r="C65">
        <v>5305</v>
      </c>
      <c r="D65" t="s">
        <v>417</v>
      </c>
      <c r="E65">
        <v>73</v>
      </c>
      <c r="F65" t="s">
        <v>315</v>
      </c>
      <c r="G65" t="s">
        <v>317</v>
      </c>
    </row>
    <row r="66" spans="1:8" x14ac:dyDescent="0.25">
      <c r="A66">
        <f>LEFT(Tableau62[[#This Row],[Code_ZoneContinent]],2)*100</f>
        <v>5100</v>
      </c>
      <c r="B66" t="str" cm="1">
        <f t="array" ref="B66">_xlfn.XLOOKUP(Tableau62[[#This Row],[CodeContinent]],Continent[[#All],[NumFAOContinent]],Continent[[#All],[Continent]])</f>
        <v>Afrique</v>
      </c>
      <c r="C66">
        <v>5105</v>
      </c>
      <c r="D66" t="s">
        <v>162</v>
      </c>
      <c r="E66">
        <v>81</v>
      </c>
      <c r="F66" t="s">
        <v>64</v>
      </c>
      <c r="G66" t="s">
        <v>66</v>
      </c>
    </row>
    <row r="67" spans="1:8" x14ac:dyDescent="0.25">
      <c r="A67">
        <f>LEFT(Tableau62[[#This Row],[Code_ZoneContinent]],2)*100</f>
        <v>5100</v>
      </c>
      <c r="B67" t="str" cm="1">
        <f t="array" ref="B67">_xlfn.XLOOKUP(Tableau62[[#This Row],[CodeContinent]],Continent[[#All],[NumFAOContinent]],Continent[[#All],[Continent]])</f>
        <v>Afrique</v>
      </c>
      <c r="C67">
        <v>5105</v>
      </c>
      <c r="D67" t="s">
        <v>162</v>
      </c>
      <c r="E67">
        <v>90</v>
      </c>
      <c r="F67" t="s">
        <v>67</v>
      </c>
      <c r="G67" t="s">
        <v>69</v>
      </c>
    </row>
    <row r="68" spans="1:8" x14ac:dyDescent="0.25">
      <c r="A68">
        <f>LEFT(Tableau62[[#This Row],[Code_ZoneContinent]],2)*100</f>
        <v>5100</v>
      </c>
      <c r="B68" t="str" cm="1">
        <f t="array" ref="B68">_xlfn.XLOOKUP(Tableau62[[#This Row],[CodeContinent]],Continent[[#All],[NumFAOContinent]],Continent[[#All],[Continent]])</f>
        <v>Afrique</v>
      </c>
      <c r="C68">
        <v>5105</v>
      </c>
      <c r="D68" t="s">
        <v>162</v>
      </c>
      <c r="E68">
        <v>75</v>
      </c>
      <c r="F68" t="s">
        <v>61</v>
      </c>
      <c r="G68" t="s">
        <v>63</v>
      </c>
    </row>
    <row r="69" spans="1:8" x14ac:dyDescent="0.25">
      <c r="A69">
        <f>LEFT(Tableau62[[#This Row],[Code_ZoneContinent]],2)*100</f>
        <v>5100</v>
      </c>
      <c r="B69" t="str" cm="1">
        <f t="array" ref="B69">_xlfn.XLOOKUP(Tableau62[[#This Row],[CodeContinent]],Continent[[#All],[NumFAOContinent]],Continent[[#All],[Continent]])</f>
        <v>Afrique</v>
      </c>
      <c r="C69">
        <v>5105</v>
      </c>
      <c r="D69" t="s">
        <v>162</v>
      </c>
      <c r="E69">
        <v>175</v>
      </c>
      <c r="F69" t="s">
        <v>70</v>
      </c>
      <c r="G69" t="s">
        <v>72</v>
      </c>
    </row>
    <row r="70" spans="1:8" x14ac:dyDescent="0.25">
      <c r="A70">
        <f>LEFT(Tableau62[[#This Row],[Code_ZoneContinent]],2)*100</f>
        <v>5400</v>
      </c>
      <c r="B70" t="str" cm="1">
        <f t="array" ref="B70">_xlfn.XLOOKUP(Tableau62[[#This Row],[CodeContinent]],Continent[[#All],[NumFAOContinent]],Continent[[#All],[Continent]])</f>
        <v>Europe</v>
      </c>
      <c r="C70">
        <v>5403</v>
      </c>
      <c r="D70" t="s">
        <v>552</v>
      </c>
      <c r="E70">
        <v>84</v>
      </c>
      <c r="F70" t="s">
        <v>471</v>
      </c>
      <c r="G70" t="s">
        <v>473</v>
      </c>
    </row>
    <row r="71" spans="1:8" x14ac:dyDescent="0.25">
      <c r="A71">
        <f>LEFT(Tableau62[[#This Row],[Code_ZoneContinent]],2)*100</f>
        <v>5200</v>
      </c>
      <c r="B71" t="str" cm="1">
        <f t="array" ref="B71">_xlfn.XLOOKUP(Tableau62[[#This Row],[CodeContinent]],Continent[[#All],[NumFAOContinent]],Continent[[#All],[Continent]])</f>
        <v>Amériques</v>
      </c>
      <c r="C71">
        <v>5206</v>
      </c>
      <c r="D71" t="s">
        <v>426</v>
      </c>
      <c r="E71">
        <v>86</v>
      </c>
      <c r="F71" t="s">
        <v>253</v>
      </c>
      <c r="G71" t="s">
        <v>255</v>
      </c>
    </row>
    <row r="72" spans="1:8" x14ac:dyDescent="0.25">
      <c r="A72">
        <f>LEFT(Tableau62[[#This Row],[Code_ZoneContinent]],2)*100</f>
        <v>5200</v>
      </c>
      <c r="B72" t="str" cm="1">
        <f t="array" ref="B72">_xlfn.XLOOKUP(Tableau62[[#This Row],[CodeContinent]],Continent[[#All],[NumFAOContinent]],Continent[[#All],[Continent]])</f>
        <v>Amériques</v>
      </c>
      <c r="C72">
        <v>5204</v>
      </c>
      <c r="D72" t="s">
        <v>165</v>
      </c>
      <c r="E72">
        <v>89</v>
      </c>
      <c r="F72" t="s">
        <v>175</v>
      </c>
      <c r="G72" t="s">
        <v>177</v>
      </c>
    </row>
    <row r="73" spans="1:8" x14ac:dyDescent="0.25">
      <c r="A73">
        <f>LEFT(Tableau62[[#This Row],[Code_ZoneContinent]],2)*100</f>
        <v>5200</v>
      </c>
      <c r="B73" t="str" cm="1">
        <f t="array" ref="B73">_xlfn.XLOOKUP(Tableau62[[#This Row],[CodeContinent]],Continent[[#All],[NumFAOContinent]],Continent[[#All],[Continent]])</f>
        <v>Amériques</v>
      </c>
      <c r="C73">
        <v>5207</v>
      </c>
      <c r="D73" t="s">
        <v>190</v>
      </c>
      <c r="E73">
        <v>91</v>
      </c>
      <c r="F73" t="s">
        <v>209</v>
      </c>
      <c r="G73" t="s">
        <v>211</v>
      </c>
    </row>
    <row r="74" spans="1:8" x14ac:dyDescent="0.25">
      <c r="A74">
        <f>LEFT(Tableau62[[#This Row],[Code_ZoneContinent]],2)*100</f>
        <v>5300</v>
      </c>
      <c r="B74" t="str" cm="1">
        <f t="array" ref="B74">_xlfn.XLOOKUP(Tableau62[[#This Row],[CodeContinent]],Continent[[#All],[NumFAOContinent]],Continent[[#All],[Continent]])</f>
        <v>Asie</v>
      </c>
      <c r="C74">
        <v>5302</v>
      </c>
      <c r="D74" t="s">
        <v>418</v>
      </c>
      <c r="E74">
        <v>96</v>
      </c>
      <c r="F74" t="s">
        <v>298</v>
      </c>
      <c r="G74" t="s">
        <v>300</v>
      </c>
    </row>
    <row r="75" spans="1:8" x14ac:dyDescent="0.25">
      <c r="A75">
        <f>LEFT(Tableau62[[#This Row],[Code_ZoneContinent]],2)*100</f>
        <v>5200</v>
      </c>
      <c r="B75" t="str" cm="1">
        <f t="array" ref="B75">_xlfn.XLOOKUP(Tableau62[[#This Row],[CodeContinent]],Continent[[#All],[NumFAOContinent]],Continent[[#All],[Continent]])</f>
        <v>Amériques</v>
      </c>
      <c r="C75">
        <v>5204</v>
      </c>
      <c r="D75" t="s">
        <v>165</v>
      </c>
      <c r="E75">
        <v>95</v>
      </c>
      <c r="F75" t="s">
        <v>178</v>
      </c>
      <c r="G75" t="s">
        <v>180</v>
      </c>
    </row>
    <row r="76" spans="1:8" x14ac:dyDescent="0.25">
      <c r="A76">
        <f>LEFT(Tableau62[[#This Row],[Code_ZoneContinent]],2)*100</f>
        <v>5400</v>
      </c>
      <c r="B76" t="str" cm="1">
        <f t="array" ref="B76">_xlfn.XLOOKUP(Tableau62[[#This Row],[CodeContinent]],Continent[[#All],[NumFAOContinent]],Continent[[#All],[Continent]])</f>
        <v>Europe</v>
      </c>
      <c r="C76">
        <v>5403</v>
      </c>
      <c r="D76" t="s">
        <v>552</v>
      </c>
      <c r="E76">
        <v>98</v>
      </c>
      <c r="F76" t="s">
        <v>450</v>
      </c>
      <c r="G76" t="s">
        <v>452</v>
      </c>
      <c r="H76" t="s">
        <v>642</v>
      </c>
    </row>
    <row r="77" spans="1:8" x14ac:dyDescent="0.25">
      <c r="A77">
        <f>LEFT(Tableau62[[#This Row],[Code_ZoneContinent]],2)*100</f>
        <v>5200</v>
      </c>
      <c r="B77" t="str" cm="1">
        <f t="array" ref="B77">_xlfn.XLOOKUP(Tableau62[[#This Row],[CodeContinent]],Continent[[#All],[NumFAOContinent]],Continent[[#All],[Continent]])</f>
        <v>Amériques</v>
      </c>
      <c r="C77">
        <v>5206</v>
      </c>
      <c r="D77" t="s">
        <v>426</v>
      </c>
      <c r="E77">
        <v>93</v>
      </c>
      <c r="F77" t="s">
        <v>256</v>
      </c>
      <c r="G77" t="s">
        <v>258</v>
      </c>
    </row>
    <row r="78" spans="1:8" x14ac:dyDescent="0.25">
      <c r="A78">
        <f>LEFT(Tableau62[[#This Row],[Code_ZoneContinent]],2)*100</f>
        <v>5400</v>
      </c>
      <c r="B78" t="str" cm="1">
        <f t="array" ref="B78">_xlfn.XLOOKUP(Tableau62[[#This Row],[CodeContinent]],Continent[[#All],[NumFAOContinent]],Continent[[#All],[Continent]])</f>
        <v>Europe</v>
      </c>
      <c r="C78">
        <v>5401</v>
      </c>
      <c r="D78" t="s">
        <v>554</v>
      </c>
      <c r="E78">
        <v>97</v>
      </c>
      <c r="F78" t="s">
        <v>474</v>
      </c>
      <c r="G78" t="s">
        <v>476</v>
      </c>
    </row>
    <row r="79" spans="1:8" x14ac:dyDescent="0.25">
      <c r="A79">
        <f>LEFT(Tableau62[[#This Row],[Code_ZoneContinent]],2)*100</f>
        <v>5300</v>
      </c>
      <c r="B79" t="str" cm="1">
        <f t="array" ref="B79">_xlfn.XLOOKUP(Tableau62[[#This Row],[CodeContinent]],Continent[[#All],[NumFAOContinent]],Continent[[#All],[Continent]])</f>
        <v>Asie</v>
      </c>
      <c r="C79">
        <v>5304</v>
      </c>
      <c r="D79" t="s">
        <v>415</v>
      </c>
      <c r="E79">
        <v>101</v>
      </c>
      <c r="F79" t="s">
        <v>321</v>
      </c>
      <c r="G79" t="s">
        <v>323</v>
      </c>
    </row>
    <row r="80" spans="1:8" x14ac:dyDescent="0.25">
      <c r="A80">
        <f>LEFT(Tableau62[[#This Row],[Code_ZoneContinent]],2)*100</f>
        <v>5300</v>
      </c>
      <c r="B80" t="str" cm="1">
        <f t="array" ref="B80">_xlfn.XLOOKUP(Tableau62[[#This Row],[CodeContinent]],Continent[[#All],[NumFAOContinent]],Continent[[#All],[Continent]])</f>
        <v>Asie</v>
      </c>
      <c r="C80">
        <v>5303</v>
      </c>
      <c r="D80" t="s">
        <v>416</v>
      </c>
      <c r="E80">
        <v>100</v>
      </c>
      <c r="F80" t="s">
        <v>318</v>
      </c>
      <c r="G80" t="s">
        <v>320</v>
      </c>
    </row>
    <row r="81" spans="1:7" x14ac:dyDescent="0.25">
      <c r="A81">
        <f>LEFT(Tableau62[[#This Row],[Code_ZoneContinent]],2)*100</f>
        <v>5400</v>
      </c>
      <c r="B81" t="str" cm="1">
        <f t="array" ref="B81">_xlfn.XLOOKUP(Tableau62[[#This Row],[CodeContinent]],Continent[[#All],[NumFAOContinent]],Continent[[#All],[Continent]])</f>
        <v>Europe</v>
      </c>
      <c r="C81">
        <v>5402</v>
      </c>
      <c r="D81" t="s">
        <v>555</v>
      </c>
      <c r="E81">
        <v>104</v>
      </c>
      <c r="F81" t="s">
        <v>477</v>
      </c>
      <c r="G81" t="s">
        <v>479</v>
      </c>
    </row>
    <row r="82" spans="1:7" x14ac:dyDescent="0.25">
      <c r="A82">
        <f>LEFT(Tableau62[[#This Row],[Code_ZoneContinent]],2)*100</f>
        <v>5300</v>
      </c>
      <c r="B82" t="str" cm="1">
        <f t="array" ref="B82">_xlfn.XLOOKUP(Tableau62[[#This Row],[CodeContinent]],Continent[[#All],[NumFAOContinent]],Continent[[#All],[Continent]])</f>
        <v>Asie</v>
      </c>
      <c r="C82">
        <v>5303</v>
      </c>
      <c r="D82" t="s">
        <v>416</v>
      </c>
      <c r="E82">
        <v>102</v>
      </c>
      <c r="F82" t="s">
        <v>324</v>
      </c>
      <c r="G82" t="s">
        <v>326</v>
      </c>
    </row>
    <row r="83" spans="1:7" x14ac:dyDescent="0.25">
      <c r="A83">
        <f>LEFT(Tableau62[[#This Row],[Code_ZoneContinent]],2)*100</f>
        <v>5300</v>
      </c>
      <c r="B83" t="str" cm="1">
        <f t="array" ref="B83">_xlfn.XLOOKUP(Tableau62[[#This Row],[CodeContinent]],Continent[[#All],[NumFAOContinent]],Continent[[#All],[Continent]])</f>
        <v>Asie</v>
      </c>
      <c r="C83">
        <v>5305</v>
      </c>
      <c r="D83" t="s">
        <v>417</v>
      </c>
      <c r="E83">
        <v>103</v>
      </c>
      <c r="F83" t="s">
        <v>327</v>
      </c>
      <c r="G83" t="s">
        <v>329</v>
      </c>
    </row>
    <row r="84" spans="1:7" x14ac:dyDescent="0.25">
      <c r="A84">
        <f>LEFT(Tableau62[[#This Row],[Code_ZoneContinent]],2)*100</f>
        <v>5400</v>
      </c>
      <c r="B84" t="str" cm="1">
        <f t="array" ref="B84">_xlfn.XLOOKUP(Tableau62[[#This Row],[CodeContinent]],Continent[[#All],[NumFAOContinent]],Continent[[#All],[Continent]])</f>
        <v>Europe</v>
      </c>
      <c r="C84">
        <v>5402</v>
      </c>
      <c r="D84" t="s">
        <v>555</v>
      </c>
      <c r="E84">
        <v>99</v>
      </c>
      <c r="F84" t="s">
        <v>480</v>
      </c>
      <c r="G84" t="s">
        <v>482</v>
      </c>
    </row>
    <row r="85" spans="1:7" x14ac:dyDescent="0.25">
      <c r="A85">
        <f>LEFT(Tableau62[[#This Row],[Code_ZoneContinent]],2)*100</f>
        <v>5300</v>
      </c>
      <c r="B85" t="str" cm="1">
        <f t="array" ref="B85">_xlfn.XLOOKUP(Tableau62[[#This Row],[CodeContinent]],Continent[[#All],[NumFAOContinent]],Continent[[#All],[Continent]])</f>
        <v>Asie</v>
      </c>
      <c r="C85">
        <v>5305</v>
      </c>
      <c r="D85" t="s">
        <v>417</v>
      </c>
      <c r="E85">
        <v>105</v>
      </c>
      <c r="F85" t="s">
        <v>330</v>
      </c>
      <c r="G85" t="s">
        <v>332</v>
      </c>
    </row>
    <row r="86" spans="1:7" x14ac:dyDescent="0.25">
      <c r="A86">
        <f>LEFT(Tableau62[[#This Row],[Code_ZoneContinent]],2)*100</f>
        <v>5400</v>
      </c>
      <c r="B86" t="str" cm="1">
        <f t="array" ref="B86">_xlfn.XLOOKUP(Tableau62[[#This Row],[CodeContinent]],Continent[[#All],[NumFAOContinent]],Continent[[#All],[Continent]])</f>
        <v>Europe</v>
      </c>
      <c r="C86">
        <v>5403</v>
      </c>
      <c r="D86" t="s">
        <v>552</v>
      </c>
      <c r="E86">
        <v>106</v>
      </c>
      <c r="F86" t="s">
        <v>483</v>
      </c>
      <c r="G86" t="s">
        <v>485</v>
      </c>
    </row>
    <row r="87" spans="1:7" x14ac:dyDescent="0.25">
      <c r="A87">
        <f>LEFT(Tableau62[[#This Row],[Code_ZoneContinent]],2)*100</f>
        <v>5200</v>
      </c>
      <c r="B87" t="str" cm="1">
        <f t="array" ref="B87">_xlfn.XLOOKUP(Tableau62[[#This Row],[CodeContinent]],Continent[[#All],[NumFAOContinent]],Continent[[#All],[Continent]])</f>
        <v>Amériques</v>
      </c>
      <c r="C87">
        <v>5206</v>
      </c>
      <c r="D87" t="s">
        <v>426</v>
      </c>
      <c r="E87">
        <v>109</v>
      </c>
      <c r="F87" t="s">
        <v>259</v>
      </c>
      <c r="G87" t="s">
        <v>261</v>
      </c>
    </row>
    <row r="88" spans="1:7" x14ac:dyDescent="0.25">
      <c r="A88">
        <f>LEFT(Tableau62[[#This Row],[Code_ZoneContinent]],2)*100</f>
        <v>5300</v>
      </c>
      <c r="B88" t="str" cm="1">
        <f t="array" ref="B88">_xlfn.XLOOKUP(Tableau62[[#This Row],[CodeContinent]],Continent[[#All],[NumFAOContinent]],Continent[[#All],[Continent]])</f>
        <v>Asie</v>
      </c>
      <c r="C88">
        <v>5305</v>
      </c>
      <c r="D88" t="s">
        <v>417</v>
      </c>
      <c r="E88">
        <v>112</v>
      </c>
      <c r="F88" t="s">
        <v>336</v>
      </c>
      <c r="G88" t="s">
        <v>338</v>
      </c>
    </row>
    <row r="89" spans="1:7" x14ac:dyDescent="0.25">
      <c r="A89">
        <f>LEFT(Tableau62[[#This Row],[Code_ZoneContinent]],2)*100</f>
        <v>5300</v>
      </c>
      <c r="B89" t="str" cm="1">
        <f t="array" ref="B89">_xlfn.XLOOKUP(Tableau62[[#This Row],[CodeContinent]],Continent[[#All],[NumFAOContinent]],Continent[[#All],[Continent]])</f>
        <v>Asie</v>
      </c>
      <c r="C89">
        <v>5302</v>
      </c>
      <c r="D89" t="s">
        <v>418</v>
      </c>
      <c r="E89">
        <v>110</v>
      </c>
      <c r="F89" t="s">
        <v>333</v>
      </c>
      <c r="G89" t="s">
        <v>335</v>
      </c>
    </row>
    <row r="90" spans="1:7" x14ac:dyDescent="0.25">
      <c r="A90">
        <f>LEFT(Tableau62[[#This Row],[Code_ZoneContinent]],2)*100</f>
        <v>5300</v>
      </c>
      <c r="B90" t="str" cm="1">
        <f t="array" ref="B90">_xlfn.XLOOKUP(Tableau62[[#This Row],[CodeContinent]],Continent[[#All],[NumFAOContinent]],Continent[[#All],[Continent]])</f>
        <v>Asie</v>
      </c>
      <c r="C90">
        <v>5301</v>
      </c>
      <c r="D90" t="s">
        <v>414</v>
      </c>
      <c r="E90">
        <v>108</v>
      </c>
      <c r="F90" t="s">
        <v>339</v>
      </c>
      <c r="G90" t="s">
        <v>341</v>
      </c>
    </row>
    <row r="91" spans="1:7" x14ac:dyDescent="0.25">
      <c r="A91">
        <f>LEFT(Tableau62[[#This Row],[Code_ZoneContinent]],2)*100</f>
        <v>5100</v>
      </c>
      <c r="B91" t="str" cm="1">
        <f t="array" ref="B91">_xlfn.XLOOKUP(Tableau62[[#This Row],[CodeContinent]],Continent[[#All],[NumFAOContinent]],Continent[[#All],[Continent]])</f>
        <v>Afrique</v>
      </c>
      <c r="C91">
        <v>5101</v>
      </c>
      <c r="D91" t="s">
        <v>163</v>
      </c>
      <c r="E91">
        <v>114</v>
      </c>
      <c r="F91" t="s">
        <v>73</v>
      </c>
      <c r="G91" t="s">
        <v>75</v>
      </c>
    </row>
    <row r="92" spans="1:7" x14ac:dyDescent="0.25">
      <c r="A92">
        <f>LEFT(Tableau62[[#This Row],[Code_ZoneContinent]],2)*100</f>
        <v>5300</v>
      </c>
      <c r="B92" t="str" cm="1">
        <f t="array" ref="B92">_xlfn.XLOOKUP(Tableau62[[#This Row],[CodeContinent]],Continent[[#All],[NumFAOContinent]],Continent[[#All],[Continent]])</f>
        <v>Asie</v>
      </c>
      <c r="C92">
        <v>5301</v>
      </c>
      <c r="D92" t="s">
        <v>414</v>
      </c>
      <c r="E92">
        <v>113</v>
      </c>
      <c r="F92" t="s">
        <v>342</v>
      </c>
      <c r="G92" t="s">
        <v>344</v>
      </c>
    </row>
    <row r="93" spans="1:7" x14ac:dyDescent="0.25">
      <c r="A93">
        <f>LEFT(Tableau62[[#This Row],[Code_ZoneContinent]],2)*100</f>
        <v>5300</v>
      </c>
      <c r="B93" t="str" cm="1">
        <f t="array" ref="B93">_xlfn.XLOOKUP(Tableau62[[#This Row],[CodeContinent]],Continent[[#All],[NumFAOContinent]],Continent[[#All],[Continent]])</f>
        <v>Asie</v>
      </c>
      <c r="C93">
        <v>5304</v>
      </c>
      <c r="D93" t="s">
        <v>415</v>
      </c>
      <c r="E93">
        <v>115</v>
      </c>
      <c r="F93" t="s">
        <v>293</v>
      </c>
      <c r="G93" t="s">
        <v>295</v>
      </c>
    </row>
    <row r="94" spans="1:7" x14ac:dyDescent="0.25">
      <c r="A94">
        <f>LEFT(Tableau62[[#This Row],[Code_ZoneContinent]],2)*100</f>
        <v>5500</v>
      </c>
      <c r="B94" t="str" cm="1">
        <f t="array" ref="B94">_xlfn.XLOOKUP(Tableau62[[#This Row],[CodeContinent]],Continent[[#All],[NumFAOContinent]],Continent[[#All],[Continent]])</f>
        <v>Océanie</v>
      </c>
      <c r="C94">
        <v>5503</v>
      </c>
      <c r="D94" t="s">
        <v>576</v>
      </c>
      <c r="E94">
        <v>83</v>
      </c>
      <c r="F94" t="s">
        <v>560</v>
      </c>
      <c r="G94" t="s">
        <v>562</v>
      </c>
    </row>
    <row r="95" spans="1:7" x14ac:dyDescent="0.25">
      <c r="A95">
        <f>LEFT(Tableau62[[#This Row],[Code_ZoneContinent]],2)*100</f>
        <v>5200</v>
      </c>
      <c r="B95" t="str" cm="1">
        <f t="array" ref="B95">_xlfn.XLOOKUP(Tableau62[[#This Row],[CodeContinent]],Continent[[#All],[NumFAOContinent]],Continent[[#All],[Continent]])</f>
        <v>Amériques</v>
      </c>
      <c r="C95">
        <v>5206</v>
      </c>
      <c r="D95" t="s">
        <v>426</v>
      </c>
      <c r="E95">
        <v>188</v>
      </c>
      <c r="F95" t="s">
        <v>268</v>
      </c>
      <c r="G95" t="s">
        <v>270</v>
      </c>
    </row>
    <row r="96" spans="1:7" x14ac:dyDescent="0.25">
      <c r="A96">
        <f>LEFT(Tableau62[[#This Row],[Code_ZoneContinent]],2)*100</f>
        <v>5300</v>
      </c>
      <c r="B96" t="str" cm="1">
        <f t="array" ref="B96">_xlfn.XLOOKUP(Tableau62[[#This Row],[CodeContinent]],Continent[[#All],[NumFAOContinent]],Continent[[#All],[Continent]])</f>
        <v>Asie</v>
      </c>
      <c r="C96">
        <v>5302</v>
      </c>
      <c r="D96" t="s">
        <v>418</v>
      </c>
      <c r="E96">
        <v>117</v>
      </c>
      <c r="F96" t="s">
        <v>381</v>
      </c>
      <c r="G96" t="s">
        <v>383</v>
      </c>
    </row>
    <row r="97" spans="1:7" x14ac:dyDescent="0.25">
      <c r="A97">
        <f>LEFT(Tableau62[[#This Row],[Code_ZoneContinent]],2)*100</f>
        <v>5300</v>
      </c>
      <c r="B97" t="str" cm="1">
        <f t="array" ref="B97">_xlfn.XLOOKUP(Tableau62[[#This Row],[CodeContinent]],Continent[[#All],[NumFAOContinent]],Continent[[#All],[Continent]])</f>
        <v>Asie</v>
      </c>
      <c r="C97">
        <v>5305</v>
      </c>
      <c r="D97" t="s">
        <v>417</v>
      </c>
      <c r="E97">
        <v>118</v>
      </c>
      <c r="F97" t="s">
        <v>345</v>
      </c>
      <c r="G97" t="s">
        <v>347</v>
      </c>
    </row>
    <row r="98" spans="1:7" x14ac:dyDescent="0.25">
      <c r="A98">
        <f>LEFT(Tableau62[[#This Row],[Code_ZoneContinent]],2)*100</f>
        <v>5300</v>
      </c>
      <c r="B98" t="str" cm="1">
        <f t="array" ref="B98">_xlfn.XLOOKUP(Tableau62[[#This Row],[CodeContinent]],Continent[[#All],[NumFAOContinent]],Continent[[#All],[Continent]])</f>
        <v>Asie</v>
      </c>
      <c r="C98">
        <v>5304</v>
      </c>
      <c r="D98" t="s">
        <v>415</v>
      </c>
      <c r="E98">
        <v>120</v>
      </c>
      <c r="F98" t="s">
        <v>384</v>
      </c>
      <c r="G98" t="s">
        <v>386</v>
      </c>
    </row>
    <row r="99" spans="1:7" x14ac:dyDescent="0.25">
      <c r="A99">
        <f>LEFT(Tableau62[[#This Row],[Code_ZoneContinent]],2)*100</f>
        <v>5300</v>
      </c>
      <c r="B99" t="str" cm="1">
        <f t="array" ref="B99">_xlfn.XLOOKUP(Tableau62[[#This Row],[CodeContinent]],Continent[[#All],[NumFAOContinent]],Continent[[#All],[Continent]])</f>
        <v>Asie</v>
      </c>
      <c r="C99">
        <v>5305</v>
      </c>
      <c r="D99" t="s">
        <v>417</v>
      </c>
      <c r="E99">
        <v>121</v>
      </c>
      <c r="F99" t="s">
        <v>348</v>
      </c>
      <c r="G99" t="s">
        <v>350</v>
      </c>
    </row>
    <row r="100" spans="1:7" x14ac:dyDescent="0.25">
      <c r="A100">
        <f>LEFT(Tableau62[[#This Row],[Code_ZoneContinent]],2)*100</f>
        <v>5100</v>
      </c>
      <c r="B100" t="str" cm="1">
        <f t="array" ref="B100">_xlfn.XLOOKUP(Tableau62[[#This Row],[CodeContinent]],Continent[[#All],[NumFAOContinent]],Continent[[#All],[Continent]])</f>
        <v>Afrique</v>
      </c>
      <c r="C100">
        <v>5105</v>
      </c>
      <c r="D100" t="s">
        <v>162</v>
      </c>
      <c r="E100">
        <v>123</v>
      </c>
      <c r="F100" t="s">
        <v>79</v>
      </c>
      <c r="G100" t="s">
        <v>81</v>
      </c>
    </row>
    <row r="101" spans="1:7" x14ac:dyDescent="0.25">
      <c r="A101">
        <f>LEFT(Tableau62[[#This Row],[Code_ZoneContinent]],2)*100</f>
        <v>5100</v>
      </c>
      <c r="B101" t="str" cm="1">
        <f t="array" ref="B101">_xlfn.XLOOKUP(Tableau62[[#This Row],[CodeContinent]],Continent[[#All],[NumFAOContinent]],Continent[[#All],[Continent]])</f>
        <v>Afrique</v>
      </c>
      <c r="C101">
        <v>5103</v>
      </c>
      <c r="D101" t="s">
        <v>164</v>
      </c>
      <c r="E101">
        <v>124</v>
      </c>
      <c r="F101" t="s">
        <v>82</v>
      </c>
      <c r="G101" t="s">
        <v>84</v>
      </c>
    </row>
    <row r="102" spans="1:7" x14ac:dyDescent="0.25">
      <c r="A102">
        <f>LEFT(Tableau62[[#This Row],[Code_ZoneContinent]],2)*100</f>
        <v>5200</v>
      </c>
      <c r="B102" t="str" cm="1">
        <f t="array" ref="B102">_xlfn.XLOOKUP(Tableau62[[#This Row],[CodeContinent]],Continent[[#All],[NumFAOContinent]],Continent[[#All],[Continent]])</f>
        <v>Amériques</v>
      </c>
      <c r="C102">
        <v>5206</v>
      </c>
      <c r="D102" t="s">
        <v>426</v>
      </c>
      <c r="E102">
        <v>189</v>
      </c>
      <c r="F102" t="s">
        <v>265</v>
      </c>
      <c r="G102" t="s">
        <v>267</v>
      </c>
    </row>
    <row r="103" spans="1:7" x14ac:dyDescent="0.25">
      <c r="A103">
        <f>LEFT(Tableau62[[#This Row],[Code_ZoneContinent]],2)*100</f>
        <v>5300</v>
      </c>
      <c r="B103" t="str" cm="1">
        <f t="array" ref="B103">_xlfn.XLOOKUP(Tableau62[[#This Row],[CodeContinent]],Continent[[#All],[NumFAOContinent]],Continent[[#All],[Continent]])</f>
        <v>Asie</v>
      </c>
      <c r="C103">
        <v>5303</v>
      </c>
      <c r="D103" t="s">
        <v>416</v>
      </c>
      <c r="E103">
        <v>38</v>
      </c>
      <c r="F103" t="s">
        <v>390</v>
      </c>
      <c r="G103" t="s">
        <v>392</v>
      </c>
    </row>
    <row r="104" spans="1:7" x14ac:dyDescent="0.25">
      <c r="A104">
        <f>LEFT(Tableau62[[#This Row],[Code_ZoneContinent]],2)*100</f>
        <v>5100</v>
      </c>
      <c r="B104" t="str" cm="1">
        <f t="array" ref="B104">_xlfn.XLOOKUP(Tableau62[[#This Row],[CodeContinent]],Continent[[#All],[NumFAOContinent]],Continent[[#All],[Continent]])</f>
        <v>Afrique</v>
      </c>
      <c r="C104">
        <v>5104</v>
      </c>
      <c r="D104" t="s">
        <v>160</v>
      </c>
      <c r="E104">
        <v>122</v>
      </c>
      <c r="F104" t="s">
        <v>76</v>
      </c>
      <c r="G104" t="s">
        <v>78</v>
      </c>
    </row>
    <row r="105" spans="1:7" x14ac:dyDescent="0.25">
      <c r="A105">
        <f>LEFT(Tableau62[[#This Row],[Code_ZoneContinent]],2)*100</f>
        <v>5400</v>
      </c>
      <c r="B105" t="str" cm="1">
        <f t="array" ref="B105">_xlfn.XLOOKUP(Tableau62[[#This Row],[CodeContinent]],Continent[[#All],[NumFAOContinent]],Continent[[#All],[Continent]])</f>
        <v>Europe</v>
      </c>
      <c r="C105">
        <v>5402</v>
      </c>
      <c r="D105" t="s">
        <v>555</v>
      </c>
      <c r="E105">
        <v>126</v>
      </c>
      <c r="F105" t="s">
        <v>489</v>
      </c>
      <c r="G105" t="s">
        <v>491</v>
      </c>
    </row>
    <row r="106" spans="1:7" x14ac:dyDescent="0.25">
      <c r="A106">
        <f>LEFT(Tableau62[[#This Row],[Code_ZoneContinent]],2)*100</f>
        <v>5400</v>
      </c>
      <c r="B106" t="str" cm="1">
        <f t="array" ref="B106">_xlfn.XLOOKUP(Tableau62[[#This Row],[CodeContinent]],Continent[[#All],[NumFAOContinent]],Continent[[#All],[Continent]])</f>
        <v>Europe</v>
      </c>
      <c r="C106">
        <v>5404</v>
      </c>
      <c r="D106" t="s">
        <v>553</v>
      </c>
      <c r="E106">
        <v>256</v>
      </c>
      <c r="F106" t="s">
        <v>492</v>
      </c>
      <c r="G106" t="s">
        <v>494</v>
      </c>
    </row>
    <row r="107" spans="1:7" x14ac:dyDescent="0.25">
      <c r="A107">
        <f>LEFT(Tableau62[[#This Row],[Code_ZoneContinent]],2)*100</f>
        <v>5400</v>
      </c>
      <c r="B107" t="str" cm="1">
        <f t="array" ref="B107">_xlfn.XLOOKUP(Tableau62[[#This Row],[CodeContinent]],Continent[[#All],[NumFAOContinent]],Continent[[#All],[Continent]])</f>
        <v>Europe</v>
      </c>
      <c r="C107">
        <v>5402</v>
      </c>
      <c r="D107" t="s">
        <v>555</v>
      </c>
      <c r="E107">
        <v>119</v>
      </c>
      <c r="F107" t="s">
        <v>486</v>
      </c>
      <c r="G107" t="s">
        <v>488</v>
      </c>
    </row>
    <row r="108" spans="1:7" x14ac:dyDescent="0.25">
      <c r="A108">
        <f>LEFT(Tableau62[[#This Row],[Code_ZoneContinent]],2)*100</f>
        <v>5300</v>
      </c>
      <c r="B108" t="str" cm="1">
        <f t="array" ref="B108">_xlfn.XLOOKUP(Tableau62[[#This Row],[CodeContinent]],Continent[[#All],[NumFAOContinent]],Continent[[#All],[Continent]])</f>
        <v>Asie</v>
      </c>
      <c r="C108">
        <v>5302</v>
      </c>
      <c r="D108" t="s">
        <v>418</v>
      </c>
      <c r="E108">
        <v>128</v>
      </c>
      <c r="F108" t="s">
        <v>301</v>
      </c>
      <c r="G108" t="s">
        <v>303</v>
      </c>
    </row>
    <row r="109" spans="1:7" x14ac:dyDescent="0.25">
      <c r="A109">
        <f>LEFT(Tableau62[[#This Row],[Code_ZoneContinent]],2)*100</f>
        <v>5100</v>
      </c>
      <c r="B109" t="str" cm="1">
        <f t="array" ref="B109">_xlfn.XLOOKUP(Tableau62[[#This Row],[CodeContinent]],Continent[[#All],[NumFAOContinent]],Continent[[#All],[Continent]])</f>
        <v>Afrique</v>
      </c>
      <c r="C109">
        <v>5103</v>
      </c>
      <c r="D109" t="s">
        <v>164</v>
      </c>
      <c r="E109">
        <v>143</v>
      </c>
      <c r="F109" t="s">
        <v>94</v>
      </c>
      <c r="G109" t="s">
        <v>96</v>
      </c>
    </row>
    <row r="110" spans="1:7" x14ac:dyDescent="0.25">
      <c r="A110">
        <f>LEFT(Tableau62[[#This Row],[Code_ZoneContinent]],2)*100</f>
        <v>5400</v>
      </c>
      <c r="B110" t="str" cm="1">
        <f t="array" ref="B110">_xlfn.XLOOKUP(Tableau62[[#This Row],[CodeContinent]],Continent[[#All],[NumFAOContinent]],Continent[[#All],[Continent]])</f>
        <v>Europe</v>
      </c>
      <c r="C110">
        <v>5401</v>
      </c>
      <c r="D110" t="s">
        <v>554</v>
      </c>
      <c r="E110">
        <v>146</v>
      </c>
      <c r="F110" t="s">
        <v>516</v>
      </c>
      <c r="G110" t="s">
        <v>518</v>
      </c>
    </row>
    <row r="111" spans="1:7" x14ac:dyDescent="0.25">
      <c r="A111">
        <f>LEFT(Tableau62[[#This Row],[Code_ZoneContinent]],2)*100</f>
        <v>5100</v>
      </c>
      <c r="B111" t="str" cm="1">
        <f t="array" ref="B111">_xlfn.XLOOKUP(Tableau62[[#This Row],[CodeContinent]],Continent[[#All],[NumFAOContinent]],Continent[[#All],[Continent]])</f>
        <v>Afrique</v>
      </c>
      <c r="C111">
        <v>5101</v>
      </c>
      <c r="D111" t="s">
        <v>163</v>
      </c>
      <c r="E111">
        <v>129</v>
      </c>
      <c r="F111" t="s">
        <v>85</v>
      </c>
      <c r="G111" t="s">
        <v>87</v>
      </c>
    </row>
    <row r="112" spans="1:7" x14ac:dyDescent="0.25">
      <c r="A112">
        <f>LEFT(Tableau62[[#This Row],[Code_ZoneContinent]],2)*100</f>
        <v>5300</v>
      </c>
      <c r="B112" t="str" cm="1">
        <f t="array" ref="B112">_xlfn.XLOOKUP(Tableau62[[#This Row],[CodeContinent]],Continent[[#All],[NumFAOContinent]],Continent[[#All],[Continent]])</f>
        <v>Asie</v>
      </c>
      <c r="C112">
        <v>5303</v>
      </c>
      <c r="D112" t="s">
        <v>416</v>
      </c>
      <c r="E112">
        <v>132</v>
      </c>
      <c r="F112" t="s">
        <v>354</v>
      </c>
      <c r="G112" t="s">
        <v>356</v>
      </c>
    </row>
    <row r="113" spans="1:8" x14ac:dyDescent="0.25">
      <c r="A113">
        <f>LEFT(Tableau62[[#This Row],[Code_ZoneContinent]],2)*100</f>
        <v>5200</v>
      </c>
      <c r="B113" t="str" cm="1">
        <f t="array" ref="B113">_xlfn.XLOOKUP(Tableau62[[#This Row],[CodeContinent]],Continent[[#All],[NumFAOContinent]],Continent[[#All],[Continent]])</f>
        <v>Amériques</v>
      </c>
      <c r="C113">
        <v>5204</v>
      </c>
      <c r="D113" t="s">
        <v>165</v>
      </c>
      <c r="E113">
        <v>138</v>
      </c>
      <c r="F113" t="s">
        <v>181</v>
      </c>
      <c r="G113" t="s">
        <v>183</v>
      </c>
    </row>
    <row r="114" spans="1:8" x14ac:dyDescent="0.25">
      <c r="A114">
        <f>LEFT(Tableau62[[#This Row],[Code_ZoneContinent]],2)*100</f>
        <v>5400</v>
      </c>
      <c r="B114" t="str" cm="1">
        <f t="array" ref="B114">_xlfn.XLOOKUP(Tableau62[[#This Row],[CodeContinent]],Continent[[#All],[NumFAOContinent]],Continent[[#All],[Continent]])</f>
        <v>Europe</v>
      </c>
      <c r="C114">
        <v>5403</v>
      </c>
      <c r="D114" t="s">
        <v>552</v>
      </c>
      <c r="E114">
        <v>154</v>
      </c>
      <c r="F114" t="s">
        <v>495</v>
      </c>
      <c r="G114" t="s">
        <v>497</v>
      </c>
      <c r="H114" t="s">
        <v>642</v>
      </c>
    </row>
    <row r="115" spans="1:8" x14ac:dyDescent="0.25">
      <c r="A115">
        <f>LEFT(Tableau62[[#This Row],[Code_ZoneContinent]],2)*100</f>
        <v>5100</v>
      </c>
      <c r="B115" t="str" cm="1">
        <f t="array" ref="B115">_xlfn.XLOOKUP(Tableau62[[#This Row],[CodeContinent]],Continent[[#All],[NumFAOContinent]],Continent[[#All],[Continent]])</f>
        <v>Afrique</v>
      </c>
      <c r="C115">
        <v>5105</v>
      </c>
      <c r="D115" t="s">
        <v>162</v>
      </c>
      <c r="E115">
        <v>133</v>
      </c>
      <c r="F115" t="s">
        <v>91</v>
      </c>
      <c r="G115" t="s">
        <v>93</v>
      </c>
    </row>
    <row r="116" spans="1:8" x14ac:dyDescent="0.25">
      <c r="A116">
        <f>LEFT(Tableau62[[#This Row],[Code_ZoneContinent]],2)*100</f>
        <v>5400</v>
      </c>
      <c r="B116" t="str" cm="1">
        <f t="array" ref="B116">_xlfn.XLOOKUP(Tableau62[[#This Row],[CodeContinent]],Continent[[#All],[NumFAOContinent]],Continent[[#All],[Continent]])</f>
        <v>Europe</v>
      </c>
      <c r="C116">
        <v>5403</v>
      </c>
      <c r="D116" t="s">
        <v>552</v>
      </c>
      <c r="E116">
        <v>134</v>
      </c>
      <c r="F116" t="s">
        <v>498</v>
      </c>
      <c r="G116" t="s">
        <v>500</v>
      </c>
    </row>
    <row r="117" spans="1:8" x14ac:dyDescent="0.25">
      <c r="A117">
        <f>LEFT(Tableau62[[#This Row],[Code_ZoneContinent]],2)*100</f>
        <v>5300</v>
      </c>
      <c r="B117" t="str" cm="1">
        <f t="array" ref="B117">_xlfn.XLOOKUP(Tableau62[[#This Row],[CodeContinent]],Continent[[#All],[NumFAOContinent]],Continent[[#All],[Continent]])</f>
        <v>Asie</v>
      </c>
      <c r="C117">
        <v>5304</v>
      </c>
      <c r="D117" t="s">
        <v>415</v>
      </c>
      <c r="E117">
        <v>28</v>
      </c>
      <c r="F117" t="s">
        <v>360</v>
      </c>
      <c r="G117" t="s">
        <v>362</v>
      </c>
    </row>
    <row r="118" spans="1:8" x14ac:dyDescent="0.25">
      <c r="A118">
        <f>LEFT(Tableau62[[#This Row],[Code_ZoneContinent]],2)*100</f>
        <v>5400</v>
      </c>
      <c r="B118" t="str" cm="1">
        <f t="array" ref="B118">_xlfn.XLOOKUP(Tableau62[[#This Row],[CodeContinent]],Continent[[#All],[NumFAOContinent]],Continent[[#All],[Continent]])</f>
        <v>Europe</v>
      </c>
      <c r="C118">
        <v>5403</v>
      </c>
      <c r="D118" t="s">
        <v>552</v>
      </c>
      <c r="E118">
        <v>273</v>
      </c>
      <c r="F118" t="s">
        <v>501</v>
      </c>
      <c r="G118" t="s">
        <v>503</v>
      </c>
      <c r="H118" t="s">
        <v>642</v>
      </c>
    </row>
    <row r="119" spans="1:8" x14ac:dyDescent="0.25">
      <c r="A119">
        <f>LEFT(Tableau62[[#This Row],[Code_ZoneContinent]],2)*100</f>
        <v>5300</v>
      </c>
      <c r="B119" t="str" cm="1">
        <f t="array" ref="B119">_xlfn.XLOOKUP(Tableau62[[#This Row],[CodeContinent]],Continent[[#All],[NumFAOContinent]],Continent[[#All],[Continent]])</f>
        <v>Asie</v>
      </c>
      <c r="C119">
        <v>5302</v>
      </c>
      <c r="D119" t="s">
        <v>418</v>
      </c>
      <c r="E119">
        <v>141</v>
      </c>
      <c r="F119" t="s">
        <v>357</v>
      </c>
      <c r="G119" t="s">
        <v>359</v>
      </c>
    </row>
    <row r="120" spans="1:8" x14ac:dyDescent="0.25">
      <c r="A120">
        <f>LEFT(Tableau62[[#This Row],[Code_ZoneContinent]],2)*100</f>
        <v>5100</v>
      </c>
      <c r="B120" t="str" cm="1">
        <f t="array" ref="B120">_xlfn.XLOOKUP(Tableau62[[#This Row],[CodeContinent]],Continent[[#All],[NumFAOContinent]],Continent[[#All],[Continent]])</f>
        <v>Afrique</v>
      </c>
      <c r="C120">
        <v>5101</v>
      </c>
      <c r="D120" t="s">
        <v>163</v>
      </c>
      <c r="E120">
        <v>144</v>
      </c>
      <c r="F120" t="s">
        <v>103</v>
      </c>
      <c r="G120" t="s">
        <v>105</v>
      </c>
    </row>
    <row r="121" spans="1:8" x14ac:dyDescent="0.25">
      <c r="A121">
        <f>LEFT(Tableau62[[#This Row],[Code_ZoneContinent]],2)*100</f>
        <v>5100</v>
      </c>
      <c r="B121" t="str" cm="1">
        <f t="array" ref="B121">_xlfn.XLOOKUP(Tableau62[[#This Row],[CodeContinent]],Continent[[#All],[NumFAOContinent]],Continent[[#All],[Continent]])</f>
        <v>Afrique</v>
      </c>
      <c r="C121">
        <v>5105</v>
      </c>
      <c r="D121" t="s">
        <v>162</v>
      </c>
      <c r="E121">
        <v>136</v>
      </c>
      <c r="F121" t="s">
        <v>100</v>
      </c>
      <c r="G121" t="s">
        <v>102</v>
      </c>
    </row>
    <row r="122" spans="1:8" x14ac:dyDescent="0.25">
      <c r="A122">
        <f>LEFT(Tableau62[[#This Row],[Code_ZoneContinent]],2)*100</f>
        <v>5100</v>
      </c>
      <c r="B122" t="str" cm="1">
        <f t="array" ref="B122">_xlfn.XLOOKUP(Tableau62[[#This Row],[CodeContinent]],Continent[[#All],[NumFAOContinent]],Continent[[#All],[Continent]])</f>
        <v>Afrique</v>
      </c>
      <c r="C122">
        <v>5101</v>
      </c>
      <c r="D122" t="s">
        <v>163</v>
      </c>
      <c r="E122">
        <v>137</v>
      </c>
      <c r="F122" t="s">
        <v>97</v>
      </c>
      <c r="G122" t="s">
        <v>99</v>
      </c>
    </row>
    <row r="123" spans="1:8" x14ac:dyDescent="0.25">
      <c r="A123">
        <f>LEFT(Tableau62[[#This Row],[Code_ZoneContinent]],2)*100</f>
        <v>5100</v>
      </c>
      <c r="B123" t="str" cm="1">
        <f t="array" ref="B123">_xlfn.XLOOKUP(Tableau62[[#This Row],[CodeContinent]],Continent[[#All],[NumFAOContinent]],Continent[[#All],[Continent]])</f>
        <v>Afrique</v>
      </c>
      <c r="C123">
        <v>5101</v>
      </c>
      <c r="D123" t="s">
        <v>163</v>
      </c>
      <c r="E123">
        <v>130</v>
      </c>
      <c r="F123" t="s">
        <v>88</v>
      </c>
      <c r="G123" t="s">
        <v>90</v>
      </c>
    </row>
    <row r="124" spans="1:8" x14ac:dyDescent="0.25">
      <c r="A124">
        <f>LEFT(Tableau62[[#This Row],[Code_ZoneContinent]],2)*100</f>
        <v>5300</v>
      </c>
      <c r="B124" t="str" cm="1">
        <f t="array" ref="B124">_xlfn.XLOOKUP(Tableau62[[#This Row],[CodeContinent]],Continent[[#All],[NumFAOContinent]],Continent[[#All],[Continent]])</f>
        <v>Asie</v>
      </c>
      <c r="C124">
        <v>5304</v>
      </c>
      <c r="D124" t="s">
        <v>415</v>
      </c>
      <c r="E124">
        <v>131</v>
      </c>
      <c r="F124" t="s">
        <v>351</v>
      </c>
      <c r="G124" t="s">
        <v>353</v>
      </c>
    </row>
    <row r="125" spans="1:8" x14ac:dyDescent="0.25">
      <c r="A125">
        <f>LEFT(Tableau62[[#This Row],[Code_ZoneContinent]],2)*100</f>
        <v>5100</v>
      </c>
      <c r="B125" t="str" cm="1">
        <f t="array" ref="B125">_xlfn.XLOOKUP(Tableau62[[#This Row],[CodeContinent]],Continent[[#All],[NumFAOContinent]],Continent[[#All],[Continent]])</f>
        <v>Afrique</v>
      </c>
      <c r="C125">
        <v>5104</v>
      </c>
      <c r="D125" t="s">
        <v>160</v>
      </c>
      <c r="E125">
        <v>147</v>
      </c>
      <c r="F125" t="s">
        <v>106</v>
      </c>
      <c r="G125" t="s">
        <v>108</v>
      </c>
    </row>
    <row r="126" spans="1:8" x14ac:dyDescent="0.25">
      <c r="A126">
        <f>LEFT(Tableau62[[#This Row],[Code_ZoneContinent]],2)*100</f>
        <v>5500</v>
      </c>
      <c r="B126" t="str" cm="1">
        <f t="array" ref="B126">_xlfn.XLOOKUP(Tableau62[[#This Row],[CodeContinent]],Continent[[#All],[NumFAOContinent]],Continent[[#All],[Continent]])</f>
        <v>Océanie</v>
      </c>
      <c r="C126">
        <v>5502</v>
      </c>
      <c r="D126" t="s">
        <v>566</v>
      </c>
      <c r="E126">
        <v>153</v>
      </c>
      <c r="F126" t="s">
        <v>570</v>
      </c>
      <c r="G126" t="s">
        <v>572</v>
      </c>
    </row>
    <row r="127" spans="1:8" x14ac:dyDescent="0.25">
      <c r="A127">
        <f>LEFT(Tableau62[[#This Row],[Code_ZoneContinent]],2)*100</f>
        <v>5100</v>
      </c>
      <c r="B127" t="str" cm="1">
        <f t="array" ref="B127">_xlfn.XLOOKUP(Tableau62[[#This Row],[CodeContinent]],Continent[[#All],[NumFAOContinent]],Continent[[#All],[Continent]])</f>
        <v>Afrique</v>
      </c>
      <c r="C127">
        <v>5105</v>
      </c>
      <c r="D127" t="s">
        <v>162</v>
      </c>
      <c r="E127">
        <v>158</v>
      </c>
      <c r="F127" t="s">
        <v>109</v>
      </c>
      <c r="G127" t="s">
        <v>111</v>
      </c>
    </row>
    <row r="128" spans="1:8" x14ac:dyDescent="0.25">
      <c r="A128">
        <f>LEFT(Tableau62[[#This Row],[Code_ZoneContinent]],2)*100</f>
        <v>5100</v>
      </c>
      <c r="B128" t="str" cm="1">
        <f t="array" ref="B128">_xlfn.XLOOKUP(Tableau62[[#This Row],[CodeContinent]],Continent[[#All],[NumFAOContinent]],Continent[[#All],[Continent]])</f>
        <v>Afrique</v>
      </c>
      <c r="C128">
        <v>5105</v>
      </c>
      <c r="D128" t="s">
        <v>162</v>
      </c>
      <c r="E128">
        <v>159</v>
      </c>
      <c r="F128" t="s">
        <v>112</v>
      </c>
      <c r="G128" t="s">
        <v>114</v>
      </c>
    </row>
    <row r="129" spans="1:7" x14ac:dyDescent="0.25">
      <c r="A129">
        <f>LEFT(Tableau62[[#This Row],[Code_ZoneContinent]],2)*100</f>
        <v>5200</v>
      </c>
      <c r="B129" t="str" cm="1">
        <f t="array" ref="B129">_xlfn.XLOOKUP(Tableau62[[#This Row],[CodeContinent]],Continent[[#All],[NumFAOContinent]],Continent[[#All],[Continent]])</f>
        <v>Amériques</v>
      </c>
      <c r="C129">
        <v>5204</v>
      </c>
      <c r="D129" t="s">
        <v>165</v>
      </c>
      <c r="E129">
        <v>157</v>
      </c>
      <c r="F129" t="s">
        <v>184</v>
      </c>
      <c r="G129" t="s">
        <v>186</v>
      </c>
    </row>
    <row r="130" spans="1:7" x14ac:dyDescent="0.25">
      <c r="A130">
        <f>LEFT(Tableau62[[#This Row],[Code_ZoneContinent]],2)*100</f>
        <v>5400</v>
      </c>
      <c r="B130" t="str" cm="1">
        <f t="array" ref="B130">_xlfn.XLOOKUP(Tableau62[[#This Row],[CodeContinent]],Continent[[#All],[NumFAOContinent]],Continent[[#All],[Continent]])</f>
        <v>Europe</v>
      </c>
      <c r="C130">
        <v>5404</v>
      </c>
      <c r="D130" t="s">
        <v>553</v>
      </c>
      <c r="E130">
        <v>150</v>
      </c>
      <c r="F130" t="s">
        <v>507</v>
      </c>
      <c r="G130" t="s">
        <v>509</v>
      </c>
    </row>
    <row r="131" spans="1:7" x14ac:dyDescent="0.25">
      <c r="A131">
        <f>LEFT(Tableau62[[#This Row],[Code_ZoneContinent]],2)*100</f>
        <v>5400</v>
      </c>
      <c r="B131" t="str" cm="1">
        <f t="array" ref="B131">_xlfn.XLOOKUP(Tableau62[[#This Row],[CodeContinent]],Continent[[#All],[NumFAOContinent]],Continent[[#All],[Continent]])</f>
        <v>Europe</v>
      </c>
      <c r="C131">
        <v>5402</v>
      </c>
      <c r="D131" t="s">
        <v>555</v>
      </c>
      <c r="E131">
        <v>162</v>
      </c>
      <c r="F131" t="s">
        <v>504</v>
      </c>
      <c r="G131" t="s">
        <v>506</v>
      </c>
    </row>
    <row r="132" spans="1:7" x14ac:dyDescent="0.25">
      <c r="A132">
        <f>LEFT(Tableau62[[#This Row],[Code_ZoneContinent]],2)*100</f>
        <v>5300</v>
      </c>
      <c r="B132" t="str" cm="1">
        <f t="array" ref="B132">_xlfn.XLOOKUP(Tableau62[[#This Row],[CodeContinent]],Continent[[#All],[NumFAOContinent]],Continent[[#All],[Continent]])</f>
        <v>Asie</v>
      </c>
      <c r="C132">
        <v>5303</v>
      </c>
      <c r="D132" t="s">
        <v>416</v>
      </c>
      <c r="E132">
        <v>149</v>
      </c>
      <c r="F132" t="s">
        <v>363</v>
      </c>
      <c r="G132" t="s">
        <v>365</v>
      </c>
    </row>
    <row r="133" spans="1:7" x14ac:dyDescent="0.25">
      <c r="A133">
        <f>LEFT(Tableau62[[#This Row],[Code_ZoneContinent]],2)*100</f>
        <v>5500</v>
      </c>
      <c r="B133" t="str" cm="1">
        <f t="array" ref="B133">_xlfn.XLOOKUP(Tableau62[[#This Row],[CodeContinent]],Continent[[#All],[NumFAOContinent]],Continent[[#All],[Continent]])</f>
        <v>Océanie</v>
      </c>
      <c r="C133">
        <v>5501</v>
      </c>
      <c r="D133" t="s">
        <v>419</v>
      </c>
      <c r="E133">
        <v>156</v>
      </c>
      <c r="F133" t="s">
        <v>423</v>
      </c>
      <c r="G133" t="s">
        <v>425</v>
      </c>
    </row>
    <row r="134" spans="1:7" x14ac:dyDescent="0.25">
      <c r="A134">
        <f>LEFT(Tableau62[[#This Row],[Code_ZoneContinent]],2)*100</f>
        <v>5300</v>
      </c>
      <c r="B134" t="str" cm="1">
        <f t="array" ref="B134">_xlfn.XLOOKUP(Tableau62[[#This Row],[CodeContinent]],Continent[[#All],[NumFAOContinent]],Continent[[#All],[Continent]])</f>
        <v>Asie</v>
      </c>
      <c r="C134">
        <v>5305</v>
      </c>
      <c r="D134" t="s">
        <v>417</v>
      </c>
      <c r="E134">
        <v>221</v>
      </c>
      <c r="F134" t="s">
        <v>366</v>
      </c>
      <c r="G134" t="s">
        <v>368</v>
      </c>
    </row>
    <row r="135" spans="1:7" x14ac:dyDescent="0.25">
      <c r="A135">
        <f>LEFT(Tableau62[[#This Row],[Code_ZoneContinent]],2)*100</f>
        <v>5300</v>
      </c>
      <c r="B135" t="str" cm="1">
        <f t="array" ref="B135">_xlfn.XLOOKUP(Tableau62[[#This Row],[CodeContinent]],Continent[[#All],[NumFAOContinent]],Continent[[#All],[Continent]])</f>
        <v>Asie</v>
      </c>
      <c r="C135">
        <v>5303</v>
      </c>
      <c r="D135" t="s">
        <v>416</v>
      </c>
      <c r="E135">
        <v>165</v>
      </c>
      <c r="F135" t="s">
        <v>372</v>
      </c>
      <c r="G135" t="s">
        <v>374</v>
      </c>
    </row>
    <row r="136" spans="1:7" x14ac:dyDescent="0.25">
      <c r="A136">
        <f>LEFT(Tableau62[[#This Row],[Code_ZoneContinent]],2)*100</f>
        <v>5200</v>
      </c>
      <c r="B136" t="str" cm="1">
        <f t="array" ref="B136">_xlfn.XLOOKUP(Tableau62[[#This Row],[CodeContinent]],Continent[[#All],[NumFAOContinent]],Continent[[#All],[Continent]])</f>
        <v>Amériques</v>
      </c>
      <c r="C136">
        <v>5204</v>
      </c>
      <c r="D136" t="s">
        <v>165</v>
      </c>
      <c r="E136">
        <v>166</v>
      </c>
      <c r="F136" t="s">
        <v>187</v>
      </c>
      <c r="G136" t="s">
        <v>189</v>
      </c>
    </row>
    <row r="137" spans="1:7" x14ac:dyDescent="0.25">
      <c r="A137">
        <f>LEFT(Tableau62[[#This Row],[Code_ZoneContinent]],2)*100</f>
        <v>5200</v>
      </c>
      <c r="B137" t="str" cm="1">
        <f t="array" ref="B137">_xlfn.XLOOKUP(Tableau62[[#This Row],[CodeContinent]],Continent[[#All],[NumFAOContinent]],Continent[[#All],[Continent]])</f>
        <v>Amériques</v>
      </c>
      <c r="C137">
        <v>5207</v>
      </c>
      <c r="D137" t="s">
        <v>190</v>
      </c>
      <c r="E137">
        <v>170</v>
      </c>
      <c r="F137" t="s">
        <v>215</v>
      </c>
      <c r="G137" t="s">
        <v>217</v>
      </c>
    </row>
    <row r="138" spans="1:7" x14ac:dyDescent="0.25">
      <c r="A138">
        <f>LEFT(Tableau62[[#This Row],[Code_ZoneContinent]],2)*100</f>
        <v>5300</v>
      </c>
      <c r="B138" t="str" cm="1">
        <f t="array" ref="B138">_xlfn.XLOOKUP(Tableau62[[#This Row],[CodeContinent]],Continent[[#All],[NumFAOContinent]],Continent[[#All],[Continent]])</f>
        <v>Asie</v>
      </c>
      <c r="C138">
        <v>5304</v>
      </c>
      <c r="D138" t="s">
        <v>415</v>
      </c>
      <c r="E138">
        <v>171</v>
      </c>
      <c r="F138" t="s">
        <v>375</v>
      </c>
      <c r="G138" t="s">
        <v>377</v>
      </c>
    </row>
    <row r="139" spans="1:7" x14ac:dyDescent="0.25">
      <c r="A139">
        <f>LEFT(Tableau62[[#This Row],[Code_ZoneContinent]],2)*100</f>
        <v>5500</v>
      </c>
      <c r="B139" t="str" cm="1">
        <f t="array" ref="B139">_xlfn.XLOOKUP(Tableau62[[#This Row],[CodeContinent]],Continent[[#All],[NumFAOContinent]],Continent[[#All],[Continent]])</f>
        <v>Océanie</v>
      </c>
      <c r="C139">
        <v>5502</v>
      </c>
      <c r="D139" t="s">
        <v>566</v>
      </c>
      <c r="E139">
        <v>168</v>
      </c>
      <c r="F139" t="s">
        <v>573</v>
      </c>
      <c r="G139" t="s">
        <v>575</v>
      </c>
    </row>
    <row r="140" spans="1:7" x14ac:dyDescent="0.25">
      <c r="A140">
        <f>LEFT(Tableau62[[#This Row],[Code_ZoneContinent]],2)*100</f>
        <v>5400</v>
      </c>
      <c r="B140" t="str" cm="1">
        <f t="array" ref="B140">_xlfn.XLOOKUP(Tableau62[[#This Row],[CodeContinent]],Continent[[#All],[NumFAOContinent]],Continent[[#All],[Continent]])</f>
        <v>Europe</v>
      </c>
      <c r="C140">
        <v>5401</v>
      </c>
      <c r="D140" t="s">
        <v>554</v>
      </c>
      <c r="E140">
        <v>173</v>
      </c>
      <c r="F140" t="s">
        <v>510</v>
      </c>
      <c r="G140" t="s">
        <v>512</v>
      </c>
    </row>
    <row r="141" spans="1:7" x14ac:dyDescent="0.25">
      <c r="A141">
        <f>LEFT(Tableau62[[#This Row],[Code_ZoneContinent]],2)*100</f>
        <v>5300</v>
      </c>
      <c r="B141" t="str" cm="1">
        <f t="array" ref="B141">_xlfn.XLOOKUP(Tableau62[[#This Row],[CodeContinent]],Continent[[#All],[NumFAOContinent]],Continent[[#All],[Continent]])</f>
        <v>Asie</v>
      </c>
      <c r="C141">
        <v>5302</v>
      </c>
      <c r="D141" t="s">
        <v>418</v>
      </c>
      <c r="E141">
        <v>116</v>
      </c>
      <c r="F141" t="s">
        <v>387</v>
      </c>
      <c r="G141" t="s">
        <v>389</v>
      </c>
    </row>
    <row r="142" spans="1:7" x14ac:dyDescent="0.25">
      <c r="A142">
        <f>LEFT(Tableau62[[#This Row],[Code_ZoneContinent]],2)*100</f>
        <v>5400</v>
      </c>
      <c r="B142" t="str" cm="1">
        <f t="array" ref="B142">_xlfn.XLOOKUP(Tableau62[[#This Row],[CodeContinent]],Continent[[#All],[NumFAOContinent]],Continent[[#All],[Continent]])</f>
        <v>Europe</v>
      </c>
      <c r="C142">
        <v>5403</v>
      </c>
      <c r="D142" t="s">
        <v>552</v>
      </c>
      <c r="E142">
        <v>174</v>
      </c>
      <c r="F142" t="s">
        <v>513</v>
      </c>
      <c r="G142" t="s">
        <v>515</v>
      </c>
    </row>
    <row r="143" spans="1:7" x14ac:dyDescent="0.25">
      <c r="A143">
        <f>LEFT(Tableau62[[#This Row],[Code_ZoneContinent]],2)*100</f>
        <v>5200</v>
      </c>
      <c r="B143" t="str" cm="1">
        <f t="array" ref="B143">_xlfn.XLOOKUP(Tableau62[[#This Row],[CodeContinent]],Continent[[#All],[NumFAOContinent]],Continent[[#All],[Continent]])</f>
        <v>Amériques</v>
      </c>
      <c r="C143">
        <v>5207</v>
      </c>
      <c r="D143" t="s">
        <v>190</v>
      </c>
      <c r="E143">
        <v>169</v>
      </c>
      <c r="F143" t="s">
        <v>212</v>
      </c>
      <c r="G143" t="s">
        <v>214</v>
      </c>
    </row>
    <row r="144" spans="1:7" x14ac:dyDescent="0.25">
      <c r="A144">
        <f>LEFT(Tableau62[[#This Row],[Code_ZoneContinent]],2)*100</f>
        <v>5500</v>
      </c>
      <c r="B144" t="str" cm="1">
        <f t="array" ref="B144">_xlfn.XLOOKUP(Tableau62[[#This Row],[CodeContinent]],Continent[[#All],[NumFAOContinent]],Continent[[#All],[Continent]])</f>
        <v>Océanie</v>
      </c>
      <c r="C144">
        <v>5504</v>
      </c>
      <c r="D144" t="s">
        <v>589</v>
      </c>
      <c r="E144">
        <v>70</v>
      </c>
      <c r="F144" t="s">
        <v>578</v>
      </c>
      <c r="G144" t="s">
        <v>580</v>
      </c>
    </row>
    <row r="145" spans="1:8" x14ac:dyDescent="0.25">
      <c r="A145">
        <f>LEFT(Tableau62[[#This Row],[Code_ZoneContinent]],2)*100</f>
        <v>5400</v>
      </c>
      <c r="B145" t="str" cm="1">
        <f t="array" ref="B145">_xlfn.XLOOKUP(Tableau62[[#This Row],[CodeContinent]],Continent[[#All],[NumFAOContinent]],Continent[[#All],[Continent]])</f>
        <v>Europe</v>
      </c>
      <c r="C145">
        <v>5401</v>
      </c>
      <c r="D145" t="s">
        <v>554</v>
      </c>
      <c r="E145">
        <v>183</v>
      </c>
      <c r="F145" t="s">
        <v>520</v>
      </c>
      <c r="G145" t="s">
        <v>522</v>
      </c>
    </row>
    <row r="146" spans="1:8" x14ac:dyDescent="0.25">
      <c r="A146">
        <f>LEFT(Tableau62[[#This Row],[Code_ZoneContinent]],2)*100</f>
        <v>5400</v>
      </c>
      <c r="B146" t="str" cm="1">
        <f t="array" ref="B146">_xlfn.XLOOKUP(Tableau62[[#This Row],[CodeContinent]],Continent[[#All],[NumFAOContinent]],Continent[[#All],[Continent]])</f>
        <v>Europe</v>
      </c>
      <c r="C146">
        <v>5401</v>
      </c>
      <c r="D146" t="s">
        <v>554</v>
      </c>
      <c r="E146">
        <v>185</v>
      </c>
      <c r="F146" t="s">
        <v>462</v>
      </c>
      <c r="G146" t="s">
        <v>464</v>
      </c>
    </row>
    <row r="147" spans="1:8" x14ac:dyDescent="0.25">
      <c r="A147">
        <f>LEFT(Tableau62[[#This Row],[Code_ZoneContinent]],2)*100</f>
        <v>5100</v>
      </c>
      <c r="B147" t="str" cm="1">
        <f t="array" ref="B147">_xlfn.XLOOKUP(Tableau62[[#This Row],[CodeContinent]],Continent[[#All],[NumFAOContinent]],Continent[[#All],[Continent]])</f>
        <v>Afrique</v>
      </c>
      <c r="C147">
        <v>5101</v>
      </c>
      <c r="D147" t="s">
        <v>163</v>
      </c>
      <c r="E147">
        <v>184</v>
      </c>
      <c r="F147" t="s">
        <v>127</v>
      </c>
      <c r="G147" t="s">
        <v>129</v>
      </c>
    </row>
    <row r="148" spans="1:8" x14ac:dyDescent="0.25">
      <c r="A148">
        <f>LEFT(Tableau62[[#This Row],[Code_ZoneContinent]],2)*100</f>
        <v>5300</v>
      </c>
      <c r="B148" t="str" cm="1">
        <f t="array" ref="B148">_xlfn.XLOOKUP(Tableau62[[#This Row],[CodeContinent]],Continent[[#All],[NumFAOContinent]],Continent[[#All],[Continent]])</f>
        <v>Asie</v>
      </c>
      <c r="C148">
        <v>5305</v>
      </c>
      <c r="D148" t="s">
        <v>417</v>
      </c>
      <c r="E148">
        <v>194</v>
      </c>
      <c r="F148" t="s">
        <v>281</v>
      </c>
      <c r="G148" t="s">
        <v>283</v>
      </c>
    </row>
    <row r="149" spans="1:8" x14ac:dyDescent="0.25">
      <c r="A149">
        <f>LEFT(Tableau62[[#This Row],[Code_ZoneContinent]],2)*100</f>
        <v>5400</v>
      </c>
      <c r="B149" t="str" cm="1">
        <f t="array" ref="B149">_xlfn.XLOOKUP(Tableau62[[#This Row],[CodeContinent]],Continent[[#All],[NumFAOContinent]],Continent[[#All],[Continent]])</f>
        <v>Europe</v>
      </c>
      <c r="C149">
        <v>5403</v>
      </c>
      <c r="D149" t="s">
        <v>552</v>
      </c>
      <c r="E149">
        <v>186</v>
      </c>
      <c r="F149" t="s">
        <v>529</v>
      </c>
      <c r="G149" t="s">
        <v>531</v>
      </c>
      <c r="H149" t="s">
        <v>643</v>
      </c>
    </row>
    <row r="150" spans="1:8" x14ac:dyDescent="0.25">
      <c r="A150">
        <f>LEFT(Tableau62[[#This Row],[Code_ZoneContinent]],2)*100</f>
        <v>5100</v>
      </c>
      <c r="B150" t="str" cm="1">
        <f t="array" ref="B150">_xlfn.XLOOKUP(Tableau62[[#This Row],[CodeContinent]],Continent[[#All],[NumFAOContinent]],Continent[[#All],[Continent]])</f>
        <v>Afrique</v>
      </c>
      <c r="C150">
        <v>5103</v>
      </c>
      <c r="D150" t="s">
        <v>164</v>
      </c>
      <c r="E150">
        <v>276</v>
      </c>
      <c r="F150" t="s">
        <v>142</v>
      </c>
      <c r="G150" t="s">
        <v>144</v>
      </c>
    </row>
    <row r="151" spans="1:8" x14ac:dyDescent="0.25">
      <c r="A151">
        <f>LEFT(Tableau62[[#This Row],[Code_ZoneContinent]],2)*100</f>
        <v>5100</v>
      </c>
      <c r="B151" t="str" cm="1">
        <f t="array" ref="B151">_xlfn.XLOOKUP(Tableau62[[#This Row],[CodeContinent]],Continent[[#All],[NumFAOContinent]],Continent[[#All],[Continent]])</f>
        <v>Afrique</v>
      </c>
      <c r="C151">
        <v>5105</v>
      </c>
      <c r="D151" t="s">
        <v>162</v>
      </c>
      <c r="E151">
        <v>195</v>
      </c>
      <c r="F151" t="s">
        <v>133</v>
      </c>
      <c r="G151" t="s">
        <v>135</v>
      </c>
    </row>
    <row r="152" spans="1:8" x14ac:dyDescent="0.25">
      <c r="A152">
        <f>LEFT(Tableau62[[#This Row],[Code_ZoneContinent]],2)*100</f>
        <v>5500</v>
      </c>
      <c r="B152" t="str" cm="1">
        <f t="array" ref="B152">_xlfn.XLOOKUP(Tableau62[[#This Row],[CodeContinent]],Continent[[#All],[NumFAOContinent]],Continent[[#All],[Continent]])</f>
        <v>Océanie</v>
      </c>
      <c r="C152">
        <v>5502</v>
      </c>
      <c r="D152" t="s">
        <v>566</v>
      </c>
      <c r="E152">
        <v>25</v>
      </c>
      <c r="F152" t="s">
        <v>557</v>
      </c>
      <c r="G152" t="s">
        <v>559</v>
      </c>
    </row>
    <row r="153" spans="1:8" x14ac:dyDescent="0.25">
      <c r="A153">
        <f>LEFT(Tableau62[[#This Row],[Code_ZoneContinent]],2)*100</f>
        <v>5100</v>
      </c>
      <c r="B153" t="str" cm="1">
        <f t="array" ref="B153">_xlfn.XLOOKUP(Tableau62[[#This Row],[CodeContinent]],Continent[[#All],[NumFAOContinent]],Continent[[#All],[Continent]])</f>
        <v>Afrique</v>
      </c>
      <c r="C153">
        <v>5105</v>
      </c>
      <c r="D153" t="s">
        <v>162</v>
      </c>
      <c r="E153">
        <v>197</v>
      </c>
      <c r="F153" t="s">
        <v>139</v>
      </c>
      <c r="G153" t="s">
        <v>141</v>
      </c>
    </row>
    <row r="154" spans="1:8" x14ac:dyDescent="0.25">
      <c r="A154">
        <f>LEFT(Tableau62[[#This Row],[Code_ZoneContinent]],2)*100</f>
        <v>5200</v>
      </c>
      <c r="B154" t="str" cm="1">
        <f t="array" ref="B154">_xlfn.XLOOKUP(Tableau62[[#This Row],[CodeContinent]],Continent[[#All],[NumFAOContinent]],Continent[[#All],[Continent]])</f>
        <v>Amériques</v>
      </c>
      <c r="C154">
        <v>5204</v>
      </c>
      <c r="D154" t="s">
        <v>165</v>
      </c>
      <c r="E154">
        <v>60</v>
      </c>
      <c r="F154" t="s">
        <v>172</v>
      </c>
      <c r="G154" t="s">
        <v>174</v>
      </c>
    </row>
    <row r="155" spans="1:8" x14ac:dyDescent="0.25">
      <c r="A155">
        <f>LEFT(Tableau62[[#This Row],[Code_ZoneContinent]],2)*100</f>
        <v>5400</v>
      </c>
      <c r="B155" t="str" cm="1">
        <f t="array" ref="B155">_xlfn.XLOOKUP(Tableau62[[#This Row],[CodeContinent]],Continent[[#All],[NumFAOContinent]],Continent[[#All],[Continent]])</f>
        <v>Europe</v>
      </c>
      <c r="C155">
        <v>5403</v>
      </c>
      <c r="D155" t="s">
        <v>552</v>
      </c>
      <c r="E155">
        <v>272</v>
      </c>
      <c r="F155" t="s">
        <v>526</v>
      </c>
      <c r="G155" t="s">
        <v>528</v>
      </c>
      <c r="H155" t="s">
        <v>642</v>
      </c>
    </row>
    <row r="156" spans="1:8" x14ac:dyDescent="0.25">
      <c r="A156">
        <f>LEFT(Tableau62[[#This Row],[Code_ZoneContinent]],2)*100</f>
        <v>5100</v>
      </c>
      <c r="B156" t="str" cm="1">
        <f t="array" ref="B156">_xlfn.XLOOKUP(Tableau62[[#This Row],[CodeContinent]],Continent[[#All],[NumFAOContinent]],Continent[[#All],[Continent]])</f>
        <v>Afrique</v>
      </c>
      <c r="C156">
        <v>5102</v>
      </c>
      <c r="D156" t="s">
        <v>161</v>
      </c>
      <c r="E156">
        <v>193</v>
      </c>
      <c r="F156" t="s">
        <v>130</v>
      </c>
      <c r="G156" t="s">
        <v>132</v>
      </c>
    </row>
    <row r="157" spans="1:8" x14ac:dyDescent="0.25">
      <c r="A157">
        <f>LEFT(Tableau62[[#This Row],[Code_ZoneContinent]],2)*100</f>
        <v>5200</v>
      </c>
      <c r="B157" t="str" cm="1">
        <f t="array" ref="B157">_xlfn.XLOOKUP(Tableau62[[#This Row],[CodeContinent]],Continent[[#All],[NumFAOContinent]],Continent[[#All],[Continent]])</f>
        <v>Amériques</v>
      </c>
      <c r="C157">
        <v>5207</v>
      </c>
      <c r="D157" t="s">
        <v>190</v>
      </c>
      <c r="E157">
        <v>207</v>
      </c>
      <c r="F157" t="s">
        <v>218</v>
      </c>
      <c r="G157" t="s">
        <v>220</v>
      </c>
    </row>
    <row r="158" spans="1:8" x14ac:dyDescent="0.25">
      <c r="A158">
        <f>LEFT(Tableau62[[#This Row],[Code_ZoneContinent]],2)*100</f>
        <v>5400</v>
      </c>
      <c r="B158" t="str" cm="1">
        <f t="array" ref="B158">_xlfn.XLOOKUP(Tableau62[[#This Row],[CodeContinent]],Continent[[#All],[NumFAOContinent]],Continent[[#All],[Continent]])</f>
        <v>Europe</v>
      </c>
      <c r="C158">
        <v>5401</v>
      </c>
      <c r="D158" t="s">
        <v>554</v>
      </c>
      <c r="E158">
        <v>199</v>
      </c>
      <c r="F158" t="s">
        <v>532</v>
      </c>
      <c r="G158" t="s">
        <v>534</v>
      </c>
    </row>
    <row r="159" spans="1:8" x14ac:dyDescent="0.25">
      <c r="A159">
        <f>LEFT(Tableau62[[#This Row],[Code_ZoneContinent]],2)*100</f>
        <v>5400</v>
      </c>
      <c r="B159" t="str" cm="1">
        <f t="array" ref="B159">_xlfn.XLOOKUP(Tableau62[[#This Row],[CodeContinent]],Continent[[#All],[NumFAOContinent]],Continent[[#All],[Continent]])</f>
        <v>Europe</v>
      </c>
      <c r="C159">
        <v>5403</v>
      </c>
      <c r="D159" t="s">
        <v>552</v>
      </c>
      <c r="E159">
        <v>198</v>
      </c>
      <c r="F159" t="s">
        <v>535</v>
      </c>
      <c r="G159" t="s">
        <v>537</v>
      </c>
    </row>
    <row r="160" spans="1:8" x14ac:dyDescent="0.25">
      <c r="A160">
        <f>LEFT(Tableau62[[#This Row],[Code_ZoneContinent]],2)*100</f>
        <v>5400</v>
      </c>
      <c r="B160" t="str" cm="1">
        <f t="array" ref="B160">_xlfn.XLOOKUP(Tableau62[[#This Row],[CodeContinent]],Continent[[#All],[NumFAOContinent]],Continent[[#All],[Continent]])</f>
        <v>Europe</v>
      </c>
      <c r="C160">
        <v>5402</v>
      </c>
      <c r="D160" t="s">
        <v>555</v>
      </c>
      <c r="E160">
        <v>210</v>
      </c>
      <c r="F160" t="s">
        <v>538</v>
      </c>
      <c r="G160" t="s">
        <v>540</v>
      </c>
    </row>
    <row r="161" spans="1:7" x14ac:dyDescent="0.25">
      <c r="A161">
        <f>LEFT(Tableau62[[#This Row],[Code_ZoneContinent]],2)*100</f>
        <v>5100</v>
      </c>
      <c r="B161" t="str" cm="1">
        <f t="array" ref="B161">_xlfn.XLOOKUP(Tableau62[[#This Row],[CodeContinent]],Continent[[#All],[NumFAOContinent]],Continent[[#All],[Continent]])</f>
        <v>Afrique</v>
      </c>
      <c r="C161">
        <v>5104</v>
      </c>
      <c r="D161" t="s">
        <v>160</v>
      </c>
      <c r="E161">
        <v>209</v>
      </c>
      <c r="F161" t="s">
        <v>50</v>
      </c>
      <c r="G161" t="s">
        <v>52</v>
      </c>
    </row>
    <row r="162" spans="1:7" x14ac:dyDescent="0.25">
      <c r="A162">
        <f>LEFT(Tableau62[[#This Row],[Code_ZoneContinent]],2)*100</f>
        <v>5100</v>
      </c>
      <c r="B162" t="str" cm="1">
        <f t="array" ref="B162">_xlfn.XLOOKUP(Tableau62[[#This Row],[CodeContinent]],Continent[[#All],[NumFAOContinent]],Continent[[#All],[Continent]])</f>
        <v>Afrique</v>
      </c>
      <c r="C162">
        <v>5101</v>
      </c>
      <c r="D162" t="s">
        <v>163</v>
      </c>
      <c r="E162">
        <v>196</v>
      </c>
      <c r="F162" t="s">
        <v>136</v>
      </c>
      <c r="G162" t="s">
        <v>138</v>
      </c>
    </row>
    <row r="163" spans="1:7" x14ac:dyDescent="0.25">
      <c r="A163">
        <f>LEFT(Tableau62[[#This Row],[Code_ZoneContinent]],2)*100</f>
        <v>5300</v>
      </c>
      <c r="B163" t="str" cm="1">
        <f t="array" ref="B163">_xlfn.XLOOKUP(Tableau62[[#This Row],[CodeContinent]],Continent[[#All],[NumFAOContinent]],Continent[[#All],[Continent]])</f>
        <v>Asie</v>
      </c>
      <c r="C163">
        <v>5305</v>
      </c>
      <c r="D163" t="s">
        <v>417</v>
      </c>
      <c r="E163">
        <v>212</v>
      </c>
      <c r="F163" t="s">
        <v>378</v>
      </c>
      <c r="G163" t="s">
        <v>380</v>
      </c>
    </row>
    <row r="164" spans="1:7" x14ac:dyDescent="0.25">
      <c r="A164">
        <f>LEFT(Tableau62[[#This Row],[Code_ZoneContinent]],2)*100</f>
        <v>5100</v>
      </c>
      <c r="B164" t="str" cm="1">
        <f t="array" ref="B164">_xlfn.XLOOKUP(Tableau62[[#This Row],[CodeContinent]],Continent[[#All],[NumFAOContinent]],Continent[[#All],[Continent]])</f>
        <v>Afrique</v>
      </c>
      <c r="C164">
        <v>5102</v>
      </c>
      <c r="D164" t="s">
        <v>161</v>
      </c>
      <c r="E164">
        <v>39</v>
      </c>
      <c r="F164" t="s">
        <v>145</v>
      </c>
      <c r="G164" t="s">
        <v>147</v>
      </c>
    </row>
    <row r="165" spans="1:7" x14ac:dyDescent="0.25">
      <c r="A165">
        <f>LEFT(Tableau62[[#This Row],[Code_ZoneContinent]],2)*100</f>
        <v>5100</v>
      </c>
      <c r="B165" t="str" cm="1">
        <f t="array" ref="B165">_xlfn.XLOOKUP(Tableau62[[#This Row],[CodeContinent]],Continent[[#All],[NumFAOContinent]],Continent[[#All],[Continent]])</f>
        <v>Afrique</v>
      </c>
      <c r="C165">
        <v>5105</v>
      </c>
      <c r="D165" t="s">
        <v>162</v>
      </c>
      <c r="E165">
        <v>217</v>
      </c>
      <c r="F165" t="s">
        <v>148</v>
      </c>
      <c r="G165" t="s">
        <v>150</v>
      </c>
    </row>
    <row r="166" spans="1:7" x14ac:dyDescent="0.25">
      <c r="A166">
        <f>LEFT(Tableau62[[#This Row],[Code_ZoneContinent]],2)*100</f>
        <v>5300</v>
      </c>
      <c r="B166" t="str" cm="1">
        <f t="array" ref="B166">_xlfn.XLOOKUP(Tableau62[[#This Row],[CodeContinent]],Continent[[#All],[NumFAOContinent]],Continent[[#All],[Continent]])</f>
        <v>Asie</v>
      </c>
      <c r="C166">
        <v>5304</v>
      </c>
      <c r="D166" t="s">
        <v>415</v>
      </c>
      <c r="E166">
        <v>216</v>
      </c>
      <c r="F166" t="s">
        <v>396</v>
      </c>
      <c r="G166" t="s">
        <v>398</v>
      </c>
    </row>
    <row r="167" spans="1:7" x14ac:dyDescent="0.25">
      <c r="A167">
        <f>LEFT(Tableau62[[#This Row],[Code_ZoneContinent]],2)*100</f>
        <v>5300</v>
      </c>
      <c r="B167" t="str" cm="1">
        <f t="array" ref="B167">_xlfn.XLOOKUP(Tableau62[[#This Row],[CodeContinent]],Continent[[#All],[NumFAOContinent]],Continent[[#All],[Continent]])</f>
        <v>Asie</v>
      </c>
      <c r="C167">
        <v>5301</v>
      </c>
      <c r="D167" t="s">
        <v>414</v>
      </c>
      <c r="E167">
        <v>208</v>
      </c>
      <c r="F167" t="s">
        <v>393</v>
      </c>
      <c r="G167" t="s">
        <v>395</v>
      </c>
    </row>
    <row r="168" spans="1:7" x14ac:dyDescent="0.25">
      <c r="A168">
        <f>LEFT(Tableau62[[#This Row],[Code_ZoneContinent]],2)*100</f>
        <v>5300</v>
      </c>
      <c r="B168" t="str" cm="1">
        <f t="array" ref="B168">_xlfn.XLOOKUP(Tableau62[[#This Row],[CodeContinent]],Continent[[#All],[NumFAOContinent]],Continent[[#All],[Continent]])</f>
        <v>Asie</v>
      </c>
      <c r="C168">
        <v>5301</v>
      </c>
      <c r="D168" t="s">
        <v>414</v>
      </c>
      <c r="E168">
        <v>213</v>
      </c>
      <c r="F168" t="s">
        <v>402</v>
      </c>
      <c r="G168" t="s">
        <v>404</v>
      </c>
    </row>
    <row r="169" spans="1:7" x14ac:dyDescent="0.25">
      <c r="A169">
        <f>LEFT(Tableau62[[#This Row],[Code_ZoneContinent]],2)*100</f>
        <v>5300</v>
      </c>
      <c r="B169" t="str" cm="1">
        <f t="array" ref="B169">_xlfn.XLOOKUP(Tableau62[[#This Row],[CodeContinent]],Continent[[#All],[NumFAOContinent]],Continent[[#All],[Continent]])</f>
        <v>Asie</v>
      </c>
      <c r="C169">
        <v>5304</v>
      </c>
      <c r="D169" t="s">
        <v>415</v>
      </c>
      <c r="E169">
        <v>176</v>
      </c>
      <c r="F169" t="s">
        <v>399</v>
      </c>
      <c r="G169" t="s">
        <v>401</v>
      </c>
    </row>
    <row r="170" spans="1:7" x14ac:dyDescent="0.25">
      <c r="A170">
        <f>LEFT(Tableau62[[#This Row],[Code_ZoneContinent]],2)*100</f>
        <v>5200</v>
      </c>
      <c r="B170" t="str" cm="1">
        <f t="array" ref="B170">_xlfn.XLOOKUP(Tableau62[[#This Row],[CodeContinent]],Continent[[#All],[NumFAOContinent]],Continent[[#All],[Continent]])</f>
        <v>Amériques</v>
      </c>
      <c r="C170">
        <v>5206</v>
      </c>
      <c r="D170" t="s">
        <v>426</v>
      </c>
      <c r="E170">
        <v>220</v>
      </c>
      <c r="F170" t="s">
        <v>274</v>
      </c>
      <c r="G170" t="s">
        <v>276</v>
      </c>
    </row>
    <row r="171" spans="1:7" x14ac:dyDescent="0.25">
      <c r="A171">
        <f>LEFT(Tableau62[[#This Row],[Code_ZoneContinent]],2)*100</f>
        <v>5100</v>
      </c>
      <c r="B171" t="str" cm="1">
        <f t="array" ref="B171">_xlfn.XLOOKUP(Tableau62[[#This Row],[CodeContinent]],Continent[[#All],[NumFAOContinent]],Continent[[#All],[Continent]])</f>
        <v>Afrique</v>
      </c>
      <c r="C171">
        <v>5103</v>
      </c>
      <c r="D171" t="s">
        <v>164</v>
      </c>
      <c r="E171">
        <v>222</v>
      </c>
      <c r="F171" t="s">
        <v>151</v>
      </c>
      <c r="G171" t="s">
        <v>153</v>
      </c>
    </row>
    <row r="172" spans="1:7" x14ac:dyDescent="0.25">
      <c r="A172">
        <f>LEFT(Tableau62[[#This Row],[Code_ZoneContinent]],2)*100</f>
        <v>5300</v>
      </c>
      <c r="B172" t="str" cm="1">
        <f t="array" ref="B172">_xlfn.XLOOKUP(Tableau62[[#This Row],[CodeContinent]],Continent[[#All],[NumFAOContinent]],Continent[[#All],[Continent]])</f>
        <v>Asie</v>
      </c>
      <c r="C172">
        <v>5305</v>
      </c>
      <c r="D172" t="s">
        <v>417</v>
      </c>
      <c r="E172">
        <v>223</v>
      </c>
      <c r="F172" t="s">
        <v>405</v>
      </c>
      <c r="G172" t="s">
        <v>407</v>
      </c>
    </row>
    <row r="173" spans="1:7" x14ac:dyDescent="0.25">
      <c r="A173">
        <f>LEFT(Tableau62[[#This Row],[Code_ZoneContinent]],2)*100</f>
        <v>5300</v>
      </c>
      <c r="B173" t="str" cm="1">
        <f t="array" ref="B173">_xlfn.XLOOKUP(Tableau62[[#This Row],[CodeContinent]],Continent[[#All],[NumFAOContinent]],Continent[[#All],[Continent]])</f>
        <v>Asie</v>
      </c>
      <c r="C173">
        <v>5302</v>
      </c>
      <c r="D173" t="s">
        <v>418</v>
      </c>
      <c r="E173">
        <v>214</v>
      </c>
      <c r="F173" t="s">
        <v>306</v>
      </c>
      <c r="G173" t="s">
        <v>308</v>
      </c>
    </row>
    <row r="174" spans="1:7" x14ac:dyDescent="0.25">
      <c r="A174">
        <f>LEFT(Tableau62[[#This Row],[Code_ZoneContinent]],2)*100</f>
        <v>5100</v>
      </c>
      <c r="B174" t="str" cm="1">
        <f t="array" ref="B174">_xlfn.XLOOKUP(Tableau62[[#This Row],[CodeContinent]],Continent[[#All],[NumFAOContinent]],Continent[[#All],[Continent]])</f>
        <v>Afrique</v>
      </c>
      <c r="C174">
        <v>5101</v>
      </c>
      <c r="D174" t="s">
        <v>163</v>
      </c>
      <c r="E174">
        <v>215</v>
      </c>
      <c r="F174" t="s">
        <v>124</v>
      </c>
      <c r="G174" t="s">
        <v>126</v>
      </c>
    </row>
    <row r="175" spans="1:7" x14ac:dyDescent="0.25">
      <c r="A175">
        <f>LEFT(Tableau62[[#This Row],[Code_ZoneContinent]],2)*100</f>
        <v>5100</v>
      </c>
      <c r="B175" t="str" cm="1">
        <f t="array" ref="B175">_xlfn.XLOOKUP(Tableau62[[#This Row],[CodeContinent]],Continent[[#All],[NumFAOContinent]],Continent[[#All],[Continent]])</f>
        <v>Afrique</v>
      </c>
      <c r="C175">
        <v>5101</v>
      </c>
      <c r="D175" t="s">
        <v>163</v>
      </c>
      <c r="E175">
        <v>226</v>
      </c>
      <c r="F175" t="s">
        <v>115</v>
      </c>
      <c r="G175" t="s">
        <v>117</v>
      </c>
    </row>
    <row r="176" spans="1:7" x14ac:dyDescent="0.25">
      <c r="A176">
        <f>LEFT(Tableau62[[#This Row],[Code_ZoneContinent]],2)*100</f>
        <v>5400</v>
      </c>
      <c r="B176" t="str" cm="1">
        <f t="array" ref="B176">_xlfn.XLOOKUP(Tableau62[[#This Row],[CodeContinent]],Continent[[#All],[NumFAOContinent]],Continent[[#All],[Continent]])</f>
        <v>Europe</v>
      </c>
      <c r="C176">
        <v>5401</v>
      </c>
      <c r="D176" t="s">
        <v>554</v>
      </c>
      <c r="E176">
        <v>230</v>
      </c>
      <c r="F176" t="s">
        <v>548</v>
      </c>
      <c r="G176" t="s">
        <v>550</v>
      </c>
    </row>
    <row r="177" spans="1:7" x14ac:dyDescent="0.25">
      <c r="A177">
        <f>LEFT(Tableau62[[#This Row],[Code_ZoneContinent]],2)*100</f>
        <v>5200</v>
      </c>
      <c r="B177" t="str" cm="1">
        <f t="array" ref="B177">_xlfn.XLOOKUP(Tableau62[[#This Row],[CodeContinent]],Continent[[#All],[NumFAOContinent]],Continent[[#All],[Continent]])</f>
        <v>Amériques</v>
      </c>
      <c r="C177">
        <v>5207</v>
      </c>
      <c r="D177" t="s">
        <v>190</v>
      </c>
      <c r="E177">
        <v>234</v>
      </c>
      <c r="F177" t="s">
        <v>221</v>
      </c>
      <c r="G177" t="s">
        <v>223</v>
      </c>
    </row>
    <row r="178" spans="1:7" x14ac:dyDescent="0.25">
      <c r="A178">
        <f>LEFT(Tableau62[[#This Row],[Code_ZoneContinent]],2)*100</f>
        <v>5200</v>
      </c>
      <c r="B178" t="str" cm="1">
        <f t="array" ref="B178">_xlfn.XLOOKUP(Tableau62[[#This Row],[CodeContinent]],Continent[[#All],[NumFAOContinent]],Continent[[#All],[Continent]])</f>
        <v>Amériques</v>
      </c>
      <c r="C178">
        <v>5203</v>
      </c>
      <c r="D178" t="s">
        <v>227</v>
      </c>
      <c r="E178">
        <v>231</v>
      </c>
      <c r="F178" t="s">
        <v>231</v>
      </c>
      <c r="G178" t="s">
        <v>233</v>
      </c>
    </row>
    <row r="179" spans="1:7" x14ac:dyDescent="0.25">
      <c r="A179">
        <f>LEFT(Tableau62[[#This Row],[Code_ZoneContinent]],2)*100</f>
        <v>5300</v>
      </c>
      <c r="B179" t="str" cm="1">
        <f t="array" ref="B179">_xlfn.XLOOKUP(Tableau62[[#This Row],[CodeContinent]],Continent[[#All],[NumFAOContinent]],Continent[[#All],[Continent]])</f>
        <v>Asie</v>
      </c>
      <c r="C179">
        <v>5301</v>
      </c>
      <c r="D179" t="s">
        <v>414</v>
      </c>
      <c r="E179">
        <v>235</v>
      </c>
      <c r="F179" t="s">
        <v>369</v>
      </c>
      <c r="G179" t="s">
        <v>371</v>
      </c>
    </row>
    <row r="180" spans="1:7" x14ac:dyDescent="0.25">
      <c r="A180">
        <f>LEFT(Tableau62[[#This Row],[Code_ZoneContinent]],2)*100</f>
        <v>5200</v>
      </c>
      <c r="B180" t="str" cm="1">
        <f t="array" ref="B180">_xlfn.XLOOKUP(Tableau62[[#This Row],[CodeContinent]],Continent[[#All],[NumFAOContinent]],Continent[[#All],[Continent]])</f>
        <v>Amériques</v>
      </c>
      <c r="C180">
        <v>5206</v>
      </c>
      <c r="D180" t="s">
        <v>426</v>
      </c>
      <c r="E180">
        <v>191</v>
      </c>
      <c r="F180" t="s">
        <v>271</v>
      </c>
      <c r="G180" t="s">
        <v>273</v>
      </c>
    </row>
    <row r="181" spans="1:7" x14ac:dyDescent="0.25">
      <c r="A181">
        <f>LEFT(Tableau62[[#This Row],[Code_ZoneContinent]],2)*100</f>
        <v>5200</v>
      </c>
      <c r="B181" t="str" cm="1">
        <f t="array" ref="B181">_xlfn.XLOOKUP(Tableau62[[#This Row],[CodeContinent]],Continent[[#All],[NumFAOContinent]],Continent[[#All],[Continent]])</f>
        <v>Amériques</v>
      </c>
      <c r="C181">
        <v>5207</v>
      </c>
      <c r="D181" t="s">
        <v>190</v>
      </c>
      <c r="E181">
        <v>236</v>
      </c>
      <c r="F181" t="s">
        <v>224</v>
      </c>
      <c r="G181" t="s">
        <v>226</v>
      </c>
    </row>
    <row r="182" spans="1:7" x14ac:dyDescent="0.25">
      <c r="A182">
        <f>LEFT(Tableau62[[#This Row],[Code_ZoneContinent]],2)*100</f>
        <v>5300</v>
      </c>
      <c r="B182" t="str" cm="1">
        <f t="array" ref="B182">_xlfn.XLOOKUP(Tableau62[[#This Row],[CodeContinent]],Continent[[#All],[NumFAOContinent]],Continent[[#All],[Continent]])</f>
        <v>Asie</v>
      </c>
      <c r="C182">
        <v>5304</v>
      </c>
      <c r="D182" t="s">
        <v>415</v>
      </c>
      <c r="E182">
        <v>237</v>
      </c>
      <c r="F182" t="s">
        <v>408</v>
      </c>
      <c r="G182" t="s">
        <v>410</v>
      </c>
    </row>
    <row r="183" spans="1:7" x14ac:dyDescent="0.25">
      <c r="A183">
        <f>LEFT(Tableau62[[#This Row],[Code_ZoneContinent]],2)*100</f>
        <v>5500</v>
      </c>
      <c r="B183" t="str" cm="1">
        <f t="array" ref="B183">_xlfn.XLOOKUP(Tableau62[[#This Row],[CodeContinent]],Continent[[#All],[NumFAOContinent]],Continent[[#All],[Continent]])</f>
        <v>Océanie</v>
      </c>
      <c r="C183">
        <v>5502</v>
      </c>
      <c r="D183" t="s">
        <v>566</v>
      </c>
      <c r="E183">
        <v>155</v>
      </c>
      <c r="F183" t="s">
        <v>563</v>
      </c>
      <c r="G183" t="s">
        <v>565</v>
      </c>
    </row>
    <row r="184" spans="1:7" x14ac:dyDescent="0.25">
      <c r="A184">
        <f>LEFT(Tableau62[[#This Row],[Code_ZoneContinent]],2)*100</f>
        <v>5500</v>
      </c>
      <c r="B184" t="str" cm="1">
        <f t="array" ref="B184">_xlfn.XLOOKUP(Tableau62[[#This Row],[CodeContinent]],Continent[[#All],[NumFAOContinent]],Continent[[#All],[Continent]])</f>
        <v>Océanie</v>
      </c>
      <c r="C184">
        <v>5504</v>
      </c>
      <c r="D184" t="s">
        <v>589</v>
      </c>
      <c r="E184">
        <v>244</v>
      </c>
      <c r="F184" t="s">
        <v>581</v>
      </c>
      <c r="G184" t="s">
        <v>583</v>
      </c>
    </row>
    <row r="185" spans="1:7" x14ac:dyDescent="0.25">
      <c r="A185">
        <f>LEFT(Tableau62[[#This Row],[Code_ZoneContinent]],2)*100</f>
        <v>5300</v>
      </c>
      <c r="B185" t="str" cm="1">
        <f t="array" ref="B185">_xlfn.XLOOKUP(Tableau62[[#This Row],[CodeContinent]],Continent[[#All],[NumFAOContinent]],Continent[[#All],[Continent]])</f>
        <v>Asie</v>
      </c>
      <c r="C185">
        <v>5305</v>
      </c>
      <c r="D185" t="s">
        <v>417</v>
      </c>
      <c r="E185">
        <v>249</v>
      </c>
      <c r="F185" t="s">
        <v>411</v>
      </c>
      <c r="G185" t="s">
        <v>413</v>
      </c>
    </row>
    <row r="186" spans="1:7" x14ac:dyDescent="0.25">
      <c r="A186">
        <f>LEFT(Tableau62[[#This Row],[Code_ZoneContinent]],2)*100</f>
        <v>5100</v>
      </c>
      <c r="B186" t="str" cm="1">
        <f t="array" ref="B186">_xlfn.XLOOKUP(Tableau62[[#This Row],[CodeContinent]],Continent[[#All],[NumFAOContinent]],Continent[[#All],[Continent]])</f>
        <v>Afrique</v>
      </c>
      <c r="C186">
        <v>5104</v>
      </c>
      <c r="D186" t="s">
        <v>160</v>
      </c>
      <c r="E186">
        <v>202</v>
      </c>
      <c r="F186" t="s">
        <v>8</v>
      </c>
      <c r="G186" t="s">
        <v>10</v>
      </c>
    </row>
    <row r="187" spans="1:7" x14ac:dyDescent="0.25">
      <c r="A187">
        <f>LEFT(Tableau62[[#This Row],[Code_ZoneContinent]],2)*100</f>
        <v>5100</v>
      </c>
      <c r="B187" t="str" cm="1">
        <f t="array" ref="B187">_xlfn.XLOOKUP(Tableau62[[#This Row],[CodeContinent]],Continent[[#All],[NumFAOContinent]],Continent[[#All],[Continent]])</f>
        <v>Afrique</v>
      </c>
      <c r="C187">
        <v>5101</v>
      </c>
      <c r="D187" t="s">
        <v>163</v>
      </c>
      <c r="E187">
        <v>251</v>
      </c>
      <c r="F187" t="s">
        <v>154</v>
      </c>
      <c r="G187" t="s">
        <v>156</v>
      </c>
    </row>
    <row r="188" spans="1:7" x14ac:dyDescent="0.25">
      <c r="A188">
        <f>LEFT(Tableau62[[#This Row],[Code_ZoneContinent]],2)*100</f>
        <v>5100</v>
      </c>
      <c r="B188" t="str" cm="1">
        <f t="array" ref="B188">_xlfn.XLOOKUP(Tableau62[[#This Row],[CodeContinent]],Continent[[#All],[NumFAOContinent]],Continent[[#All],[Continent]])</f>
        <v>Afrique</v>
      </c>
      <c r="C188">
        <v>5101</v>
      </c>
      <c r="D188" t="s">
        <v>163</v>
      </c>
      <c r="E188">
        <v>181</v>
      </c>
      <c r="F188" t="s">
        <v>157</v>
      </c>
      <c r="G188" t="s">
        <v>159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DF372-32AB-4600-A573-6D61FBB5EDF6}">
  <dimension ref="A1:T188"/>
  <sheetViews>
    <sheetView topLeftCell="C1" workbookViewId="0">
      <selection activeCell="T65" sqref="T65"/>
    </sheetView>
  </sheetViews>
  <sheetFormatPr baseColWidth="10" defaultRowHeight="15" x14ac:dyDescent="0.25"/>
  <cols>
    <col min="1" max="1" width="17" customWidth="1"/>
    <col min="2" max="2" width="11.7109375" customWidth="1"/>
    <col min="3" max="3" width="23.5703125" customWidth="1"/>
    <col min="4" max="4" width="28.140625" bestFit="1" customWidth="1"/>
    <col min="5" max="5" width="12.7109375" customWidth="1"/>
    <col min="6" max="6" width="34" customWidth="1"/>
    <col min="8" max="9" width="16.85546875" customWidth="1"/>
    <col min="10" max="10" width="12" customWidth="1"/>
    <col min="11" max="11" width="21.42578125" bestFit="1" customWidth="1"/>
    <col min="13" max="13" width="25" bestFit="1" customWidth="1"/>
    <col min="15" max="15" width="40.85546875" bestFit="1" customWidth="1"/>
    <col min="17" max="17" width="35.42578125" customWidth="1"/>
    <col min="19" max="19" width="35.140625" customWidth="1"/>
    <col min="20" max="20" width="15.28515625" bestFit="1" customWidth="1"/>
  </cols>
  <sheetData>
    <row r="1" spans="1:20" x14ac:dyDescent="0.25">
      <c r="A1" t="s">
        <v>618</v>
      </c>
      <c r="B1" t="s">
        <v>614</v>
      </c>
      <c r="C1" t="s">
        <v>631</v>
      </c>
      <c r="D1" t="s">
        <v>632</v>
      </c>
      <c r="E1" t="s">
        <v>594</v>
      </c>
      <c r="F1" t="s">
        <v>3</v>
      </c>
      <c r="G1" t="s">
        <v>633</v>
      </c>
      <c r="H1" t="s">
        <v>634</v>
      </c>
      <c r="I1" t="s">
        <v>635</v>
      </c>
      <c r="J1" t="s">
        <v>616</v>
      </c>
      <c r="K1" t="s">
        <v>617</v>
      </c>
      <c r="L1" t="s">
        <v>623</v>
      </c>
      <c r="M1" t="s">
        <v>622</v>
      </c>
      <c r="N1" t="s">
        <v>624</v>
      </c>
      <c r="O1" t="s">
        <v>625</v>
      </c>
      <c r="P1" t="s">
        <v>627</v>
      </c>
      <c r="Q1" t="s">
        <v>626</v>
      </c>
      <c r="R1" t="s">
        <v>628</v>
      </c>
      <c r="S1" t="s">
        <v>629</v>
      </c>
      <c r="T1" t="s">
        <v>630</v>
      </c>
    </row>
    <row r="2" spans="1:20" x14ac:dyDescent="0.25">
      <c r="A2">
        <f>LEFT(Tableau6[[#This Row],[Code_ZoneContinent]],2)*100</f>
        <v>5100</v>
      </c>
      <c r="B2" t="str" cm="1">
        <f t="array" ref="B2">_xlfn.XLOOKUP(Tableau6[[#This Row],[CodeContinent]],Continent[[#All],[NumFAOContinent]],Continent[[#All],[Continent]])</f>
        <v>Afrique</v>
      </c>
      <c r="C2">
        <v>5104</v>
      </c>
      <c r="D2" t="s">
        <v>160</v>
      </c>
      <c r="E2">
        <v>202</v>
      </c>
      <c r="F2" t="s">
        <v>8</v>
      </c>
      <c r="G2">
        <v>710</v>
      </c>
      <c r="H2" t="s">
        <v>9</v>
      </c>
      <c r="I2" t="s">
        <v>10</v>
      </c>
      <c r="J2" t="str" cm="1">
        <f t="array" ref="J2">IFERROR(_xlfn.XLOOKUP(Tableau6[[#This Row],[Code_Pays]],ListeUE27[[#All],[Code_Pays]],ListeUE27[[#All],[Code_UE27]],,0),"")</f>
        <v/>
      </c>
      <c r="K2" t="str">
        <f>IF(Tableau6[[#This Row],[CodeUE27]]=VaParametresNORM!$A$12,VaParametresNORM!$B$12,"")</f>
        <v/>
      </c>
      <c r="L2" t="str" cm="1">
        <f t="array" ref="L2">_xlfn.XLOOKUP(Tableau6[[#This Row],[Code_Pays]],Tableau8[[#All],[Code Pays]],Tableau8[[#All],[CodePMA]],"  ",0)</f>
        <v xml:space="preserve">  </v>
      </c>
      <c r="M2" t="str">
        <f>IF(Tableau6[[#This Row],[CodePMA]]=VaParametresNORM!$A$45,VaParametresNORM!$B$45,"")</f>
        <v/>
      </c>
      <c r="N2" s="1" t="str" cm="1">
        <f t="array" ref="N2">_xlfn.XLOOKUP(Tableau6[[#This Row],[Code_Pays]],Tableau9[[#All],[Code Pays]],Tableau9[[#All],[Code Groupe de pays]]," ",0)</f>
        <v xml:space="preserve"> </v>
      </c>
      <c r="O2" s="1" t="str">
        <f>IF(Tableau6[[#This Row],[codePVDsansLitoral]]=VaParametresNORM!$A$93,VaParametresNORM!$B$93,"")</f>
        <v/>
      </c>
      <c r="P2" s="1" t="str" cm="1">
        <f t="array" ref="P2">_xlfn.XLOOKUP(Tableau6[[#This Row],[idM49]],Tableau10[[#All],[Code Pays]],Tableau10[[#All],[Code Groupe de pays]]," ",0)</f>
        <v xml:space="preserve"> </v>
      </c>
      <c r="Q2" s="1" t="str">
        <f>IF(Tableau6[[#This Row],[codeIDV]]=VaParametresNORM!$A$125,VaParametresNORM!$B$125," ")</f>
        <v xml:space="preserve"> </v>
      </c>
      <c r="R2" s="1" t="str" cm="1">
        <f t="array" ref="R2">_xlfn.XLOOKUP(Tableau6[[#This Row],[idM49]],Tableau11[[#All],[Code Pays]],Tableau11[[#All],[Code Groupe de pays]]," ",0)</f>
        <v xml:space="preserve"> </v>
      </c>
      <c r="S2" s="1" t="str">
        <f>IF(Tableau6[[#This Row],[code_deficit_Vivrier]]=VaParametresNORM!$A$163,VaParametresNORM!$B$163,"")</f>
        <v/>
      </c>
      <c r="T2" s="1"/>
    </row>
    <row r="3" spans="1:20" x14ac:dyDescent="0.25">
      <c r="A3">
        <f>LEFT(Tableau6[[#This Row],[Code_ZoneContinent]],2)*100</f>
        <v>5100</v>
      </c>
      <c r="B3" t="str" cm="1">
        <f t="array" ref="B3">_xlfn.XLOOKUP(Tableau6[[#This Row],[CodeContinent]],Continent[[#All],[NumFAOContinent]],Continent[[#All],[Continent]])</f>
        <v>Afrique</v>
      </c>
      <c r="C3">
        <v>5104</v>
      </c>
      <c r="D3" t="s">
        <v>160</v>
      </c>
      <c r="E3">
        <v>20</v>
      </c>
      <c r="F3" t="s">
        <v>20</v>
      </c>
      <c r="G3">
        <v>72</v>
      </c>
      <c r="H3" t="s">
        <v>21</v>
      </c>
      <c r="I3" t="s">
        <v>22</v>
      </c>
      <c r="J3" t="str" cm="1">
        <f t="array" ref="J3">IFERROR(_xlfn.XLOOKUP(Tableau6[[#This Row],[Code_Pays]],ListeUE27[[#All],[Code_Pays]],ListeUE27[[#All],[Code_UE27]],,0),"")</f>
        <v/>
      </c>
      <c r="K3" t="str">
        <f>IF(Tableau6[[#This Row],[CodeUE27]]=VaParametresNORM!$A$12,VaParametresNORM!$B$12,"")</f>
        <v/>
      </c>
      <c r="L3" t="str" cm="1">
        <f t="array" ref="L3">_xlfn.XLOOKUP(Tableau6[[#This Row],[Code_Pays]],Tableau8[[#All],[Code Pays]],Tableau8[[#All],[CodePMA]],"  ",0)</f>
        <v xml:space="preserve">  </v>
      </c>
      <c r="M3" t="str">
        <f>IF(Tableau6[[#This Row],[CodePMA]]=VaParametresNORM!$A$45,VaParametresNORM!$B$45,"")</f>
        <v/>
      </c>
      <c r="N3" s="1" cm="1">
        <f t="array" ref="N3">_xlfn.XLOOKUP(Tableau6[[#This Row],[Code_Pays]],Tableau9[[#All],[Code Pays]],Tableau9[[#All],[Code Groupe de pays]]," ",0)</f>
        <v>5802</v>
      </c>
      <c r="O3" s="1" t="str">
        <f>IF(Tableau6[[#This Row],[codePVDsansLitoral]]=VaParametresNORM!$A$93,VaParametresNORM!$B$93,"")</f>
        <v>Pays sans littoral en voie de développement</v>
      </c>
      <c r="P3" s="1" t="str" cm="1">
        <f t="array" ref="P3">_xlfn.XLOOKUP(Tableau6[[#This Row],[idM49]],Tableau10[[#All],[Code Pays]],Tableau10[[#All],[Code Groupe de pays]]," ",0)</f>
        <v xml:space="preserve"> </v>
      </c>
      <c r="Q3" s="1" t="str">
        <f>IF(Tableau6[[#This Row],[codeIDV]]=VaParametresNORM!$A$125,VaParametresNORM!$B$125," ")</f>
        <v xml:space="preserve"> </v>
      </c>
      <c r="R3" s="1" cm="1">
        <f t="array" ref="R3">_xlfn.XLOOKUP(Tableau6[[#This Row],[idM49]],Tableau11[[#All],[Code Pays]],Tableau11[[#All],[Code Groupe de pays]]," ",0)</f>
        <v>5815</v>
      </c>
      <c r="S3" s="1" t="str">
        <f>IF(Tableau6[[#This Row],[code_deficit_Vivrier]]=VaParametresNORM!$A$163,VaParametresNORM!$B$163,"")</f>
        <v>Pays à faible revenu et à déficit vivrier</v>
      </c>
      <c r="T3" s="1"/>
    </row>
    <row r="4" spans="1:20" x14ac:dyDescent="0.25">
      <c r="A4">
        <f>LEFT(Tableau6[[#This Row],[Code_ZoneContinent]],2)*100</f>
        <v>5100</v>
      </c>
      <c r="B4" t="str" cm="1">
        <f t="array" ref="B4">_xlfn.XLOOKUP(Tableau6[[#This Row],[CodeContinent]],Continent[[#All],[NumFAOContinent]],Continent[[#All],[Continent]])</f>
        <v>Afrique</v>
      </c>
      <c r="C4">
        <v>5104</v>
      </c>
      <c r="D4" t="s">
        <v>160</v>
      </c>
      <c r="E4">
        <v>209</v>
      </c>
      <c r="F4" t="s">
        <v>50</v>
      </c>
      <c r="G4">
        <v>748</v>
      </c>
      <c r="H4" t="s">
        <v>51</v>
      </c>
      <c r="I4" t="s">
        <v>52</v>
      </c>
      <c r="J4" t="str" cm="1">
        <f t="array" ref="J4">IFERROR(_xlfn.XLOOKUP(Tableau6[[#This Row],[Code_Pays]],ListeUE27[[#All],[Code_Pays]],ListeUE27[[#All],[Code_UE27]],,0),"")</f>
        <v/>
      </c>
      <c r="K4" t="str">
        <f>IF(Tableau6[[#This Row],[CodeUE27]]=VaParametresNORM!$A$12,VaParametresNORM!$B$12,"")</f>
        <v/>
      </c>
      <c r="L4" t="str" cm="1">
        <f t="array" ref="L4">_xlfn.XLOOKUP(Tableau6[[#This Row],[Code_Pays]],Tableau8[[#All],[Code Pays]],Tableau8[[#All],[CodePMA]],"  ",0)</f>
        <v xml:space="preserve">  </v>
      </c>
      <c r="M4" t="str">
        <f>IF(Tableau6[[#This Row],[CodePMA]]=VaParametresNORM!$A$45,VaParametresNORM!$B$45,"")</f>
        <v/>
      </c>
      <c r="N4" s="1" cm="1">
        <f t="array" ref="N4">_xlfn.XLOOKUP(Tableau6[[#This Row],[Code_Pays]],Tableau9[[#All],[Code Pays]],Tableau9[[#All],[Code Groupe de pays]]," ",0)</f>
        <v>5802</v>
      </c>
      <c r="O4" s="1" t="str">
        <f>IF(Tableau6[[#This Row],[codePVDsansLitoral]]=VaParametresNORM!$A$93,VaParametresNORM!$B$93,"")</f>
        <v>Pays sans littoral en voie de développement</v>
      </c>
      <c r="P4" s="1" t="str" cm="1">
        <f t="array" ref="P4">_xlfn.XLOOKUP(Tableau6[[#This Row],[idM49]],Tableau10[[#All],[Code Pays]],Tableau10[[#All],[Code Groupe de pays]]," ",0)</f>
        <v xml:space="preserve"> </v>
      </c>
      <c r="Q4" s="1" t="str">
        <f>IF(Tableau6[[#This Row],[codeIDV]]=VaParametresNORM!$A$125,VaParametresNORM!$B$125," ")</f>
        <v xml:space="preserve"> </v>
      </c>
      <c r="R4" s="1" t="str" cm="1">
        <f t="array" ref="R4">_xlfn.XLOOKUP(Tableau6[[#This Row],[idM49]],Tableau11[[#All],[Code Pays]],Tableau11[[#All],[Code Groupe de pays]]," ",0)</f>
        <v xml:space="preserve"> </v>
      </c>
      <c r="S4" s="1" t="str">
        <f>IF(Tableau6[[#This Row],[code_deficit_Vivrier]]=VaParametresNORM!$A$163,VaParametresNORM!$B$163,"")</f>
        <v/>
      </c>
      <c r="T4" s="1"/>
    </row>
    <row r="5" spans="1:20" x14ac:dyDescent="0.25">
      <c r="A5">
        <f>LEFT(Tableau6[[#This Row],[Code_ZoneContinent]],2)*100</f>
        <v>5100</v>
      </c>
      <c r="B5" t="str" cm="1">
        <f t="array" ref="B5">_xlfn.XLOOKUP(Tableau6[[#This Row],[CodeContinent]],Continent[[#All],[NumFAOContinent]],Continent[[#All],[Continent]])</f>
        <v>Afrique</v>
      </c>
      <c r="C5">
        <v>5104</v>
      </c>
      <c r="D5" t="s">
        <v>160</v>
      </c>
      <c r="E5">
        <v>122</v>
      </c>
      <c r="F5" t="s">
        <v>76</v>
      </c>
      <c r="G5">
        <v>426</v>
      </c>
      <c r="H5" t="s">
        <v>77</v>
      </c>
      <c r="I5" t="s">
        <v>78</v>
      </c>
      <c r="J5" t="str" cm="1">
        <f t="array" ref="J5">IFERROR(_xlfn.XLOOKUP(Tableau6[[#This Row],[Code_Pays]],ListeUE27[[#All],[Code_Pays]],ListeUE27[[#All],[Code_UE27]],,0),"")</f>
        <v/>
      </c>
      <c r="K5" t="str">
        <f>IF(Tableau6[[#This Row],[CodeUE27]]=VaParametresNORM!$A$12,VaParametresNORM!$B$12,"")</f>
        <v/>
      </c>
      <c r="L5" cm="1">
        <f t="array" ref="L5">_xlfn.XLOOKUP(Tableau6[[#This Row],[Code_Pays]],Tableau8[[#All],[Code Pays]],Tableau8[[#All],[CodePMA]],"  ",0)</f>
        <v>5801</v>
      </c>
      <c r="M5" t="str">
        <f>IF(Tableau6[[#This Row],[CodePMA]]=VaParametresNORM!$A$45,VaParametresNORM!$B$45,"")</f>
        <v>Pays les moins développés</v>
      </c>
      <c r="N5" s="1" cm="1">
        <f t="array" ref="N5">_xlfn.XLOOKUP(Tableau6[[#This Row],[Code_Pays]],Tableau9[[#All],[Code Pays]],Tableau9[[#All],[Code Groupe de pays]]," ",0)</f>
        <v>5802</v>
      </c>
      <c r="O5" s="1" t="str">
        <f>IF(Tableau6[[#This Row],[codePVDsansLitoral]]=VaParametresNORM!$A$93,VaParametresNORM!$B$93,"")</f>
        <v>Pays sans littoral en voie de développement</v>
      </c>
      <c r="P5" s="1" t="str" cm="1">
        <f t="array" ref="P5">_xlfn.XLOOKUP(Tableau6[[#This Row],[idM49]],Tableau10[[#All],[Code Pays]],Tableau10[[#All],[Code Groupe de pays]]," ",0)</f>
        <v xml:space="preserve"> </v>
      </c>
      <c r="Q5" s="1" t="str">
        <f>IF(Tableau6[[#This Row],[codeIDV]]=VaParametresNORM!$A$125,VaParametresNORM!$B$125," ")</f>
        <v xml:space="preserve"> </v>
      </c>
      <c r="R5" s="1" t="str" cm="1">
        <f t="array" ref="R5">_xlfn.XLOOKUP(Tableau6[[#This Row],[idM49]],Tableau11[[#All],[Code Pays]],Tableau11[[#All],[Code Groupe de pays]]," ",0)</f>
        <v xml:space="preserve"> </v>
      </c>
      <c r="S5" s="1" t="str">
        <f>IF(Tableau6[[#This Row],[code_deficit_Vivrier]]=VaParametresNORM!$A$163,VaParametresNORM!$B$163,"")</f>
        <v/>
      </c>
      <c r="T5" s="1"/>
    </row>
    <row r="6" spans="1:20" x14ac:dyDescent="0.25">
      <c r="A6">
        <f>LEFT(Tableau6[[#This Row],[Code_ZoneContinent]],2)*100</f>
        <v>5100</v>
      </c>
      <c r="B6" t="str" cm="1">
        <f t="array" ref="B6">_xlfn.XLOOKUP(Tableau6[[#This Row],[CodeContinent]],Continent[[#All],[NumFAOContinent]],Continent[[#All],[Continent]])</f>
        <v>Afrique</v>
      </c>
      <c r="C6">
        <v>5104</v>
      </c>
      <c r="D6" t="s">
        <v>160</v>
      </c>
      <c r="E6">
        <v>147</v>
      </c>
      <c r="F6" t="s">
        <v>106</v>
      </c>
      <c r="G6">
        <v>516</v>
      </c>
      <c r="H6" t="s">
        <v>107</v>
      </c>
      <c r="I6" t="s">
        <v>108</v>
      </c>
      <c r="J6" t="str" cm="1">
        <f t="array" ref="J6">IFERROR(_xlfn.XLOOKUP(Tableau6[[#This Row],[Code_Pays]],ListeUE27[[#All],[Code_Pays]],ListeUE27[[#All],[Code_UE27]],,0),"")</f>
        <v/>
      </c>
      <c r="K6" t="str">
        <f>IF(Tableau6[[#This Row],[CodeUE27]]=VaParametresNORM!$A$12,VaParametresNORM!$B$12,"")</f>
        <v/>
      </c>
      <c r="L6" t="str" cm="1">
        <f t="array" ref="L6">_xlfn.XLOOKUP(Tableau6[[#This Row],[Code_Pays]],Tableau8[[#All],[Code Pays]],Tableau8[[#All],[CodePMA]],"  ",0)</f>
        <v xml:space="preserve">  </v>
      </c>
      <c r="M6" t="str">
        <f>IF(Tableau6[[#This Row],[CodePMA]]=VaParametresNORM!$A$45,VaParametresNORM!$B$45,"")</f>
        <v/>
      </c>
      <c r="N6" s="1" t="str" cm="1">
        <f t="array" ref="N6">_xlfn.XLOOKUP(Tableau6[[#This Row],[Code_Pays]],Tableau9[[#All],[Code Pays]],Tableau9[[#All],[Code Groupe de pays]]," ",0)</f>
        <v xml:space="preserve"> </v>
      </c>
      <c r="O6" s="1" t="str">
        <f>IF(Tableau6[[#This Row],[codePVDsansLitoral]]=VaParametresNORM!$A$93,VaParametresNORM!$B$93,"")</f>
        <v/>
      </c>
      <c r="P6" s="1" t="str" cm="1">
        <f t="array" ref="P6">_xlfn.XLOOKUP(Tableau6[[#This Row],[idM49]],Tableau10[[#All],[Code Pays]],Tableau10[[#All],[Code Groupe de pays]]," ",0)</f>
        <v xml:space="preserve"> </v>
      </c>
      <c r="Q6" s="1" t="str">
        <f>IF(Tableau6[[#This Row],[codeIDV]]=VaParametresNORM!$A$125,VaParametresNORM!$B$125," ")</f>
        <v xml:space="preserve"> </v>
      </c>
      <c r="R6" s="1" t="str" cm="1">
        <f t="array" ref="R6">_xlfn.XLOOKUP(Tableau6[[#This Row],[idM49]],Tableau11[[#All],[Code Pays]],Tableau11[[#All],[Code Groupe de pays]]," ",0)</f>
        <v xml:space="preserve"> </v>
      </c>
      <c r="S6" s="1" t="str">
        <f>IF(Tableau6[[#This Row],[code_deficit_Vivrier]]=VaParametresNORM!$A$163,VaParametresNORM!$B$163,"")</f>
        <v/>
      </c>
      <c r="T6" s="1"/>
    </row>
    <row r="7" spans="1:20" x14ac:dyDescent="0.25">
      <c r="A7">
        <f>LEFT(Tableau6[[#This Row],[Code_ZoneContinent]],2)*100</f>
        <v>5100</v>
      </c>
      <c r="B7" t="str" cm="1">
        <f t="array" ref="B7">_xlfn.XLOOKUP(Tableau6[[#This Row],[CodeContinent]],Continent[[#All],[NumFAOContinent]],Continent[[#All],[Continent]])</f>
        <v>Afrique</v>
      </c>
      <c r="C7">
        <v>5102</v>
      </c>
      <c r="D7" t="s">
        <v>161</v>
      </c>
      <c r="E7">
        <v>7</v>
      </c>
      <c r="F7" t="s">
        <v>14</v>
      </c>
      <c r="G7">
        <v>24</v>
      </c>
      <c r="H7" t="s">
        <v>15</v>
      </c>
      <c r="I7" t="s">
        <v>16</v>
      </c>
      <c r="J7" t="str" cm="1">
        <f t="array" ref="J7">IFERROR(_xlfn.XLOOKUP(Tableau6[[#This Row],[Code_Pays]],ListeUE27[[#All],[Code_Pays]],ListeUE27[[#All],[Code_UE27]],,0),"")</f>
        <v/>
      </c>
      <c r="K7" t="str">
        <f>IF(Tableau6[[#This Row],[CodeUE27]]=VaParametresNORM!$A$12,VaParametresNORM!$B$12,"")</f>
        <v/>
      </c>
      <c r="L7" cm="1">
        <f t="array" ref="L7">_xlfn.XLOOKUP(Tableau6[[#This Row],[Code_Pays]],Tableau8[[#All],[Code Pays]],Tableau8[[#All],[CodePMA]],"  ",0)</f>
        <v>5801</v>
      </c>
      <c r="M7" t="str">
        <f>IF(Tableau6[[#This Row],[CodePMA]]=VaParametresNORM!$A$45,VaParametresNORM!$B$45,"")</f>
        <v>Pays les moins développés</v>
      </c>
      <c r="N7" s="1" t="str" cm="1">
        <f t="array" ref="N7">_xlfn.XLOOKUP(Tableau6[[#This Row],[Code_Pays]],Tableau9[[#All],[Code Pays]],Tableau9[[#All],[Code Groupe de pays]]," ",0)</f>
        <v xml:space="preserve"> </v>
      </c>
      <c r="O7" s="1" t="str">
        <f>IF(Tableau6[[#This Row],[codePVDsansLitoral]]=VaParametresNORM!$A$93,VaParametresNORM!$B$93,"")</f>
        <v/>
      </c>
      <c r="P7" s="1" t="str" cm="1">
        <f t="array" ref="P7">_xlfn.XLOOKUP(Tableau6[[#This Row],[idM49]],Tableau10[[#All],[Code Pays]],Tableau10[[#All],[Code Groupe de pays]]," ",0)</f>
        <v xml:space="preserve"> </v>
      </c>
      <c r="Q7" s="1" t="str">
        <f>IF(Tableau6[[#This Row],[codeIDV]]=VaParametresNORM!$A$125,VaParametresNORM!$B$125," ")</f>
        <v xml:space="preserve"> </v>
      </c>
      <c r="R7" s="1" t="str" cm="1">
        <f t="array" ref="R7">_xlfn.XLOOKUP(Tableau6[[#This Row],[idM49]],Tableau11[[#All],[Code Pays]],Tableau11[[#All],[Code Groupe de pays]]," ",0)</f>
        <v xml:space="preserve"> </v>
      </c>
      <c r="S7" s="1" t="str">
        <f>IF(Tableau6[[#This Row],[code_deficit_Vivrier]]=VaParametresNORM!$A$163,VaParametresNORM!$B$163,"")</f>
        <v/>
      </c>
      <c r="T7" s="1"/>
    </row>
    <row r="8" spans="1:20" x14ac:dyDescent="0.25">
      <c r="A8">
        <f>LEFT(Tableau6[[#This Row],[Code_ZoneContinent]],2)*100</f>
        <v>5100</v>
      </c>
      <c r="B8" t="str" cm="1">
        <f t="array" ref="B8">_xlfn.XLOOKUP(Tableau6[[#This Row],[CodeContinent]],Continent[[#All],[NumFAOContinent]],Continent[[#All],[Continent]])</f>
        <v>Afrique</v>
      </c>
      <c r="C8">
        <v>5102</v>
      </c>
      <c r="D8" t="s">
        <v>161</v>
      </c>
      <c r="E8">
        <v>32</v>
      </c>
      <c r="F8" t="s">
        <v>32</v>
      </c>
      <c r="G8">
        <v>120</v>
      </c>
      <c r="H8" t="s">
        <v>33</v>
      </c>
      <c r="I8" t="s">
        <v>34</v>
      </c>
      <c r="J8" t="str" cm="1">
        <f t="array" ref="J8">IFERROR(_xlfn.XLOOKUP(Tableau6[[#This Row],[Code_Pays]],ListeUE27[[#All],[Code_Pays]],ListeUE27[[#All],[Code_UE27]],,0),"")</f>
        <v/>
      </c>
      <c r="K8" t="str">
        <f>IF(Tableau6[[#This Row],[CodeUE27]]=VaParametresNORM!$A$12,VaParametresNORM!$B$12,"")</f>
        <v/>
      </c>
      <c r="L8" t="str" cm="1">
        <f t="array" ref="L8">_xlfn.XLOOKUP(Tableau6[[#This Row],[Code_Pays]],Tableau8[[#All],[Code Pays]],Tableau8[[#All],[CodePMA]],"  ",0)</f>
        <v xml:space="preserve">  </v>
      </c>
      <c r="M8" t="str">
        <f>IF(Tableau6[[#This Row],[CodePMA]]=VaParametresNORM!$A$45,VaParametresNORM!$B$45,"")</f>
        <v/>
      </c>
      <c r="N8" s="1" t="str" cm="1">
        <f t="array" ref="N8">_xlfn.XLOOKUP(Tableau6[[#This Row],[Code_Pays]],Tableau9[[#All],[Code Pays]],Tableau9[[#All],[Code Groupe de pays]]," ",0)</f>
        <v xml:space="preserve"> </v>
      </c>
      <c r="O8" s="1" t="str">
        <f>IF(Tableau6[[#This Row],[codePVDsansLitoral]]=VaParametresNORM!$A$93,VaParametresNORM!$B$93,"")</f>
        <v/>
      </c>
      <c r="P8" s="1" t="str" cm="1">
        <f t="array" ref="P8">_xlfn.XLOOKUP(Tableau6[[#This Row],[idM49]],Tableau10[[#All],[Code Pays]],Tableau10[[#All],[Code Groupe de pays]]," ",0)</f>
        <v xml:space="preserve"> </v>
      </c>
      <c r="Q8" s="1" t="str">
        <f>IF(Tableau6[[#This Row],[codeIDV]]=VaParametresNORM!$A$125,VaParametresNORM!$B$125," ")</f>
        <v xml:space="preserve"> </v>
      </c>
      <c r="R8" s="1" t="str" cm="1">
        <f t="array" ref="R8">_xlfn.XLOOKUP(Tableau6[[#This Row],[idM49]],Tableau11[[#All],[Code Pays]],Tableau11[[#All],[Code Groupe de pays]]," ",0)</f>
        <v xml:space="preserve"> </v>
      </c>
      <c r="S8" s="1" t="str">
        <f>IF(Tableau6[[#This Row],[code_deficit_Vivrier]]=VaParametresNORM!$A$163,VaParametresNORM!$B$163,"")</f>
        <v/>
      </c>
      <c r="T8" s="1"/>
    </row>
    <row r="9" spans="1:20" x14ac:dyDescent="0.25">
      <c r="A9">
        <f>LEFT(Tableau6[[#This Row],[Code_ZoneContinent]],2)*100</f>
        <v>5100</v>
      </c>
      <c r="B9" t="str" cm="1">
        <f t="array" ref="B9">_xlfn.XLOOKUP(Tableau6[[#This Row],[CodeContinent]],Continent[[#All],[NumFAOContinent]],Continent[[#All],[Continent]])</f>
        <v>Afrique</v>
      </c>
      <c r="C9">
        <v>5102</v>
      </c>
      <c r="D9" t="s">
        <v>161</v>
      </c>
      <c r="E9">
        <v>46</v>
      </c>
      <c r="F9" t="s">
        <v>38</v>
      </c>
      <c r="G9">
        <v>178</v>
      </c>
      <c r="H9" t="s">
        <v>39</v>
      </c>
      <c r="I9" t="s">
        <v>40</v>
      </c>
      <c r="J9" t="str" cm="1">
        <f t="array" ref="J9">IFERROR(_xlfn.XLOOKUP(Tableau6[[#This Row],[Code_Pays]],ListeUE27[[#All],[Code_Pays]],ListeUE27[[#All],[Code_UE27]],,0),"")</f>
        <v/>
      </c>
      <c r="K9" t="str">
        <f>IF(Tableau6[[#This Row],[CodeUE27]]=VaParametresNORM!$A$12,VaParametresNORM!$B$12,"")</f>
        <v/>
      </c>
      <c r="L9" t="str" cm="1">
        <f t="array" ref="L9">_xlfn.XLOOKUP(Tableau6[[#This Row],[Code_Pays]],Tableau8[[#All],[Code Pays]],Tableau8[[#All],[CodePMA]],"  ",0)</f>
        <v xml:space="preserve">  </v>
      </c>
      <c r="M9" t="str">
        <f>IF(Tableau6[[#This Row],[CodePMA]]=VaParametresNORM!$A$45,VaParametresNORM!$B$45,"")</f>
        <v/>
      </c>
      <c r="N9" s="1" t="str" cm="1">
        <f t="array" ref="N9">_xlfn.XLOOKUP(Tableau6[[#This Row],[Code_Pays]],Tableau9[[#All],[Code Pays]],Tableau9[[#All],[Code Groupe de pays]]," ",0)</f>
        <v xml:space="preserve"> </v>
      </c>
      <c r="O9" s="1" t="str">
        <f>IF(Tableau6[[#This Row],[codePVDsansLitoral]]=VaParametresNORM!$A$93,VaParametresNORM!$B$93,"")</f>
        <v/>
      </c>
      <c r="P9" s="1" t="str" cm="1">
        <f t="array" ref="P9">_xlfn.XLOOKUP(Tableau6[[#This Row],[idM49]],Tableau10[[#All],[Code Pays]],Tableau10[[#All],[Code Groupe de pays]]," ",0)</f>
        <v xml:space="preserve"> </v>
      </c>
      <c r="Q9" s="1" t="str">
        <f>IF(Tableau6[[#This Row],[codeIDV]]=VaParametresNORM!$A$125,VaParametresNORM!$B$125," ")</f>
        <v xml:space="preserve"> </v>
      </c>
      <c r="R9" s="1" t="str" cm="1">
        <f t="array" ref="R9">_xlfn.XLOOKUP(Tableau6[[#This Row],[idM49]],Tableau11[[#All],[Code Pays]],Tableau11[[#All],[Code Groupe de pays]]," ",0)</f>
        <v xml:space="preserve"> </v>
      </c>
      <c r="S9" s="1" t="str">
        <f>IF(Tableau6[[#This Row],[code_deficit_Vivrier]]=VaParametresNORM!$A$163,VaParametresNORM!$B$163,"")</f>
        <v/>
      </c>
      <c r="T9" s="1"/>
    </row>
    <row r="10" spans="1:20" x14ac:dyDescent="0.25">
      <c r="A10">
        <f>LEFT(Tableau6[[#This Row],[Code_ZoneContinent]],2)*100</f>
        <v>5100</v>
      </c>
      <c r="B10" t="str" cm="1">
        <f t="array" ref="B10">_xlfn.XLOOKUP(Tableau6[[#This Row],[CodeContinent]],Continent[[#All],[NumFAOContinent]],Continent[[#All],[Continent]])</f>
        <v>Afrique</v>
      </c>
      <c r="C10">
        <v>5102</v>
      </c>
      <c r="D10" t="s">
        <v>161</v>
      </c>
      <c r="E10">
        <v>74</v>
      </c>
      <c r="F10" t="s">
        <v>58</v>
      </c>
      <c r="G10">
        <v>266</v>
      </c>
      <c r="H10" t="s">
        <v>59</v>
      </c>
      <c r="I10" t="s">
        <v>60</v>
      </c>
      <c r="J10" t="str" cm="1">
        <f t="array" ref="J10">IFERROR(_xlfn.XLOOKUP(Tableau6[[#This Row],[Code_Pays]],ListeUE27[[#All],[Code_Pays]],ListeUE27[[#All],[Code_UE27]],,0),"")</f>
        <v/>
      </c>
      <c r="K10" t="str">
        <f>IF(Tableau6[[#This Row],[CodeUE27]]=VaParametresNORM!$A$12,VaParametresNORM!$B$12,"")</f>
        <v/>
      </c>
      <c r="L10" t="str" cm="1">
        <f t="array" ref="L10">_xlfn.XLOOKUP(Tableau6[[#This Row],[Code_Pays]],Tableau8[[#All],[Code Pays]],Tableau8[[#All],[CodePMA]],"  ",0)</f>
        <v xml:space="preserve">  </v>
      </c>
      <c r="M10" t="str">
        <f>IF(Tableau6[[#This Row],[CodePMA]]=VaParametresNORM!$A$45,VaParametresNORM!$B$45,"")</f>
        <v/>
      </c>
      <c r="N10" s="1" t="str" cm="1">
        <f t="array" ref="N10">_xlfn.XLOOKUP(Tableau6[[#This Row],[Code_Pays]],Tableau9[[#All],[Code Pays]],Tableau9[[#All],[Code Groupe de pays]]," ",0)</f>
        <v xml:space="preserve"> </v>
      </c>
      <c r="O10" s="1" t="str">
        <f>IF(Tableau6[[#This Row],[codePVDsansLitoral]]=VaParametresNORM!$A$93,VaParametresNORM!$B$93,"")</f>
        <v/>
      </c>
      <c r="P10" s="1" t="str" cm="1">
        <f t="array" ref="P10">_xlfn.XLOOKUP(Tableau6[[#This Row],[idM49]],Tableau10[[#All],[Code Pays]],Tableau10[[#All],[Code Groupe de pays]]," ",0)</f>
        <v xml:space="preserve"> </v>
      </c>
      <c r="Q10" s="1" t="str">
        <f>IF(Tableau6[[#This Row],[codeIDV]]=VaParametresNORM!$A$125,VaParametresNORM!$B$125," ")</f>
        <v xml:space="preserve"> </v>
      </c>
      <c r="R10" s="1" t="str" cm="1">
        <f t="array" ref="R10">_xlfn.XLOOKUP(Tableau6[[#This Row],[idM49]],Tableau11[[#All],[Code Pays]],Tableau11[[#All],[Code Groupe de pays]]," ",0)</f>
        <v xml:space="preserve"> </v>
      </c>
      <c r="S10" s="1" t="str">
        <f>IF(Tableau6[[#This Row],[code_deficit_Vivrier]]=VaParametresNORM!$A$163,VaParametresNORM!$B$163,"")</f>
        <v/>
      </c>
      <c r="T10" s="1"/>
    </row>
    <row r="11" spans="1:20" x14ac:dyDescent="0.25">
      <c r="A11">
        <f>LEFT(Tableau6[[#This Row],[Code_ZoneContinent]],2)*100</f>
        <v>5100</v>
      </c>
      <c r="B11" t="str" cm="1">
        <f t="array" ref="B11">_xlfn.XLOOKUP(Tableau6[[#This Row],[CodeContinent]],Continent[[#All],[NumFAOContinent]],Continent[[#All],[Continent]])</f>
        <v>Afrique</v>
      </c>
      <c r="C11">
        <v>5102</v>
      </c>
      <c r="D11" t="s">
        <v>161</v>
      </c>
      <c r="E11">
        <v>37</v>
      </c>
      <c r="F11" t="s">
        <v>118</v>
      </c>
      <c r="G11">
        <v>140</v>
      </c>
      <c r="H11" t="s">
        <v>119</v>
      </c>
      <c r="I11" t="s">
        <v>120</v>
      </c>
      <c r="J11" t="str" cm="1">
        <f t="array" ref="J11">IFERROR(_xlfn.XLOOKUP(Tableau6[[#This Row],[Code_Pays]],ListeUE27[[#All],[Code_Pays]],ListeUE27[[#All],[Code_UE27]],,0),"")</f>
        <v/>
      </c>
      <c r="K11" t="str">
        <f>IF(Tableau6[[#This Row],[CodeUE27]]=VaParametresNORM!$A$12,VaParametresNORM!$B$12,"")</f>
        <v/>
      </c>
      <c r="L11" cm="1">
        <f t="array" ref="L11">_xlfn.XLOOKUP(Tableau6[[#This Row],[Code_Pays]],Tableau8[[#All],[Code Pays]],Tableau8[[#All],[CodePMA]],"  ",0)</f>
        <v>5801</v>
      </c>
      <c r="M11" t="str">
        <f>IF(Tableau6[[#This Row],[CodePMA]]=VaParametresNORM!$A$45,VaParametresNORM!$B$45,"")</f>
        <v>Pays les moins développés</v>
      </c>
      <c r="N11" s="1" cm="1">
        <f t="array" ref="N11">_xlfn.XLOOKUP(Tableau6[[#This Row],[Code_Pays]],Tableau9[[#All],[Code Pays]],Tableau9[[#All],[Code Groupe de pays]]," ",0)</f>
        <v>5802</v>
      </c>
      <c r="O11" s="1" t="str">
        <f>IF(Tableau6[[#This Row],[codePVDsansLitoral]]=VaParametresNORM!$A$93,VaParametresNORM!$B$93,"")</f>
        <v>Pays sans littoral en voie de développement</v>
      </c>
      <c r="P11" s="1" t="str" cm="1">
        <f t="array" ref="P11">_xlfn.XLOOKUP(Tableau6[[#This Row],[idM49]],Tableau10[[#All],[Code Pays]],Tableau10[[#All],[Code Groupe de pays]]," ",0)</f>
        <v xml:space="preserve"> </v>
      </c>
      <c r="Q11" s="1" t="str">
        <f>IF(Tableau6[[#This Row],[codeIDV]]=VaParametresNORM!$A$125,VaParametresNORM!$B$125," ")</f>
        <v xml:space="preserve"> </v>
      </c>
      <c r="R11" s="1" t="str" cm="1">
        <f t="array" ref="R11">_xlfn.XLOOKUP(Tableau6[[#This Row],[idM49]],Tableau11[[#All],[Code Pays]],Tableau11[[#All],[Code Groupe de pays]]," ",0)</f>
        <v xml:space="preserve"> </v>
      </c>
      <c r="S11" s="1" t="str">
        <f>IF(Tableau6[[#This Row],[code_deficit_Vivrier]]=VaParametresNORM!$A$163,VaParametresNORM!$B$163,"")</f>
        <v/>
      </c>
      <c r="T11" s="1"/>
    </row>
    <row r="12" spans="1:20" x14ac:dyDescent="0.25">
      <c r="A12">
        <f>LEFT(Tableau6[[#This Row],[Code_ZoneContinent]],2)*100</f>
        <v>5100</v>
      </c>
      <c r="B12" t="str" cm="1">
        <f t="array" ref="B12">_xlfn.XLOOKUP(Tableau6[[#This Row],[CodeContinent]],Continent[[#All],[NumFAOContinent]],Continent[[#All],[Continent]])</f>
        <v>Afrique</v>
      </c>
      <c r="C12">
        <v>5102</v>
      </c>
      <c r="D12" t="s">
        <v>161</v>
      </c>
      <c r="E12">
        <v>250</v>
      </c>
      <c r="F12" t="s">
        <v>121</v>
      </c>
      <c r="G12">
        <v>180</v>
      </c>
      <c r="H12" t="s">
        <v>122</v>
      </c>
      <c r="I12" t="s">
        <v>123</v>
      </c>
      <c r="J12" t="str" cm="1">
        <f t="array" ref="J12">IFERROR(_xlfn.XLOOKUP(Tableau6[[#This Row],[Code_Pays]],ListeUE27[[#All],[Code_Pays]],ListeUE27[[#All],[Code_UE27]],,0),"")</f>
        <v/>
      </c>
      <c r="K12" t="str">
        <f>IF(Tableau6[[#This Row],[CodeUE27]]=VaParametresNORM!$A$12,VaParametresNORM!$B$12,"")</f>
        <v/>
      </c>
      <c r="L12" cm="1">
        <f t="array" ref="L12">_xlfn.XLOOKUP(Tableau6[[#This Row],[Code_Pays]],Tableau8[[#All],[Code Pays]],Tableau8[[#All],[CodePMA]],"  ",0)</f>
        <v>5801</v>
      </c>
      <c r="M12" t="str">
        <f>IF(Tableau6[[#This Row],[CodePMA]]=VaParametresNORM!$A$45,VaParametresNORM!$B$45,"")</f>
        <v>Pays les moins développés</v>
      </c>
      <c r="N12" s="1" t="str" cm="1">
        <f t="array" ref="N12">_xlfn.XLOOKUP(Tableau6[[#This Row],[Code_Pays]],Tableau9[[#All],[Code Pays]],Tableau9[[#All],[Code Groupe de pays]]," ",0)</f>
        <v xml:space="preserve"> </v>
      </c>
      <c r="O12" s="1" t="str">
        <f>IF(Tableau6[[#This Row],[codePVDsansLitoral]]=VaParametresNORM!$A$93,VaParametresNORM!$B$93,"")</f>
        <v/>
      </c>
      <c r="P12" s="1" t="str" cm="1">
        <f t="array" ref="P12">_xlfn.XLOOKUP(Tableau6[[#This Row],[idM49]],Tableau10[[#All],[Code Pays]],Tableau10[[#All],[Code Groupe de pays]]," ",0)</f>
        <v xml:space="preserve"> </v>
      </c>
      <c r="Q12" s="1" t="str">
        <f>IF(Tableau6[[#This Row],[codeIDV]]=VaParametresNORM!$A$125,VaParametresNORM!$B$125," ")</f>
        <v xml:space="preserve"> </v>
      </c>
      <c r="R12" s="1" t="str" cm="1">
        <f t="array" ref="R12">_xlfn.XLOOKUP(Tableau6[[#This Row],[idM49]],Tableau11[[#All],[Code Pays]],Tableau11[[#All],[Code Groupe de pays]]," ",0)</f>
        <v xml:space="preserve"> </v>
      </c>
      <c r="S12" s="1" t="str">
        <f>IF(Tableau6[[#This Row],[code_deficit_Vivrier]]=VaParametresNORM!$A$163,VaParametresNORM!$B$163,"")</f>
        <v/>
      </c>
      <c r="T12" s="1"/>
    </row>
    <row r="13" spans="1:20" x14ac:dyDescent="0.25">
      <c r="A13">
        <f>LEFT(Tableau6[[#This Row],[Code_ZoneContinent]],2)*100</f>
        <v>5100</v>
      </c>
      <c r="B13" t="str" cm="1">
        <f t="array" ref="B13">_xlfn.XLOOKUP(Tableau6[[#This Row],[CodeContinent]],Continent[[#All],[NumFAOContinent]],Continent[[#All],[Continent]])</f>
        <v>Afrique</v>
      </c>
      <c r="C13">
        <v>5102</v>
      </c>
      <c r="D13" t="s">
        <v>161</v>
      </c>
      <c r="E13">
        <v>193</v>
      </c>
      <c r="F13" t="s">
        <v>130</v>
      </c>
      <c r="G13">
        <v>678</v>
      </c>
      <c r="H13" t="s">
        <v>131</v>
      </c>
      <c r="I13" t="s">
        <v>132</v>
      </c>
      <c r="J13" t="str" cm="1">
        <f t="array" ref="J13">IFERROR(_xlfn.XLOOKUP(Tableau6[[#This Row],[Code_Pays]],ListeUE27[[#All],[Code_Pays]],ListeUE27[[#All],[Code_UE27]],,0),"")</f>
        <v/>
      </c>
      <c r="K13" t="str">
        <f>IF(Tableau6[[#This Row],[CodeUE27]]=VaParametresNORM!$A$12,VaParametresNORM!$B$12,"")</f>
        <v/>
      </c>
      <c r="L13" cm="1">
        <f t="array" ref="L13">_xlfn.XLOOKUP(Tableau6[[#This Row],[Code_Pays]],Tableau8[[#All],[Code Pays]],Tableau8[[#All],[CodePMA]],"  ",0)</f>
        <v>5801</v>
      </c>
      <c r="M13" t="str">
        <f>IF(Tableau6[[#This Row],[CodePMA]]=VaParametresNORM!$A$45,VaParametresNORM!$B$45,"")</f>
        <v>Pays les moins développés</v>
      </c>
      <c r="N13" s="1" t="str" cm="1">
        <f t="array" ref="N13">_xlfn.XLOOKUP(Tableau6[[#This Row],[Code_Pays]],Tableau9[[#All],[Code Pays]],Tableau9[[#All],[Code Groupe de pays]]," ",0)</f>
        <v xml:space="preserve"> </v>
      </c>
      <c r="O13" s="1" t="str">
        <f>IF(Tableau6[[#This Row],[codePVDsansLitoral]]=VaParametresNORM!$A$93,VaParametresNORM!$B$93,"")</f>
        <v/>
      </c>
      <c r="P13" s="1" t="str" cm="1">
        <f t="array" ref="P13">_xlfn.XLOOKUP(Tableau6[[#This Row],[idM49]],Tableau10[[#All],[Code Pays]],Tableau10[[#All],[Code Groupe de pays]]," ",0)</f>
        <v xml:space="preserve"> </v>
      </c>
      <c r="Q13" s="1" t="str">
        <f>IF(Tableau6[[#This Row],[codeIDV]]=VaParametresNORM!$A$125,VaParametresNORM!$B$125," ")</f>
        <v xml:space="preserve"> </v>
      </c>
      <c r="R13" s="1" t="str" cm="1">
        <f t="array" ref="R13">_xlfn.XLOOKUP(Tableau6[[#This Row],[idM49]],Tableau11[[#All],[Code Pays]],Tableau11[[#All],[Code Groupe de pays]]," ",0)</f>
        <v xml:space="preserve"> </v>
      </c>
      <c r="S13" s="1" t="str">
        <f>IF(Tableau6[[#This Row],[code_deficit_Vivrier]]=VaParametresNORM!$A$163,VaParametresNORM!$B$163,"")</f>
        <v/>
      </c>
      <c r="T13" s="1"/>
    </row>
    <row r="14" spans="1:20" x14ac:dyDescent="0.25">
      <c r="A14">
        <f>LEFT(Tableau6[[#This Row],[Code_ZoneContinent]],2)*100</f>
        <v>5100</v>
      </c>
      <c r="B14" t="str" cm="1">
        <f t="array" ref="B14">_xlfn.XLOOKUP(Tableau6[[#This Row],[CodeContinent]],Continent[[#All],[NumFAOContinent]],Continent[[#All],[Continent]])</f>
        <v>Afrique</v>
      </c>
      <c r="C14">
        <v>5102</v>
      </c>
      <c r="D14" t="s">
        <v>161</v>
      </c>
      <c r="E14">
        <v>39</v>
      </c>
      <c r="F14" t="s">
        <v>145</v>
      </c>
      <c r="G14">
        <v>148</v>
      </c>
      <c r="H14" t="s">
        <v>146</v>
      </c>
      <c r="I14" t="s">
        <v>147</v>
      </c>
      <c r="J14" t="str" cm="1">
        <f t="array" ref="J14">IFERROR(_xlfn.XLOOKUP(Tableau6[[#This Row],[Code_Pays]],ListeUE27[[#All],[Code_Pays]],ListeUE27[[#All],[Code_UE27]],,0),"")</f>
        <v/>
      </c>
      <c r="K14" t="str">
        <f>IF(Tableau6[[#This Row],[CodeUE27]]=VaParametresNORM!$A$12,VaParametresNORM!$B$12,"")</f>
        <v/>
      </c>
      <c r="L14" cm="1">
        <f t="array" ref="L14">_xlfn.XLOOKUP(Tableau6[[#This Row],[Code_Pays]],Tableau8[[#All],[Code Pays]],Tableau8[[#All],[CodePMA]],"  ",0)</f>
        <v>5801</v>
      </c>
      <c r="M14" t="str">
        <f>IF(Tableau6[[#This Row],[CodePMA]]=VaParametresNORM!$A$45,VaParametresNORM!$B$45,"")</f>
        <v>Pays les moins développés</v>
      </c>
      <c r="N14" s="1" cm="1">
        <f t="array" ref="N14">_xlfn.XLOOKUP(Tableau6[[#This Row],[Code_Pays]],Tableau9[[#All],[Code Pays]],Tableau9[[#All],[Code Groupe de pays]]," ",0)</f>
        <v>5802</v>
      </c>
      <c r="O14" s="1" t="str">
        <f>IF(Tableau6[[#This Row],[codePVDsansLitoral]]=VaParametresNORM!$A$93,VaParametresNORM!$B$93,"")</f>
        <v>Pays sans littoral en voie de développement</v>
      </c>
      <c r="P14" s="1" t="str" cm="1">
        <f t="array" ref="P14">_xlfn.XLOOKUP(Tableau6[[#This Row],[idM49]],Tableau10[[#All],[Code Pays]],Tableau10[[#All],[Code Groupe de pays]]," ",0)</f>
        <v xml:space="preserve"> </v>
      </c>
      <c r="Q14" s="1" t="str">
        <f>IF(Tableau6[[#This Row],[codeIDV]]=VaParametresNORM!$A$125,VaParametresNORM!$B$125," ")</f>
        <v xml:space="preserve"> </v>
      </c>
      <c r="R14" s="1" t="str" cm="1">
        <f t="array" ref="R14">_xlfn.XLOOKUP(Tableau6[[#This Row],[idM49]],Tableau11[[#All],[Code Pays]],Tableau11[[#All],[Code Groupe de pays]]," ",0)</f>
        <v xml:space="preserve"> </v>
      </c>
      <c r="S14" s="1" t="str">
        <f>IF(Tableau6[[#This Row],[code_deficit_Vivrier]]=VaParametresNORM!$A$163,VaParametresNORM!$B$163,"")</f>
        <v/>
      </c>
      <c r="T14" s="1"/>
    </row>
    <row r="15" spans="1:20" x14ac:dyDescent="0.25">
      <c r="A15">
        <f>LEFT(Tableau6[[#This Row],[Code_ZoneContinent]],2)*100</f>
        <v>5100</v>
      </c>
      <c r="B15" t="str" cm="1">
        <f t="array" ref="B15">_xlfn.XLOOKUP(Tableau6[[#This Row],[CodeContinent]],Continent[[#All],[NumFAOContinent]],Continent[[#All],[Continent]])</f>
        <v>Afrique</v>
      </c>
      <c r="C15">
        <v>5105</v>
      </c>
      <c r="D15" t="s">
        <v>162</v>
      </c>
      <c r="E15">
        <v>53</v>
      </c>
      <c r="F15" t="s">
        <v>17</v>
      </c>
      <c r="G15">
        <v>204</v>
      </c>
      <c r="H15" t="s">
        <v>18</v>
      </c>
      <c r="I15" t="s">
        <v>19</v>
      </c>
      <c r="J15" t="str" cm="1">
        <f t="array" ref="J15">IFERROR(_xlfn.XLOOKUP(Tableau6[[#This Row],[Code_Pays]],ListeUE27[[#All],[Code_Pays]],ListeUE27[[#All],[Code_UE27]],,0),"")</f>
        <v/>
      </c>
      <c r="K15" t="str">
        <f>IF(Tableau6[[#This Row],[CodeUE27]]=VaParametresNORM!$A$12,VaParametresNORM!$B$12,"")</f>
        <v/>
      </c>
      <c r="L15" cm="1">
        <f t="array" ref="L15">_xlfn.XLOOKUP(Tableau6[[#This Row],[Code_Pays]],Tableau8[[#All],[Code Pays]],Tableau8[[#All],[CodePMA]],"  ",0)</f>
        <v>5801</v>
      </c>
      <c r="M15" t="str">
        <f>IF(Tableau6[[#This Row],[CodePMA]]=VaParametresNORM!$A$45,VaParametresNORM!$B$45,"")</f>
        <v>Pays les moins développés</v>
      </c>
      <c r="N15" s="1" t="str" cm="1">
        <f t="array" ref="N15">_xlfn.XLOOKUP(Tableau6[[#This Row],[Code_Pays]],Tableau9[[#All],[Code Pays]],Tableau9[[#All],[Code Groupe de pays]]," ",0)</f>
        <v xml:space="preserve"> </v>
      </c>
      <c r="O15" s="1" t="str">
        <f>IF(Tableau6[[#This Row],[codePVDsansLitoral]]=VaParametresNORM!$A$93,VaParametresNORM!$B$93,"")</f>
        <v/>
      </c>
      <c r="P15" s="1" t="str" cm="1">
        <f t="array" ref="P15">_xlfn.XLOOKUP(Tableau6[[#This Row],[idM49]],Tableau10[[#All],[Code Pays]],Tableau10[[#All],[Code Groupe de pays]]," ",0)</f>
        <v xml:space="preserve"> </v>
      </c>
      <c r="Q15" s="1" t="str">
        <f>IF(Tableau6[[#This Row],[codeIDV]]=VaParametresNORM!$A$125,VaParametresNORM!$B$125," ")</f>
        <v xml:space="preserve"> </v>
      </c>
      <c r="R15" s="1" t="str" cm="1">
        <f t="array" ref="R15">_xlfn.XLOOKUP(Tableau6[[#This Row],[idM49]],Tableau11[[#All],[Code Pays]],Tableau11[[#All],[Code Groupe de pays]]," ",0)</f>
        <v xml:space="preserve"> </v>
      </c>
      <c r="S15" s="1" t="str">
        <f>IF(Tableau6[[#This Row],[code_deficit_Vivrier]]=VaParametresNORM!$A$163,VaParametresNORM!$B$163,"")</f>
        <v/>
      </c>
      <c r="T15" s="1"/>
    </row>
    <row r="16" spans="1:20" x14ac:dyDescent="0.25">
      <c r="A16">
        <f>LEFT(Tableau6[[#This Row],[Code_ZoneContinent]],2)*100</f>
        <v>5100</v>
      </c>
      <c r="B16" t="str" cm="1">
        <f t="array" ref="B16">_xlfn.XLOOKUP(Tableau6[[#This Row],[CodeContinent]],Continent[[#All],[NumFAOContinent]],Continent[[#All],[Continent]])</f>
        <v>Afrique</v>
      </c>
      <c r="C16">
        <v>5105</v>
      </c>
      <c r="D16" t="s">
        <v>162</v>
      </c>
      <c r="E16">
        <v>233</v>
      </c>
      <c r="F16" t="s">
        <v>23</v>
      </c>
      <c r="G16">
        <v>854</v>
      </c>
      <c r="H16" t="s">
        <v>24</v>
      </c>
      <c r="I16" t="s">
        <v>25</v>
      </c>
      <c r="J16" t="str" cm="1">
        <f t="array" ref="J16">IFERROR(_xlfn.XLOOKUP(Tableau6[[#This Row],[Code_Pays]],ListeUE27[[#All],[Code_Pays]],ListeUE27[[#All],[Code_UE27]],,0),"")</f>
        <v/>
      </c>
      <c r="K16" t="str">
        <f>IF(Tableau6[[#This Row],[CodeUE27]]=VaParametresNORM!$A$12,VaParametresNORM!$B$12,"")</f>
        <v/>
      </c>
      <c r="L16" cm="1">
        <f t="array" ref="L16">_xlfn.XLOOKUP(Tableau6[[#This Row],[Code_Pays]],Tableau8[[#All],[Code Pays]],Tableau8[[#All],[CodePMA]],"  ",0)</f>
        <v>5801</v>
      </c>
      <c r="M16" t="str">
        <f>IF(Tableau6[[#This Row],[CodePMA]]=VaParametresNORM!$A$45,VaParametresNORM!$B$45,"")</f>
        <v>Pays les moins développés</v>
      </c>
      <c r="N16" s="1" cm="1">
        <f t="array" ref="N16">_xlfn.XLOOKUP(Tableau6[[#This Row],[Code_Pays]],Tableau9[[#All],[Code Pays]],Tableau9[[#All],[Code Groupe de pays]]," ",0)</f>
        <v>5802</v>
      </c>
      <c r="O16" s="1" t="str">
        <f>IF(Tableau6[[#This Row],[codePVDsansLitoral]]=VaParametresNORM!$A$93,VaParametresNORM!$B$93,"")</f>
        <v>Pays sans littoral en voie de développement</v>
      </c>
      <c r="P16" s="1" t="str" cm="1">
        <f t="array" ref="P16">_xlfn.XLOOKUP(Tableau6[[#This Row],[idM49]],Tableau10[[#All],[Code Pays]],Tableau10[[#All],[Code Groupe de pays]]," ",0)</f>
        <v xml:space="preserve"> </v>
      </c>
      <c r="Q16" s="1" t="str">
        <f>IF(Tableau6[[#This Row],[codeIDV]]=VaParametresNORM!$A$125,VaParametresNORM!$B$125," ")</f>
        <v xml:space="preserve"> </v>
      </c>
      <c r="R16" s="1" t="str" cm="1">
        <f t="array" ref="R16">_xlfn.XLOOKUP(Tableau6[[#This Row],[idM49]],Tableau11[[#All],[Code Pays]],Tableau11[[#All],[Code Groupe de pays]]," ",0)</f>
        <v xml:space="preserve"> </v>
      </c>
      <c r="S16" s="1" t="str">
        <f>IF(Tableau6[[#This Row],[code_deficit_Vivrier]]=VaParametresNORM!$A$163,VaParametresNORM!$B$163,"")</f>
        <v/>
      </c>
      <c r="T16" s="1"/>
    </row>
    <row r="17" spans="1:20" x14ac:dyDescent="0.25">
      <c r="A17">
        <f>LEFT(Tableau6[[#This Row],[Code_ZoneContinent]],2)*100</f>
        <v>5100</v>
      </c>
      <c r="B17" t="str" cm="1">
        <f t="array" ref="B17">_xlfn.XLOOKUP(Tableau6[[#This Row],[CodeContinent]],Continent[[#All],[NumFAOContinent]],Continent[[#All],[Continent]])</f>
        <v>Afrique</v>
      </c>
      <c r="C17">
        <v>5105</v>
      </c>
      <c r="D17" t="s">
        <v>162</v>
      </c>
      <c r="E17">
        <v>35</v>
      </c>
      <c r="F17" t="s">
        <v>29</v>
      </c>
      <c r="G17">
        <v>132</v>
      </c>
      <c r="H17" t="s">
        <v>30</v>
      </c>
      <c r="I17" t="s">
        <v>31</v>
      </c>
      <c r="J17" t="str" cm="1">
        <f t="array" ref="J17">IFERROR(_xlfn.XLOOKUP(Tableau6[[#This Row],[Code_Pays]],ListeUE27[[#All],[Code_Pays]],ListeUE27[[#All],[Code_UE27]],,0),"")</f>
        <v/>
      </c>
      <c r="K17" t="str">
        <f>IF(Tableau6[[#This Row],[CodeUE27]]=VaParametresNORM!$A$12,VaParametresNORM!$B$12,"")</f>
        <v/>
      </c>
      <c r="L17" t="str" cm="1">
        <f t="array" ref="L17">_xlfn.XLOOKUP(Tableau6[[#This Row],[Code_Pays]],Tableau8[[#All],[Code Pays]],Tableau8[[#All],[CodePMA]],"  ",0)</f>
        <v xml:space="preserve">  </v>
      </c>
      <c r="M17" t="str">
        <f>IF(Tableau6[[#This Row],[CodePMA]]=VaParametresNORM!$A$45,VaParametresNORM!$B$45,"")</f>
        <v/>
      </c>
      <c r="N17" s="1" t="str" cm="1">
        <f t="array" ref="N17">_xlfn.XLOOKUP(Tableau6[[#This Row],[Code_Pays]],Tableau9[[#All],[Code Pays]],Tableau9[[#All],[Code Groupe de pays]]," ",0)</f>
        <v xml:space="preserve"> </v>
      </c>
      <c r="O17" s="1" t="str">
        <f>IF(Tableau6[[#This Row],[codePVDsansLitoral]]=VaParametresNORM!$A$93,VaParametresNORM!$B$93,"")</f>
        <v/>
      </c>
      <c r="P17" s="1" cm="1">
        <f t="array" ref="P17">_xlfn.XLOOKUP(Tableau6[[#This Row],[idM49]],Tableau10[[#All],[Code Pays]],Tableau10[[#All],[Code Groupe de pays]]," ",0)</f>
        <v>5803</v>
      </c>
      <c r="Q17" s="1" t="str">
        <f>IF(Tableau6[[#This Row],[codeIDV]]=VaParametresNORM!$A$125,VaParametresNORM!$B$125," ")</f>
        <v>Petites îles en voie de Développement</v>
      </c>
      <c r="R17" s="1" t="str" cm="1">
        <f t="array" ref="R17">_xlfn.XLOOKUP(Tableau6[[#This Row],[idM49]],Tableau11[[#All],[Code Pays]],Tableau11[[#All],[Code Groupe de pays]]," ",0)</f>
        <v xml:space="preserve"> </v>
      </c>
      <c r="S17" s="1" t="str">
        <f>IF(Tableau6[[#This Row],[code_deficit_Vivrier]]=VaParametresNORM!$A$163,VaParametresNORM!$B$163,"")</f>
        <v/>
      </c>
      <c r="T17" s="1"/>
    </row>
    <row r="18" spans="1:20" x14ac:dyDescent="0.25">
      <c r="A18">
        <f>LEFT(Tableau6[[#This Row],[Code_ZoneContinent]],2)*100</f>
        <v>5100</v>
      </c>
      <c r="B18" t="str" cm="1">
        <f t="array" ref="B18">_xlfn.XLOOKUP(Tableau6[[#This Row],[CodeContinent]],Continent[[#All],[NumFAOContinent]],Continent[[#All],[Continent]])</f>
        <v>Afrique</v>
      </c>
      <c r="C18">
        <v>5105</v>
      </c>
      <c r="D18" t="s">
        <v>162</v>
      </c>
      <c r="E18">
        <v>107</v>
      </c>
      <c r="F18" t="s">
        <v>41</v>
      </c>
      <c r="G18">
        <v>384</v>
      </c>
      <c r="H18" t="s">
        <v>42</v>
      </c>
      <c r="I18" t="s">
        <v>43</v>
      </c>
      <c r="J18" t="str" cm="1">
        <f t="array" ref="J18">IFERROR(_xlfn.XLOOKUP(Tableau6[[#This Row],[Code_Pays]],ListeUE27[[#All],[Code_Pays]],ListeUE27[[#All],[Code_UE27]],,0),"")</f>
        <v/>
      </c>
      <c r="K18" t="str">
        <f>IF(Tableau6[[#This Row],[CodeUE27]]=VaParametresNORM!$A$12,VaParametresNORM!$B$12,"")</f>
        <v/>
      </c>
      <c r="L18" t="str" cm="1">
        <f t="array" ref="L18">_xlfn.XLOOKUP(Tableau6[[#This Row],[Code_Pays]],Tableau8[[#All],[Code Pays]],Tableau8[[#All],[CodePMA]],"  ",0)</f>
        <v xml:space="preserve">  </v>
      </c>
      <c r="M18" t="str">
        <f>IF(Tableau6[[#This Row],[CodePMA]]=VaParametresNORM!$A$45,VaParametresNORM!$B$45,"")</f>
        <v/>
      </c>
      <c r="N18" s="1" t="str" cm="1">
        <f t="array" ref="N18">_xlfn.XLOOKUP(Tableau6[[#This Row],[Code_Pays]],Tableau9[[#All],[Code Pays]],Tableau9[[#All],[Code Groupe de pays]]," ",0)</f>
        <v xml:space="preserve"> </v>
      </c>
      <c r="O18" s="1" t="str">
        <f>IF(Tableau6[[#This Row],[codePVDsansLitoral]]=VaParametresNORM!$A$93,VaParametresNORM!$B$93,"")</f>
        <v/>
      </c>
      <c r="P18" s="1" t="str" cm="1">
        <f t="array" ref="P18">_xlfn.XLOOKUP(Tableau6[[#This Row],[idM49]],Tableau10[[#All],[Code Pays]],Tableau10[[#All],[Code Groupe de pays]]," ",0)</f>
        <v xml:space="preserve"> </v>
      </c>
      <c r="Q18" s="1" t="str">
        <f>IF(Tableau6[[#This Row],[codeIDV]]=VaParametresNORM!$A$125,VaParametresNORM!$B$125," ")</f>
        <v xml:space="preserve"> </v>
      </c>
      <c r="R18" s="1" t="str" cm="1">
        <f t="array" ref="R18">_xlfn.XLOOKUP(Tableau6[[#This Row],[idM49]],Tableau11[[#All],[Code Pays]],Tableau11[[#All],[Code Groupe de pays]]," ",0)</f>
        <v xml:space="preserve"> </v>
      </c>
      <c r="S18" s="1" t="str">
        <f>IF(Tableau6[[#This Row],[code_deficit_Vivrier]]=VaParametresNORM!$A$163,VaParametresNORM!$B$163,"")</f>
        <v/>
      </c>
      <c r="T18" s="1"/>
    </row>
    <row r="19" spans="1:20" x14ac:dyDescent="0.25">
      <c r="A19">
        <f>LEFT(Tableau6[[#This Row],[Code_ZoneContinent]],2)*100</f>
        <v>5100</v>
      </c>
      <c r="B19" t="str" cm="1">
        <f t="array" ref="B19">_xlfn.XLOOKUP(Tableau6[[#This Row],[CodeContinent]],Continent[[#All],[NumFAOContinent]],Continent[[#All],[Continent]])</f>
        <v>Afrique</v>
      </c>
      <c r="C19">
        <v>5105</v>
      </c>
      <c r="D19" t="s">
        <v>162</v>
      </c>
      <c r="E19">
        <v>75</v>
      </c>
      <c r="F19" t="s">
        <v>61</v>
      </c>
      <c r="G19">
        <v>270</v>
      </c>
      <c r="H19" t="s">
        <v>62</v>
      </c>
      <c r="I19" t="s">
        <v>63</v>
      </c>
      <c r="J19" t="str" cm="1">
        <f t="array" ref="J19">IFERROR(_xlfn.XLOOKUP(Tableau6[[#This Row],[Code_Pays]],ListeUE27[[#All],[Code_Pays]],ListeUE27[[#All],[Code_UE27]],,0),"")</f>
        <v/>
      </c>
      <c r="K19" t="str">
        <f>IF(Tableau6[[#This Row],[CodeUE27]]=VaParametresNORM!$A$12,VaParametresNORM!$B$12,"")</f>
        <v/>
      </c>
      <c r="L19" cm="1">
        <f t="array" ref="L19">_xlfn.XLOOKUP(Tableau6[[#This Row],[Code_Pays]],Tableau8[[#All],[Code Pays]],Tableau8[[#All],[CodePMA]],"  ",0)</f>
        <v>5801</v>
      </c>
      <c r="M19" t="str">
        <f>IF(Tableau6[[#This Row],[CodePMA]]=VaParametresNORM!$A$45,VaParametresNORM!$B$45,"")</f>
        <v>Pays les moins développés</v>
      </c>
      <c r="N19" s="1" t="str" cm="1">
        <f t="array" ref="N19">_xlfn.XLOOKUP(Tableau6[[#This Row],[Code_Pays]],Tableau9[[#All],[Code Pays]],Tableau9[[#All],[Code Groupe de pays]]," ",0)</f>
        <v xml:space="preserve"> </v>
      </c>
      <c r="O19" s="1" t="str">
        <f>IF(Tableau6[[#This Row],[codePVDsansLitoral]]=VaParametresNORM!$A$93,VaParametresNORM!$B$93,"")</f>
        <v/>
      </c>
      <c r="P19" s="1" t="str" cm="1">
        <f t="array" ref="P19">_xlfn.XLOOKUP(Tableau6[[#This Row],[idM49]],Tableau10[[#All],[Code Pays]],Tableau10[[#All],[Code Groupe de pays]]," ",0)</f>
        <v xml:space="preserve"> </v>
      </c>
      <c r="Q19" s="1" t="str">
        <f>IF(Tableau6[[#This Row],[codeIDV]]=VaParametresNORM!$A$125,VaParametresNORM!$B$125," ")</f>
        <v xml:space="preserve"> </v>
      </c>
      <c r="R19" s="1" t="str" cm="1">
        <f t="array" ref="R19">_xlfn.XLOOKUP(Tableau6[[#This Row],[idM49]],Tableau11[[#All],[Code Pays]],Tableau11[[#All],[Code Groupe de pays]]," ",0)</f>
        <v xml:space="preserve"> </v>
      </c>
      <c r="S19" s="1" t="str">
        <f>IF(Tableau6[[#This Row],[code_deficit_Vivrier]]=VaParametresNORM!$A$163,VaParametresNORM!$B$163,"")</f>
        <v/>
      </c>
      <c r="T19" s="1"/>
    </row>
    <row r="20" spans="1:20" x14ac:dyDescent="0.25">
      <c r="A20">
        <f>LEFT(Tableau6[[#This Row],[Code_ZoneContinent]],2)*100</f>
        <v>5100</v>
      </c>
      <c r="B20" t="str" cm="1">
        <f t="array" ref="B20">_xlfn.XLOOKUP(Tableau6[[#This Row],[CodeContinent]],Continent[[#All],[NumFAOContinent]],Continent[[#All],[Continent]])</f>
        <v>Afrique</v>
      </c>
      <c r="C20">
        <v>5105</v>
      </c>
      <c r="D20" t="s">
        <v>162</v>
      </c>
      <c r="E20">
        <v>81</v>
      </c>
      <c r="F20" t="s">
        <v>64</v>
      </c>
      <c r="G20">
        <v>288</v>
      </c>
      <c r="H20" t="s">
        <v>65</v>
      </c>
      <c r="I20" t="s">
        <v>66</v>
      </c>
      <c r="J20" t="str" cm="1">
        <f t="array" ref="J20">IFERROR(_xlfn.XLOOKUP(Tableau6[[#This Row],[Code_Pays]],ListeUE27[[#All],[Code_Pays]],ListeUE27[[#All],[Code_UE27]],,0),"")</f>
        <v/>
      </c>
      <c r="K20" t="str">
        <f>IF(Tableau6[[#This Row],[CodeUE27]]=VaParametresNORM!$A$12,VaParametresNORM!$B$12,"")</f>
        <v/>
      </c>
      <c r="L20" t="str" cm="1">
        <f t="array" ref="L20">_xlfn.XLOOKUP(Tableau6[[#This Row],[Code_Pays]],Tableau8[[#All],[Code Pays]],Tableau8[[#All],[CodePMA]],"  ",0)</f>
        <v xml:space="preserve">  </v>
      </c>
      <c r="M20" t="str">
        <f>IF(Tableau6[[#This Row],[CodePMA]]=VaParametresNORM!$A$45,VaParametresNORM!$B$45,"")</f>
        <v/>
      </c>
      <c r="N20" s="1" t="str" cm="1">
        <f t="array" ref="N20">_xlfn.XLOOKUP(Tableau6[[#This Row],[Code_Pays]],Tableau9[[#All],[Code Pays]],Tableau9[[#All],[Code Groupe de pays]]," ",0)</f>
        <v xml:space="preserve"> </v>
      </c>
      <c r="O20" s="1" t="str">
        <f>IF(Tableau6[[#This Row],[codePVDsansLitoral]]=VaParametresNORM!$A$93,VaParametresNORM!$B$93,"")</f>
        <v/>
      </c>
      <c r="P20" s="1" t="str" cm="1">
        <f t="array" ref="P20">_xlfn.XLOOKUP(Tableau6[[#This Row],[idM49]],Tableau10[[#All],[Code Pays]],Tableau10[[#All],[Code Groupe de pays]]," ",0)</f>
        <v xml:space="preserve"> </v>
      </c>
      <c r="Q20" s="1" t="str">
        <f>IF(Tableau6[[#This Row],[codeIDV]]=VaParametresNORM!$A$125,VaParametresNORM!$B$125," ")</f>
        <v xml:space="preserve"> </v>
      </c>
      <c r="R20" s="1" t="str" cm="1">
        <f t="array" ref="R20">_xlfn.XLOOKUP(Tableau6[[#This Row],[idM49]],Tableau11[[#All],[Code Pays]],Tableau11[[#All],[Code Groupe de pays]]," ",0)</f>
        <v xml:space="preserve"> </v>
      </c>
      <c r="S20" s="1" t="str">
        <f>IF(Tableau6[[#This Row],[code_deficit_Vivrier]]=VaParametresNORM!$A$163,VaParametresNORM!$B$163,"")</f>
        <v/>
      </c>
      <c r="T20" s="1"/>
    </row>
    <row r="21" spans="1:20" x14ac:dyDescent="0.25">
      <c r="A21">
        <f>LEFT(Tableau6[[#This Row],[Code_ZoneContinent]],2)*100</f>
        <v>5100</v>
      </c>
      <c r="B21" t="str" cm="1">
        <f t="array" ref="B21">_xlfn.XLOOKUP(Tableau6[[#This Row],[CodeContinent]],Continent[[#All],[NumFAOContinent]],Continent[[#All],[Continent]])</f>
        <v>Afrique</v>
      </c>
      <c r="C21">
        <v>5105</v>
      </c>
      <c r="D21" t="s">
        <v>162</v>
      </c>
      <c r="E21">
        <v>90</v>
      </c>
      <c r="F21" t="s">
        <v>67</v>
      </c>
      <c r="G21">
        <v>324</v>
      </c>
      <c r="H21" t="s">
        <v>68</v>
      </c>
      <c r="I21" t="s">
        <v>69</v>
      </c>
      <c r="J21" t="str" cm="1">
        <f t="array" ref="J21">IFERROR(_xlfn.XLOOKUP(Tableau6[[#This Row],[Code_Pays]],ListeUE27[[#All],[Code_Pays]],ListeUE27[[#All],[Code_UE27]],,0),"")</f>
        <v/>
      </c>
      <c r="K21" t="str">
        <f>IF(Tableau6[[#This Row],[CodeUE27]]=VaParametresNORM!$A$12,VaParametresNORM!$B$12,"")</f>
        <v/>
      </c>
      <c r="L21" cm="1">
        <f t="array" ref="L21">_xlfn.XLOOKUP(Tableau6[[#This Row],[Code_Pays]],Tableau8[[#All],[Code Pays]],Tableau8[[#All],[CodePMA]],"  ",0)</f>
        <v>5801</v>
      </c>
      <c r="M21" t="str">
        <f>IF(Tableau6[[#This Row],[CodePMA]]=VaParametresNORM!$A$45,VaParametresNORM!$B$45,"")</f>
        <v>Pays les moins développés</v>
      </c>
      <c r="N21" s="1" t="str" cm="1">
        <f t="array" ref="N21">_xlfn.XLOOKUP(Tableau6[[#This Row],[Code_Pays]],Tableau9[[#All],[Code Pays]],Tableau9[[#All],[Code Groupe de pays]]," ",0)</f>
        <v xml:space="preserve"> </v>
      </c>
      <c r="O21" s="1" t="str">
        <f>IF(Tableau6[[#This Row],[codePVDsansLitoral]]=VaParametresNORM!$A$93,VaParametresNORM!$B$93,"")</f>
        <v/>
      </c>
      <c r="P21" s="1" t="str" cm="1">
        <f t="array" ref="P21">_xlfn.XLOOKUP(Tableau6[[#This Row],[idM49]],Tableau10[[#All],[Code Pays]],Tableau10[[#All],[Code Groupe de pays]]," ",0)</f>
        <v xml:space="preserve"> </v>
      </c>
      <c r="Q21" s="1" t="str">
        <f>IF(Tableau6[[#This Row],[codeIDV]]=VaParametresNORM!$A$125,VaParametresNORM!$B$125," ")</f>
        <v xml:space="preserve"> </v>
      </c>
      <c r="R21" s="1" t="str" cm="1">
        <f t="array" ref="R21">_xlfn.XLOOKUP(Tableau6[[#This Row],[idM49]],Tableau11[[#All],[Code Pays]],Tableau11[[#All],[Code Groupe de pays]]," ",0)</f>
        <v xml:space="preserve"> </v>
      </c>
      <c r="S21" s="1" t="str">
        <f>IF(Tableau6[[#This Row],[code_deficit_Vivrier]]=VaParametresNORM!$A$163,VaParametresNORM!$B$163,"")</f>
        <v/>
      </c>
      <c r="T21" s="1"/>
    </row>
    <row r="22" spans="1:20" x14ac:dyDescent="0.25">
      <c r="A22">
        <f>LEFT(Tableau6[[#This Row],[Code_ZoneContinent]],2)*100</f>
        <v>5100</v>
      </c>
      <c r="B22" t="str" cm="1">
        <f t="array" ref="B22">_xlfn.XLOOKUP(Tableau6[[#This Row],[CodeContinent]],Continent[[#All],[NumFAOContinent]],Continent[[#All],[Continent]])</f>
        <v>Afrique</v>
      </c>
      <c r="C22">
        <v>5105</v>
      </c>
      <c r="D22" t="s">
        <v>162</v>
      </c>
      <c r="E22">
        <v>175</v>
      </c>
      <c r="F22" t="s">
        <v>70</v>
      </c>
      <c r="G22">
        <v>624</v>
      </c>
      <c r="H22" t="s">
        <v>71</v>
      </c>
      <c r="I22" t="s">
        <v>72</v>
      </c>
      <c r="J22" t="str" cm="1">
        <f t="array" ref="J22">IFERROR(_xlfn.XLOOKUP(Tableau6[[#This Row],[Code_Pays]],ListeUE27[[#All],[Code_Pays]],ListeUE27[[#All],[Code_UE27]],,0),"")</f>
        <v/>
      </c>
      <c r="K22" t="str">
        <f>IF(Tableau6[[#This Row],[CodeUE27]]=VaParametresNORM!$A$12,VaParametresNORM!$B$12,"")</f>
        <v/>
      </c>
      <c r="L22" cm="1">
        <f t="array" ref="L22">_xlfn.XLOOKUP(Tableau6[[#This Row],[Code_Pays]],Tableau8[[#All],[Code Pays]],Tableau8[[#All],[CodePMA]],"  ",0)</f>
        <v>5801</v>
      </c>
      <c r="M22" t="str">
        <f>IF(Tableau6[[#This Row],[CodePMA]]=VaParametresNORM!$A$45,VaParametresNORM!$B$45,"")</f>
        <v>Pays les moins développés</v>
      </c>
      <c r="N22" s="1" t="str" cm="1">
        <f t="array" ref="N22">_xlfn.XLOOKUP(Tableau6[[#This Row],[Code_Pays]],Tableau9[[#All],[Code Pays]],Tableau9[[#All],[Code Groupe de pays]]," ",0)</f>
        <v xml:space="preserve"> </v>
      </c>
      <c r="O22" s="1" t="str">
        <f>IF(Tableau6[[#This Row],[codePVDsansLitoral]]=VaParametresNORM!$A$93,VaParametresNORM!$B$93,"")</f>
        <v/>
      </c>
      <c r="P22" s="1" t="str" cm="1">
        <f t="array" ref="P22">_xlfn.XLOOKUP(Tableau6[[#This Row],[idM49]],Tableau10[[#All],[Code Pays]],Tableau10[[#All],[Code Groupe de pays]]," ",0)</f>
        <v xml:space="preserve"> </v>
      </c>
      <c r="Q22" s="1" t="str">
        <f>IF(Tableau6[[#This Row],[codeIDV]]=VaParametresNORM!$A$125,VaParametresNORM!$B$125," ")</f>
        <v xml:space="preserve"> </v>
      </c>
      <c r="R22" s="1" t="str" cm="1">
        <f t="array" ref="R22">_xlfn.XLOOKUP(Tableau6[[#This Row],[idM49]],Tableau11[[#All],[Code Pays]],Tableau11[[#All],[Code Groupe de pays]]," ",0)</f>
        <v xml:space="preserve"> </v>
      </c>
      <c r="S22" s="1" t="str">
        <f>IF(Tableau6[[#This Row],[code_deficit_Vivrier]]=VaParametresNORM!$A$163,VaParametresNORM!$B$163,"")</f>
        <v/>
      </c>
      <c r="T22" s="1"/>
    </row>
    <row r="23" spans="1:20" x14ac:dyDescent="0.25">
      <c r="A23">
        <f>LEFT(Tableau6[[#This Row],[Code_ZoneContinent]],2)*100</f>
        <v>5100</v>
      </c>
      <c r="B23" t="str" cm="1">
        <f t="array" ref="B23">_xlfn.XLOOKUP(Tableau6[[#This Row],[CodeContinent]],Continent[[#All],[NumFAOContinent]],Continent[[#All],[Continent]])</f>
        <v>Afrique</v>
      </c>
      <c r="C23">
        <v>5105</v>
      </c>
      <c r="D23" t="s">
        <v>162</v>
      </c>
      <c r="E23">
        <v>123</v>
      </c>
      <c r="F23" t="s">
        <v>79</v>
      </c>
      <c r="G23">
        <v>430</v>
      </c>
      <c r="H23" t="s">
        <v>80</v>
      </c>
      <c r="I23" t="s">
        <v>81</v>
      </c>
      <c r="J23" t="str" cm="1">
        <f t="array" ref="J23">IFERROR(_xlfn.XLOOKUP(Tableau6[[#This Row],[Code_Pays]],ListeUE27[[#All],[Code_Pays]],ListeUE27[[#All],[Code_UE27]],,0),"")</f>
        <v/>
      </c>
      <c r="K23" t="str">
        <f>IF(Tableau6[[#This Row],[CodeUE27]]=VaParametresNORM!$A$12,VaParametresNORM!$B$12,"")</f>
        <v/>
      </c>
      <c r="L23" cm="1">
        <f t="array" ref="L23">_xlfn.XLOOKUP(Tableau6[[#This Row],[Code_Pays]],Tableau8[[#All],[Code Pays]],Tableau8[[#All],[CodePMA]],"  ",0)</f>
        <v>5801</v>
      </c>
      <c r="M23" t="str">
        <f>IF(Tableau6[[#This Row],[CodePMA]]=VaParametresNORM!$A$45,VaParametresNORM!$B$45,"")</f>
        <v>Pays les moins développés</v>
      </c>
      <c r="N23" s="1" t="str" cm="1">
        <f t="array" ref="N23">_xlfn.XLOOKUP(Tableau6[[#This Row],[Code_Pays]],Tableau9[[#All],[Code Pays]],Tableau9[[#All],[Code Groupe de pays]]," ",0)</f>
        <v xml:space="preserve"> </v>
      </c>
      <c r="O23" s="1" t="str">
        <f>IF(Tableau6[[#This Row],[codePVDsansLitoral]]=VaParametresNORM!$A$93,VaParametresNORM!$B$93,"")</f>
        <v/>
      </c>
      <c r="P23" s="1" t="str" cm="1">
        <f t="array" ref="P23">_xlfn.XLOOKUP(Tableau6[[#This Row],[idM49]],Tableau10[[#All],[Code Pays]],Tableau10[[#All],[Code Groupe de pays]]," ",0)</f>
        <v xml:space="preserve"> </v>
      </c>
      <c r="Q23" s="1" t="str">
        <f>IF(Tableau6[[#This Row],[codeIDV]]=VaParametresNORM!$A$125,VaParametresNORM!$B$125," ")</f>
        <v xml:space="preserve"> </v>
      </c>
      <c r="R23" s="1" t="str" cm="1">
        <f t="array" ref="R23">_xlfn.XLOOKUP(Tableau6[[#This Row],[idM49]],Tableau11[[#All],[Code Pays]],Tableau11[[#All],[Code Groupe de pays]]," ",0)</f>
        <v xml:space="preserve"> </v>
      </c>
      <c r="S23" s="1" t="str">
        <f>IF(Tableau6[[#This Row],[code_deficit_Vivrier]]=VaParametresNORM!$A$163,VaParametresNORM!$B$163,"")</f>
        <v/>
      </c>
      <c r="T23" s="1"/>
    </row>
    <row r="24" spans="1:20" x14ac:dyDescent="0.25">
      <c r="A24">
        <f>LEFT(Tableau6[[#This Row],[Code_ZoneContinent]],2)*100</f>
        <v>5100</v>
      </c>
      <c r="B24" t="str" cm="1">
        <f t="array" ref="B24">_xlfn.XLOOKUP(Tableau6[[#This Row],[CodeContinent]],Continent[[#All],[NumFAOContinent]],Continent[[#All],[Continent]])</f>
        <v>Afrique</v>
      </c>
      <c r="C24">
        <v>5105</v>
      </c>
      <c r="D24" t="s">
        <v>162</v>
      </c>
      <c r="E24">
        <v>133</v>
      </c>
      <c r="F24" t="s">
        <v>91</v>
      </c>
      <c r="G24">
        <v>466</v>
      </c>
      <c r="H24" t="s">
        <v>92</v>
      </c>
      <c r="I24" t="s">
        <v>93</v>
      </c>
      <c r="J24" t="str" cm="1">
        <f t="array" ref="J24">IFERROR(_xlfn.XLOOKUP(Tableau6[[#This Row],[Code_Pays]],ListeUE27[[#All],[Code_Pays]],ListeUE27[[#All],[Code_UE27]],,0),"")</f>
        <v/>
      </c>
      <c r="K24" t="str">
        <f>IF(Tableau6[[#This Row],[CodeUE27]]=VaParametresNORM!$A$12,VaParametresNORM!$B$12,"")</f>
        <v/>
      </c>
      <c r="L24" cm="1">
        <f t="array" ref="L24">_xlfn.XLOOKUP(Tableau6[[#This Row],[Code_Pays]],Tableau8[[#All],[Code Pays]],Tableau8[[#All],[CodePMA]],"  ",0)</f>
        <v>5801</v>
      </c>
      <c r="M24" t="str">
        <f>IF(Tableau6[[#This Row],[CodePMA]]=VaParametresNORM!$A$45,VaParametresNORM!$B$45,"")</f>
        <v>Pays les moins développés</v>
      </c>
      <c r="N24" s="1" cm="1">
        <f t="array" ref="N24">_xlfn.XLOOKUP(Tableau6[[#This Row],[Code_Pays]],Tableau9[[#All],[Code Pays]],Tableau9[[#All],[Code Groupe de pays]]," ",0)</f>
        <v>5802</v>
      </c>
      <c r="O24" s="1" t="str">
        <f>IF(Tableau6[[#This Row],[codePVDsansLitoral]]=VaParametresNORM!$A$93,VaParametresNORM!$B$93,"")</f>
        <v>Pays sans littoral en voie de développement</v>
      </c>
      <c r="P24" s="1" t="str" cm="1">
        <f t="array" ref="P24">_xlfn.XLOOKUP(Tableau6[[#This Row],[idM49]],Tableau10[[#All],[Code Pays]],Tableau10[[#All],[Code Groupe de pays]]," ",0)</f>
        <v xml:space="preserve"> </v>
      </c>
      <c r="Q24" s="1" t="str">
        <f>IF(Tableau6[[#This Row],[codeIDV]]=VaParametresNORM!$A$125,VaParametresNORM!$B$125," ")</f>
        <v xml:space="preserve"> </v>
      </c>
      <c r="R24" s="1" t="str" cm="1">
        <f t="array" ref="R24">_xlfn.XLOOKUP(Tableau6[[#This Row],[idM49]],Tableau11[[#All],[Code Pays]],Tableau11[[#All],[Code Groupe de pays]]," ",0)</f>
        <v xml:space="preserve"> </v>
      </c>
      <c r="S24" s="1" t="str">
        <f>IF(Tableau6[[#This Row],[code_deficit_Vivrier]]=VaParametresNORM!$A$163,VaParametresNORM!$B$163,"")</f>
        <v/>
      </c>
      <c r="T24" s="1"/>
    </row>
    <row r="25" spans="1:20" x14ac:dyDescent="0.25">
      <c r="A25">
        <f>LEFT(Tableau6[[#This Row],[Code_ZoneContinent]],2)*100</f>
        <v>5100</v>
      </c>
      <c r="B25" t="str" cm="1">
        <f t="array" ref="B25">_xlfn.XLOOKUP(Tableau6[[#This Row],[CodeContinent]],Continent[[#All],[NumFAOContinent]],Continent[[#All],[Continent]])</f>
        <v>Afrique</v>
      </c>
      <c r="C25">
        <v>5105</v>
      </c>
      <c r="D25" t="s">
        <v>162</v>
      </c>
      <c r="E25">
        <v>136</v>
      </c>
      <c r="F25" t="s">
        <v>100</v>
      </c>
      <c r="G25">
        <v>478</v>
      </c>
      <c r="H25" t="s">
        <v>101</v>
      </c>
      <c r="I25" t="s">
        <v>102</v>
      </c>
      <c r="J25" t="str" cm="1">
        <f t="array" ref="J25">IFERROR(_xlfn.XLOOKUP(Tableau6[[#This Row],[Code_Pays]],ListeUE27[[#All],[Code_Pays]],ListeUE27[[#All],[Code_UE27]],,0),"")</f>
        <v/>
      </c>
      <c r="K25" t="str">
        <f>IF(Tableau6[[#This Row],[CodeUE27]]=VaParametresNORM!$A$12,VaParametresNORM!$B$12,"")</f>
        <v/>
      </c>
      <c r="L25" cm="1">
        <f t="array" ref="L25">_xlfn.XLOOKUP(Tableau6[[#This Row],[Code_Pays]],Tableau8[[#All],[Code Pays]],Tableau8[[#All],[CodePMA]],"  ",0)</f>
        <v>5801</v>
      </c>
      <c r="M25" t="str">
        <f>IF(Tableau6[[#This Row],[CodePMA]]=VaParametresNORM!$A$45,VaParametresNORM!$B$45,"")</f>
        <v>Pays les moins développés</v>
      </c>
      <c r="N25" s="1" t="str" cm="1">
        <f t="array" ref="N25">_xlfn.XLOOKUP(Tableau6[[#This Row],[Code_Pays]],Tableau9[[#All],[Code Pays]],Tableau9[[#All],[Code Groupe de pays]]," ",0)</f>
        <v xml:space="preserve"> </v>
      </c>
      <c r="O25" s="1" t="str">
        <f>IF(Tableau6[[#This Row],[codePVDsansLitoral]]=VaParametresNORM!$A$93,VaParametresNORM!$B$93,"")</f>
        <v/>
      </c>
      <c r="P25" s="1" t="str" cm="1">
        <f t="array" ref="P25">_xlfn.XLOOKUP(Tableau6[[#This Row],[idM49]],Tableau10[[#All],[Code Pays]],Tableau10[[#All],[Code Groupe de pays]]," ",0)</f>
        <v xml:space="preserve"> </v>
      </c>
      <c r="Q25" s="1" t="str">
        <f>IF(Tableau6[[#This Row],[codeIDV]]=VaParametresNORM!$A$125,VaParametresNORM!$B$125," ")</f>
        <v xml:space="preserve"> </v>
      </c>
      <c r="R25" s="1" t="str" cm="1">
        <f t="array" ref="R25">_xlfn.XLOOKUP(Tableau6[[#This Row],[idM49]],Tableau11[[#All],[Code Pays]],Tableau11[[#All],[Code Groupe de pays]]," ",0)</f>
        <v xml:space="preserve"> </v>
      </c>
      <c r="S25" s="1" t="str">
        <f>IF(Tableau6[[#This Row],[code_deficit_Vivrier]]=VaParametresNORM!$A$163,VaParametresNORM!$B$163,"")</f>
        <v/>
      </c>
      <c r="T25" s="1"/>
    </row>
    <row r="26" spans="1:20" x14ac:dyDescent="0.25">
      <c r="A26">
        <f>LEFT(Tableau6[[#This Row],[Code_ZoneContinent]],2)*100</f>
        <v>5100</v>
      </c>
      <c r="B26" t="str" cm="1">
        <f t="array" ref="B26">_xlfn.XLOOKUP(Tableau6[[#This Row],[CodeContinent]],Continent[[#All],[NumFAOContinent]],Continent[[#All],[Continent]])</f>
        <v>Afrique</v>
      </c>
      <c r="C26">
        <v>5105</v>
      </c>
      <c r="D26" t="s">
        <v>162</v>
      </c>
      <c r="E26">
        <v>158</v>
      </c>
      <c r="F26" t="s">
        <v>109</v>
      </c>
      <c r="G26">
        <v>562</v>
      </c>
      <c r="H26" t="s">
        <v>110</v>
      </c>
      <c r="I26" t="s">
        <v>111</v>
      </c>
      <c r="J26" t="str" cm="1">
        <f t="array" ref="J26">IFERROR(_xlfn.XLOOKUP(Tableau6[[#This Row],[Code_Pays]],ListeUE27[[#All],[Code_Pays]],ListeUE27[[#All],[Code_UE27]],,0),"")</f>
        <v/>
      </c>
      <c r="K26" t="str">
        <f>IF(Tableau6[[#This Row],[CodeUE27]]=VaParametresNORM!$A$12,VaParametresNORM!$B$12,"")</f>
        <v/>
      </c>
      <c r="L26" cm="1">
        <f t="array" ref="L26">_xlfn.XLOOKUP(Tableau6[[#This Row],[Code_Pays]],Tableau8[[#All],[Code Pays]],Tableau8[[#All],[CodePMA]],"  ",0)</f>
        <v>5801</v>
      </c>
      <c r="M26" t="str">
        <f>IF(Tableau6[[#This Row],[CodePMA]]=VaParametresNORM!$A$45,VaParametresNORM!$B$45,"")</f>
        <v>Pays les moins développés</v>
      </c>
      <c r="N26" s="1" cm="1">
        <f t="array" ref="N26">_xlfn.XLOOKUP(Tableau6[[#This Row],[Code_Pays]],Tableau9[[#All],[Code Pays]],Tableau9[[#All],[Code Groupe de pays]]," ",0)</f>
        <v>5802</v>
      </c>
      <c r="O26" s="1" t="str">
        <f>IF(Tableau6[[#This Row],[codePVDsansLitoral]]=VaParametresNORM!$A$93,VaParametresNORM!$B$93,"")</f>
        <v>Pays sans littoral en voie de développement</v>
      </c>
      <c r="P26" s="1" t="str" cm="1">
        <f t="array" ref="P26">_xlfn.XLOOKUP(Tableau6[[#This Row],[idM49]],Tableau10[[#All],[Code Pays]],Tableau10[[#All],[Code Groupe de pays]]," ",0)</f>
        <v xml:space="preserve"> </v>
      </c>
      <c r="Q26" s="1" t="str">
        <f>IF(Tableau6[[#This Row],[codeIDV]]=VaParametresNORM!$A$125,VaParametresNORM!$B$125," ")</f>
        <v xml:space="preserve"> </v>
      </c>
      <c r="R26" s="1" t="str" cm="1">
        <f t="array" ref="R26">_xlfn.XLOOKUP(Tableau6[[#This Row],[idM49]],Tableau11[[#All],[Code Pays]],Tableau11[[#All],[Code Groupe de pays]]," ",0)</f>
        <v xml:space="preserve"> </v>
      </c>
      <c r="S26" s="1" t="str">
        <f>IF(Tableau6[[#This Row],[code_deficit_Vivrier]]=VaParametresNORM!$A$163,VaParametresNORM!$B$163,"")</f>
        <v/>
      </c>
      <c r="T26" s="1"/>
    </row>
    <row r="27" spans="1:20" x14ac:dyDescent="0.25">
      <c r="A27">
        <f>LEFT(Tableau6[[#This Row],[Code_ZoneContinent]],2)*100</f>
        <v>5100</v>
      </c>
      <c r="B27" t="str" cm="1">
        <f t="array" ref="B27">_xlfn.XLOOKUP(Tableau6[[#This Row],[CodeContinent]],Continent[[#All],[NumFAOContinent]],Continent[[#All],[Continent]])</f>
        <v>Afrique</v>
      </c>
      <c r="C27">
        <v>5105</v>
      </c>
      <c r="D27" t="s">
        <v>162</v>
      </c>
      <c r="E27">
        <v>159</v>
      </c>
      <c r="F27" t="s">
        <v>112</v>
      </c>
      <c r="G27">
        <v>566</v>
      </c>
      <c r="H27" t="s">
        <v>113</v>
      </c>
      <c r="I27" t="s">
        <v>114</v>
      </c>
      <c r="J27" t="str" cm="1">
        <f t="array" ref="J27">IFERROR(_xlfn.XLOOKUP(Tableau6[[#This Row],[Code_Pays]],ListeUE27[[#All],[Code_Pays]],ListeUE27[[#All],[Code_UE27]],,0),"")</f>
        <v/>
      </c>
      <c r="K27" t="str">
        <f>IF(Tableau6[[#This Row],[CodeUE27]]=VaParametresNORM!$A$12,VaParametresNORM!$B$12,"")</f>
        <v/>
      </c>
      <c r="L27" t="str" cm="1">
        <f t="array" ref="L27">_xlfn.XLOOKUP(Tableau6[[#This Row],[Code_Pays]],Tableau8[[#All],[Code Pays]],Tableau8[[#All],[CodePMA]],"  ",0)</f>
        <v xml:space="preserve">  </v>
      </c>
      <c r="M27" t="str">
        <f>IF(Tableau6[[#This Row],[CodePMA]]=VaParametresNORM!$A$45,VaParametresNORM!$B$45,"")</f>
        <v/>
      </c>
      <c r="N27" s="1" t="str" cm="1">
        <f t="array" ref="N27">_xlfn.XLOOKUP(Tableau6[[#This Row],[Code_Pays]],Tableau9[[#All],[Code Pays]],Tableau9[[#All],[Code Groupe de pays]]," ",0)</f>
        <v xml:space="preserve"> </v>
      </c>
      <c r="O27" s="1" t="str">
        <f>IF(Tableau6[[#This Row],[codePVDsansLitoral]]=VaParametresNORM!$A$93,VaParametresNORM!$B$93,"")</f>
        <v/>
      </c>
      <c r="P27" s="1" t="str" cm="1">
        <f t="array" ref="P27">_xlfn.XLOOKUP(Tableau6[[#This Row],[idM49]],Tableau10[[#All],[Code Pays]],Tableau10[[#All],[Code Groupe de pays]]," ",0)</f>
        <v xml:space="preserve"> </v>
      </c>
      <c r="Q27" s="1" t="str">
        <f>IF(Tableau6[[#This Row],[codeIDV]]=VaParametresNORM!$A$125,VaParametresNORM!$B$125," ")</f>
        <v xml:space="preserve"> </v>
      </c>
      <c r="R27" s="1" t="str" cm="1">
        <f t="array" ref="R27">_xlfn.XLOOKUP(Tableau6[[#This Row],[idM49]],Tableau11[[#All],[Code Pays]],Tableau11[[#All],[Code Groupe de pays]]," ",0)</f>
        <v xml:space="preserve"> </v>
      </c>
      <c r="S27" s="1" t="str">
        <f>IF(Tableau6[[#This Row],[code_deficit_Vivrier]]=VaParametresNORM!$A$163,VaParametresNORM!$B$163,"")</f>
        <v/>
      </c>
      <c r="T27" s="1"/>
    </row>
    <row r="28" spans="1:20" x14ac:dyDescent="0.25">
      <c r="A28">
        <f>LEFT(Tableau6[[#This Row],[Code_ZoneContinent]],2)*100</f>
        <v>5100</v>
      </c>
      <c r="B28" t="str" cm="1">
        <f t="array" ref="B28">_xlfn.XLOOKUP(Tableau6[[#This Row],[CodeContinent]],Continent[[#All],[NumFAOContinent]],Continent[[#All],[Continent]])</f>
        <v>Afrique</v>
      </c>
      <c r="C28">
        <v>5105</v>
      </c>
      <c r="D28" t="s">
        <v>162</v>
      </c>
      <c r="E28">
        <v>195</v>
      </c>
      <c r="F28" t="s">
        <v>133</v>
      </c>
      <c r="G28">
        <v>686</v>
      </c>
      <c r="H28" t="s">
        <v>134</v>
      </c>
      <c r="I28" t="s">
        <v>135</v>
      </c>
      <c r="J28" t="str" cm="1">
        <f t="array" ref="J28">IFERROR(_xlfn.XLOOKUP(Tableau6[[#This Row],[Code_Pays]],ListeUE27[[#All],[Code_Pays]],ListeUE27[[#All],[Code_UE27]],,0),"")</f>
        <v/>
      </c>
      <c r="K28" t="str">
        <f>IF(Tableau6[[#This Row],[CodeUE27]]=VaParametresNORM!$A$12,VaParametresNORM!$B$12,"")</f>
        <v/>
      </c>
      <c r="L28" cm="1">
        <f t="array" ref="L28">_xlfn.XLOOKUP(Tableau6[[#This Row],[Code_Pays]],Tableau8[[#All],[Code Pays]],Tableau8[[#All],[CodePMA]],"  ",0)</f>
        <v>5801</v>
      </c>
      <c r="M28" t="str">
        <f>IF(Tableau6[[#This Row],[CodePMA]]=VaParametresNORM!$A$45,VaParametresNORM!$B$45,"")</f>
        <v>Pays les moins développés</v>
      </c>
      <c r="N28" s="1" t="str" cm="1">
        <f t="array" ref="N28">_xlfn.XLOOKUP(Tableau6[[#This Row],[Code_Pays]],Tableau9[[#All],[Code Pays]],Tableau9[[#All],[Code Groupe de pays]]," ",0)</f>
        <v xml:space="preserve"> </v>
      </c>
      <c r="O28" s="1" t="str">
        <f>IF(Tableau6[[#This Row],[codePVDsansLitoral]]=VaParametresNORM!$A$93,VaParametresNORM!$B$93,"")</f>
        <v/>
      </c>
      <c r="P28" s="1" t="str" cm="1">
        <f t="array" ref="P28">_xlfn.XLOOKUP(Tableau6[[#This Row],[idM49]],Tableau10[[#All],[Code Pays]],Tableau10[[#All],[Code Groupe de pays]]," ",0)</f>
        <v xml:space="preserve"> </v>
      </c>
      <c r="Q28" s="1" t="str">
        <f>IF(Tableau6[[#This Row],[codeIDV]]=VaParametresNORM!$A$125,VaParametresNORM!$B$125," ")</f>
        <v xml:space="preserve"> </v>
      </c>
      <c r="R28" s="1" t="str" cm="1">
        <f t="array" ref="R28">_xlfn.XLOOKUP(Tableau6[[#This Row],[idM49]],Tableau11[[#All],[Code Pays]],Tableau11[[#All],[Code Groupe de pays]]," ",0)</f>
        <v xml:space="preserve"> </v>
      </c>
      <c r="S28" s="1" t="str">
        <f>IF(Tableau6[[#This Row],[code_deficit_Vivrier]]=VaParametresNORM!$A$163,VaParametresNORM!$B$163,"")</f>
        <v/>
      </c>
      <c r="T28" s="1"/>
    </row>
    <row r="29" spans="1:20" x14ac:dyDescent="0.25">
      <c r="A29">
        <f>LEFT(Tableau6[[#This Row],[Code_ZoneContinent]],2)*100</f>
        <v>5100</v>
      </c>
      <c r="B29" t="str" cm="1">
        <f t="array" ref="B29">_xlfn.XLOOKUP(Tableau6[[#This Row],[CodeContinent]],Continent[[#All],[NumFAOContinent]],Continent[[#All],[Continent]])</f>
        <v>Afrique</v>
      </c>
      <c r="C29">
        <v>5105</v>
      </c>
      <c r="D29" t="s">
        <v>162</v>
      </c>
      <c r="E29">
        <v>197</v>
      </c>
      <c r="F29" t="s">
        <v>139</v>
      </c>
      <c r="G29">
        <v>694</v>
      </c>
      <c r="H29" t="s">
        <v>140</v>
      </c>
      <c r="I29" t="s">
        <v>141</v>
      </c>
      <c r="J29" t="str" cm="1">
        <f t="array" ref="J29">IFERROR(_xlfn.XLOOKUP(Tableau6[[#This Row],[Code_Pays]],ListeUE27[[#All],[Code_Pays]],ListeUE27[[#All],[Code_UE27]],,0),"")</f>
        <v/>
      </c>
      <c r="K29" t="str">
        <f>IF(Tableau6[[#This Row],[CodeUE27]]=VaParametresNORM!$A$12,VaParametresNORM!$B$12,"")</f>
        <v/>
      </c>
      <c r="L29" cm="1">
        <f t="array" ref="L29">_xlfn.XLOOKUP(Tableau6[[#This Row],[Code_Pays]],Tableau8[[#All],[Code Pays]],Tableau8[[#All],[CodePMA]],"  ",0)</f>
        <v>5801</v>
      </c>
      <c r="M29" t="str">
        <f>IF(Tableau6[[#This Row],[CodePMA]]=VaParametresNORM!$A$45,VaParametresNORM!$B$45,"")</f>
        <v>Pays les moins développés</v>
      </c>
      <c r="N29" s="1" t="str" cm="1">
        <f t="array" ref="N29">_xlfn.XLOOKUP(Tableau6[[#This Row],[Code_Pays]],Tableau9[[#All],[Code Pays]],Tableau9[[#All],[Code Groupe de pays]]," ",0)</f>
        <v xml:space="preserve"> </v>
      </c>
      <c r="O29" s="1" t="str">
        <f>IF(Tableau6[[#This Row],[codePVDsansLitoral]]=VaParametresNORM!$A$93,VaParametresNORM!$B$93,"")</f>
        <v/>
      </c>
      <c r="P29" s="1" t="str" cm="1">
        <f t="array" ref="P29">_xlfn.XLOOKUP(Tableau6[[#This Row],[idM49]],Tableau10[[#All],[Code Pays]],Tableau10[[#All],[Code Groupe de pays]]," ",0)</f>
        <v xml:space="preserve"> </v>
      </c>
      <c r="Q29" s="1" t="str">
        <f>IF(Tableau6[[#This Row],[codeIDV]]=VaParametresNORM!$A$125,VaParametresNORM!$B$125," ")</f>
        <v xml:space="preserve"> </v>
      </c>
      <c r="R29" s="1" t="str" cm="1">
        <f t="array" ref="R29">_xlfn.XLOOKUP(Tableau6[[#This Row],[idM49]],Tableau11[[#All],[Code Pays]],Tableau11[[#All],[Code Groupe de pays]]," ",0)</f>
        <v xml:space="preserve"> </v>
      </c>
      <c r="S29" s="1" t="str">
        <f>IF(Tableau6[[#This Row],[code_deficit_Vivrier]]=VaParametresNORM!$A$163,VaParametresNORM!$B$163,"")</f>
        <v/>
      </c>
      <c r="T29" s="1"/>
    </row>
    <row r="30" spans="1:20" x14ac:dyDescent="0.25">
      <c r="A30">
        <f>LEFT(Tableau6[[#This Row],[Code_ZoneContinent]],2)*100</f>
        <v>5100</v>
      </c>
      <c r="B30" t="str" cm="1">
        <f t="array" ref="B30">_xlfn.XLOOKUP(Tableau6[[#This Row],[CodeContinent]],Continent[[#All],[NumFAOContinent]],Continent[[#All],[Continent]])</f>
        <v>Afrique</v>
      </c>
      <c r="C30">
        <v>5105</v>
      </c>
      <c r="D30" t="s">
        <v>162</v>
      </c>
      <c r="E30">
        <v>217</v>
      </c>
      <c r="F30" t="s">
        <v>148</v>
      </c>
      <c r="G30">
        <v>768</v>
      </c>
      <c r="H30" t="s">
        <v>149</v>
      </c>
      <c r="I30" t="s">
        <v>150</v>
      </c>
      <c r="J30" t="str" cm="1">
        <f t="array" ref="J30">IFERROR(_xlfn.XLOOKUP(Tableau6[[#This Row],[Code_Pays]],ListeUE27[[#All],[Code_Pays]],ListeUE27[[#All],[Code_UE27]],,0),"")</f>
        <v/>
      </c>
      <c r="K30" t="str">
        <f>IF(Tableau6[[#This Row],[CodeUE27]]=VaParametresNORM!$A$12,VaParametresNORM!$B$12,"")</f>
        <v/>
      </c>
      <c r="L30" cm="1">
        <f t="array" ref="L30">_xlfn.XLOOKUP(Tableau6[[#This Row],[Code_Pays]],Tableau8[[#All],[Code Pays]],Tableau8[[#All],[CodePMA]],"  ",0)</f>
        <v>5801</v>
      </c>
      <c r="M30" t="str">
        <f>IF(Tableau6[[#This Row],[CodePMA]]=VaParametresNORM!$A$45,VaParametresNORM!$B$45,"")</f>
        <v>Pays les moins développés</v>
      </c>
      <c r="N30" s="1" t="str" cm="1">
        <f t="array" ref="N30">_xlfn.XLOOKUP(Tableau6[[#This Row],[Code_Pays]],Tableau9[[#All],[Code Pays]],Tableau9[[#All],[Code Groupe de pays]]," ",0)</f>
        <v xml:space="preserve"> </v>
      </c>
      <c r="O30" s="1" t="str">
        <f>IF(Tableau6[[#This Row],[codePVDsansLitoral]]=VaParametresNORM!$A$93,VaParametresNORM!$B$93,"")</f>
        <v/>
      </c>
      <c r="P30" s="1" t="str" cm="1">
        <f t="array" ref="P30">_xlfn.XLOOKUP(Tableau6[[#This Row],[idM49]],Tableau10[[#All],[Code Pays]],Tableau10[[#All],[Code Groupe de pays]]," ",0)</f>
        <v xml:space="preserve"> </v>
      </c>
      <c r="Q30" s="1" t="str">
        <f>IF(Tableau6[[#This Row],[codeIDV]]=VaParametresNORM!$A$125,VaParametresNORM!$B$125," ")</f>
        <v xml:space="preserve"> </v>
      </c>
      <c r="R30" s="1" t="str" cm="1">
        <f t="array" ref="R30">_xlfn.XLOOKUP(Tableau6[[#This Row],[idM49]],Tableau11[[#All],[Code Pays]],Tableau11[[#All],[Code Groupe de pays]]," ",0)</f>
        <v xml:space="preserve"> </v>
      </c>
      <c r="S30" s="1" t="str">
        <f>IF(Tableau6[[#This Row],[code_deficit_Vivrier]]=VaParametresNORM!$A$163,VaParametresNORM!$B$163,"")</f>
        <v/>
      </c>
      <c r="T30" s="1"/>
    </row>
    <row r="31" spans="1:20" x14ac:dyDescent="0.25">
      <c r="A31">
        <f>LEFT(Tableau6[[#This Row],[Code_ZoneContinent]],2)*100</f>
        <v>5100</v>
      </c>
      <c r="B31" t="str" cm="1">
        <f t="array" ref="B31">_xlfn.XLOOKUP(Tableau6[[#This Row],[CodeContinent]],Continent[[#All],[NumFAOContinent]],Continent[[#All],[Continent]])</f>
        <v>Afrique</v>
      </c>
      <c r="C31">
        <v>5101</v>
      </c>
      <c r="D31" t="s">
        <v>163</v>
      </c>
      <c r="E31">
        <v>29</v>
      </c>
      <c r="F31" t="s">
        <v>26</v>
      </c>
      <c r="G31">
        <v>108</v>
      </c>
      <c r="H31" t="s">
        <v>27</v>
      </c>
      <c r="I31" t="s">
        <v>28</v>
      </c>
      <c r="J31" t="str" cm="1">
        <f t="array" ref="J31">IFERROR(_xlfn.XLOOKUP(Tableau6[[#This Row],[Code_Pays]],ListeUE27[[#All],[Code_Pays]],ListeUE27[[#All],[Code_UE27]],,0),"")</f>
        <v/>
      </c>
      <c r="K31" t="str">
        <f>IF(Tableau6[[#This Row],[CodeUE27]]=VaParametresNORM!$A$12,VaParametresNORM!$B$12,"")</f>
        <v/>
      </c>
      <c r="L31" cm="1">
        <f t="array" ref="L31">_xlfn.XLOOKUP(Tableau6[[#This Row],[Code_Pays]],Tableau8[[#All],[Code Pays]],Tableau8[[#All],[CodePMA]],"  ",0)</f>
        <v>5801</v>
      </c>
      <c r="M31" t="str">
        <f>IF(Tableau6[[#This Row],[CodePMA]]=VaParametresNORM!$A$45,VaParametresNORM!$B$45,"")</f>
        <v>Pays les moins développés</v>
      </c>
      <c r="N31" s="1" cm="1">
        <f t="array" ref="N31">_xlfn.XLOOKUP(Tableau6[[#This Row],[Code_Pays]],Tableau9[[#All],[Code Pays]],Tableau9[[#All],[Code Groupe de pays]]," ",0)</f>
        <v>5802</v>
      </c>
      <c r="O31" s="1" t="str">
        <f>IF(Tableau6[[#This Row],[codePVDsansLitoral]]=VaParametresNORM!$A$93,VaParametresNORM!$B$93,"")</f>
        <v>Pays sans littoral en voie de développement</v>
      </c>
      <c r="P31" s="1" t="str" cm="1">
        <f t="array" ref="P31">_xlfn.XLOOKUP(Tableau6[[#This Row],[idM49]],Tableau10[[#All],[Code Pays]],Tableau10[[#All],[Code Groupe de pays]]," ",0)</f>
        <v xml:space="preserve"> </v>
      </c>
      <c r="Q31" s="1" t="str">
        <f>IF(Tableau6[[#This Row],[codeIDV]]=VaParametresNORM!$A$125,VaParametresNORM!$B$125," ")</f>
        <v xml:space="preserve"> </v>
      </c>
      <c r="R31" s="1" t="str" cm="1">
        <f t="array" ref="R31">_xlfn.XLOOKUP(Tableau6[[#This Row],[idM49]],Tableau11[[#All],[Code Pays]],Tableau11[[#All],[Code Groupe de pays]]," ",0)</f>
        <v xml:space="preserve"> </v>
      </c>
      <c r="S31" s="1" t="str">
        <f>IF(Tableau6[[#This Row],[code_deficit_Vivrier]]=VaParametresNORM!$A$163,VaParametresNORM!$B$163,"")</f>
        <v/>
      </c>
      <c r="T31" s="1"/>
    </row>
    <row r="32" spans="1:20" x14ac:dyDescent="0.25">
      <c r="A32">
        <f>LEFT(Tableau6[[#This Row],[Code_ZoneContinent]],2)*100</f>
        <v>5100</v>
      </c>
      <c r="B32" t="str" cm="1">
        <f t="array" ref="B32">_xlfn.XLOOKUP(Tableau6[[#This Row],[CodeContinent]],Continent[[#All],[NumFAOContinent]],Continent[[#All],[Continent]])</f>
        <v>Afrique</v>
      </c>
      <c r="C32">
        <v>5101</v>
      </c>
      <c r="D32" t="s">
        <v>163</v>
      </c>
      <c r="E32">
        <v>45</v>
      </c>
      <c r="F32" t="s">
        <v>35</v>
      </c>
      <c r="G32">
        <v>174</v>
      </c>
      <c r="H32" t="s">
        <v>36</v>
      </c>
      <c r="I32" t="s">
        <v>37</v>
      </c>
      <c r="J32" t="str" cm="1">
        <f t="array" ref="J32">IFERROR(_xlfn.XLOOKUP(Tableau6[[#This Row],[Code_Pays]],ListeUE27[[#All],[Code_Pays]],ListeUE27[[#All],[Code_UE27]],,0),"")</f>
        <v/>
      </c>
      <c r="K32" t="str">
        <f>IF(Tableau6[[#This Row],[CodeUE27]]=VaParametresNORM!$A$12,VaParametresNORM!$B$12,"")</f>
        <v/>
      </c>
      <c r="L32" cm="1">
        <f t="array" ref="L32">_xlfn.XLOOKUP(Tableau6[[#This Row],[Code_Pays]],Tableau8[[#All],[Code Pays]],Tableau8[[#All],[CodePMA]],"  ",0)</f>
        <v>5801</v>
      </c>
      <c r="M32" t="str">
        <f>IF(Tableau6[[#This Row],[CodePMA]]=VaParametresNORM!$A$45,VaParametresNORM!$B$45,"")</f>
        <v>Pays les moins développés</v>
      </c>
      <c r="N32" s="1" t="str" cm="1">
        <f t="array" ref="N32">_xlfn.XLOOKUP(Tableau6[[#This Row],[Code_Pays]],Tableau9[[#All],[Code Pays]],Tableau9[[#All],[Code Groupe de pays]]," ",0)</f>
        <v xml:space="preserve"> </v>
      </c>
      <c r="O32" s="1" t="str">
        <f>IF(Tableau6[[#This Row],[codePVDsansLitoral]]=VaParametresNORM!$A$93,VaParametresNORM!$B$93,"")</f>
        <v/>
      </c>
      <c r="P32" s="1" t="str" cm="1">
        <f t="array" ref="P32">_xlfn.XLOOKUP(Tableau6[[#This Row],[idM49]],Tableau10[[#All],[Code Pays]],Tableau10[[#All],[Code Groupe de pays]]," ",0)</f>
        <v xml:space="preserve"> </v>
      </c>
      <c r="Q32" s="1" t="str">
        <f>IF(Tableau6[[#This Row],[codeIDV]]=VaParametresNORM!$A$125,VaParametresNORM!$B$125," ")</f>
        <v xml:space="preserve"> </v>
      </c>
      <c r="R32" s="1" t="str" cm="1">
        <f t="array" ref="R32">_xlfn.XLOOKUP(Tableau6[[#This Row],[idM49]],Tableau11[[#All],[Code Pays]],Tableau11[[#All],[Code Groupe de pays]]," ",0)</f>
        <v xml:space="preserve"> </v>
      </c>
      <c r="S32" s="1" t="str">
        <f>IF(Tableau6[[#This Row],[code_deficit_Vivrier]]=VaParametresNORM!$A$163,VaParametresNORM!$B$163,"")</f>
        <v/>
      </c>
      <c r="T32" s="1"/>
    </row>
    <row r="33" spans="1:20" x14ac:dyDescent="0.25">
      <c r="A33">
        <f>LEFT(Tableau6[[#This Row],[Code_ZoneContinent]],2)*100</f>
        <v>5100</v>
      </c>
      <c r="B33" t="str" cm="1">
        <f t="array" ref="B33">_xlfn.XLOOKUP(Tableau6[[#This Row],[CodeContinent]],Continent[[#All],[NumFAOContinent]],Continent[[#All],[Continent]])</f>
        <v>Afrique</v>
      </c>
      <c r="C33">
        <v>5101</v>
      </c>
      <c r="D33" t="s">
        <v>163</v>
      </c>
      <c r="E33">
        <v>72</v>
      </c>
      <c r="F33" t="s">
        <v>44</v>
      </c>
      <c r="G33">
        <v>262</v>
      </c>
      <c r="H33" t="s">
        <v>45</v>
      </c>
      <c r="I33" t="s">
        <v>46</v>
      </c>
      <c r="J33" t="str" cm="1">
        <f t="array" ref="J33">IFERROR(_xlfn.XLOOKUP(Tableau6[[#This Row],[Code_Pays]],ListeUE27[[#All],[Code_Pays]],ListeUE27[[#All],[Code_UE27]],,0),"")</f>
        <v/>
      </c>
      <c r="K33" t="str">
        <f>IF(Tableau6[[#This Row],[CodeUE27]]=VaParametresNORM!$A$12,VaParametresNORM!$B$12,"")</f>
        <v/>
      </c>
      <c r="L33" cm="1">
        <f t="array" ref="L33">_xlfn.XLOOKUP(Tableau6[[#This Row],[Code_Pays]],Tableau8[[#All],[Code Pays]],Tableau8[[#All],[CodePMA]],"  ",0)</f>
        <v>5801</v>
      </c>
      <c r="M33" t="str">
        <f>IF(Tableau6[[#This Row],[CodePMA]]=VaParametresNORM!$A$45,VaParametresNORM!$B$45,"")</f>
        <v>Pays les moins développés</v>
      </c>
      <c r="N33" s="1" t="str" cm="1">
        <f t="array" ref="N33">_xlfn.XLOOKUP(Tableau6[[#This Row],[Code_Pays]],Tableau9[[#All],[Code Pays]],Tableau9[[#All],[Code Groupe de pays]]," ",0)</f>
        <v xml:space="preserve"> </v>
      </c>
      <c r="O33" s="1" t="str">
        <f>IF(Tableau6[[#This Row],[codePVDsansLitoral]]=VaParametresNORM!$A$93,VaParametresNORM!$B$93,"")</f>
        <v/>
      </c>
      <c r="P33" s="1" t="str" cm="1">
        <f t="array" ref="P33">_xlfn.XLOOKUP(Tableau6[[#This Row],[idM49]],Tableau10[[#All],[Code Pays]],Tableau10[[#All],[Code Groupe de pays]]," ",0)</f>
        <v xml:space="preserve"> </v>
      </c>
      <c r="Q33" s="1" t="str">
        <f>IF(Tableau6[[#This Row],[codeIDV]]=VaParametresNORM!$A$125,VaParametresNORM!$B$125," ")</f>
        <v xml:space="preserve"> </v>
      </c>
      <c r="R33" s="1" t="str" cm="1">
        <f t="array" ref="R33">_xlfn.XLOOKUP(Tableau6[[#This Row],[idM49]],Tableau11[[#All],[Code Pays]],Tableau11[[#All],[Code Groupe de pays]]," ",0)</f>
        <v xml:space="preserve"> </v>
      </c>
      <c r="S33" s="1" t="str">
        <f>IF(Tableau6[[#This Row],[code_deficit_Vivrier]]=VaParametresNORM!$A$163,VaParametresNORM!$B$163,"")</f>
        <v/>
      </c>
      <c r="T33" s="1"/>
    </row>
    <row r="34" spans="1:20" x14ac:dyDescent="0.25">
      <c r="A34">
        <f>LEFT(Tableau6[[#This Row],[Code_ZoneContinent]],2)*100</f>
        <v>5100</v>
      </c>
      <c r="B34" t="str" cm="1">
        <f t="array" ref="B34">_xlfn.XLOOKUP(Tableau6[[#This Row],[CodeContinent]],Continent[[#All],[NumFAOContinent]],Continent[[#All],[Continent]])</f>
        <v>Afrique</v>
      </c>
      <c r="C34">
        <v>5101</v>
      </c>
      <c r="D34" t="s">
        <v>163</v>
      </c>
      <c r="E34">
        <v>238</v>
      </c>
      <c r="F34" t="s">
        <v>53</v>
      </c>
      <c r="G34">
        <v>231</v>
      </c>
      <c r="H34" t="s">
        <v>54</v>
      </c>
      <c r="I34" t="s">
        <v>55</v>
      </c>
      <c r="J34" t="str" cm="1">
        <f t="array" ref="J34">IFERROR(_xlfn.XLOOKUP(Tableau6[[#This Row],[Code_Pays]],ListeUE27[[#All],[Code_Pays]],ListeUE27[[#All],[Code_UE27]],,0),"")</f>
        <v/>
      </c>
      <c r="K34" t="str">
        <f>IF(Tableau6[[#This Row],[CodeUE27]]=VaParametresNORM!$A$12,VaParametresNORM!$B$12,"")</f>
        <v/>
      </c>
      <c r="L34" cm="1">
        <f t="array" ref="L34">_xlfn.XLOOKUP(Tableau6[[#This Row],[Code_Pays]],Tableau8[[#All],[Code Pays]],Tableau8[[#All],[CodePMA]],"  ",0)</f>
        <v>5801</v>
      </c>
      <c r="M34" t="str">
        <f>IF(Tableau6[[#This Row],[CodePMA]]=VaParametresNORM!$A$45,VaParametresNORM!$B$45,"")</f>
        <v>Pays les moins développés</v>
      </c>
      <c r="N34" s="1" cm="1">
        <f t="array" ref="N34">_xlfn.XLOOKUP(Tableau6[[#This Row],[Code_Pays]],Tableau9[[#All],[Code Pays]],Tableau9[[#All],[Code Groupe de pays]]," ",0)</f>
        <v>5802</v>
      </c>
      <c r="O34" s="1" t="str">
        <f>IF(Tableau6[[#This Row],[codePVDsansLitoral]]=VaParametresNORM!$A$93,VaParametresNORM!$B$93,"")</f>
        <v>Pays sans littoral en voie de développement</v>
      </c>
      <c r="P34" s="1" t="str" cm="1">
        <f t="array" ref="P34">_xlfn.XLOOKUP(Tableau6[[#This Row],[idM49]],Tableau10[[#All],[Code Pays]],Tableau10[[#All],[Code Groupe de pays]]," ",0)</f>
        <v xml:space="preserve"> </v>
      </c>
      <c r="Q34" s="1" t="str">
        <f>IF(Tableau6[[#This Row],[codeIDV]]=VaParametresNORM!$A$125,VaParametresNORM!$B$125," ")</f>
        <v xml:space="preserve"> </v>
      </c>
      <c r="R34" s="1" t="str" cm="1">
        <f t="array" ref="R34">_xlfn.XLOOKUP(Tableau6[[#This Row],[idM49]],Tableau11[[#All],[Code Pays]],Tableau11[[#All],[Code Groupe de pays]]," ",0)</f>
        <v xml:space="preserve"> </v>
      </c>
      <c r="S34" s="1" t="str">
        <f>IF(Tableau6[[#This Row],[code_deficit_Vivrier]]=VaParametresNORM!$A$163,VaParametresNORM!$B$163,"")</f>
        <v/>
      </c>
      <c r="T34" s="1"/>
    </row>
    <row r="35" spans="1:20" x14ac:dyDescent="0.25">
      <c r="A35">
        <f>LEFT(Tableau6[[#This Row],[Code_ZoneContinent]],2)*100</f>
        <v>5100</v>
      </c>
      <c r="B35" t="str" cm="1">
        <f t="array" ref="B35">_xlfn.XLOOKUP(Tableau6[[#This Row],[CodeContinent]],Continent[[#All],[NumFAOContinent]],Continent[[#All],[Continent]])</f>
        <v>Afrique</v>
      </c>
      <c r="C35">
        <v>5101</v>
      </c>
      <c r="D35" t="s">
        <v>163</v>
      </c>
      <c r="E35">
        <v>62</v>
      </c>
      <c r="F35" t="s">
        <v>56</v>
      </c>
      <c r="G35">
        <v>230</v>
      </c>
      <c r="H35" t="s">
        <v>57</v>
      </c>
      <c r="I35" t="s">
        <v>57</v>
      </c>
      <c r="J35" t="str" cm="1">
        <f t="array" ref="J35">IFERROR(_xlfn.XLOOKUP(Tableau6[[#This Row],[Code_Pays]],ListeUE27[[#All],[Code_Pays]],ListeUE27[[#All],[Code_UE27]],,0),"")</f>
        <v/>
      </c>
      <c r="K35" t="str">
        <f>IF(Tableau6[[#This Row],[CodeUE27]]=VaParametresNORM!$A$12,VaParametresNORM!$B$12,"")</f>
        <v/>
      </c>
      <c r="L35" cm="1">
        <f t="array" ref="L35">_xlfn.XLOOKUP(Tableau6[[#This Row],[Code_Pays]],Tableau8[[#All],[Code Pays]],Tableau8[[#All],[CodePMA]],"  ",0)</f>
        <v>5801</v>
      </c>
      <c r="M35" t="str">
        <f>IF(Tableau6[[#This Row],[CodePMA]]=VaParametresNORM!$A$45,VaParametresNORM!$B$45,"")</f>
        <v>Pays les moins développés</v>
      </c>
      <c r="N35" s="1" t="str" cm="1">
        <f t="array" ref="N35">_xlfn.XLOOKUP(Tableau6[[#This Row],[Code_Pays]],Tableau9[[#All],[Code Pays]],Tableau9[[#All],[Code Groupe de pays]]," ",0)</f>
        <v xml:space="preserve"> </v>
      </c>
      <c r="O35" s="1" t="str">
        <f>IF(Tableau6[[#This Row],[codePVDsansLitoral]]=VaParametresNORM!$A$93,VaParametresNORM!$B$93,"")</f>
        <v/>
      </c>
      <c r="P35" s="1" t="str" cm="1">
        <f t="array" ref="P35">_xlfn.XLOOKUP(Tableau6[[#This Row],[idM49]],Tableau10[[#All],[Code Pays]],Tableau10[[#All],[Code Groupe de pays]]," ",0)</f>
        <v xml:space="preserve"> </v>
      </c>
      <c r="Q35" s="1" t="str">
        <f>IF(Tableau6[[#This Row],[codeIDV]]=VaParametresNORM!$A$125,VaParametresNORM!$B$125," ")</f>
        <v xml:space="preserve"> </v>
      </c>
      <c r="R35" s="1" t="str" cm="1">
        <f t="array" ref="R35">_xlfn.XLOOKUP(Tableau6[[#This Row],[idM49]],Tableau11[[#All],[Code Pays]],Tableau11[[#All],[Code Groupe de pays]]," ",0)</f>
        <v xml:space="preserve"> </v>
      </c>
      <c r="S35" s="1" t="str">
        <f>IF(Tableau6[[#This Row],[code_deficit_Vivrier]]=VaParametresNORM!$A$163,VaParametresNORM!$B$163,"")</f>
        <v/>
      </c>
      <c r="T35" s="1"/>
    </row>
    <row r="36" spans="1:20" x14ac:dyDescent="0.25">
      <c r="A36">
        <f>LEFT(Tableau6[[#This Row],[Code_ZoneContinent]],2)*100</f>
        <v>5100</v>
      </c>
      <c r="B36" t="str" cm="1">
        <f t="array" ref="B36">_xlfn.XLOOKUP(Tableau6[[#This Row],[CodeContinent]],Continent[[#All],[NumFAOContinent]],Continent[[#All],[Continent]])</f>
        <v>Afrique</v>
      </c>
      <c r="C36">
        <v>5101</v>
      </c>
      <c r="D36" t="s">
        <v>163</v>
      </c>
      <c r="E36">
        <v>114</v>
      </c>
      <c r="F36" t="s">
        <v>73</v>
      </c>
      <c r="G36">
        <v>404</v>
      </c>
      <c r="H36" t="s">
        <v>74</v>
      </c>
      <c r="I36" t="s">
        <v>75</v>
      </c>
      <c r="J36" t="str" cm="1">
        <f t="array" ref="J36">IFERROR(_xlfn.XLOOKUP(Tableau6[[#This Row],[Code_Pays]],ListeUE27[[#All],[Code_Pays]],ListeUE27[[#All],[Code_UE27]],,0),"")</f>
        <v/>
      </c>
      <c r="K36" t="str">
        <f>IF(Tableau6[[#This Row],[CodeUE27]]=VaParametresNORM!$A$12,VaParametresNORM!$B$12,"")</f>
        <v/>
      </c>
      <c r="L36" t="str" cm="1">
        <f t="array" ref="L36">_xlfn.XLOOKUP(Tableau6[[#This Row],[Code_Pays]],Tableau8[[#All],[Code Pays]],Tableau8[[#All],[CodePMA]],"  ",0)</f>
        <v xml:space="preserve">  </v>
      </c>
      <c r="M36" t="str">
        <f>IF(Tableau6[[#This Row],[CodePMA]]=VaParametresNORM!$A$45,VaParametresNORM!$B$45,"")</f>
        <v/>
      </c>
      <c r="N36" s="1" t="str" cm="1">
        <f t="array" ref="N36">_xlfn.XLOOKUP(Tableau6[[#This Row],[Code_Pays]],Tableau9[[#All],[Code Pays]],Tableau9[[#All],[Code Groupe de pays]]," ",0)</f>
        <v xml:space="preserve"> </v>
      </c>
      <c r="O36" s="1" t="str">
        <f>IF(Tableau6[[#This Row],[codePVDsansLitoral]]=VaParametresNORM!$A$93,VaParametresNORM!$B$93,"")</f>
        <v/>
      </c>
      <c r="P36" s="1" t="str" cm="1">
        <f t="array" ref="P36">_xlfn.XLOOKUP(Tableau6[[#This Row],[idM49]],Tableau10[[#All],[Code Pays]],Tableau10[[#All],[Code Groupe de pays]]," ",0)</f>
        <v xml:space="preserve"> </v>
      </c>
      <c r="Q36" s="1" t="str">
        <f>IF(Tableau6[[#This Row],[codeIDV]]=VaParametresNORM!$A$125,VaParametresNORM!$B$125," ")</f>
        <v xml:space="preserve"> </v>
      </c>
      <c r="R36" s="1" t="str" cm="1">
        <f t="array" ref="R36">_xlfn.XLOOKUP(Tableau6[[#This Row],[idM49]],Tableau11[[#All],[Code Pays]],Tableau11[[#All],[Code Groupe de pays]]," ",0)</f>
        <v xml:space="preserve"> </v>
      </c>
      <c r="S36" s="1" t="str">
        <f>IF(Tableau6[[#This Row],[code_deficit_Vivrier]]=VaParametresNORM!$A$163,VaParametresNORM!$B$163,"")</f>
        <v/>
      </c>
      <c r="T36" s="1"/>
    </row>
    <row r="37" spans="1:20" x14ac:dyDescent="0.25">
      <c r="A37">
        <f>LEFT(Tableau6[[#This Row],[Code_ZoneContinent]],2)*100</f>
        <v>5100</v>
      </c>
      <c r="B37" t="str" cm="1">
        <f t="array" ref="B37">_xlfn.XLOOKUP(Tableau6[[#This Row],[CodeContinent]],Continent[[#All],[NumFAOContinent]],Continent[[#All],[Continent]])</f>
        <v>Afrique</v>
      </c>
      <c r="C37">
        <v>5101</v>
      </c>
      <c r="D37" t="s">
        <v>163</v>
      </c>
      <c r="E37">
        <v>129</v>
      </c>
      <c r="F37" t="s">
        <v>85</v>
      </c>
      <c r="G37">
        <v>450</v>
      </c>
      <c r="H37" t="s">
        <v>86</v>
      </c>
      <c r="I37" t="s">
        <v>87</v>
      </c>
      <c r="J37" t="str" cm="1">
        <f t="array" ref="J37">IFERROR(_xlfn.XLOOKUP(Tableau6[[#This Row],[Code_Pays]],ListeUE27[[#All],[Code_Pays]],ListeUE27[[#All],[Code_UE27]],,0),"")</f>
        <v/>
      </c>
      <c r="K37" t="str">
        <f>IF(Tableau6[[#This Row],[CodeUE27]]=VaParametresNORM!$A$12,VaParametresNORM!$B$12,"")</f>
        <v/>
      </c>
      <c r="L37" cm="1">
        <f t="array" ref="L37">_xlfn.XLOOKUP(Tableau6[[#This Row],[Code_Pays]],Tableau8[[#All],[Code Pays]],Tableau8[[#All],[CodePMA]],"  ",0)</f>
        <v>5801</v>
      </c>
      <c r="M37" t="str">
        <f>IF(Tableau6[[#This Row],[CodePMA]]=VaParametresNORM!$A$45,VaParametresNORM!$B$45,"")</f>
        <v>Pays les moins développés</v>
      </c>
      <c r="N37" s="1" t="str" cm="1">
        <f t="array" ref="N37">_xlfn.XLOOKUP(Tableau6[[#This Row],[Code_Pays]],Tableau9[[#All],[Code Pays]],Tableau9[[#All],[Code Groupe de pays]]," ",0)</f>
        <v xml:space="preserve"> </v>
      </c>
      <c r="O37" s="1" t="str">
        <f>IF(Tableau6[[#This Row],[codePVDsansLitoral]]=VaParametresNORM!$A$93,VaParametresNORM!$B$93,"")</f>
        <v/>
      </c>
      <c r="P37" s="1" t="str" cm="1">
        <f t="array" ref="P37">_xlfn.XLOOKUP(Tableau6[[#This Row],[idM49]],Tableau10[[#All],[Code Pays]],Tableau10[[#All],[Code Groupe de pays]]," ",0)</f>
        <v xml:space="preserve"> </v>
      </c>
      <c r="Q37" s="1" t="str">
        <f>IF(Tableau6[[#This Row],[codeIDV]]=VaParametresNORM!$A$125,VaParametresNORM!$B$125," ")</f>
        <v xml:space="preserve"> </v>
      </c>
      <c r="R37" s="1" t="str" cm="1">
        <f t="array" ref="R37">_xlfn.XLOOKUP(Tableau6[[#This Row],[idM49]],Tableau11[[#All],[Code Pays]],Tableau11[[#All],[Code Groupe de pays]]," ",0)</f>
        <v xml:space="preserve"> </v>
      </c>
      <c r="S37" s="1" t="str">
        <f>IF(Tableau6[[#This Row],[code_deficit_Vivrier]]=VaParametresNORM!$A$163,VaParametresNORM!$B$163,"")</f>
        <v/>
      </c>
      <c r="T37" s="1"/>
    </row>
    <row r="38" spans="1:20" x14ac:dyDescent="0.25">
      <c r="A38">
        <f>LEFT(Tableau6[[#This Row],[Code_ZoneContinent]],2)*100</f>
        <v>5100</v>
      </c>
      <c r="B38" t="str" cm="1">
        <f t="array" ref="B38">_xlfn.XLOOKUP(Tableau6[[#This Row],[CodeContinent]],Continent[[#All],[NumFAOContinent]],Continent[[#All],[Continent]])</f>
        <v>Afrique</v>
      </c>
      <c r="C38">
        <v>5101</v>
      </c>
      <c r="D38" t="s">
        <v>163</v>
      </c>
      <c r="E38">
        <v>130</v>
      </c>
      <c r="F38" t="s">
        <v>88</v>
      </c>
      <c r="G38">
        <v>454</v>
      </c>
      <c r="H38" t="s">
        <v>89</v>
      </c>
      <c r="I38" t="s">
        <v>90</v>
      </c>
      <c r="J38" t="str" cm="1">
        <f t="array" ref="J38">IFERROR(_xlfn.XLOOKUP(Tableau6[[#This Row],[Code_Pays]],ListeUE27[[#All],[Code_Pays]],ListeUE27[[#All],[Code_UE27]],,0),"")</f>
        <v/>
      </c>
      <c r="K38" t="str">
        <f>IF(Tableau6[[#This Row],[CodeUE27]]=VaParametresNORM!$A$12,VaParametresNORM!$B$12,"")</f>
        <v/>
      </c>
      <c r="L38" cm="1">
        <f t="array" ref="L38">_xlfn.XLOOKUP(Tableau6[[#This Row],[Code_Pays]],Tableau8[[#All],[Code Pays]],Tableau8[[#All],[CodePMA]],"  ",0)</f>
        <v>5801</v>
      </c>
      <c r="M38" t="str">
        <f>IF(Tableau6[[#This Row],[CodePMA]]=VaParametresNORM!$A$45,VaParametresNORM!$B$45,"")</f>
        <v>Pays les moins développés</v>
      </c>
      <c r="N38" s="1" cm="1">
        <f t="array" ref="N38">_xlfn.XLOOKUP(Tableau6[[#This Row],[Code_Pays]],Tableau9[[#All],[Code Pays]],Tableau9[[#All],[Code Groupe de pays]]," ",0)</f>
        <v>5802</v>
      </c>
      <c r="O38" s="1" t="str">
        <f>IF(Tableau6[[#This Row],[codePVDsansLitoral]]=VaParametresNORM!$A$93,VaParametresNORM!$B$93,"")</f>
        <v>Pays sans littoral en voie de développement</v>
      </c>
      <c r="P38" s="1" t="str" cm="1">
        <f t="array" ref="P38">_xlfn.XLOOKUP(Tableau6[[#This Row],[idM49]],Tableau10[[#All],[Code Pays]],Tableau10[[#All],[Code Groupe de pays]]," ",0)</f>
        <v xml:space="preserve"> </v>
      </c>
      <c r="Q38" s="1" t="str">
        <f>IF(Tableau6[[#This Row],[codeIDV]]=VaParametresNORM!$A$125,VaParametresNORM!$B$125," ")</f>
        <v xml:space="preserve"> </v>
      </c>
      <c r="R38" s="1" t="str" cm="1">
        <f t="array" ref="R38">_xlfn.XLOOKUP(Tableau6[[#This Row],[idM49]],Tableau11[[#All],[Code Pays]],Tableau11[[#All],[Code Groupe de pays]]," ",0)</f>
        <v xml:space="preserve"> </v>
      </c>
      <c r="S38" s="1" t="str">
        <f>IF(Tableau6[[#This Row],[code_deficit_Vivrier]]=VaParametresNORM!$A$163,VaParametresNORM!$B$163,"")</f>
        <v/>
      </c>
      <c r="T38" s="1"/>
    </row>
    <row r="39" spans="1:20" x14ac:dyDescent="0.25">
      <c r="A39">
        <f>LEFT(Tableau6[[#This Row],[Code_ZoneContinent]],2)*100</f>
        <v>5100</v>
      </c>
      <c r="B39" t="str" cm="1">
        <f t="array" ref="B39">_xlfn.XLOOKUP(Tableau6[[#This Row],[CodeContinent]],Continent[[#All],[NumFAOContinent]],Continent[[#All],[Continent]])</f>
        <v>Afrique</v>
      </c>
      <c r="C39">
        <v>5101</v>
      </c>
      <c r="D39" t="s">
        <v>163</v>
      </c>
      <c r="E39">
        <v>137</v>
      </c>
      <c r="F39" t="s">
        <v>97</v>
      </c>
      <c r="G39">
        <v>480</v>
      </c>
      <c r="H39" t="s">
        <v>98</v>
      </c>
      <c r="I39" t="s">
        <v>99</v>
      </c>
      <c r="J39" t="str" cm="1">
        <f t="array" ref="J39">IFERROR(_xlfn.XLOOKUP(Tableau6[[#This Row],[Code_Pays]],ListeUE27[[#All],[Code_Pays]],ListeUE27[[#All],[Code_UE27]],,0),"")</f>
        <v/>
      </c>
      <c r="K39" t="str">
        <f>IF(Tableau6[[#This Row],[CodeUE27]]=VaParametresNORM!$A$12,VaParametresNORM!$B$12,"")</f>
        <v/>
      </c>
      <c r="L39" t="str" cm="1">
        <f t="array" ref="L39">_xlfn.XLOOKUP(Tableau6[[#This Row],[Code_Pays]],Tableau8[[#All],[Code Pays]],Tableau8[[#All],[CodePMA]],"  ",0)</f>
        <v xml:space="preserve">  </v>
      </c>
      <c r="M39" t="str">
        <f>IF(Tableau6[[#This Row],[CodePMA]]=VaParametresNORM!$A$45,VaParametresNORM!$B$45,"")</f>
        <v/>
      </c>
      <c r="N39" s="1" t="str" cm="1">
        <f t="array" ref="N39">_xlfn.XLOOKUP(Tableau6[[#This Row],[Code_Pays]],Tableau9[[#All],[Code Pays]],Tableau9[[#All],[Code Groupe de pays]]," ",0)</f>
        <v xml:space="preserve"> </v>
      </c>
      <c r="O39" s="1" t="str">
        <f>IF(Tableau6[[#This Row],[codePVDsansLitoral]]=VaParametresNORM!$A$93,VaParametresNORM!$B$93,"")</f>
        <v/>
      </c>
      <c r="P39" s="1" t="str" cm="1">
        <f t="array" ref="P39">_xlfn.XLOOKUP(Tableau6[[#This Row],[idM49]],Tableau10[[#All],[Code Pays]],Tableau10[[#All],[Code Groupe de pays]]," ",0)</f>
        <v xml:space="preserve"> </v>
      </c>
      <c r="Q39" s="1" t="str">
        <f>IF(Tableau6[[#This Row],[codeIDV]]=VaParametresNORM!$A$125,VaParametresNORM!$B$125," ")</f>
        <v xml:space="preserve"> </v>
      </c>
      <c r="R39" s="1" t="str" cm="1">
        <f t="array" ref="R39">_xlfn.XLOOKUP(Tableau6[[#This Row],[idM49]],Tableau11[[#All],[Code Pays]],Tableau11[[#All],[Code Groupe de pays]]," ",0)</f>
        <v xml:space="preserve"> </v>
      </c>
      <c r="S39" s="1" t="str">
        <f>IF(Tableau6[[#This Row],[code_deficit_Vivrier]]=VaParametresNORM!$A$163,VaParametresNORM!$B$163,"")</f>
        <v/>
      </c>
      <c r="T39" s="1"/>
    </row>
    <row r="40" spans="1:20" x14ac:dyDescent="0.25">
      <c r="A40">
        <f>LEFT(Tableau6[[#This Row],[Code_ZoneContinent]],2)*100</f>
        <v>5100</v>
      </c>
      <c r="B40" t="str" cm="1">
        <f t="array" ref="B40">_xlfn.XLOOKUP(Tableau6[[#This Row],[CodeContinent]],Continent[[#All],[NumFAOContinent]],Continent[[#All],[Continent]])</f>
        <v>Afrique</v>
      </c>
      <c r="C40">
        <v>5101</v>
      </c>
      <c r="D40" t="s">
        <v>163</v>
      </c>
      <c r="E40">
        <v>144</v>
      </c>
      <c r="F40" t="s">
        <v>103</v>
      </c>
      <c r="G40">
        <v>508</v>
      </c>
      <c r="H40" t="s">
        <v>104</v>
      </c>
      <c r="I40" t="s">
        <v>105</v>
      </c>
      <c r="J40" t="str" cm="1">
        <f t="array" ref="J40">IFERROR(_xlfn.XLOOKUP(Tableau6[[#This Row],[Code_Pays]],ListeUE27[[#All],[Code_Pays]],ListeUE27[[#All],[Code_UE27]],,0),"")</f>
        <v/>
      </c>
      <c r="K40" t="str">
        <f>IF(Tableau6[[#This Row],[CodeUE27]]=VaParametresNORM!$A$12,VaParametresNORM!$B$12,"")</f>
        <v/>
      </c>
      <c r="L40" cm="1">
        <f t="array" ref="L40">_xlfn.XLOOKUP(Tableau6[[#This Row],[Code_Pays]],Tableau8[[#All],[Code Pays]],Tableau8[[#All],[CodePMA]],"  ",0)</f>
        <v>5801</v>
      </c>
      <c r="M40" t="str">
        <f>IF(Tableau6[[#This Row],[CodePMA]]=VaParametresNORM!$A$45,VaParametresNORM!$B$45,"")</f>
        <v>Pays les moins développés</v>
      </c>
      <c r="N40" s="1" t="str" cm="1">
        <f t="array" ref="N40">_xlfn.XLOOKUP(Tableau6[[#This Row],[Code_Pays]],Tableau9[[#All],[Code Pays]],Tableau9[[#All],[Code Groupe de pays]]," ",0)</f>
        <v xml:space="preserve"> </v>
      </c>
      <c r="O40" s="1" t="str">
        <f>IF(Tableau6[[#This Row],[codePVDsansLitoral]]=VaParametresNORM!$A$93,VaParametresNORM!$B$93,"")</f>
        <v/>
      </c>
      <c r="P40" s="1" t="str" cm="1">
        <f t="array" ref="P40">_xlfn.XLOOKUP(Tableau6[[#This Row],[idM49]],Tableau10[[#All],[Code Pays]],Tableau10[[#All],[Code Groupe de pays]]," ",0)</f>
        <v xml:space="preserve"> </v>
      </c>
      <c r="Q40" s="1" t="str">
        <f>IF(Tableau6[[#This Row],[codeIDV]]=VaParametresNORM!$A$125,VaParametresNORM!$B$125," ")</f>
        <v xml:space="preserve"> </v>
      </c>
      <c r="R40" s="1" t="str" cm="1">
        <f t="array" ref="R40">_xlfn.XLOOKUP(Tableau6[[#This Row],[idM49]],Tableau11[[#All],[Code Pays]],Tableau11[[#All],[Code Groupe de pays]]," ",0)</f>
        <v xml:space="preserve"> </v>
      </c>
      <c r="S40" s="1" t="str">
        <f>IF(Tableau6[[#This Row],[code_deficit_Vivrier]]=VaParametresNORM!$A$163,VaParametresNORM!$B$163,"")</f>
        <v/>
      </c>
      <c r="T40" s="1"/>
    </row>
    <row r="41" spans="1:20" x14ac:dyDescent="0.25">
      <c r="A41">
        <f>LEFT(Tableau6[[#This Row],[Code_ZoneContinent]],2)*100</f>
        <v>5100</v>
      </c>
      <c r="B41" t="str" cm="1">
        <f t="array" ref="B41">_xlfn.XLOOKUP(Tableau6[[#This Row],[CodeContinent]],Continent[[#All],[NumFAOContinent]],Continent[[#All],[Continent]])</f>
        <v>Afrique</v>
      </c>
      <c r="C41">
        <v>5101</v>
      </c>
      <c r="D41" t="s">
        <v>163</v>
      </c>
      <c r="E41">
        <v>226</v>
      </c>
      <c r="F41" t="s">
        <v>115</v>
      </c>
      <c r="G41">
        <v>800</v>
      </c>
      <c r="H41" t="s">
        <v>116</v>
      </c>
      <c r="I41" t="s">
        <v>117</v>
      </c>
      <c r="J41" t="str" cm="1">
        <f t="array" ref="J41">IFERROR(_xlfn.XLOOKUP(Tableau6[[#This Row],[Code_Pays]],ListeUE27[[#All],[Code_Pays]],ListeUE27[[#All],[Code_UE27]],,0),"")</f>
        <v/>
      </c>
      <c r="K41" t="str">
        <f>IF(Tableau6[[#This Row],[CodeUE27]]=VaParametresNORM!$A$12,VaParametresNORM!$B$12,"")</f>
        <v/>
      </c>
      <c r="L41" cm="1">
        <f t="array" ref="L41">_xlfn.XLOOKUP(Tableau6[[#This Row],[Code_Pays]],Tableau8[[#All],[Code Pays]],Tableau8[[#All],[CodePMA]],"  ",0)</f>
        <v>5801</v>
      </c>
      <c r="M41" t="str">
        <f>IF(Tableau6[[#This Row],[CodePMA]]=VaParametresNORM!$A$45,VaParametresNORM!$B$45,"")</f>
        <v>Pays les moins développés</v>
      </c>
      <c r="N41" s="1" cm="1">
        <f t="array" ref="N41">_xlfn.XLOOKUP(Tableau6[[#This Row],[Code_Pays]],Tableau9[[#All],[Code Pays]],Tableau9[[#All],[Code Groupe de pays]]," ",0)</f>
        <v>5802</v>
      </c>
      <c r="O41" s="1" t="str">
        <f>IF(Tableau6[[#This Row],[codePVDsansLitoral]]=VaParametresNORM!$A$93,VaParametresNORM!$B$93,"")</f>
        <v>Pays sans littoral en voie de développement</v>
      </c>
      <c r="P41" s="1" t="str" cm="1">
        <f t="array" ref="P41">_xlfn.XLOOKUP(Tableau6[[#This Row],[idM49]],Tableau10[[#All],[Code Pays]],Tableau10[[#All],[Code Groupe de pays]]," ",0)</f>
        <v xml:space="preserve"> </v>
      </c>
      <c r="Q41" s="1" t="str">
        <f>IF(Tableau6[[#This Row],[codeIDV]]=VaParametresNORM!$A$125,VaParametresNORM!$B$125," ")</f>
        <v xml:space="preserve"> </v>
      </c>
      <c r="R41" s="1" t="str" cm="1">
        <f t="array" ref="R41">_xlfn.XLOOKUP(Tableau6[[#This Row],[idM49]],Tableau11[[#All],[Code Pays]],Tableau11[[#All],[Code Groupe de pays]]," ",0)</f>
        <v xml:space="preserve"> </v>
      </c>
      <c r="S41" s="1" t="str">
        <f>IF(Tableau6[[#This Row],[code_deficit_Vivrier]]=VaParametresNORM!$A$163,VaParametresNORM!$B$163,"")</f>
        <v/>
      </c>
      <c r="T41" s="1"/>
    </row>
    <row r="42" spans="1:20" x14ac:dyDescent="0.25">
      <c r="A42">
        <f>LEFT(Tableau6[[#This Row],[Code_ZoneContinent]],2)*100</f>
        <v>5100</v>
      </c>
      <c r="B42" t="str" cm="1">
        <f t="array" ref="B42">_xlfn.XLOOKUP(Tableau6[[#This Row],[CodeContinent]],Continent[[#All],[NumFAOContinent]],Continent[[#All],[Continent]])</f>
        <v>Afrique</v>
      </c>
      <c r="C42">
        <v>5101</v>
      </c>
      <c r="D42" t="s">
        <v>163</v>
      </c>
      <c r="E42">
        <v>215</v>
      </c>
      <c r="F42" t="s">
        <v>124</v>
      </c>
      <c r="G42">
        <v>834</v>
      </c>
      <c r="H42" t="s">
        <v>125</v>
      </c>
      <c r="I42" t="s">
        <v>126</v>
      </c>
      <c r="J42" t="str" cm="1">
        <f t="array" ref="J42">IFERROR(_xlfn.XLOOKUP(Tableau6[[#This Row],[Code_Pays]],ListeUE27[[#All],[Code_Pays]],ListeUE27[[#All],[Code_UE27]],,0),"")</f>
        <v/>
      </c>
      <c r="K42" t="str">
        <f>IF(Tableau6[[#This Row],[CodeUE27]]=VaParametresNORM!$A$12,VaParametresNORM!$B$12,"")</f>
        <v/>
      </c>
      <c r="L42" cm="1">
        <f t="array" ref="L42">_xlfn.XLOOKUP(Tableau6[[#This Row],[Code_Pays]],Tableau8[[#All],[Code Pays]],Tableau8[[#All],[CodePMA]],"  ",0)</f>
        <v>5801</v>
      </c>
      <c r="M42" t="str">
        <f>IF(Tableau6[[#This Row],[CodePMA]]=VaParametresNORM!$A$45,VaParametresNORM!$B$45,"")</f>
        <v>Pays les moins développés</v>
      </c>
      <c r="N42" s="1" t="str" cm="1">
        <f t="array" ref="N42">_xlfn.XLOOKUP(Tableau6[[#This Row],[Code_Pays]],Tableau9[[#All],[Code Pays]],Tableau9[[#All],[Code Groupe de pays]]," ",0)</f>
        <v xml:space="preserve"> </v>
      </c>
      <c r="O42" s="1" t="str">
        <f>IF(Tableau6[[#This Row],[codePVDsansLitoral]]=VaParametresNORM!$A$93,VaParametresNORM!$B$93,"")</f>
        <v/>
      </c>
      <c r="P42" s="1" t="str" cm="1">
        <f t="array" ref="P42">_xlfn.XLOOKUP(Tableau6[[#This Row],[idM49]],Tableau10[[#All],[Code Pays]],Tableau10[[#All],[Code Groupe de pays]]," ",0)</f>
        <v xml:space="preserve"> </v>
      </c>
      <c r="Q42" s="1" t="str">
        <f>IF(Tableau6[[#This Row],[codeIDV]]=VaParametresNORM!$A$125,VaParametresNORM!$B$125," ")</f>
        <v xml:space="preserve"> </v>
      </c>
      <c r="R42" s="1" t="str" cm="1">
        <f t="array" ref="R42">_xlfn.XLOOKUP(Tableau6[[#This Row],[idM49]],Tableau11[[#All],[Code Pays]],Tableau11[[#All],[Code Groupe de pays]]," ",0)</f>
        <v xml:space="preserve"> </v>
      </c>
      <c r="S42" s="1" t="str">
        <f>IF(Tableau6[[#This Row],[code_deficit_Vivrier]]=VaParametresNORM!$A$163,VaParametresNORM!$B$163,"")</f>
        <v/>
      </c>
      <c r="T42" s="1"/>
    </row>
    <row r="43" spans="1:20" x14ac:dyDescent="0.25">
      <c r="A43">
        <f>LEFT(Tableau6[[#This Row],[Code_ZoneContinent]],2)*100</f>
        <v>5100</v>
      </c>
      <c r="B43" t="str" cm="1">
        <f t="array" ref="B43">_xlfn.XLOOKUP(Tableau6[[#This Row],[CodeContinent]],Continent[[#All],[NumFAOContinent]],Continent[[#All],[Continent]])</f>
        <v>Afrique</v>
      </c>
      <c r="C43">
        <v>5101</v>
      </c>
      <c r="D43" t="s">
        <v>163</v>
      </c>
      <c r="E43">
        <v>184</v>
      </c>
      <c r="F43" t="s">
        <v>127</v>
      </c>
      <c r="G43">
        <v>646</v>
      </c>
      <c r="H43" t="s">
        <v>128</v>
      </c>
      <c r="I43" t="s">
        <v>129</v>
      </c>
      <c r="J43" t="str" cm="1">
        <f t="array" ref="J43">IFERROR(_xlfn.XLOOKUP(Tableau6[[#This Row],[Code_Pays]],ListeUE27[[#All],[Code_Pays]],ListeUE27[[#All],[Code_UE27]],,0),"")</f>
        <v/>
      </c>
      <c r="K43" t="str">
        <f>IF(Tableau6[[#This Row],[CodeUE27]]=VaParametresNORM!$A$12,VaParametresNORM!$B$12,"")</f>
        <v/>
      </c>
      <c r="L43" cm="1">
        <f t="array" ref="L43">_xlfn.XLOOKUP(Tableau6[[#This Row],[Code_Pays]],Tableau8[[#All],[Code Pays]],Tableau8[[#All],[CodePMA]],"  ",0)</f>
        <v>5801</v>
      </c>
      <c r="M43" t="str">
        <f>IF(Tableau6[[#This Row],[CodePMA]]=VaParametresNORM!$A$45,VaParametresNORM!$B$45,"")</f>
        <v>Pays les moins développés</v>
      </c>
      <c r="N43" s="1" cm="1">
        <f t="array" ref="N43">_xlfn.XLOOKUP(Tableau6[[#This Row],[Code_Pays]],Tableau9[[#All],[Code Pays]],Tableau9[[#All],[Code Groupe de pays]]," ",0)</f>
        <v>5802</v>
      </c>
      <c r="O43" s="1" t="str">
        <f>IF(Tableau6[[#This Row],[codePVDsansLitoral]]=VaParametresNORM!$A$93,VaParametresNORM!$B$93,"")</f>
        <v>Pays sans littoral en voie de développement</v>
      </c>
      <c r="P43" s="1" t="str" cm="1">
        <f t="array" ref="P43">_xlfn.XLOOKUP(Tableau6[[#This Row],[idM49]],Tableau10[[#All],[Code Pays]],Tableau10[[#All],[Code Groupe de pays]]," ",0)</f>
        <v xml:space="preserve"> </v>
      </c>
      <c r="Q43" s="1" t="str">
        <f>IF(Tableau6[[#This Row],[codeIDV]]=VaParametresNORM!$A$125,VaParametresNORM!$B$125," ")</f>
        <v xml:space="preserve"> </v>
      </c>
      <c r="R43" s="1" t="str" cm="1">
        <f t="array" ref="R43">_xlfn.XLOOKUP(Tableau6[[#This Row],[idM49]],Tableau11[[#All],[Code Pays]],Tableau11[[#All],[Code Groupe de pays]]," ",0)</f>
        <v xml:space="preserve"> </v>
      </c>
      <c r="S43" s="1" t="str">
        <f>IF(Tableau6[[#This Row],[code_deficit_Vivrier]]=VaParametresNORM!$A$163,VaParametresNORM!$B$163,"")</f>
        <v/>
      </c>
      <c r="T43" s="1"/>
    </row>
    <row r="44" spans="1:20" x14ac:dyDescent="0.25">
      <c r="A44">
        <f>LEFT(Tableau6[[#This Row],[Code_ZoneContinent]],2)*100</f>
        <v>5100</v>
      </c>
      <c r="B44" t="str" cm="1">
        <f t="array" ref="B44">_xlfn.XLOOKUP(Tableau6[[#This Row],[CodeContinent]],Continent[[#All],[NumFAOContinent]],Continent[[#All],[Continent]])</f>
        <v>Afrique</v>
      </c>
      <c r="C44">
        <v>5101</v>
      </c>
      <c r="D44" t="s">
        <v>163</v>
      </c>
      <c r="E44">
        <v>196</v>
      </c>
      <c r="F44" t="s">
        <v>136</v>
      </c>
      <c r="G44">
        <v>690</v>
      </c>
      <c r="H44" t="s">
        <v>137</v>
      </c>
      <c r="I44" t="s">
        <v>138</v>
      </c>
      <c r="J44" t="str" cm="1">
        <f t="array" ref="J44">IFERROR(_xlfn.XLOOKUP(Tableau6[[#This Row],[Code_Pays]],ListeUE27[[#All],[Code_Pays]],ListeUE27[[#All],[Code_UE27]],,0),"")</f>
        <v/>
      </c>
      <c r="K44" t="str">
        <f>IF(Tableau6[[#This Row],[CodeUE27]]=VaParametresNORM!$A$12,VaParametresNORM!$B$12,"")</f>
        <v/>
      </c>
      <c r="L44" t="str" cm="1">
        <f t="array" ref="L44">_xlfn.XLOOKUP(Tableau6[[#This Row],[Code_Pays]],Tableau8[[#All],[Code Pays]],Tableau8[[#All],[CodePMA]],"  ",0)</f>
        <v xml:space="preserve">  </v>
      </c>
      <c r="M44" t="str">
        <f>IF(Tableau6[[#This Row],[CodePMA]]=VaParametresNORM!$A$45,VaParametresNORM!$B$45,"")</f>
        <v/>
      </c>
      <c r="N44" s="1" t="str" cm="1">
        <f t="array" ref="N44">_xlfn.XLOOKUP(Tableau6[[#This Row],[Code_Pays]],Tableau9[[#All],[Code Pays]],Tableau9[[#All],[Code Groupe de pays]]," ",0)</f>
        <v xml:space="preserve"> </v>
      </c>
      <c r="O44" s="1" t="str">
        <f>IF(Tableau6[[#This Row],[codePVDsansLitoral]]=VaParametresNORM!$A$93,VaParametresNORM!$B$93,"")</f>
        <v/>
      </c>
      <c r="P44" s="1" t="str" cm="1">
        <f t="array" ref="P44">_xlfn.XLOOKUP(Tableau6[[#This Row],[idM49]],Tableau10[[#All],[Code Pays]],Tableau10[[#All],[Code Groupe de pays]]," ",0)</f>
        <v xml:space="preserve"> </v>
      </c>
      <c r="Q44" s="1" t="str">
        <f>IF(Tableau6[[#This Row],[codeIDV]]=VaParametresNORM!$A$125,VaParametresNORM!$B$125," ")</f>
        <v xml:space="preserve"> </v>
      </c>
      <c r="R44" s="1" t="str" cm="1">
        <f t="array" ref="R44">_xlfn.XLOOKUP(Tableau6[[#This Row],[idM49]],Tableau11[[#All],[Code Pays]],Tableau11[[#All],[Code Groupe de pays]]," ",0)</f>
        <v xml:space="preserve"> </v>
      </c>
      <c r="S44" s="1" t="str">
        <f>IF(Tableau6[[#This Row],[code_deficit_Vivrier]]=VaParametresNORM!$A$163,VaParametresNORM!$B$163,"")</f>
        <v/>
      </c>
      <c r="T44" s="1"/>
    </row>
    <row r="45" spans="1:20" x14ac:dyDescent="0.25">
      <c r="A45">
        <f>LEFT(Tableau6[[#This Row],[Code_ZoneContinent]],2)*100</f>
        <v>5100</v>
      </c>
      <c r="B45" t="str" cm="1">
        <f t="array" ref="B45">_xlfn.XLOOKUP(Tableau6[[#This Row],[CodeContinent]],Continent[[#All],[NumFAOContinent]],Continent[[#All],[Continent]])</f>
        <v>Afrique</v>
      </c>
      <c r="C45">
        <v>5101</v>
      </c>
      <c r="D45" t="s">
        <v>163</v>
      </c>
      <c r="E45">
        <v>251</v>
      </c>
      <c r="F45" t="s">
        <v>154</v>
      </c>
      <c r="G45">
        <v>894</v>
      </c>
      <c r="H45" t="s">
        <v>155</v>
      </c>
      <c r="I45" t="s">
        <v>156</v>
      </c>
      <c r="J45" t="str" cm="1">
        <f t="array" ref="J45">IFERROR(_xlfn.XLOOKUP(Tableau6[[#This Row],[Code_Pays]],ListeUE27[[#All],[Code_Pays]],ListeUE27[[#All],[Code_UE27]],,0),"")</f>
        <v/>
      </c>
      <c r="K45" t="str">
        <f>IF(Tableau6[[#This Row],[CodeUE27]]=VaParametresNORM!$A$12,VaParametresNORM!$B$12,"")</f>
        <v/>
      </c>
      <c r="L45" cm="1">
        <f t="array" ref="L45">_xlfn.XLOOKUP(Tableau6[[#This Row],[Code_Pays]],Tableau8[[#All],[Code Pays]],Tableau8[[#All],[CodePMA]],"  ",0)</f>
        <v>5801</v>
      </c>
      <c r="M45" t="str">
        <f>IF(Tableau6[[#This Row],[CodePMA]]=VaParametresNORM!$A$45,VaParametresNORM!$B$45,"")</f>
        <v>Pays les moins développés</v>
      </c>
      <c r="N45" s="1" cm="1">
        <f t="array" ref="N45">_xlfn.XLOOKUP(Tableau6[[#This Row],[Code_Pays]],Tableau9[[#All],[Code Pays]],Tableau9[[#All],[Code Groupe de pays]]," ",0)</f>
        <v>5802</v>
      </c>
      <c r="O45" s="1" t="str">
        <f>IF(Tableau6[[#This Row],[codePVDsansLitoral]]=VaParametresNORM!$A$93,VaParametresNORM!$B$93,"")</f>
        <v>Pays sans littoral en voie de développement</v>
      </c>
      <c r="P45" s="1" t="str" cm="1">
        <f t="array" ref="P45">_xlfn.XLOOKUP(Tableau6[[#This Row],[idM49]],Tableau10[[#All],[Code Pays]],Tableau10[[#All],[Code Groupe de pays]]," ",0)</f>
        <v xml:space="preserve"> </v>
      </c>
      <c r="Q45" s="1" t="str">
        <f>IF(Tableau6[[#This Row],[codeIDV]]=VaParametresNORM!$A$125,VaParametresNORM!$B$125," ")</f>
        <v xml:space="preserve"> </v>
      </c>
      <c r="R45" s="1" t="str" cm="1">
        <f t="array" ref="R45">_xlfn.XLOOKUP(Tableau6[[#This Row],[idM49]],Tableau11[[#All],[Code Pays]],Tableau11[[#All],[Code Groupe de pays]]," ",0)</f>
        <v xml:space="preserve"> </v>
      </c>
      <c r="S45" s="1" t="str">
        <f>IF(Tableau6[[#This Row],[code_deficit_Vivrier]]=VaParametresNORM!$A$163,VaParametresNORM!$B$163,"")</f>
        <v/>
      </c>
      <c r="T45" s="1"/>
    </row>
    <row r="46" spans="1:20" x14ac:dyDescent="0.25">
      <c r="A46">
        <f>LEFT(Tableau6[[#This Row],[Code_ZoneContinent]],2)*100</f>
        <v>5100</v>
      </c>
      <c r="B46" t="str" cm="1">
        <f t="array" ref="B46">_xlfn.XLOOKUP(Tableau6[[#This Row],[CodeContinent]],Continent[[#All],[NumFAOContinent]],Continent[[#All],[Continent]])</f>
        <v>Afrique</v>
      </c>
      <c r="C46">
        <v>5101</v>
      </c>
      <c r="D46" t="s">
        <v>163</v>
      </c>
      <c r="E46">
        <v>181</v>
      </c>
      <c r="F46" t="s">
        <v>157</v>
      </c>
      <c r="G46">
        <v>716</v>
      </c>
      <c r="H46" t="s">
        <v>158</v>
      </c>
      <c r="I46" t="s">
        <v>159</v>
      </c>
      <c r="J46" t="str" cm="1">
        <f t="array" ref="J46">IFERROR(_xlfn.XLOOKUP(Tableau6[[#This Row],[Code_Pays]],ListeUE27[[#All],[Code_Pays]],ListeUE27[[#All],[Code_UE27]],,0),"")</f>
        <v/>
      </c>
      <c r="K46" t="str">
        <f>IF(Tableau6[[#This Row],[CodeUE27]]=VaParametresNORM!$A$12,VaParametresNORM!$B$12,"")</f>
        <v/>
      </c>
      <c r="L46" t="str" cm="1">
        <f t="array" ref="L46">_xlfn.XLOOKUP(Tableau6[[#This Row],[Code_Pays]],Tableau8[[#All],[Code Pays]],Tableau8[[#All],[CodePMA]],"  ",0)</f>
        <v xml:space="preserve">  </v>
      </c>
      <c r="M46" t="str">
        <f>IF(Tableau6[[#This Row],[CodePMA]]=VaParametresNORM!$A$45,VaParametresNORM!$B$45,"")</f>
        <v/>
      </c>
      <c r="N46" s="1" cm="1">
        <f t="array" ref="N46">_xlfn.XLOOKUP(Tableau6[[#This Row],[Code_Pays]],Tableau9[[#All],[Code Pays]],Tableau9[[#All],[Code Groupe de pays]]," ",0)</f>
        <v>5802</v>
      </c>
      <c r="O46" s="1" t="str">
        <f>IF(Tableau6[[#This Row],[codePVDsansLitoral]]=VaParametresNORM!$A$93,VaParametresNORM!$B$93,"")</f>
        <v>Pays sans littoral en voie de développement</v>
      </c>
      <c r="P46" s="1" t="str" cm="1">
        <f t="array" ref="P46">_xlfn.XLOOKUP(Tableau6[[#This Row],[idM49]],Tableau10[[#All],[Code Pays]],Tableau10[[#All],[Code Groupe de pays]]," ",0)</f>
        <v xml:space="preserve"> </v>
      </c>
      <c r="Q46" s="1" t="str">
        <f>IF(Tableau6[[#This Row],[codeIDV]]=VaParametresNORM!$A$125,VaParametresNORM!$B$125," ")</f>
        <v xml:space="preserve"> </v>
      </c>
      <c r="R46" s="1" t="str" cm="1">
        <f t="array" ref="R46">_xlfn.XLOOKUP(Tableau6[[#This Row],[idM49]],Tableau11[[#All],[Code Pays]],Tableau11[[#All],[Code Groupe de pays]]," ",0)</f>
        <v xml:space="preserve"> </v>
      </c>
      <c r="S46" s="1" t="str">
        <f>IF(Tableau6[[#This Row],[code_deficit_Vivrier]]=VaParametresNORM!$A$163,VaParametresNORM!$B$163,"")</f>
        <v/>
      </c>
      <c r="T46" s="1"/>
    </row>
    <row r="47" spans="1:20" x14ac:dyDescent="0.25">
      <c r="A47">
        <f>LEFT(Tableau6[[#This Row],[Code_ZoneContinent]],2)*100</f>
        <v>5100</v>
      </c>
      <c r="B47" t="str" cm="1">
        <f t="array" ref="B47">_xlfn.XLOOKUP(Tableau6[[#This Row],[CodeContinent]],Continent[[#All],[NumFAOContinent]],Continent[[#All],[Continent]])</f>
        <v>Afrique</v>
      </c>
      <c r="C47">
        <v>5103</v>
      </c>
      <c r="D47" t="s">
        <v>164</v>
      </c>
      <c r="E47">
        <v>4</v>
      </c>
      <c r="F47" t="s">
        <v>11</v>
      </c>
      <c r="G47">
        <v>12</v>
      </c>
      <c r="H47" t="s">
        <v>12</v>
      </c>
      <c r="I47" t="s">
        <v>13</v>
      </c>
      <c r="J47" t="str" cm="1">
        <f t="array" ref="J47">IFERROR(_xlfn.XLOOKUP(Tableau6[[#This Row],[Code_Pays]],ListeUE27[[#All],[Code_Pays]],ListeUE27[[#All],[Code_UE27]],,0),"")</f>
        <v/>
      </c>
      <c r="K47" t="str">
        <f>IF(Tableau6[[#This Row],[CodeUE27]]=VaParametresNORM!$A$12,VaParametresNORM!$B$12,"")</f>
        <v/>
      </c>
      <c r="L47" t="str" cm="1">
        <f t="array" ref="L47">_xlfn.XLOOKUP(Tableau6[[#This Row],[Code_Pays]],Tableau8[[#All],[Code Pays]],Tableau8[[#All],[CodePMA]],"  ",0)</f>
        <v xml:space="preserve">  </v>
      </c>
      <c r="M47" t="str">
        <f>IF(Tableau6[[#This Row],[CodePMA]]=VaParametresNORM!$A$45,VaParametresNORM!$B$45,"")</f>
        <v/>
      </c>
      <c r="N47" s="1" t="str" cm="1">
        <f t="array" ref="N47">_xlfn.XLOOKUP(Tableau6[[#This Row],[Code_Pays]],Tableau9[[#All],[Code Pays]],Tableau9[[#All],[Code Groupe de pays]]," ",0)</f>
        <v xml:space="preserve"> </v>
      </c>
      <c r="O47" s="1" t="str">
        <f>IF(Tableau6[[#This Row],[codePVDsansLitoral]]=VaParametresNORM!$A$93,VaParametresNORM!$B$93,"")</f>
        <v/>
      </c>
      <c r="P47" s="1" cm="1">
        <f t="array" ref="P47">_xlfn.XLOOKUP(Tableau6[[#This Row],[idM49]],Tableau10[[#All],[Code Pays]],Tableau10[[#All],[Code Groupe de pays]]," ",0)</f>
        <v>5803</v>
      </c>
      <c r="Q47" s="1" t="str">
        <f>IF(Tableau6[[#This Row],[codeIDV]]=VaParametresNORM!$A$125,VaParametresNORM!$B$125," ")</f>
        <v>Petites îles en voie de Développement</v>
      </c>
      <c r="R47" s="1" t="str" cm="1">
        <f t="array" ref="R47">_xlfn.XLOOKUP(Tableau6[[#This Row],[idM49]],Tableau11[[#All],[Code Pays]],Tableau11[[#All],[Code Groupe de pays]]," ",0)</f>
        <v xml:space="preserve"> </v>
      </c>
      <c r="S47" s="1" t="str">
        <f>IF(Tableau6[[#This Row],[code_deficit_Vivrier]]=VaParametresNORM!$A$163,VaParametresNORM!$B$163,"")</f>
        <v/>
      </c>
      <c r="T47" s="1"/>
    </row>
    <row r="48" spans="1:20" x14ac:dyDescent="0.25">
      <c r="A48">
        <f>LEFT(Tableau6[[#This Row],[Code_ZoneContinent]],2)*100</f>
        <v>5100</v>
      </c>
      <c r="B48" t="str" cm="1">
        <f t="array" ref="B48">_xlfn.XLOOKUP(Tableau6[[#This Row],[CodeContinent]],Continent[[#All],[NumFAOContinent]],Continent[[#All],[Continent]])</f>
        <v>Afrique</v>
      </c>
      <c r="C48">
        <v>5103</v>
      </c>
      <c r="D48" t="s">
        <v>164</v>
      </c>
      <c r="E48">
        <v>59</v>
      </c>
      <c r="F48" t="s">
        <v>47</v>
      </c>
      <c r="G48">
        <v>818</v>
      </c>
      <c r="H48" t="s">
        <v>48</v>
      </c>
      <c r="I48" t="s">
        <v>49</v>
      </c>
      <c r="J48" t="str" cm="1">
        <f t="array" ref="J48">IFERROR(_xlfn.XLOOKUP(Tableau6[[#This Row],[Code_Pays]],ListeUE27[[#All],[Code_Pays]],ListeUE27[[#All],[Code_UE27]],,0),"")</f>
        <v/>
      </c>
      <c r="K48" t="str">
        <f>IF(Tableau6[[#This Row],[CodeUE27]]=VaParametresNORM!$A$12,VaParametresNORM!$B$12,"")</f>
        <v/>
      </c>
      <c r="L48" t="str" cm="1">
        <f t="array" ref="L48">_xlfn.XLOOKUP(Tableau6[[#This Row],[Code_Pays]],Tableau8[[#All],[Code Pays]],Tableau8[[#All],[CodePMA]],"  ",0)</f>
        <v xml:space="preserve">  </v>
      </c>
      <c r="M48" t="str">
        <f>IF(Tableau6[[#This Row],[CodePMA]]=VaParametresNORM!$A$45,VaParametresNORM!$B$45,"")</f>
        <v/>
      </c>
      <c r="N48" s="1" t="str" cm="1">
        <f t="array" ref="N48">_xlfn.XLOOKUP(Tableau6[[#This Row],[Code_Pays]],Tableau9[[#All],[Code Pays]],Tableau9[[#All],[Code Groupe de pays]]," ",0)</f>
        <v xml:space="preserve"> </v>
      </c>
      <c r="O48" s="1" t="str">
        <f>IF(Tableau6[[#This Row],[codePVDsansLitoral]]=VaParametresNORM!$A$93,VaParametresNORM!$B$93,"")</f>
        <v/>
      </c>
      <c r="P48" s="1" t="str" cm="1">
        <f t="array" ref="P48">_xlfn.XLOOKUP(Tableau6[[#This Row],[idM49]],Tableau10[[#All],[Code Pays]],Tableau10[[#All],[Code Groupe de pays]]," ",0)</f>
        <v xml:space="preserve"> </v>
      </c>
      <c r="Q48" s="1" t="str">
        <f>IF(Tableau6[[#This Row],[codeIDV]]=VaParametresNORM!$A$125,VaParametresNORM!$B$125," ")</f>
        <v xml:space="preserve"> </v>
      </c>
      <c r="R48" s="1" t="str" cm="1">
        <f t="array" ref="R48">_xlfn.XLOOKUP(Tableau6[[#This Row],[idM49]],Tableau11[[#All],[Code Pays]],Tableau11[[#All],[Code Groupe de pays]]," ",0)</f>
        <v xml:space="preserve"> </v>
      </c>
      <c r="S48" s="1" t="str">
        <f>IF(Tableau6[[#This Row],[code_deficit_Vivrier]]=VaParametresNORM!$A$163,VaParametresNORM!$B$163,"")</f>
        <v/>
      </c>
      <c r="T48" s="1"/>
    </row>
    <row r="49" spans="1:20" x14ac:dyDescent="0.25">
      <c r="A49">
        <f>LEFT(Tableau6[[#This Row],[Code_ZoneContinent]],2)*100</f>
        <v>5100</v>
      </c>
      <c r="B49" t="str" cm="1">
        <f t="array" ref="B49">_xlfn.XLOOKUP(Tableau6[[#This Row],[CodeContinent]],Continent[[#All],[NumFAOContinent]],Continent[[#All],[Continent]])</f>
        <v>Afrique</v>
      </c>
      <c r="C49">
        <v>5103</v>
      </c>
      <c r="D49" t="s">
        <v>164</v>
      </c>
      <c r="E49">
        <v>124</v>
      </c>
      <c r="F49" t="s">
        <v>82</v>
      </c>
      <c r="G49">
        <v>434</v>
      </c>
      <c r="H49" t="s">
        <v>83</v>
      </c>
      <c r="I49" t="s">
        <v>84</v>
      </c>
      <c r="J49" t="str" cm="1">
        <f t="array" ref="J49">IFERROR(_xlfn.XLOOKUP(Tableau6[[#This Row],[Code_Pays]],ListeUE27[[#All],[Code_Pays]],ListeUE27[[#All],[Code_UE27]],,0),"")</f>
        <v/>
      </c>
      <c r="K49" t="str">
        <f>IF(Tableau6[[#This Row],[CodeUE27]]=VaParametresNORM!$A$12,VaParametresNORM!$B$12,"")</f>
        <v/>
      </c>
      <c r="L49" t="str" cm="1">
        <f t="array" ref="L49">_xlfn.XLOOKUP(Tableau6[[#This Row],[Code_Pays]],Tableau8[[#All],[Code Pays]],Tableau8[[#All],[CodePMA]],"  ",0)</f>
        <v xml:space="preserve">  </v>
      </c>
      <c r="M49" t="str">
        <f>IF(Tableau6[[#This Row],[CodePMA]]=VaParametresNORM!$A$45,VaParametresNORM!$B$45,"")</f>
        <v/>
      </c>
      <c r="N49" s="1" t="str" cm="1">
        <f t="array" ref="N49">_xlfn.XLOOKUP(Tableau6[[#This Row],[Code_Pays]],Tableau9[[#All],[Code Pays]],Tableau9[[#All],[Code Groupe de pays]]," ",0)</f>
        <v xml:space="preserve"> </v>
      </c>
      <c r="O49" s="1" t="str">
        <f>IF(Tableau6[[#This Row],[codePVDsansLitoral]]=VaParametresNORM!$A$93,VaParametresNORM!$B$93,"")</f>
        <v/>
      </c>
      <c r="P49" s="1" t="str" cm="1">
        <f t="array" ref="P49">_xlfn.XLOOKUP(Tableau6[[#This Row],[idM49]],Tableau10[[#All],[Code Pays]],Tableau10[[#All],[Code Groupe de pays]]," ",0)</f>
        <v xml:space="preserve"> </v>
      </c>
      <c r="Q49" s="1" t="str">
        <f>IF(Tableau6[[#This Row],[codeIDV]]=VaParametresNORM!$A$125,VaParametresNORM!$B$125," ")</f>
        <v xml:space="preserve"> </v>
      </c>
      <c r="R49" s="1" t="str" cm="1">
        <f t="array" ref="R49">_xlfn.XLOOKUP(Tableau6[[#This Row],[idM49]],Tableau11[[#All],[Code Pays]],Tableau11[[#All],[Code Groupe de pays]]," ",0)</f>
        <v xml:space="preserve"> </v>
      </c>
      <c r="S49" s="1" t="str">
        <f>IF(Tableau6[[#This Row],[code_deficit_Vivrier]]=VaParametresNORM!$A$163,VaParametresNORM!$B$163,"")</f>
        <v/>
      </c>
      <c r="T49" s="1"/>
    </row>
    <row r="50" spans="1:20" x14ac:dyDescent="0.25">
      <c r="A50">
        <f>LEFT(Tableau6[[#This Row],[Code_ZoneContinent]],2)*100</f>
        <v>5100</v>
      </c>
      <c r="B50" t="str" cm="1">
        <f t="array" ref="B50">_xlfn.XLOOKUP(Tableau6[[#This Row],[CodeContinent]],Continent[[#All],[NumFAOContinent]],Continent[[#All],[Continent]])</f>
        <v>Afrique</v>
      </c>
      <c r="C50">
        <v>5103</v>
      </c>
      <c r="D50" t="s">
        <v>164</v>
      </c>
      <c r="E50">
        <v>143</v>
      </c>
      <c r="F50" t="s">
        <v>94</v>
      </c>
      <c r="G50">
        <v>504</v>
      </c>
      <c r="H50" t="s">
        <v>95</v>
      </c>
      <c r="I50" t="s">
        <v>96</v>
      </c>
      <c r="J50" t="str" cm="1">
        <f t="array" ref="J50">IFERROR(_xlfn.XLOOKUP(Tableau6[[#This Row],[Code_Pays]],ListeUE27[[#All],[Code_Pays]],ListeUE27[[#All],[Code_UE27]],,0),"")</f>
        <v/>
      </c>
      <c r="K50" t="str">
        <f>IF(Tableau6[[#This Row],[CodeUE27]]=VaParametresNORM!$A$12,VaParametresNORM!$B$12,"")</f>
        <v/>
      </c>
      <c r="L50" t="str" cm="1">
        <f t="array" ref="L50">_xlfn.XLOOKUP(Tableau6[[#This Row],[Code_Pays]],Tableau8[[#All],[Code Pays]],Tableau8[[#All],[CodePMA]],"  ",0)</f>
        <v xml:space="preserve">  </v>
      </c>
      <c r="M50" t="str">
        <f>IF(Tableau6[[#This Row],[CodePMA]]=VaParametresNORM!$A$45,VaParametresNORM!$B$45,"")</f>
        <v/>
      </c>
      <c r="N50" s="1" t="str" cm="1">
        <f t="array" ref="N50">_xlfn.XLOOKUP(Tableau6[[#This Row],[Code_Pays]],Tableau9[[#All],[Code Pays]],Tableau9[[#All],[Code Groupe de pays]]," ",0)</f>
        <v xml:space="preserve"> </v>
      </c>
      <c r="O50" s="1" t="str">
        <f>IF(Tableau6[[#This Row],[codePVDsansLitoral]]=VaParametresNORM!$A$93,VaParametresNORM!$B$93,"")</f>
        <v/>
      </c>
      <c r="P50" s="1" t="str" cm="1">
        <f t="array" ref="P50">_xlfn.XLOOKUP(Tableau6[[#This Row],[idM49]],Tableau10[[#All],[Code Pays]],Tableau10[[#All],[Code Groupe de pays]]," ",0)</f>
        <v xml:space="preserve"> </v>
      </c>
      <c r="Q50" s="1" t="str">
        <f>IF(Tableau6[[#This Row],[codeIDV]]=VaParametresNORM!$A$125,VaParametresNORM!$B$125," ")</f>
        <v xml:space="preserve"> </v>
      </c>
      <c r="R50" s="1" t="str" cm="1">
        <f t="array" ref="R50">_xlfn.XLOOKUP(Tableau6[[#This Row],[idM49]],Tableau11[[#All],[Code Pays]],Tableau11[[#All],[Code Groupe de pays]]," ",0)</f>
        <v xml:space="preserve"> </v>
      </c>
      <c r="S50" s="1" t="str">
        <f>IF(Tableau6[[#This Row],[code_deficit_Vivrier]]=VaParametresNORM!$A$163,VaParametresNORM!$B$163,"")</f>
        <v/>
      </c>
      <c r="T50" s="1"/>
    </row>
    <row r="51" spans="1:20" x14ac:dyDescent="0.25">
      <c r="A51">
        <f>LEFT(Tableau6[[#This Row],[Code_ZoneContinent]],2)*100</f>
        <v>5100</v>
      </c>
      <c r="B51" t="str" cm="1">
        <f t="array" ref="B51">_xlfn.XLOOKUP(Tableau6[[#This Row],[CodeContinent]],Continent[[#All],[NumFAOContinent]],Continent[[#All],[Continent]])</f>
        <v>Afrique</v>
      </c>
      <c r="C51">
        <v>5103</v>
      </c>
      <c r="D51" t="s">
        <v>164</v>
      </c>
      <c r="E51">
        <v>276</v>
      </c>
      <c r="F51" t="s">
        <v>142</v>
      </c>
      <c r="G51">
        <v>729</v>
      </c>
      <c r="H51" t="s">
        <v>143</v>
      </c>
      <c r="I51" t="s">
        <v>144</v>
      </c>
      <c r="J51" t="str" cm="1">
        <f t="array" ref="J51">IFERROR(_xlfn.XLOOKUP(Tableau6[[#This Row],[Code_Pays]],ListeUE27[[#All],[Code_Pays]],ListeUE27[[#All],[Code_UE27]],,0),"")</f>
        <v/>
      </c>
      <c r="K51" t="str">
        <f>IF(Tableau6[[#This Row],[CodeUE27]]=VaParametresNORM!$A$12,VaParametresNORM!$B$12,"")</f>
        <v/>
      </c>
      <c r="L51" cm="1">
        <f t="array" ref="L51">_xlfn.XLOOKUP(Tableau6[[#This Row],[Code_Pays]],Tableau8[[#All],[Code Pays]],Tableau8[[#All],[CodePMA]],"  ",0)</f>
        <v>5801</v>
      </c>
      <c r="M51" t="str">
        <f>IF(Tableau6[[#This Row],[CodePMA]]=VaParametresNORM!$A$45,VaParametresNORM!$B$45,"")</f>
        <v>Pays les moins développés</v>
      </c>
      <c r="N51" s="1" t="str" cm="1">
        <f t="array" ref="N51">_xlfn.XLOOKUP(Tableau6[[#This Row],[Code_Pays]],Tableau9[[#All],[Code Pays]],Tableau9[[#All],[Code Groupe de pays]]," ",0)</f>
        <v xml:space="preserve"> </v>
      </c>
      <c r="O51" s="1" t="str">
        <f>IF(Tableau6[[#This Row],[codePVDsansLitoral]]=VaParametresNORM!$A$93,VaParametresNORM!$B$93,"")</f>
        <v/>
      </c>
      <c r="P51" s="1" t="str" cm="1">
        <f t="array" ref="P51">_xlfn.XLOOKUP(Tableau6[[#This Row],[idM49]],Tableau10[[#All],[Code Pays]],Tableau10[[#All],[Code Groupe de pays]]," ",0)</f>
        <v xml:space="preserve"> </v>
      </c>
      <c r="Q51" s="1" t="str">
        <f>IF(Tableau6[[#This Row],[codeIDV]]=VaParametresNORM!$A$125,VaParametresNORM!$B$125," ")</f>
        <v xml:space="preserve"> </v>
      </c>
      <c r="R51" s="1" t="str" cm="1">
        <f t="array" ref="R51">_xlfn.XLOOKUP(Tableau6[[#This Row],[idM49]],Tableau11[[#All],[Code Pays]],Tableau11[[#All],[Code Groupe de pays]]," ",0)</f>
        <v xml:space="preserve"> </v>
      </c>
      <c r="S51" s="1" t="str">
        <f>IF(Tableau6[[#This Row],[code_deficit_Vivrier]]=VaParametresNORM!$A$163,VaParametresNORM!$B$163,"")</f>
        <v/>
      </c>
      <c r="T51" s="1"/>
    </row>
    <row r="52" spans="1:20" x14ac:dyDescent="0.25">
      <c r="A52">
        <f>LEFT(Tableau6[[#This Row],[Code_ZoneContinent]],2)*100</f>
        <v>5100</v>
      </c>
      <c r="B52" t="str" cm="1">
        <f t="array" ref="B52">_xlfn.XLOOKUP(Tableau6[[#This Row],[CodeContinent]],Continent[[#All],[NumFAOContinent]],Continent[[#All],[Continent]])</f>
        <v>Afrique</v>
      </c>
      <c r="C52">
        <v>5103</v>
      </c>
      <c r="D52" t="s">
        <v>164</v>
      </c>
      <c r="E52">
        <v>222</v>
      </c>
      <c r="F52" t="s">
        <v>151</v>
      </c>
      <c r="G52">
        <v>788</v>
      </c>
      <c r="H52" t="s">
        <v>152</v>
      </c>
      <c r="I52" t="s">
        <v>153</v>
      </c>
      <c r="J52" t="str" cm="1">
        <f t="array" ref="J52">IFERROR(_xlfn.XLOOKUP(Tableau6[[#This Row],[Code_Pays]],ListeUE27[[#All],[Code_Pays]],ListeUE27[[#All],[Code_UE27]],,0),"")</f>
        <v/>
      </c>
      <c r="K52" t="str">
        <f>IF(Tableau6[[#This Row],[CodeUE27]]=VaParametresNORM!$A$12,VaParametresNORM!$B$12,"")</f>
        <v/>
      </c>
      <c r="L52" t="str" cm="1">
        <f t="array" ref="L52">_xlfn.XLOOKUP(Tableau6[[#This Row],[Code_Pays]],Tableau8[[#All],[Code Pays]],Tableau8[[#All],[CodePMA]],"  ",0)</f>
        <v xml:space="preserve">  </v>
      </c>
      <c r="M52" t="str">
        <f>IF(Tableau6[[#This Row],[CodePMA]]=VaParametresNORM!$A$45,VaParametresNORM!$B$45,"")</f>
        <v/>
      </c>
      <c r="N52" s="1" t="str" cm="1">
        <f t="array" ref="N52">_xlfn.XLOOKUP(Tableau6[[#This Row],[Code_Pays]],Tableau9[[#All],[Code Pays]],Tableau9[[#All],[Code Groupe de pays]]," ",0)</f>
        <v xml:space="preserve"> </v>
      </c>
      <c r="O52" s="1" t="str">
        <f>IF(Tableau6[[#This Row],[codePVDsansLitoral]]=VaParametresNORM!$A$93,VaParametresNORM!$B$93,"")</f>
        <v/>
      </c>
      <c r="P52" s="1" t="str" cm="1">
        <f t="array" ref="P52">_xlfn.XLOOKUP(Tableau6[[#This Row],[idM49]],Tableau10[[#All],[Code Pays]],Tableau10[[#All],[Code Groupe de pays]]," ",0)</f>
        <v xml:space="preserve"> </v>
      </c>
      <c r="Q52" s="1" t="str">
        <f>IF(Tableau6[[#This Row],[codeIDV]]=VaParametresNORM!$A$125,VaParametresNORM!$B$125," ")</f>
        <v xml:space="preserve"> </v>
      </c>
      <c r="R52" s="1" t="str" cm="1">
        <f t="array" ref="R52">_xlfn.XLOOKUP(Tableau6[[#This Row],[idM49]],Tableau11[[#All],[Code Pays]],Tableau11[[#All],[Code Groupe de pays]]," ",0)</f>
        <v xml:space="preserve"> </v>
      </c>
      <c r="S52" s="1" t="str">
        <f>IF(Tableau6[[#This Row],[code_deficit_Vivrier]]=VaParametresNORM!$A$163,VaParametresNORM!$B$163,"")</f>
        <v/>
      </c>
      <c r="T52" s="1"/>
    </row>
    <row r="53" spans="1:20" x14ac:dyDescent="0.25">
      <c r="A53">
        <f>LEFT(Tableau6[[#This Row],[Code_ZoneContinent]],2)*100</f>
        <v>5200</v>
      </c>
      <c r="B53" t="str" cm="1">
        <f t="array" ref="B53">_xlfn.XLOOKUP(Tableau6[[#This Row],[CodeContinent]],Continent[[#All],[NumFAOContinent]],Continent[[#All],[Continent]])</f>
        <v>Amériques</v>
      </c>
      <c r="C53">
        <v>5204</v>
      </c>
      <c r="D53" t="s">
        <v>165</v>
      </c>
      <c r="E53">
        <v>23</v>
      </c>
      <c r="F53" t="s">
        <v>166</v>
      </c>
      <c r="G53">
        <v>84</v>
      </c>
      <c r="H53" t="s">
        <v>167</v>
      </c>
      <c r="I53" t="s">
        <v>168</v>
      </c>
      <c r="J53" t="str" cm="1">
        <f t="array" ref="J53">IFERROR(_xlfn.XLOOKUP(Tableau6[[#This Row],[Code_Pays]],ListeUE27[[#All],[Code_Pays]],ListeUE27[[#All],[Code_UE27]],,0),"")</f>
        <v/>
      </c>
      <c r="K53" t="str">
        <f>IF(Tableau6[[#This Row],[CodeUE27]]=VaParametresNORM!$A$12,VaParametresNORM!$B$12,"")</f>
        <v/>
      </c>
      <c r="L53" t="str" cm="1">
        <f t="array" ref="L53">_xlfn.XLOOKUP(Tableau6[[#This Row],[Code_Pays]],Tableau8[[#All],[Code Pays]],Tableau8[[#All],[CodePMA]],"  ",0)</f>
        <v xml:space="preserve">  </v>
      </c>
      <c r="M53" t="str">
        <f>IF(Tableau6[[#This Row],[CodePMA]]=VaParametresNORM!$A$45,VaParametresNORM!$B$45,"")</f>
        <v/>
      </c>
      <c r="N53" s="1" t="str" cm="1">
        <f t="array" ref="N53">_xlfn.XLOOKUP(Tableau6[[#This Row],[Code_Pays]],Tableau9[[#All],[Code Pays]],Tableau9[[#All],[Code Groupe de pays]]," ",0)</f>
        <v xml:space="preserve"> </v>
      </c>
      <c r="O53" s="1" t="str">
        <f>IF(Tableau6[[#This Row],[codePVDsansLitoral]]=VaParametresNORM!$A$93,VaParametresNORM!$B$93,"")</f>
        <v/>
      </c>
      <c r="P53" s="1" t="str" cm="1">
        <f t="array" ref="P53">_xlfn.XLOOKUP(Tableau6[[#This Row],[idM49]],Tableau10[[#All],[Code Pays]],Tableau10[[#All],[Code Groupe de pays]]," ",0)</f>
        <v xml:space="preserve"> </v>
      </c>
      <c r="Q53" s="1" t="str">
        <f>IF(Tableau6[[#This Row],[codeIDV]]=VaParametresNORM!$A$125,VaParametresNORM!$B$125," ")</f>
        <v xml:space="preserve"> </v>
      </c>
      <c r="R53" s="1" t="str" cm="1">
        <f t="array" ref="R53">_xlfn.XLOOKUP(Tableau6[[#This Row],[idM49]],Tableau11[[#All],[Code Pays]],Tableau11[[#All],[Code Groupe de pays]]," ",0)</f>
        <v xml:space="preserve"> </v>
      </c>
      <c r="S53" s="1" t="str">
        <f>IF(Tableau6[[#This Row],[code_deficit_Vivrier]]=VaParametresNORM!$A$163,VaParametresNORM!$B$163,"")</f>
        <v/>
      </c>
      <c r="T53" s="1"/>
    </row>
    <row r="54" spans="1:20" x14ac:dyDescent="0.25">
      <c r="A54">
        <f>LEFT(Tableau6[[#This Row],[Code_ZoneContinent]],2)*100</f>
        <v>5200</v>
      </c>
      <c r="B54" t="str" cm="1">
        <f t="array" ref="B54">_xlfn.XLOOKUP(Tableau6[[#This Row],[CodeContinent]],Continent[[#All],[NumFAOContinent]],Continent[[#All],[Continent]])</f>
        <v>Amériques</v>
      </c>
      <c r="C54">
        <v>5204</v>
      </c>
      <c r="D54" t="s">
        <v>165</v>
      </c>
      <c r="E54">
        <v>48</v>
      </c>
      <c r="F54" t="s">
        <v>169</v>
      </c>
      <c r="G54">
        <v>188</v>
      </c>
      <c r="H54" t="s">
        <v>170</v>
      </c>
      <c r="I54" t="s">
        <v>171</v>
      </c>
      <c r="J54" t="str" cm="1">
        <f t="array" ref="J54">IFERROR(_xlfn.XLOOKUP(Tableau6[[#This Row],[Code_Pays]],ListeUE27[[#All],[Code_Pays]],ListeUE27[[#All],[Code_UE27]],,0),"")</f>
        <v/>
      </c>
      <c r="K54" t="str">
        <f>IF(Tableau6[[#This Row],[CodeUE27]]=VaParametresNORM!$A$12,VaParametresNORM!$B$12,"")</f>
        <v/>
      </c>
      <c r="L54" t="str" cm="1">
        <f t="array" ref="L54">_xlfn.XLOOKUP(Tableau6[[#This Row],[Code_Pays]],Tableau8[[#All],[Code Pays]],Tableau8[[#All],[CodePMA]],"  ",0)</f>
        <v xml:space="preserve">  </v>
      </c>
      <c r="M54" t="str">
        <f>IF(Tableau6[[#This Row],[CodePMA]]=VaParametresNORM!$A$45,VaParametresNORM!$B$45,"")</f>
        <v/>
      </c>
      <c r="N54" s="1" t="str" cm="1">
        <f t="array" ref="N54">_xlfn.XLOOKUP(Tableau6[[#This Row],[Code_Pays]],Tableau9[[#All],[Code Pays]],Tableau9[[#All],[Code Groupe de pays]]," ",0)</f>
        <v xml:space="preserve"> </v>
      </c>
      <c r="O54" s="1" t="str">
        <f>IF(Tableau6[[#This Row],[codePVDsansLitoral]]=VaParametresNORM!$A$93,VaParametresNORM!$B$93,"")</f>
        <v/>
      </c>
      <c r="P54" s="1" cm="1">
        <f t="array" ref="P54">_xlfn.XLOOKUP(Tableau6[[#This Row],[idM49]],Tableau10[[#All],[Code Pays]],Tableau10[[#All],[Code Groupe de pays]]," ",0)</f>
        <v>5803</v>
      </c>
      <c r="Q54" s="1" t="str">
        <f>IF(Tableau6[[#This Row],[codeIDV]]=VaParametresNORM!$A$125,VaParametresNORM!$B$125," ")</f>
        <v>Petites îles en voie de Développement</v>
      </c>
      <c r="R54" s="1" t="str" cm="1">
        <f t="array" ref="R54">_xlfn.XLOOKUP(Tableau6[[#This Row],[idM49]],Tableau11[[#All],[Code Pays]],Tableau11[[#All],[Code Groupe de pays]]," ",0)</f>
        <v xml:space="preserve"> </v>
      </c>
      <c r="S54" s="1" t="str">
        <f>IF(Tableau6[[#This Row],[code_deficit_Vivrier]]=VaParametresNORM!$A$163,VaParametresNORM!$B$163,"")</f>
        <v/>
      </c>
      <c r="T54" s="1"/>
    </row>
    <row r="55" spans="1:20" x14ac:dyDescent="0.25">
      <c r="A55">
        <f>LEFT(Tableau6[[#This Row],[Code_ZoneContinent]],2)*100</f>
        <v>5200</v>
      </c>
      <c r="B55" t="str" cm="1">
        <f t="array" ref="B55">_xlfn.XLOOKUP(Tableau6[[#This Row],[CodeContinent]],Continent[[#All],[NumFAOContinent]],Continent[[#All],[Continent]])</f>
        <v>Amériques</v>
      </c>
      <c r="C55">
        <v>5204</v>
      </c>
      <c r="D55" t="s">
        <v>165</v>
      </c>
      <c r="E55">
        <v>60</v>
      </c>
      <c r="F55" t="s">
        <v>172</v>
      </c>
      <c r="G55">
        <v>222</v>
      </c>
      <c r="H55" t="s">
        <v>173</v>
      </c>
      <c r="I55" t="s">
        <v>174</v>
      </c>
      <c r="J55" t="str" cm="1">
        <f t="array" ref="J55">IFERROR(_xlfn.XLOOKUP(Tableau6[[#This Row],[Code_Pays]],ListeUE27[[#All],[Code_Pays]],ListeUE27[[#All],[Code_UE27]],,0),"")</f>
        <v/>
      </c>
      <c r="K55" t="str">
        <f>IF(Tableau6[[#This Row],[CodeUE27]]=VaParametresNORM!$A$12,VaParametresNORM!$B$12,"")</f>
        <v/>
      </c>
      <c r="L55" t="str" cm="1">
        <f t="array" ref="L55">_xlfn.XLOOKUP(Tableau6[[#This Row],[Code_Pays]],Tableau8[[#All],[Code Pays]],Tableau8[[#All],[CodePMA]],"  ",0)</f>
        <v xml:space="preserve">  </v>
      </c>
      <c r="M55" t="str">
        <f>IF(Tableau6[[#This Row],[CodePMA]]=VaParametresNORM!$A$45,VaParametresNORM!$B$45,"")</f>
        <v/>
      </c>
      <c r="N55" s="1" t="str" cm="1">
        <f t="array" ref="N55">_xlfn.XLOOKUP(Tableau6[[#This Row],[Code_Pays]],Tableau9[[#All],[Code Pays]],Tableau9[[#All],[Code Groupe de pays]]," ",0)</f>
        <v xml:space="preserve"> </v>
      </c>
      <c r="O55" s="1" t="str">
        <f>IF(Tableau6[[#This Row],[codePVDsansLitoral]]=VaParametresNORM!$A$93,VaParametresNORM!$B$93,"")</f>
        <v/>
      </c>
      <c r="P55" s="1" t="str" cm="1">
        <f t="array" ref="P55">_xlfn.XLOOKUP(Tableau6[[#This Row],[idM49]],Tableau10[[#All],[Code Pays]],Tableau10[[#All],[Code Groupe de pays]]," ",0)</f>
        <v xml:space="preserve"> </v>
      </c>
      <c r="Q55" s="1" t="str">
        <f>IF(Tableau6[[#This Row],[codeIDV]]=VaParametresNORM!$A$125,VaParametresNORM!$B$125," ")</f>
        <v xml:space="preserve"> </v>
      </c>
      <c r="R55" s="1" t="str" cm="1">
        <f t="array" ref="R55">_xlfn.XLOOKUP(Tableau6[[#This Row],[idM49]],Tableau11[[#All],[Code Pays]],Tableau11[[#All],[Code Groupe de pays]]," ",0)</f>
        <v xml:space="preserve"> </v>
      </c>
      <c r="S55" s="1" t="str">
        <f>IF(Tableau6[[#This Row],[code_deficit_Vivrier]]=VaParametresNORM!$A$163,VaParametresNORM!$B$163,"")</f>
        <v/>
      </c>
      <c r="T55" s="1"/>
    </row>
    <row r="56" spans="1:20" x14ac:dyDescent="0.25">
      <c r="A56">
        <f>LEFT(Tableau6[[#This Row],[Code_ZoneContinent]],2)*100</f>
        <v>5200</v>
      </c>
      <c r="B56" t="str" cm="1">
        <f t="array" ref="B56">_xlfn.XLOOKUP(Tableau6[[#This Row],[CodeContinent]],Continent[[#All],[NumFAOContinent]],Continent[[#All],[Continent]])</f>
        <v>Amériques</v>
      </c>
      <c r="C56">
        <v>5204</v>
      </c>
      <c r="D56" t="s">
        <v>165</v>
      </c>
      <c r="E56">
        <v>89</v>
      </c>
      <c r="F56" t="s">
        <v>175</v>
      </c>
      <c r="G56">
        <v>320</v>
      </c>
      <c r="H56" t="s">
        <v>176</v>
      </c>
      <c r="I56" t="s">
        <v>177</v>
      </c>
      <c r="J56" t="str" cm="1">
        <f t="array" ref="J56">IFERROR(_xlfn.XLOOKUP(Tableau6[[#This Row],[Code_Pays]],ListeUE27[[#All],[Code_Pays]],ListeUE27[[#All],[Code_UE27]],,0),"")</f>
        <v/>
      </c>
      <c r="K56" t="str">
        <f>IF(Tableau6[[#This Row],[CodeUE27]]=VaParametresNORM!$A$12,VaParametresNORM!$B$12,"")</f>
        <v/>
      </c>
      <c r="L56" t="str" cm="1">
        <f t="array" ref="L56">_xlfn.XLOOKUP(Tableau6[[#This Row],[Code_Pays]],Tableau8[[#All],[Code Pays]],Tableau8[[#All],[CodePMA]],"  ",0)</f>
        <v xml:space="preserve">  </v>
      </c>
      <c r="M56" t="str">
        <f>IF(Tableau6[[#This Row],[CodePMA]]=VaParametresNORM!$A$45,VaParametresNORM!$B$45,"")</f>
        <v/>
      </c>
      <c r="N56" s="1" t="str" cm="1">
        <f t="array" ref="N56">_xlfn.XLOOKUP(Tableau6[[#This Row],[Code_Pays]],Tableau9[[#All],[Code Pays]],Tableau9[[#All],[Code Groupe de pays]]," ",0)</f>
        <v xml:space="preserve"> </v>
      </c>
      <c r="O56" s="1" t="str">
        <f>IF(Tableau6[[#This Row],[codePVDsansLitoral]]=VaParametresNORM!$A$93,VaParametresNORM!$B$93,"")</f>
        <v/>
      </c>
      <c r="P56" s="1" t="str" cm="1">
        <f t="array" ref="P56">_xlfn.XLOOKUP(Tableau6[[#This Row],[idM49]],Tableau10[[#All],[Code Pays]],Tableau10[[#All],[Code Groupe de pays]]," ",0)</f>
        <v xml:space="preserve"> </v>
      </c>
      <c r="Q56" s="1" t="str">
        <f>IF(Tableau6[[#This Row],[codeIDV]]=VaParametresNORM!$A$125,VaParametresNORM!$B$125," ")</f>
        <v xml:space="preserve"> </v>
      </c>
      <c r="R56" s="1" t="str" cm="1">
        <f t="array" ref="R56">_xlfn.XLOOKUP(Tableau6[[#This Row],[idM49]],Tableau11[[#All],[Code Pays]],Tableau11[[#All],[Code Groupe de pays]]," ",0)</f>
        <v xml:space="preserve"> </v>
      </c>
      <c r="S56" s="1" t="str">
        <f>IF(Tableau6[[#This Row],[code_deficit_Vivrier]]=VaParametresNORM!$A$163,VaParametresNORM!$B$163,"")</f>
        <v/>
      </c>
      <c r="T56" s="1"/>
    </row>
    <row r="57" spans="1:20" x14ac:dyDescent="0.25">
      <c r="A57">
        <f>LEFT(Tableau6[[#This Row],[Code_ZoneContinent]],2)*100</f>
        <v>5200</v>
      </c>
      <c r="B57" t="str" cm="1">
        <f t="array" ref="B57">_xlfn.XLOOKUP(Tableau6[[#This Row],[CodeContinent]],Continent[[#All],[NumFAOContinent]],Continent[[#All],[Continent]])</f>
        <v>Amériques</v>
      </c>
      <c r="C57">
        <v>5204</v>
      </c>
      <c r="D57" t="s">
        <v>165</v>
      </c>
      <c r="E57">
        <v>95</v>
      </c>
      <c r="F57" t="s">
        <v>178</v>
      </c>
      <c r="G57">
        <v>340</v>
      </c>
      <c r="H57" t="s">
        <v>179</v>
      </c>
      <c r="I57" t="s">
        <v>180</v>
      </c>
      <c r="J57" t="str" cm="1">
        <f t="array" ref="J57">IFERROR(_xlfn.XLOOKUP(Tableau6[[#This Row],[Code_Pays]],ListeUE27[[#All],[Code_Pays]],ListeUE27[[#All],[Code_UE27]],,0),"")</f>
        <v/>
      </c>
      <c r="K57" t="str">
        <f>IF(Tableau6[[#This Row],[CodeUE27]]=VaParametresNORM!$A$12,VaParametresNORM!$B$12,"")</f>
        <v/>
      </c>
      <c r="L57" t="str" cm="1">
        <f t="array" ref="L57">_xlfn.XLOOKUP(Tableau6[[#This Row],[Code_Pays]],Tableau8[[#All],[Code Pays]],Tableau8[[#All],[CodePMA]],"  ",0)</f>
        <v xml:space="preserve">  </v>
      </c>
      <c r="M57" t="str">
        <f>IF(Tableau6[[#This Row],[CodePMA]]=VaParametresNORM!$A$45,VaParametresNORM!$B$45,"")</f>
        <v/>
      </c>
      <c r="N57" s="1" t="str" cm="1">
        <f t="array" ref="N57">_xlfn.XLOOKUP(Tableau6[[#This Row],[Code_Pays]],Tableau9[[#All],[Code Pays]],Tableau9[[#All],[Code Groupe de pays]]," ",0)</f>
        <v xml:space="preserve"> </v>
      </c>
      <c r="O57" s="1" t="str">
        <f>IF(Tableau6[[#This Row],[codePVDsansLitoral]]=VaParametresNORM!$A$93,VaParametresNORM!$B$93,"")</f>
        <v/>
      </c>
      <c r="P57" s="1" t="str" cm="1">
        <f t="array" ref="P57">_xlfn.XLOOKUP(Tableau6[[#This Row],[idM49]],Tableau10[[#All],[Code Pays]],Tableau10[[#All],[Code Groupe de pays]]," ",0)</f>
        <v xml:space="preserve"> </v>
      </c>
      <c r="Q57" s="1" t="str">
        <f>IF(Tableau6[[#This Row],[codeIDV]]=VaParametresNORM!$A$125,VaParametresNORM!$B$125," ")</f>
        <v xml:space="preserve"> </v>
      </c>
      <c r="R57" s="1" t="str" cm="1">
        <f t="array" ref="R57">_xlfn.XLOOKUP(Tableau6[[#This Row],[idM49]],Tableau11[[#All],[Code Pays]],Tableau11[[#All],[Code Groupe de pays]]," ",0)</f>
        <v xml:space="preserve"> </v>
      </c>
      <c r="S57" s="1" t="str">
        <f>IF(Tableau6[[#This Row],[code_deficit_Vivrier]]=VaParametresNORM!$A$163,VaParametresNORM!$B$163,"")</f>
        <v/>
      </c>
      <c r="T57" s="1"/>
    </row>
    <row r="58" spans="1:20" x14ac:dyDescent="0.25">
      <c r="A58">
        <f>LEFT(Tableau6[[#This Row],[Code_ZoneContinent]],2)*100</f>
        <v>5200</v>
      </c>
      <c r="B58" t="str" cm="1">
        <f t="array" ref="B58">_xlfn.XLOOKUP(Tableau6[[#This Row],[CodeContinent]],Continent[[#All],[NumFAOContinent]],Continent[[#All],[Continent]])</f>
        <v>Amériques</v>
      </c>
      <c r="C58">
        <v>5204</v>
      </c>
      <c r="D58" t="s">
        <v>165</v>
      </c>
      <c r="E58">
        <v>138</v>
      </c>
      <c r="F58" t="s">
        <v>181</v>
      </c>
      <c r="G58">
        <v>484</v>
      </c>
      <c r="H58" t="s">
        <v>182</v>
      </c>
      <c r="I58" t="s">
        <v>183</v>
      </c>
      <c r="J58" t="str" cm="1">
        <f t="array" ref="J58">IFERROR(_xlfn.XLOOKUP(Tableau6[[#This Row],[Code_Pays]],ListeUE27[[#All],[Code_Pays]],ListeUE27[[#All],[Code_UE27]],,0),"")</f>
        <v/>
      </c>
      <c r="K58" t="str">
        <f>IF(Tableau6[[#This Row],[CodeUE27]]=VaParametresNORM!$A$12,VaParametresNORM!$B$12,"")</f>
        <v/>
      </c>
      <c r="L58" t="str" cm="1">
        <f t="array" ref="L58">_xlfn.XLOOKUP(Tableau6[[#This Row],[Code_Pays]],Tableau8[[#All],[Code Pays]],Tableau8[[#All],[CodePMA]],"  ",0)</f>
        <v xml:space="preserve">  </v>
      </c>
      <c r="M58" t="str">
        <f>IF(Tableau6[[#This Row],[CodePMA]]=VaParametresNORM!$A$45,VaParametresNORM!$B$45,"")</f>
        <v/>
      </c>
      <c r="N58" s="1" t="str" cm="1">
        <f t="array" ref="N58">_xlfn.XLOOKUP(Tableau6[[#This Row],[Code_Pays]],Tableau9[[#All],[Code Pays]],Tableau9[[#All],[Code Groupe de pays]]," ",0)</f>
        <v xml:space="preserve"> </v>
      </c>
      <c r="O58" s="1" t="str">
        <f>IF(Tableau6[[#This Row],[codePVDsansLitoral]]=VaParametresNORM!$A$93,VaParametresNORM!$B$93,"")</f>
        <v/>
      </c>
      <c r="P58" s="1" t="str" cm="1">
        <f t="array" ref="P58">_xlfn.XLOOKUP(Tableau6[[#This Row],[idM49]],Tableau10[[#All],[Code Pays]],Tableau10[[#All],[Code Groupe de pays]]," ",0)</f>
        <v xml:space="preserve"> </v>
      </c>
      <c r="Q58" s="1" t="str">
        <f>IF(Tableau6[[#This Row],[codeIDV]]=VaParametresNORM!$A$125,VaParametresNORM!$B$125," ")</f>
        <v xml:space="preserve"> </v>
      </c>
      <c r="R58" s="1" t="str" cm="1">
        <f t="array" ref="R58">_xlfn.XLOOKUP(Tableau6[[#This Row],[idM49]],Tableau11[[#All],[Code Pays]],Tableau11[[#All],[Code Groupe de pays]]," ",0)</f>
        <v xml:space="preserve"> </v>
      </c>
      <c r="S58" s="1" t="str">
        <f>IF(Tableau6[[#This Row],[code_deficit_Vivrier]]=VaParametresNORM!$A$163,VaParametresNORM!$B$163,"")</f>
        <v/>
      </c>
      <c r="T58" s="1"/>
    </row>
    <row r="59" spans="1:20" x14ac:dyDescent="0.25">
      <c r="A59">
        <f>LEFT(Tableau6[[#This Row],[Code_ZoneContinent]],2)*100</f>
        <v>5200</v>
      </c>
      <c r="B59" t="str" cm="1">
        <f t="array" ref="B59">_xlfn.XLOOKUP(Tableau6[[#This Row],[CodeContinent]],Continent[[#All],[NumFAOContinent]],Continent[[#All],[Continent]])</f>
        <v>Amériques</v>
      </c>
      <c r="C59">
        <v>5204</v>
      </c>
      <c r="D59" t="s">
        <v>165</v>
      </c>
      <c r="E59">
        <v>157</v>
      </c>
      <c r="F59" t="s">
        <v>184</v>
      </c>
      <c r="G59">
        <v>558</v>
      </c>
      <c r="H59" t="s">
        <v>185</v>
      </c>
      <c r="I59" t="s">
        <v>186</v>
      </c>
      <c r="J59" t="str" cm="1">
        <f t="array" ref="J59">IFERROR(_xlfn.XLOOKUP(Tableau6[[#This Row],[Code_Pays]],ListeUE27[[#All],[Code_Pays]],ListeUE27[[#All],[Code_UE27]],,0),"")</f>
        <v/>
      </c>
      <c r="K59" t="str">
        <f>IF(Tableau6[[#This Row],[CodeUE27]]=VaParametresNORM!$A$12,VaParametresNORM!$B$12,"")</f>
        <v/>
      </c>
      <c r="L59" t="str" cm="1">
        <f t="array" ref="L59">_xlfn.XLOOKUP(Tableau6[[#This Row],[Code_Pays]],Tableau8[[#All],[Code Pays]],Tableau8[[#All],[CodePMA]],"  ",0)</f>
        <v xml:space="preserve">  </v>
      </c>
      <c r="M59" t="str">
        <f>IF(Tableau6[[#This Row],[CodePMA]]=VaParametresNORM!$A$45,VaParametresNORM!$B$45,"")</f>
        <v/>
      </c>
      <c r="N59" s="1" t="str" cm="1">
        <f t="array" ref="N59">_xlfn.XLOOKUP(Tableau6[[#This Row],[Code_Pays]],Tableau9[[#All],[Code Pays]],Tableau9[[#All],[Code Groupe de pays]]," ",0)</f>
        <v xml:space="preserve"> </v>
      </c>
      <c r="O59" s="1" t="str">
        <f>IF(Tableau6[[#This Row],[codePVDsansLitoral]]=VaParametresNORM!$A$93,VaParametresNORM!$B$93,"")</f>
        <v/>
      </c>
      <c r="P59" s="1" t="str" cm="1">
        <f t="array" ref="P59">_xlfn.XLOOKUP(Tableau6[[#This Row],[idM49]],Tableau10[[#All],[Code Pays]],Tableau10[[#All],[Code Groupe de pays]]," ",0)</f>
        <v xml:space="preserve"> </v>
      </c>
      <c r="Q59" s="1" t="str">
        <f>IF(Tableau6[[#This Row],[codeIDV]]=VaParametresNORM!$A$125,VaParametresNORM!$B$125," ")</f>
        <v xml:space="preserve"> </v>
      </c>
      <c r="R59" s="1" t="str" cm="1">
        <f t="array" ref="R59">_xlfn.XLOOKUP(Tableau6[[#This Row],[idM49]],Tableau11[[#All],[Code Pays]],Tableau11[[#All],[Code Groupe de pays]]," ",0)</f>
        <v xml:space="preserve"> </v>
      </c>
      <c r="S59" s="1" t="str">
        <f>IF(Tableau6[[#This Row],[code_deficit_Vivrier]]=VaParametresNORM!$A$163,VaParametresNORM!$B$163,"")</f>
        <v/>
      </c>
      <c r="T59" s="1"/>
    </row>
    <row r="60" spans="1:20" x14ac:dyDescent="0.25">
      <c r="A60">
        <f>LEFT(Tableau6[[#This Row],[Code_ZoneContinent]],2)*100</f>
        <v>5200</v>
      </c>
      <c r="B60" t="str" cm="1">
        <f t="array" ref="B60">_xlfn.XLOOKUP(Tableau6[[#This Row],[CodeContinent]],Continent[[#All],[NumFAOContinent]],Continent[[#All],[Continent]])</f>
        <v>Amériques</v>
      </c>
      <c r="C60">
        <v>5204</v>
      </c>
      <c r="D60" t="s">
        <v>165</v>
      </c>
      <c r="E60">
        <v>166</v>
      </c>
      <c r="F60" t="s">
        <v>187</v>
      </c>
      <c r="G60">
        <v>591</v>
      </c>
      <c r="H60" t="s">
        <v>188</v>
      </c>
      <c r="I60" t="s">
        <v>189</v>
      </c>
      <c r="J60" t="str" cm="1">
        <f t="array" ref="J60">IFERROR(_xlfn.XLOOKUP(Tableau6[[#This Row],[Code_Pays]],ListeUE27[[#All],[Code_Pays]],ListeUE27[[#All],[Code_UE27]],,0),"")</f>
        <v/>
      </c>
      <c r="K60" t="str">
        <f>IF(Tableau6[[#This Row],[CodeUE27]]=VaParametresNORM!$A$12,VaParametresNORM!$B$12,"")</f>
        <v/>
      </c>
      <c r="L60" t="str" cm="1">
        <f t="array" ref="L60">_xlfn.XLOOKUP(Tableau6[[#This Row],[Code_Pays]],Tableau8[[#All],[Code Pays]],Tableau8[[#All],[CodePMA]],"  ",0)</f>
        <v xml:space="preserve">  </v>
      </c>
      <c r="M60" t="str">
        <f>IF(Tableau6[[#This Row],[CodePMA]]=VaParametresNORM!$A$45,VaParametresNORM!$B$45,"")</f>
        <v/>
      </c>
      <c r="N60" s="1" t="str" cm="1">
        <f t="array" ref="N60">_xlfn.XLOOKUP(Tableau6[[#This Row],[Code_Pays]],Tableau9[[#All],[Code Pays]],Tableau9[[#All],[Code Groupe de pays]]," ",0)</f>
        <v xml:space="preserve"> </v>
      </c>
      <c r="O60" s="1" t="str">
        <f>IF(Tableau6[[#This Row],[codePVDsansLitoral]]=VaParametresNORM!$A$93,VaParametresNORM!$B$93,"")</f>
        <v/>
      </c>
      <c r="P60" s="1" t="str" cm="1">
        <f t="array" ref="P60">_xlfn.XLOOKUP(Tableau6[[#This Row],[idM49]],Tableau10[[#All],[Code Pays]],Tableau10[[#All],[Code Groupe de pays]]," ",0)</f>
        <v xml:space="preserve"> </v>
      </c>
      <c r="Q60" s="1" t="str">
        <f>IF(Tableau6[[#This Row],[codeIDV]]=VaParametresNORM!$A$125,VaParametresNORM!$B$125," ")</f>
        <v xml:space="preserve"> </v>
      </c>
      <c r="R60" s="1" t="str" cm="1">
        <f t="array" ref="R60">_xlfn.XLOOKUP(Tableau6[[#This Row],[idM49]],Tableau11[[#All],[Code Pays]],Tableau11[[#All],[Code Groupe de pays]]," ",0)</f>
        <v xml:space="preserve"> </v>
      </c>
      <c r="S60" s="1" t="str">
        <f>IF(Tableau6[[#This Row],[code_deficit_Vivrier]]=VaParametresNORM!$A$163,VaParametresNORM!$B$163,"")</f>
        <v/>
      </c>
      <c r="T60" s="1"/>
    </row>
    <row r="61" spans="1:20" x14ac:dyDescent="0.25">
      <c r="A61">
        <f>LEFT(Tableau6[[#This Row],[Code_ZoneContinent]],2)*100</f>
        <v>5200</v>
      </c>
      <c r="B61" t="str" cm="1">
        <f t="array" ref="B61">_xlfn.XLOOKUP(Tableau6[[#This Row],[CodeContinent]],Continent[[#All],[NumFAOContinent]],Continent[[#All],[Continent]])</f>
        <v>Amériques</v>
      </c>
      <c r="C61">
        <v>5207</v>
      </c>
      <c r="D61" t="s">
        <v>190</v>
      </c>
      <c r="E61">
        <v>9</v>
      </c>
      <c r="F61" t="s">
        <v>191</v>
      </c>
      <c r="G61">
        <v>32</v>
      </c>
      <c r="H61" t="s">
        <v>192</v>
      </c>
      <c r="I61" t="s">
        <v>193</v>
      </c>
      <c r="J61" t="str" cm="1">
        <f t="array" ref="J61">IFERROR(_xlfn.XLOOKUP(Tableau6[[#This Row],[Code_Pays]],ListeUE27[[#All],[Code_Pays]],ListeUE27[[#All],[Code_UE27]],,0),"")</f>
        <v/>
      </c>
      <c r="K61" t="str">
        <f>IF(Tableau6[[#This Row],[CodeUE27]]=VaParametresNORM!$A$12,VaParametresNORM!$B$12,"")</f>
        <v/>
      </c>
      <c r="L61" t="str" cm="1">
        <f t="array" ref="L61">_xlfn.XLOOKUP(Tableau6[[#This Row],[Code_Pays]],Tableau8[[#All],[Code Pays]],Tableau8[[#All],[CodePMA]],"  ",0)</f>
        <v xml:space="preserve">  </v>
      </c>
      <c r="M61" t="str">
        <f>IF(Tableau6[[#This Row],[CodePMA]]=VaParametresNORM!$A$45,VaParametresNORM!$B$45,"")</f>
        <v/>
      </c>
      <c r="N61" s="1" t="str" cm="1">
        <f t="array" ref="N61">_xlfn.XLOOKUP(Tableau6[[#This Row],[Code_Pays]],Tableau9[[#All],[Code Pays]],Tableau9[[#All],[Code Groupe de pays]]," ",0)</f>
        <v xml:space="preserve"> </v>
      </c>
      <c r="O61" s="1" t="str">
        <f>IF(Tableau6[[#This Row],[codePVDsansLitoral]]=VaParametresNORM!$A$93,VaParametresNORM!$B$93,"")</f>
        <v/>
      </c>
      <c r="P61" s="1" t="str" cm="1">
        <f t="array" ref="P61">_xlfn.XLOOKUP(Tableau6[[#This Row],[idM49]],Tableau10[[#All],[Code Pays]],Tableau10[[#All],[Code Groupe de pays]]," ",0)</f>
        <v xml:space="preserve"> </v>
      </c>
      <c r="Q61" s="1" t="str">
        <f>IF(Tableau6[[#This Row],[codeIDV]]=VaParametresNORM!$A$125,VaParametresNORM!$B$125," ")</f>
        <v xml:space="preserve"> </v>
      </c>
      <c r="R61" s="1" cm="1">
        <f t="array" ref="R61">_xlfn.XLOOKUP(Tableau6[[#This Row],[idM49]],Tableau11[[#All],[Code Pays]],Tableau11[[#All],[Code Groupe de pays]]," ",0)</f>
        <v>5815</v>
      </c>
      <c r="S61" s="1" t="str">
        <f>IF(Tableau6[[#This Row],[code_deficit_Vivrier]]=VaParametresNORM!$A$163,VaParametresNORM!$B$163,"")</f>
        <v>Pays à faible revenu et à déficit vivrier</v>
      </c>
      <c r="T61" s="1"/>
    </row>
    <row r="62" spans="1:20" x14ac:dyDescent="0.25">
      <c r="A62">
        <f>LEFT(Tableau6[[#This Row],[Code_ZoneContinent]],2)*100</f>
        <v>5200</v>
      </c>
      <c r="B62" t="str" cm="1">
        <f t="array" ref="B62">_xlfn.XLOOKUP(Tableau6[[#This Row],[CodeContinent]],Continent[[#All],[NumFAOContinent]],Continent[[#All],[Continent]])</f>
        <v>Amériques</v>
      </c>
      <c r="C62">
        <v>5207</v>
      </c>
      <c r="D62" t="s">
        <v>190</v>
      </c>
      <c r="E62">
        <v>19</v>
      </c>
      <c r="F62" t="s">
        <v>194</v>
      </c>
      <c r="G62">
        <v>68</v>
      </c>
      <c r="H62" t="s">
        <v>195</v>
      </c>
      <c r="I62" t="s">
        <v>196</v>
      </c>
      <c r="J62" t="str" cm="1">
        <f t="array" ref="J62">IFERROR(_xlfn.XLOOKUP(Tableau6[[#This Row],[Code_Pays]],ListeUE27[[#All],[Code_Pays]],ListeUE27[[#All],[Code_UE27]],,0),"")</f>
        <v/>
      </c>
      <c r="K62" t="str">
        <f>IF(Tableau6[[#This Row],[CodeUE27]]=VaParametresNORM!$A$12,VaParametresNORM!$B$12,"")</f>
        <v/>
      </c>
      <c r="L62" t="str" cm="1">
        <f t="array" ref="L62">_xlfn.XLOOKUP(Tableau6[[#This Row],[Code_Pays]],Tableau8[[#All],[Code Pays]],Tableau8[[#All],[CodePMA]],"  ",0)</f>
        <v xml:space="preserve">  </v>
      </c>
      <c r="M62" t="str">
        <f>IF(Tableau6[[#This Row],[CodePMA]]=VaParametresNORM!$A$45,VaParametresNORM!$B$45,"")</f>
        <v/>
      </c>
      <c r="N62" s="1" cm="1">
        <f t="array" ref="N62">_xlfn.XLOOKUP(Tableau6[[#This Row],[Code_Pays]],Tableau9[[#All],[Code Pays]],Tableau9[[#All],[Code Groupe de pays]]," ",0)</f>
        <v>5802</v>
      </c>
      <c r="O62" s="1" t="str">
        <f>IF(Tableau6[[#This Row],[codePVDsansLitoral]]=VaParametresNORM!$A$93,VaParametresNORM!$B$93,"")</f>
        <v>Pays sans littoral en voie de développement</v>
      </c>
      <c r="P62" s="1" t="str" cm="1">
        <f t="array" ref="P62">_xlfn.XLOOKUP(Tableau6[[#This Row],[idM49]],Tableau10[[#All],[Code Pays]],Tableau10[[#All],[Code Groupe de pays]]," ",0)</f>
        <v xml:space="preserve"> </v>
      </c>
      <c r="Q62" s="1" t="str">
        <f>IF(Tableau6[[#This Row],[codeIDV]]=VaParametresNORM!$A$125,VaParametresNORM!$B$125," ")</f>
        <v xml:space="preserve"> </v>
      </c>
      <c r="R62" s="1" t="str" cm="1">
        <f t="array" ref="R62">_xlfn.XLOOKUP(Tableau6[[#This Row],[idM49]],Tableau11[[#All],[Code Pays]],Tableau11[[#All],[Code Groupe de pays]]," ",0)</f>
        <v xml:space="preserve"> </v>
      </c>
      <c r="S62" s="1" t="str">
        <f>IF(Tableau6[[#This Row],[code_deficit_Vivrier]]=VaParametresNORM!$A$163,VaParametresNORM!$B$163,"")</f>
        <v/>
      </c>
      <c r="T62" s="1"/>
    </row>
    <row r="63" spans="1:20" x14ac:dyDescent="0.25">
      <c r="A63">
        <f>LEFT(Tableau6[[#This Row],[Code_ZoneContinent]],2)*100</f>
        <v>5200</v>
      </c>
      <c r="B63" t="str" cm="1">
        <f t="array" ref="B63">_xlfn.XLOOKUP(Tableau6[[#This Row],[CodeContinent]],Continent[[#All],[NumFAOContinent]],Continent[[#All],[Continent]])</f>
        <v>Amériques</v>
      </c>
      <c r="C63">
        <v>5207</v>
      </c>
      <c r="D63" t="s">
        <v>190</v>
      </c>
      <c r="E63">
        <v>21</v>
      </c>
      <c r="F63" t="s">
        <v>197</v>
      </c>
      <c r="G63">
        <v>76</v>
      </c>
      <c r="H63" t="s">
        <v>198</v>
      </c>
      <c r="I63" t="s">
        <v>199</v>
      </c>
      <c r="J63" t="str" cm="1">
        <f t="array" ref="J63">IFERROR(_xlfn.XLOOKUP(Tableau6[[#This Row],[Code_Pays]],ListeUE27[[#All],[Code_Pays]],ListeUE27[[#All],[Code_UE27]],,0),"")</f>
        <v/>
      </c>
      <c r="K63" t="str">
        <f>IF(Tableau6[[#This Row],[CodeUE27]]=VaParametresNORM!$A$12,VaParametresNORM!$B$12,"")</f>
        <v/>
      </c>
      <c r="L63" t="str" cm="1">
        <f t="array" ref="L63">_xlfn.XLOOKUP(Tableau6[[#This Row],[Code_Pays]],Tableau8[[#All],[Code Pays]],Tableau8[[#All],[CodePMA]],"  ",0)</f>
        <v xml:space="preserve">  </v>
      </c>
      <c r="M63" t="str">
        <f>IF(Tableau6[[#This Row],[CodePMA]]=VaParametresNORM!$A$45,VaParametresNORM!$B$45,"")</f>
        <v/>
      </c>
      <c r="N63" s="1" t="str" cm="1">
        <f t="array" ref="N63">_xlfn.XLOOKUP(Tableau6[[#This Row],[Code_Pays]],Tableau9[[#All],[Code Pays]],Tableau9[[#All],[Code Groupe de pays]]," ",0)</f>
        <v xml:space="preserve"> </v>
      </c>
      <c r="O63" s="1" t="str">
        <f>IF(Tableau6[[#This Row],[codePVDsansLitoral]]=VaParametresNORM!$A$93,VaParametresNORM!$B$93,"")</f>
        <v/>
      </c>
      <c r="P63" s="1" t="str" cm="1">
        <f t="array" ref="P63">_xlfn.XLOOKUP(Tableau6[[#This Row],[idM49]],Tableau10[[#All],[Code Pays]],Tableau10[[#All],[Code Groupe de pays]]," ",0)</f>
        <v xml:space="preserve"> </v>
      </c>
      <c r="Q63" s="1" t="str">
        <f>IF(Tableau6[[#This Row],[codeIDV]]=VaParametresNORM!$A$125,VaParametresNORM!$B$125," ")</f>
        <v xml:space="preserve"> </v>
      </c>
      <c r="R63" s="1" t="str" cm="1">
        <f t="array" ref="R63">_xlfn.XLOOKUP(Tableau6[[#This Row],[idM49]],Tableau11[[#All],[Code Pays]],Tableau11[[#All],[Code Groupe de pays]]," ",0)</f>
        <v xml:space="preserve"> </v>
      </c>
      <c r="S63" s="1" t="str">
        <f>IF(Tableau6[[#This Row],[code_deficit_Vivrier]]=VaParametresNORM!$A$163,VaParametresNORM!$B$163,"")</f>
        <v/>
      </c>
      <c r="T63" s="1"/>
    </row>
    <row r="64" spans="1:20" x14ac:dyDescent="0.25">
      <c r="A64">
        <f>LEFT(Tableau6[[#This Row],[Code_ZoneContinent]],2)*100</f>
        <v>5200</v>
      </c>
      <c r="B64" t="str" cm="1">
        <f t="array" ref="B64">_xlfn.XLOOKUP(Tableau6[[#This Row],[CodeContinent]],Continent[[#All],[NumFAOContinent]],Continent[[#All],[Continent]])</f>
        <v>Amériques</v>
      </c>
      <c r="C64">
        <v>5207</v>
      </c>
      <c r="D64" t="s">
        <v>190</v>
      </c>
      <c r="E64">
        <v>40</v>
      </c>
      <c r="F64" t="s">
        <v>200</v>
      </c>
      <c r="G64">
        <v>152</v>
      </c>
      <c r="H64" t="s">
        <v>201</v>
      </c>
      <c r="I64" t="s">
        <v>202</v>
      </c>
      <c r="J64" t="str" cm="1">
        <f t="array" ref="J64">IFERROR(_xlfn.XLOOKUP(Tableau6[[#This Row],[Code_Pays]],ListeUE27[[#All],[Code_Pays]],ListeUE27[[#All],[Code_UE27]],,0),"")</f>
        <v/>
      </c>
      <c r="K64" t="str">
        <f>IF(Tableau6[[#This Row],[CodeUE27]]=VaParametresNORM!$A$12,VaParametresNORM!$B$12,"")</f>
        <v/>
      </c>
      <c r="L64" t="str" cm="1">
        <f t="array" ref="L64">_xlfn.XLOOKUP(Tableau6[[#This Row],[Code_Pays]],Tableau8[[#All],[Code Pays]],Tableau8[[#All],[CodePMA]],"  ",0)</f>
        <v xml:space="preserve">  </v>
      </c>
      <c r="M64" t="str">
        <f>IF(Tableau6[[#This Row],[CodePMA]]=VaParametresNORM!$A$45,VaParametresNORM!$B$45,"")</f>
        <v/>
      </c>
      <c r="N64" s="1" t="str" cm="1">
        <f t="array" ref="N64">_xlfn.XLOOKUP(Tableau6[[#This Row],[Code_Pays]],Tableau9[[#All],[Code Pays]],Tableau9[[#All],[Code Groupe de pays]]," ",0)</f>
        <v xml:space="preserve"> </v>
      </c>
      <c r="O64" s="1" t="str">
        <f>IF(Tableau6[[#This Row],[codePVDsansLitoral]]=VaParametresNORM!$A$93,VaParametresNORM!$B$93,"")</f>
        <v/>
      </c>
      <c r="P64" s="1" t="str" cm="1">
        <f t="array" ref="P64">_xlfn.XLOOKUP(Tableau6[[#This Row],[idM49]],Tableau10[[#All],[Code Pays]],Tableau10[[#All],[Code Groupe de pays]]," ",0)</f>
        <v xml:space="preserve"> </v>
      </c>
      <c r="Q64" s="1" t="str">
        <f>IF(Tableau6[[#This Row],[codeIDV]]=VaParametresNORM!$A$125,VaParametresNORM!$B$125," ")</f>
        <v xml:space="preserve"> </v>
      </c>
      <c r="R64" s="1" t="str" cm="1">
        <f t="array" ref="R64">_xlfn.XLOOKUP(Tableau6[[#This Row],[idM49]],Tableau11[[#All],[Code Pays]],Tableau11[[#All],[Code Groupe de pays]]," ",0)</f>
        <v xml:space="preserve"> </v>
      </c>
      <c r="S64" s="1" t="str">
        <f>IF(Tableau6[[#This Row],[code_deficit_Vivrier]]=VaParametresNORM!$A$163,VaParametresNORM!$B$163,"")</f>
        <v/>
      </c>
      <c r="T64" s="1"/>
    </row>
    <row r="65" spans="1:20" x14ac:dyDescent="0.25">
      <c r="A65">
        <f>LEFT(Tableau6[[#This Row],[Code_ZoneContinent]],2)*100</f>
        <v>5200</v>
      </c>
      <c r="B65" t="str" cm="1">
        <f t="array" ref="B65">_xlfn.XLOOKUP(Tableau6[[#This Row],[CodeContinent]],Continent[[#All],[NumFAOContinent]],Continent[[#All],[Continent]])</f>
        <v>Amériques</v>
      </c>
      <c r="C65">
        <v>5207</v>
      </c>
      <c r="D65" t="s">
        <v>190</v>
      </c>
      <c r="E65">
        <v>44</v>
      </c>
      <c r="F65" t="s">
        <v>203</v>
      </c>
      <c r="G65">
        <v>170</v>
      </c>
      <c r="H65" t="s">
        <v>204</v>
      </c>
      <c r="I65" t="s">
        <v>205</v>
      </c>
      <c r="J65" t="str" cm="1">
        <f t="array" ref="J65">IFERROR(_xlfn.XLOOKUP(Tableau6[[#This Row],[Code_Pays]],ListeUE27[[#All],[Code_Pays]],ListeUE27[[#All],[Code_UE27]],,0),"")</f>
        <v/>
      </c>
      <c r="K65" t="str">
        <f>IF(Tableau6[[#This Row],[CodeUE27]]=VaParametresNORM!$A$12,VaParametresNORM!$B$12,"")</f>
        <v/>
      </c>
      <c r="L65" t="str" cm="1">
        <f t="array" ref="L65">_xlfn.XLOOKUP(Tableau6[[#This Row],[Code_Pays]],Tableau8[[#All],[Code Pays]],Tableau8[[#All],[CodePMA]],"  ",0)</f>
        <v xml:space="preserve">  </v>
      </c>
      <c r="M65" t="str">
        <f>IF(Tableau6[[#This Row],[CodePMA]]=VaParametresNORM!$A$45,VaParametresNORM!$B$45,"")</f>
        <v/>
      </c>
      <c r="N65" s="1" t="str" cm="1">
        <f t="array" ref="N65">_xlfn.XLOOKUP(Tableau6[[#This Row],[Code_Pays]],Tableau9[[#All],[Code Pays]],Tableau9[[#All],[Code Groupe de pays]]," ",0)</f>
        <v xml:space="preserve"> </v>
      </c>
      <c r="O65" s="1" t="str">
        <f>IF(Tableau6[[#This Row],[codePVDsansLitoral]]=VaParametresNORM!$A$93,VaParametresNORM!$B$93,"")</f>
        <v/>
      </c>
      <c r="P65" s="1" t="str" cm="1">
        <f t="array" ref="P65">_xlfn.XLOOKUP(Tableau6[[#This Row],[idM49]],Tableau10[[#All],[Code Pays]],Tableau10[[#All],[Code Groupe de pays]]," ",0)</f>
        <v xml:space="preserve"> </v>
      </c>
      <c r="Q65" s="1" t="str">
        <f>IF(Tableau6[[#This Row],[codeIDV]]=VaParametresNORM!$A$125,VaParametresNORM!$B$125," ")</f>
        <v xml:space="preserve"> </v>
      </c>
      <c r="R65" s="1" t="str" cm="1">
        <f t="array" ref="R65">_xlfn.XLOOKUP(Tableau6[[#This Row],[idM49]],Tableau11[[#All],[Code Pays]],Tableau11[[#All],[Code Groupe de pays]]," ",0)</f>
        <v xml:space="preserve"> </v>
      </c>
      <c r="S65" s="1" t="str">
        <f>IF(Tableau6[[#This Row],[code_deficit_Vivrier]]=VaParametresNORM!$A$163,VaParametresNORM!$B$163,"")</f>
        <v/>
      </c>
      <c r="T65" s="1"/>
    </row>
    <row r="66" spans="1:20" x14ac:dyDescent="0.25">
      <c r="A66">
        <f>LEFT(Tableau6[[#This Row],[Code_ZoneContinent]],2)*100</f>
        <v>5200</v>
      </c>
      <c r="B66" t="str" cm="1">
        <f t="array" ref="B66">_xlfn.XLOOKUP(Tableau6[[#This Row],[CodeContinent]],Continent[[#All],[NumFAOContinent]],Continent[[#All],[Continent]])</f>
        <v>Amériques</v>
      </c>
      <c r="C66">
        <v>5207</v>
      </c>
      <c r="D66" t="s">
        <v>190</v>
      </c>
      <c r="E66">
        <v>58</v>
      </c>
      <c r="F66" t="s">
        <v>206</v>
      </c>
      <c r="G66">
        <v>218</v>
      </c>
      <c r="H66" t="s">
        <v>207</v>
      </c>
      <c r="I66" t="s">
        <v>208</v>
      </c>
      <c r="J66" t="str" cm="1">
        <f t="array" ref="J66">IFERROR(_xlfn.XLOOKUP(Tableau6[[#This Row],[Code_Pays]],ListeUE27[[#All],[Code_Pays]],ListeUE27[[#All],[Code_UE27]],,0),"")</f>
        <v/>
      </c>
      <c r="K66" t="str">
        <f>IF(Tableau6[[#This Row],[CodeUE27]]=VaParametresNORM!$A$12,VaParametresNORM!$B$12,"")</f>
        <v/>
      </c>
      <c r="L66" t="str" cm="1">
        <f t="array" ref="L66">_xlfn.XLOOKUP(Tableau6[[#This Row],[Code_Pays]],Tableau8[[#All],[Code Pays]],Tableau8[[#All],[CodePMA]],"  ",0)</f>
        <v xml:space="preserve">  </v>
      </c>
      <c r="M66" t="str">
        <f>IF(Tableau6[[#This Row],[CodePMA]]=VaParametresNORM!$A$45,VaParametresNORM!$B$45,"")</f>
        <v/>
      </c>
      <c r="N66" s="1" t="str" cm="1">
        <f t="array" ref="N66">_xlfn.XLOOKUP(Tableau6[[#This Row],[Code_Pays]],Tableau9[[#All],[Code Pays]],Tableau9[[#All],[Code Groupe de pays]]," ",0)</f>
        <v xml:space="preserve"> </v>
      </c>
      <c r="O66" s="1" t="str">
        <f>IF(Tableau6[[#This Row],[codePVDsansLitoral]]=VaParametresNORM!$A$93,VaParametresNORM!$B$93,"")</f>
        <v/>
      </c>
      <c r="P66" s="1" t="str" cm="1">
        <f t="array" ref="P66">_xlfn.XLOOKUP(Tableau6[[#This Row],[idM49]],Tableau10[[#All],[Code Pays]],Tableau10[[#All],[Code Groupe de pays]]," ",0)</f>
        <v xml:space="preserve"> </v>
      </c>
      <c r="Q66" s="1" t="str">
        <f>IF(Tableau6[[#This Row],[codeIDV]]=VaParametresNORM!$A$125,VaParametresNORM!$B$125," ")</f>
        <v xml:space="preserve"> </v>
      </c>
      <c r="R66" s="1" t="str" cm="1">
        <f t="array" ref="R66">_xlfn.XLOOKUP(Tableau6[[#This Row],[idM49]],Tableau11[[#All],[Code Pays]],Tableau11[[#All],[Code Groupe de pays]]," ",0)</f>
        <v xml:space="preserve"> </v>
      </c>
      <c r="S66" s="1" t="str">
        <f>IF(Tableau6[[#This Row],[code_deficit_Vivrier]]=VaParametresNORM!$A$163,VaParametresNORM!$B$163,"")</f>
        <v/>
      </c>
      <c r="T66" s="1"/>
    </row>
    <row r="67" spans="1:20" x14ac:dyDescent="0.25">
      <c r="A67">
        <f>LEFT(Tableau6[[#This Row],[Code_ZoneContinent]],2)*100</f>
        <v>5200</v>
      </c>
      <c r="B67" t="str" cm="1">
        <f t="array" ref="B67">_xlfn.XLOOKUP(Tableau6[[#This Row],[CodeContinent]],Continent[[#All],[NumFAOContinent]],Continent[[#All],[Continent]])</f>
        <v>Amériques</v>
      </c>
      <c r="C67">
        <v>5207</v>
      </c>
      <c r="D67" t="s">
        <v>190</v>
      </c>
      <c r="E67">
        <v>91</v>
      </c>
      <c r="F67" t="s">
        <v>209</v>
      </c>
      <c r="G67">
        <v>328</v>
      </c>
      <c r="H67" t="s">
        <v>210</v>
      </c>
      <c r="I67" t="s">
        <v>211</v>
      </c>
      <c r="J67" t="str" cm="1">
        <f t="array" ref="J67">IFERROR(_xlfn.XLOOKUP(Tableau6[[#This Row],[Code_Pays]],ListeUE27[[#All],[Code_Pays]],ListeUE27[[#All],[Code_UE27]],,0),"")</f>
        <v/>
      </c>
      <c r="K67" t="str">
        <f>IF(Tableau6[[#This Row],[CodeUE27]]=VaParametresNORM!$A$12,VaParametresNORM!$B$12,"")</f>
        <v/>
      </c>
      <c r="L67" t="str" cm="1">
        <f t="array" ref="L67">_xlfn.XLOOKUP(Tableau6[[#This Row],[Code_Pays]],Tableau8[[#All],[Code Pays]],Tableau8[[#All],[CodePMA]],"  ",0)</f>
        <v xml:space="preserve">  </v>
      </c>
      <c r="M67" t="str">
        <f>IF(Tableau6[[#This Row],[CodePMA]]=VaParametresNORM!$A$45,VaParametresNORM!$B$45,"")</f>
        <v/>
      </c>
      <c r="N67" s="1" t="str" cm="1">
        <f t="array" ref="N67">_xlfn.XLOOKUP(Tableau6[[#This Row],[Code_Pays]],Tableau9[[#All],[Code Pays]],Tableau9[[#All],[Code Groupe de pays]]," ",0)</f>
        <v xml:space="preserve"> </v>
      </c>
      <c r="O67" s="1" t="str">
        <f>IF(Tableau6[[#This Row],[codePVDsansLitoral]]=VaParametresNORM!$A$93,VaParametresNORM!$B$93,"")</f>
        <v/>
      </c>
      <c r="P67" s="1" t="str" cm="1">
        <f t="array" ref="P67">_xlfn.XLOOKUP(Tableau6[[#This Row],[idM49]],Tableau10[[#All],[Code Pays]],Tableau10[[#All],[Code Groupe de pays]]," ",0)</f>
        <v xml:space="preserve"> </v>
      </c>
      <c r="Q67" s="1" t="str">
        <f>IF(Tableau6[[#This Row],[codeIDV]]=VaParametresNORM!$A$125,VaParametresNORM!$B$125," ")</f>
        <v xml:space="preserve"> </v>
      </c>
      <c r="R67" s="1" t="str" cm="1">
        <f t="array" ref="R67">_xlfn.XLOOKUP(Tableau6[[#This Row],[idM49]],Tableau11[[#All],[Code Pays]],Tableau11[[#All],[Code Groupe de pays]]," ",0)</f>
        <v xml:space="preserve"> </v>
      </c>
      <c r="S67" s="1" t="str">
        <f>IF(Tableau6[[#This Row],[code_deficit_Vivrier]]=VaParametresNORM!$A$163,VaParametresNORM!$B$163,"")</f>
        <v/>
      </c>
      <c r="T67" s="1"/>
    </row>
    <row r="68" spans="1:20" x14ac:dyDescent="0.25">
      <c r="A68">
        <f>LEFT(Tableau6[[#This Row],[Code_ZoneContinent]],2)*100</f>
        <v>5200</v>
      </c>
      <c r="B68" t="str" cm="1">
        <f t="array" ref="B68">_xlfn.XLOOKUP(Tableau6[[#This Row],[CodeContinent]],Continent[[#All],[NumFAOContinent]],Continent[[#All],[Continent]])</f>
        <v>Amériques</v>
      </c>
      <c r="C68">
        <v>5207</v>
      </c>
      <c r="D68" t="s">
        <v>190</v>
      </c>
      <c r="E68">
        <v>169</v>
      </c>
      <c r="F68" t="s">
        <v>212</v>
      </c>
      <c r="G68">
        <v>600</v>
      </c>
      <c r="H68" t="s">
        <v>213</v>
      </c>
      <c r="I68" t="s">
        <v>214</v>
      </c>
      <c r="J68" t="str" cm="1">
        <f t="array" ref="J68">IFERROR(_xlfn.XLOOKUP(Tableau6[[#This Row],[Code_Pays]],ListeUE27[[#All],[Code_Pays]],ListeUE27[[#All],[Code_UE27]],,0),"")</f>
        <v/>
      </c>
      <c r="K68" t="str">
        <f>IF(Tableau6[[#This Row],[CodeUE27]]=VaParametresNORM!$A$12,VaParametresNORM!$B$12,"")</f>
        <v/>
      </c>
      <c r="L68" t="str" cm="1">
        <f t="array" ref="L68">_xlfn.XLOOKUP(Tableau6[[#This Row],[Code_Pays]],Tableau8[[#All],[Code Pays]],Tableau8[[#All],[CodePMA]],"  ",0)</f>
        <v xml:space="preserve">  </v>
      </c>
      <c r="M68" t="str">
        <f>IF(Tableau6[[#This Row],[CodePMA]]=VaParametresNORM!$A$45,VaParametresNORM!$B$45,"")</f>
        <v/>
      </c>
      <c r="N68" s="1" cm="1">
        <f t="array" ref="N68">_xlfn.XLOOKUP(Tableau6[[#This Row],[Code_Pays]],Tableau9[[#All],[Code Pays]],Tableau9[[#All],[Code Groupe de pays]]," ",0)</f>
        <v>5802</v>
      </c>
      <c r="O68" s="1" t="str">
        <f>IF(Tableau6[[#This Row],[codePVDsansLitoral]]=VaParametresNORM!$A$93,VaParametresNORM!$B$93,"")</f>
        <v>Pays sans littoral en voie de développement</v>
      </c>
      <c r="P68" s="1" t="str" cm="1">
        <f t="array" ref="P68">_xlfn.XLOOKUP(Tableau6[[#This Row],[idM49]],Tableau10[[#All],[Code Pays]],Tableau10[[#All],[Code Groupe de pays]]," ",0)</f>
        <v xml:space="preserve"> </v>
      </c>
      <c r="Q68" s="1" t="str">
        <f>IF(Tableau6[[#This Row],[codeIDV]]=VaParametresNORM!$A$125,VaParametresNORM!$B$125," ")</f>
        <v xml:space="preserve"> </v>
      </c>
      <c r="R68" s="1" t="str" cm="1">
        <f t="array" ref="R68">_xlfn.XLOOKUP(Tableau6[[#This Row],[idM49]],Tableau11[[#All],[Code Pays]],Tableau11[[#All],[Code Groupe de pays]]," ",0)</f>
        <v xml:space="preserve"> </v>
      </c>
      <c r="S68" s="1" t="str">
        <f>IF(Tableau6[[#This Row],[code_deficit_Vivrier]]=VaParametresNORM!$A$163,VaParametresNORM!$B$163,"")</f>
        <v/>
      </c>
      <c r="T68" s="1"/>
    </row>
    <row r="69" spans="1:20" x14ac:dyDescent="0.25">
      <c r="A69">
        <f>LEFT(Tableau6[[#This Row],[Code_ZoneContinent]],2)*100</f>
        <v>5200</v>
      </c>
      <c r="B69" t="str" cm="1">
        <f t="array" ref="B69">_xlfn.XLOOKUP(Tableau6[[#This Row],[CodeContinent]],Continent[[#All],[NumFAOContinent]],Continent[[#All],[Continent]])</f>
        <v>Amériques</v>
      </c>
      <c r="C69">
        <v>5207</v>
      </c>
      <c r="D69" t="s">
        <v>190</v>
      </c>
      <c r="E69">
        <v>170</v>
      </c>
      <c r="F69" t="s">
        <v>215</v>
      </c>
      <c r="G69">
        <v>604</v>
      </c>
      <c r="H69" t="s">
        <v>216</v>
      </c>
      <c r="I69" t="s">
        <v>217</v>
      </c>
      <c r="J69" t="str" cm="1">
        <f t="array" ref="J69">IFERROR(_xlfn.XLOOKUP(Tableau6[[#This Row],[Code_Pays]],ListeUE27[[#All],[Code_Pays]],ListeUE27[[#All],[Code_UE27]],,0),"")</f>
        <v/>
      </c>
      <c r="K69" t="str">
        <f>IF(Tableau6[[#This Row],[CodeUE27]]=VaParametresNORM!$A$12,VaParametresNORM!$B$12,"")</f>
        <v/>
      </c>
      <c r="L69" t="str" cm="1">
        <f t="array" ref="L69">_xlfn.XLOOKUP(Tableau6[[#This Row],[Code_Pays]],Tableau8[[#All],[Code Pays]],Tableau8[[#All],[CodePMA]],"  ",0)</f>
        <v xml:space="preserve">  </v>
      </c>
      <c r="M69" t="str">
        <f>IF(Tableau6[[#This Row],[CodePMA]]=VaParametresNORM!$A$45,VaParametresNORM!$B$45,"")</f>
        <v/>
      </c>
      <c r="N69" s="1" t="str" cm="1">
        <f t="array" ref="N69">_xlfn.XLOOKUP(Tableau6[[#This Row],[Code_Pays]],Tableau9[[#All],[Code Pays]],Tableau9[[#All],[Code Groupe de pays]]," ",0)</f>
        <v xml:space="preserve"> </v>
      </c>
      <c r="O69" s="1" t="str">
        <f>IF(Tableau6[[#This Row],[codePVDsansLitoral]]=VaParametresNORM!$A$93,VaParametresNORM!$B$93,"")</f>
        <v/>
      </c>
      <c r="P69" s="1" t="str" cm="1">
        <f t="array" ref="P69">_xlfn.XLOOKUP(Tableau6[[#This Row],[idM49]],Tableau10[[#All],[Code Pays]],Tableau10[[#All],[Code Groupe de pays]]," ",0)</f>
        <v xml:space="preserve"> </v>
      </c>
      <c r="Q69" s="1" t="str">
        <f>IF(Tableau6[[#This Row],[codeIDV]]=VaParametresNORM!$A$125,VaParametresNORM!$B$125," ")</f>
        <v xml:space="preserve"> </v>
      </c>
      <c r="R69" s="1" t="str" cm="1">
        <f t="array" ref="R69">_xlfn.XLOOKUP(Tableau6[[#This Row],[idM49]],Tableau11[[#All],[Code Pays]],Tableau11[[#All],[Code Groupe de pays]]," ",0)</f>
        <v xml:space="preserve"> </v>
      </c>
      <c r="S69" s="1" t="str">
        <f>IF(Tableau6[[#This Row],[code_deficit_Vivrier]]=VaParametresNORM!$A$163,VaParametresNORM!$B$163,"")</f>
        <v/>
      </c>
      <c r="T69" s="1"/>
    </row>
    <row r="70" spans="1:20" x14ac:dyDescent="0.25">
      <c r="A70">
        <f>LEFT(Tableau6[[#This Row],[Code_ZoneContinent]],2)*100</f>
        <v>5200</v>
      </c>
      <c r="B70" t="str" cm="1">
        <f t="array" ref="B70">_xlfn.XLOOKUP(Tableau6[[#This Row],[CodeContinent]],Continent[[#All],[NumFAOContinent]],Continent[[#All],[Continent]])</f>
        <v>Amériques</v>
      </c>
      <c r="C70">
        <v>5207</v>
      </c>
      <c r="D70" t="s">
        <v>190</v>
      </c>
      <c r="E70">
        <v>207</v>
      </c>
      <c r="F70" t="s">
        <v>218</v>
      </c>
      <c r="G70">
        <v>740</v>
      </c>
      <c r="H70" t="s">
        <v>219</v>
      </c>
      <c r="I70" t="s">
        <v>220</v>
      </c>
      <c r="J70" t="str" cm="1">
        <f t="array" ref="J70">IFERROR(_xlfn.XLOOKUP(Tableau6[[#This Row],[Code_Pays]],ListeUE27[[#All],[Code_Pays]],ListeUE27[[#All],[Code_UE27]],,0),"")</f>
        <v/>
      </c>
      <c r="K70" t="str">
        <f>IF(Tableau6[[#This Row],[CodeUE27]]=VaParametresNORM!$A$12,VaParametresNORM!$B$12,"")</f>
        <v/>
      </c>
      <c r="L70" t="str" cm="1">
        <f t="array" ref="L70">_xlfn.XLOOKUP(Tableau6[[#This Row],[Code_Pays]],Tableau8[[#All],[Code Pays]],Tableau8[[#All],[CodePMA]],"  ",0)</f>
        <v xml:space="preserve">  </v>
      </c>
      <c r="M70" t="str">
        <f>IF(Tableau6[[#This Row],[CodePMA]]=VaParametresNORM!$A$45,VaParametresNORM!$B$45,"")</f>
        <v/>
      </c>
      <c r="N70" s="1" t="str" cm="1">
        <f t="array" ref="N70">_xlfn.XLOOKUP(Tableau6[[#This Row],[Code_Pays]],Tableau9[[#All],[Code Pays]],Tableau9[[#All],[Code Groupe de pays]]," ",0)</f>
        <v xml:space="preserve"> </v>
      </c>
      <c r="O70" s="1" t="str">
        <f>IF(Tableau6[[#This Row],[codePVDsansLitoral]]=VaParametresNORM!$A$93,VaParametresNORM!$B$93,"")</f>
        <v/>
      </c>
      <c r="P70" s="1" t="str" cm="1">
        <f t="array" ref="P70">_xlfn.XLOOKUP(Tableau6[[#This Row],[idM49]],Tableau10[[#All],[Code Pays]],Tableau10[[#All],[Code Groupe de pays]]," ",0)</f>
        <v xml:space="preserve"> </v>
      </c>
      <c r="Q70" s="1" t="str">
        <f>IF(Tableau6[[#This Row],[codeIDV]]=VaParametresNORM!$A$125,VaParametresNORM!$B$125," ")</f>
        <v xml:space="preserve"> </v>
      </c>
      <c r="R70" s="1" t="str" cm="1">
        <f t="array" ref="R70">_xlfn.XLOOKUP(Tableau6[[#This Row],[idM49]],Tableau11[[#All],[Code Pays]],Tableau11[[#All],[Code Groupe de pays]]," ",0)</f>
        <v xml:space="preserve"> </v>
      </c>
      <c r="S70" s="1" t="str">
        <f>IF(Tableau6[[#This Row],[code_deficit_Vivrier]]=VaParametresNORM!$A$163,VaParametresNORM!$B$163,"")</f>
        <v/>
      </c>
      <c r="T70" s="1"/>
    </row>
    <row r="71" spans="1:20" x14ac:dyDescent="0.25">
      <c r="A71">
        <f>LEFT(Tableau6[[#This Row],[Code_ZoneContinent]],2)*100</f>
        <v>5200</v>
      </c>
      <c r="B71" t="str" cm="1">
        <f t="array" ref="B71">_xlfn.XLOOKUP(Tableau6[[#This Row],[CodeContinent]],Continent[[#All],[NumFAOContinent]],Continent[[#All],[Continent]])</f>
        <v>Amériques</v>
      </c>
      <c r="C71">
        <v>5207</v>
      </c>
      <c r="D71" t="s">
        <v>190</v>
      </c>
      <c r="E71">
        <v>234</v>
      </c>
      <c r="F71" t="s">
        <v>221</v>
      </c>
      <c r="G71">
        <v>858</v>
      </c>
      <c r="H71" t="s">
        <v>222</v>
      </c>
      <c r="I71" t="s">
        <v>223</v>
      </c>
      <c r="J71" t="str" cm="1">
        <f t="array" ref="J71">IFERROR(_xlfn.XLOOKUP(Tableau6[[#This Row],[Code_Pays]],ListeUE27[[#All],[Code_Pays]],ListeUE27[[#All],[Code_UE27]],,0),"")</f>
        <v/>
      </c>
      <c r="K71" t="str">
        <f>IF(Tableau6[[#This Row],[CodeUE27]]=VaParametresNORM!$A$12,VaParametresNORM!$B$12,"")</f>
        <v/>
      </c>
      <c r="L71" t="str" cm="1">
        <f t="array" ref="L71">_xlfn.XLOOKUP(Tableau6[[#This Row],[Code_Pays]],Tableau8[[#All],[Code Pays]],Tableau8[[#All],[CodePMA]],"  ",0)</f>
        <v xml:space="preserve">  </v>
      </c>
      <c r="M71" t="str">
        <f>IF(Tableau6[[#This Row],[CodePMA]]=VaParametresNORM!$A$45,VaParametresNORM!$B$45,"")</f>
        <v/>
      </c>
      <c r="N71" s="1" t="str" cm="1">
        <f t="array" ref="N71">_xlfn.XLOOKUP(Tableau6[[#This Row],[Code_Pays]],Tableau9[[#All],[Code Pays]],Tableau9[[#All],[Code Groupe de pays]]," ",0)</f>
        <v xml:space="preserve"> </v>
      </c>
      <c r="O71" s="1" t="str">
        <f>IF(Tableau6[[#This Row],[codePVDsansLitoral]]=VaParametresNORM!$A$93,VaParametresNORM!$B$93,"")</f>
        <v/>
      </c>
      <c r="P71" s="1" t="str" cm="1">
        <f t="array" ref="P71">_xlfn.XLOOKUP(Tableau6[[#This Row],[idM49]],Tableau10[[#All],[Code Pays]],Tableau10[[#All],[Code Groupe de pays]]," ",0)</f>
        <v xml:space="preserve"> </v>
      </c>
      <c r="Q71" s="1" t="str">
        <f>IF(Tableau6[[#This Row],[codeIDV]]=VaParametresNORM!$A$125,VaParametresNORM!$B$125," ")</f>
        <v xml:space="preserve"> </v>
      </c>
      <c r="R71" s="1" t="str" cm="1">
        <f t="array" ref="R71">_xlfn.XLOOKUP(Tableau6[[#This Row],[idM49]],Tableau11[[#All],[Code Pays]],Tableau11[[#All],[Code Groupe de pays]]," ",0)</f>
        <v xml:space="preserve"> </v>
      </c>
      <c r="S71" s="1" t="str">
        <f>IF(Tableau6[[#This Row],[code_deficit_Vivrier]]=VaParametresNORM!$A$163,VaParametresNORM!$B$163,"")</f>
        <v/>
      </c>
      <c r="T71" s="1"/>
    </row>
    <row r="72" spans="1:20" x14ac:dyDescent="0.25">
      <c r="A72">
        <f>LEFT(Tableau6[[#This Row],[Code_ZoneContinent]],2)*100</f>
        <v>5200</v>
      </c>
      <c r="B72" t="str" cm="1">
        <f t="array" ref="B72">_xlfn.XLOOKUP(Tableau6[[#This Row],[CodeContinent]],Continent[[#All],[NumFAOContinent]],Continent[[#All],[Continent]])</f>
        <v>Amériques</v>
      </c>
      <c r="C72">
        <v>5207</v>
      </c>
      <c r="D72" t="s">
        <v>190</v>
      </c>
      <c r="E72">
        <v>236</v>
      </c>
      <c r="F72" t="s">
        <v>224</v>
      </c>
      <c r="G72">
        <v>862</v>
      </c>
      <c r="H72" t="s">
        <v>225</v>
      </c>
      <c r="I72" t="s">
        <v>226</v>
      </c>
      <c r="J72" t="str" cm="1">
        <f t="array" ref="J72">IFERROR(_xlfn.XLOOKUP(Tableau6[[#This Row],[Code_Pays]],ListeUE27[[#All],[Code_Pays]],ListeUE27[[#All],[Code_UE27]],,0),"")</f>
        <v/>
      </c>
      <c r="K72" t="str">
        <f>IF(Tableau6[[#This Row],[CodeUE27]]=VaParametresNORM!$A$12,VaParametresNORM!$B$12,"")</f>
        <v/>
      </c>
      <c r="L72" t="str" cm="1">
        <f t="array" ref="L72">_xlfn.XLOOKUP(Tableau6[[#This Row],[Code_Pays]],Tableau8[[#All],[Code Pays]],Tableau8[[#All],[CodePMA]],"  ",0)</f>
        <v xml:space="preserve">  </v>
      </c>
      <c r="M72" t="str">
        <f>IF(Tableau6[[#This Row],[CodePMA]]=VaParametresNORM!$A$45,VaParametresNORM!$B$45,"")</f>
        <v/>
      </c>
      <c r="N72" s="1" t="str" cm="1">
        <f t="array" ref="N72">_xlfn.XLOOKUP(Tableau6[[#This Row],[Code_Pays]],Tableau9[[#All],[Code Pays]],Tableau9[[#All],[Code Groupe de pays]]," ",0)</f>
        <v xml:space="preserve"> </v>
      </c>
      <c r="O72" s="1" t="str">
        <f>IF(Tableau6[[#This Row],[codePVDsansLitoral]]=VaParametresNORM!$A$93,VaParametresNORM!$B$93,"")</f>
        <v/>
      </c>
      <c r="P72" s="1" t="str" cm="1">
        <f t="array" ref="P72">_xlfn.XLOOKUP(Tableau6[[#This Row],[idM49]],Tableau10[[#All],[Code Pays]],Tableau10[[#All],[Code Groupe de pays]]," ",0)</f>
        <v xml:space="preserve"> </v>
      </c>
      <c r="Q72" s="1" t="str">
        <f>IF(Tableau6[[#This Row],[codeIDV]]=VaParametresNORM!$A$125,VaParametresNORM!$B$125," ")</f>
        <v xml:space="preserve"> </v>
      </c>
      <c r="R72" s="1" t="str" cm="1">
        <f t="array" ref="R72">_xlfn.XLOOKUP(Tableau6[[#This Row],[idM49]],Tableau11[[#All],[Code Pays]],Tableau11[[#All],[Code Groupe de pays]]," ",0)</f>
        <v xml:space="preserve"> </v>
      </c>
      <c r="S72" s="1" t="str">
        <f>IF(Tableau6[[#This Row],[code_deficit_Vivrier]]=VaParametresNORM!$A$163,VaParametresNORM!$B$163,"")</f>
        <v/>
      </c>
      <c r="T72" s="1"/>
    </row>
    <row r="73" spans="1:20" x14ac:dyDescent="0.25">
      <c r="A73">
        <f>LEFT(Tableau6[[#This Row],[Code_ZoneContinent]],2)*100</f>
        <v>5200</v>
      </c>
      <c r="B73" t="str" cm="1">
        <f t="array" ref="B73">_xlfn.XLOOKUP(Tableau6[[#This Row],[CodeContinent]],Continent[[#All],[NumFAOContinent]],Continent[[#All],[Continent]])</f>
        <v>Amériques</v>
      </c>
      <c r="C73">
        <v>5203</v>
      </c>
      <c r="D73" t="s">
        <v>227</v>
      </c>
      <c r="E73">
        <v>33</v>
      </c>
      <c r="F73" t="s">
        <v>228</v>
      </c>
      <c r="G73">
        <v>124</v>
      </c>
      <c r="H73" t="s">
        <v>229</v>
      </c>
      <c r="I73" t="s">
        <v>230</v>
      </c>
      <c r="J73" t="str" cm="1">
        <f t="array" ref="J73">IFERROR(_xlfn.XLOOKUP(Tableau6[[#This Row],[Code_Pays]],ListeUE27[[#All],[Code_Pays]],ListeUE27[[#All],[Code_UE27]],,0),"")</f>
        <v/>
      </c>
      <c r="K73" t="str">
        <f>IF(Tableau6[[#This Row],[CodeUE27]]=VaParametresNORM!$A$12,VaParametresNORM!$B$12,"")</f>
        <v/>
      </c>
      <c r="L73" t="str" cm="1">
        <f t="array" ref="L73">_xlfn.XLOOKUP(Tableau6[[#This Row],[Code_Pays]],Tableau8[[#All],[Code Pays]],Tableau8[[#All],[CodePMA]],"  ",0)</f>
        <v xml:space="preserve">  </v>
      </c>
      <c r="M73" t="str">
        <f>IF(Tableau6[[#This Row],[CodePMA]]=VaParametresNORM!$A$45,VaParametresNORM!$B$45,"")</f>
        <v/>
      </c>
      <c r="N73" s="1" t="str" cm="1">
        <f t="array" ref="N73">_xlfn.XLOOKUP(Tableau6[[#This Row],[Code_Pays]],Tableau9[[#All],[Code Pays]],Tableau9[[#All],[Code Groupe de pays]]," ",0)</f>
        <v xml:space="preserve"> </v>
      </c>
      <c r="O73" s="1" t="str">
        <f>IF(Tableau6[[#This Row],[codePVDsansLitoral]]=VaParametresNORM!$A$93,VaParametresNORM!$B$93,"")</f>
        <v/>
      </c>
      <c r="P73" s="1" t="str" cm="1">
        <f t="array" ref="P73">_xlfn.XLOOKUP(Tableau6[[#This Row],[idM49]],Tableau10[[#All],[Code Pays]],Tableau10[[#All],[Code Groupe de pays]]," ",0)</f>
        <v xml:space="preserve"> </v>
      </c>
      <c r="Q73" s="1" t="str">
        <f>IF(Tableau6[[#This Row],[codeIDV]]=VaParametresNORM!$A$125,VaParametresNORM!$B$125," ")</f>
        <v xml:space="preserve"> </v>
      </c>
      <c r="R73" s="1" t="str" cm="1">
        <f t="array" ref="R73">_xlfn.XLOOKUP(Tableau6[[#This Row],[idM49]],Tableau11[[#All],[Code Pays]],Tableau11[[#All],[Code Groupe de pays]]," ",0)</f>
        <v xml:space="preserve"> </v>
      </c>
      <c r="S73" s="1" t="str">
        <f>IF(Tableau6[[#This Row],[code_deficit_Vivrier]]=VaParametresNORM!$A$163,VaParametresNORM!$B$163,"")</f>
        <v/>
      </c>
      <c r="T73" s="1"/>
    </row>
    <row r="74" spans="1:20" x14ac:dyDescent="0.25">
      <c r="A74">
        <f>LEFT(Tableau6[[#This Row],[Code_ZoneContinent]],2)*100</f>
        <v>5200</v>
      </c>
      <c r="B74" t="str" cm="1">
        <f t="array" ref="B74">_xlfn.XLOOKUP(Tableau6[[#This Row],[CodeContinent]],Continent[[#All],[NumFAOContinent]],Continent[[#All],[Continent]])</f>
        <v>Amériques</v>
      </c>
      <c r="C74">
        <v>5203</v>
      </c>
      <c r="D74" t="s">
        <v>227</v>
      </c>
      <c r="E74">
        <v>231</v>
      </c>
      <c r="F74" t="s">
        <v>231</v>
      </c>
      <c r="G74">
        <v>840</v>
      </c>
      <c r="H74" t="s">
        <v>232</v>
      </c>
      <c r="I74" t="s">
        <v>233</v>
      </c>
      <c r="J74" t="str" cm="1">
        <f t="array" ref="J74">IFERROR(_xlfn.XLOOKUP(Tableau6[[#This Row],[Code_Pays]],ListeUE27[[#All],[Code_Pays]],ListeUE27[[#All],[Code_UE27]],,0),"")</f>
        <v/>
      </c>
      <c r="K74" t="str">
        <f>IF(Tableau6[[#This Row],[CodeUE27]]=VaParametresNORM!$A$12,VaParametresNORM!$B$12,"")</f>
        <v/>
      </c>
      <c r="L74" t="str" cm="1">
        <f t="array" ref="L74">_xlfn.XLOOKUP(Tableau6[[#This Row],[Code_Pays]],Tableau8[[#All],[Code Pays]],Tableau8[[#All],[CodePMA]],"  ",0)</f>
        <v xml:space="preserve">  </v>
      </c>
      <c r="M74" t="str">
        <f>IF(Tableau6[[#This Row],[CodePMA]]=VaParametresNORM!$A$45,VaParametresNORM!$B$45,"")</f>
        <v/>
      </c>
      <c r="N74" s="1" t="str" cm="1">
        <f t="array" ref="N74">_xlfn.XLOOKUP(Tableau6[[#This Row],[Code_Pays]],Tableau9[[#All],[Code Pays]],Tableau9[[#All],[Code Groupe de pays]]," ",0)</f>
        <v xml:space="preserve"> </v>
      </c>
      <c r="O74" s="1" t="str">
        <f>IF(Tableau6[[#This Row],[codePVDsansLitoral]]=VaParametresNORM!$A$93,VaParametresNORM!$B$93,"")</f>
        <v/>
      </c>
      <c r="P74" s="1" t="str" cm="1">
        <f t="array" ref="P74">_xlfn.XLOOKUP(Tableau6[[#This Row],[idM49]],Tableau10[[#All],[Code Pays]],Tableau10[[#All],[Code Groupe de pays]]," ",0)</f>
        <v xml:space="preserve"> </v>
      </c>
      <c r="Q74" s="1" t="str">
        <f>IF(Tableau6[[#This Row],[codeIDV]]=VaParametresNORM!$A$125,VaParametresNORM!$B$125," ")</f>
        <v xml:space="preserve"> </v>
      </c>
      <c r="R74" s="1" t="str" cm="1">
        <f t="array" ref="R74">_xlfn.XLOOKUP(Tableau6[[#This Row],[idM49]],Tableau11[[#All],[Code Pays]],Tableau11[[#All],[Code Groupe de pays]]," ",0)</f>
        <v xml:space="preserve"> </v>
      </c>
      <c r="S74" s="1" t="str">
        <f>IF(Tableau6[[#This Row],[code_deficit_Vivrier]]=VaParametresNORM!$A$163,VaParametresNORM!$B$163,"")</f>
        <v/>
      </c>
      <c r="T74" s="1"/>
    </row>
    <row r="75" spans="1:20" x14ac:dyDescent="0.25">
      <c r="A75">
        <f>LEFT(Tableau6[[#This Row],[Code_ZoneContinent]],2)*100</f>
        <v>5300</v>
      </c>
      <c r="B75" t="str" cm="1">
        <f t="array" ref="B75">_xlfn.XLOOKUP(Tableau6[[#This Row],[CodeContinent]],Continent[[#All],[NumFAOContinent]],Continent[[#All],[Continent]])</f>
        <v>Asie</v>
      </c>
      <c r="C75">
        <v>5301</v>
      </c>
      <c r="D75" t="s">
        <v>414</v>
      </c>
      <c r="E75">
        <v>108</v>
      </c>
      <c r="F75" t="s">
        <v>339</v>
      </c>
      <c r="G75">
        <v>398</v>
      </c>
      <c r="H75" t="s">
        <v>340</v>
      </c>
      <c r="I75" t="s">
        <v>341</v>
      </c>
      <c r="J75" t="str" cm="1">
        <f t="array" ref="J75">IFERROR(_xlfn.XLOOKUP(Tableau6[[#This Row],[Code_Pays]],ListeUE27[[#All],[Code_Pays]],ListeUE27[[#All],[Code_UE27]],,0),"")</f>
        <v/>
      </c>
      <c r="K75" t="str">
        <f>IF(Tableau6[[#This Row],[CodeUE27]]=VaParametresNORM!$A$12,VaParametresNORM!$B$12,"")</f>
        <v/>
      </c>
      <c r="L75" t="str" cm="1">
        <f t="array" ref="L75">_xlfn.XLOOKUP(Tableau6[[#This Row],[Code_Pays]],Tableau8[[#All],[Code Pays]],Tableau8[[#All],[CodePMA]],"  ",0)</f>
        <v xml:space="preserve">  </v>
      </c>
      <c r="M75" t="str">
        <f>IF(Tableau6[[#This Row],[CodePMA]]=VaParametresNORM!$A$45,VaParametresNORM!$B$45,"")</f>
        <v/>
      </c>
      <c r="N75" s="1" cm="1">
        <f t="array" ref="N75">_xlfn.XLOOKUP(Tableau6[[#This Row],[Code_Pays]],Tableau9[[#All],[Code Pays]],Tableau9[[#All],[Code Groupe de pays]]," ",0)</f>
        <v>5802</v>
      </c>
      <c r="O75" s="1" t="str">
        <f>IF(Tableau6[[#This Row],[codePVDsansLitoral]]=VaParametresNORM!$A$93,VaParametresNORM!$B$93,"")</f>
        <v>Pays sans littoral en voie de développement</v>
      </c>
      <c r="P75" s="1" t="str" cm="1">
        <f t="array" ref="P75">_xlfn.XLOOKUP(Tableau6[[#This Row],[idM49]],Tableau10[[#All],[Code Pays]],Tableau10[[#All],[Code Groupe de pays]]," ",0)</f>
        <v xml:space="preserve"> </v>
      </c>
      <c r="Q75" s="1" t="str">
        <f>IF(Tableau6[[#This Row],[codeIDV]]=VaParametresNORM!$A$125,VaParametresNORM!$B$125," ")</f>
        <v xml:space="preserve"> </v>
      </c>
      <c r="R75" s="1" t="str" cm="1">
        <f t="array" ref="R75">_xlfn.XLOOKUP(Tableau6[[#This Row],[idM49]],Tableau11[[#All],[Code Pays]],Tableau11[[#All],[Code Groupe de pays]]," ",0)</f>
        <v xml:space="preserve"> </v>
      </c>
      <c r="S75" s="1" t="str">
        <f>IF(Tableau6[[#This Row],[code_deficit_Vivrier]]=VaParametresNORM!$A$163,VaParametresNORM!$B$163,"")</f>
        <v/>
      </c>
      <c r="T75" s="1"/>
    </row>
    <row r="76" spans="1:20" x14ac:dyDescent="0.25">
      <c r="A76">
        <f>LEFT(Tableau6[[#This Row],[Code_ZoneContinent]],2)*100</f>
        <v>5300</v>
      </c>
      <c r="B76" t="str" cm="1">
        <f t="array" ref="B76">_xlfn.XLOOKUP(Tableau6[[#This Row],[CodeContinent]],Continent[[#All],[NumFAOContinent]],Continent[[#All],[Continent]])</f>
        <v>Asie</v>
      </c>
      <c r="C76">
        <v>5301</v>
      </c>
      <c r="D76" t="s">
        <v>414</v>
      </c>
      <c r="E76">
        <v>113</v>
      </c>
      <c r="F76" t="s">
        <v>342</v>
      </c>
      <c r="G76">
        <v>417</v>
      </c>
      <c r="H76" t="s">
        <v>343</v>
      </c>
      <c r="I76" t="s">
        <v>344</v>
      </c>
      <c r="J76" t="str" cm="1">
        <f t="array" ref="J76">IFERROR(_xlfn.XLOOKUP(Tableau6[[#This Row],[Code_Pays]],ListeUE27[[#All],[Code_Pays]],ListeUE27[[#All],[Code_UE27]],,0),"")</f>
        <v/>
      </c>
      <c r="K76" t="str">
        <f>IF(Tableau6[[#This Row],[CodeUE27]]=VaParametresNORM!$A$12,VaParametresNORM!$B$12,"")</f>
        <v/>
      </c>
      <c r="L76" t="str" cm="1">
        <f t="array" ref="L76">_xlfn.XLOOKUP(Tableau6[[#This Row],[Code_Pays]],Tableau8[[#All],[Code Pays]],Tableau8[[#All],[CodePMA]],"  ",0)</f>
        <v xml:space="preserve">  </v>
      </c>
      <c r="M76" t="str">
        <f>IF(Tableau6[[#This Row],[CodePMA]]=VaParametresNORM!$A$45,VaParametresNORM!$B$45,"")</f>
        <v/>
      </c>
      <c r="N76" s="1" cm="1">
        <f t="array" ref="N76">_xlfn.XLOOKUP(Tableau6[[#This Row],[Code_Pays]],Tableau9[[#All],[Code Pays]],Tableau9[[#All],[Code Groupe de pays]]," ",0)</f>
        <v>5802</v>
      </c>
      <c r="O76" s="1" t="str">
        <f>IF(Tableau6[[#This Row],[codePVDsansLitoral]]=VaParametresNORM!$A$93,VaParametresNORM!$B$93,"")</f>
        <v>Pays sans littoral en voie de développement</v>
      </c>
      <c r="P76" s="1" t="str" cm="1">
        <f t="array" ref="P76">_xlfn.XLOOKUP(Tableau6[[#This Row],[idM49]],Tableau10[[#All],[Code Pays]],Tableau10[[#All],[Code Groupe de pays]]," ",0)</f>
        <v xml:space="preserve"> </v>
      </c>
      <c r="Q76" s="1" t="str">
        <f>IF(Tableau6[[#This Row],[codeIDV]]=VaParametresNORM!$A$125,VaParametresNORM!$B$125," ")</f>
        <v xml:space="preserve"> </v>
      </c>
      <c r="R76" s="1" t="str" cm="1">
        <f t="array" ref="R76">_xlfn.XLOOKUP(Tableau6[[#This Row],[idM49]],Tableau11[[#All],[Code Pays]],Tableau11[[#All],[Code Groupe de pays]]," ",0)</f>
        <v xml:space="preserve"> </v>
      </c>
      <c r="S76" s="1" t="str">
        <f>IF(Tableau6[[#This Row],[code_deficit_Vivrier]]=VaParametresNORM!$A$163,VaParametresNORM!$B$163,"")</f>
        <v/>
      </c>
      <c r="T76" s="1"/>
    </row>
    <row r="77" spans="1:20" x14ac:dyDescent="0.25">
      <c r="A77">
        <f>LEFT(Tableau6[[#This Row],[Code_ZoneContinent]],2)*100</f>
        <v>5300</v>
      </c>
      <c r="B77" t="str" cm="1">
        <f t="array" ref="B77">_xlfn.XLOOKUP(Tableau6[[#This Row],[CodeContinent]],Continent[[#All],[NumFAOContinent]],Continent[[#All],[Continent]])</f>
        <v>Asie</v>
      </c>
      <c r="C77">
        <v>5301</v>
      </c>
      <c r="D77" t="s">
        <v>414</v>
      </c>
      <c r="E77">
        <v>235</v>
      </c>
      <c r="F77" t="s">
        <v>369</v>
      </c>
      <c r="G77">
        <v>860</v>
      </c>
      <c r="H77" t="s">
        <v>370</v>
      </c>
      <c r="I77" t="s">
        <v>371</v>
      </c>
      <c r="J77" t="str" cm="1">
        <f t="array" ref="J77">IFERROR(_xlfn.XLOOKUP(Tableau6[[#This Row],[Code_Pays]],ListeUE27[[#All],[Code_Pays]],ListeUE27[[#All],[Code_UE27]],,0),"")</f>
        <v/>
      </c>
      <c r="K77" t="str">
        <f>IF(Tableau6[[#This Row],[CodeUE27]]=VaParametresNORM!$A$12,VaParametresNORM!$B$12,"")</f>
        <v/>
      </c>
      <c r="L77" t="str" cm="1">
        <f t="array" ref="L77">_xlfn.XLOOKUP(Tableau6[[#This Row],[Code_Pays]],Tableau8[[#All],[Code Pays]],Tableau8[[#All],[CodePMA]],"  ",0)</f>
        <v xml:space="preserve">  </v>
      </c>
      <c r="M77" t="str">
        <f>IF(Tableau6[[#This Row],[CodePMA]]=VaParametresNORM!$A$45,VaParametresNORM!$B$45,"")</f>
        <v/>
      </c>
      <c r="N77" s="1" cm="1">
        <f t="array" ref="N77">_xlfn.XLOOKUP(Tableau6[[#This Row],[Code_Pays]],Tableau9[[#All],[Code Pays]],Tableau9[[#All],[Code Groupe de pays]]," ",0)</f>
        <v>5802</v>
      </c>
      <c r="O77" s="1" t="str">
        <f>IF(Tableau6[[#This Row],[codePVDsansLitoral]]=VaParametresNORM!$A$93,VaParametresNORM!$B$93,"")</f>
        <v>Pays sans littoral en voie de développement</v>
      </c>
      <c r="P77" s="1" t="str" cm="1">
        <f t="array" ref="P77">_xlfn.XLOOKUP(Tableau6[[#This Row],[idM49]],Tableau10[[#All],[Code Pays]],Tableau10[[#All],[Code Groupe de pays]]," ",0)</f>
        <v xml:space="preserve"> </v>
      </c>
      <c r="Q77" s="1" t="str">
        <f>IF(Tableau6[[#This Row],[codeIDV]]=VaParametresNORM!$A$125,VaParametresNORM!$B$125," ")</f>
        <v xml:space="preserve"> </v>
      </c>
      <c r="R77" s="1" t="str" cm="1">
        <f t="array" ref="R77">_xlfn.XLOOKUP(Tableau6[[#This Row],[idM49]],Tableau11[[#All],[Code Pays]],Tableau11[[#All],[Code Groupe de pays]]," ",0)</f>
        <v xml:space="preserve"> </v>
      </c>
      <c r="S77" s="1" t="str">
        <f>IF(Tableau6[[#This Row],[code_deficit_Vivrier]]=VaParametresNORM!$A$163,VaParametresNORM!$B$163,"")</f>
        <v/>
      </c>
      <c r="T77" s="1"/>
    </row>
    <row r="78" spans="1:20" x14ac:dyDescent="0.25">
      <c r="A78">
        <f>LEFT(Tableau6[[#This Row],[Code_ZoneContinent]],2)*100</f>
        <v>5300</v>
      </c>
      <c r="B78" t="str" cm="1">
        <f t="array" ref="B78">_xlfn.XLOOKUP(Tableau6[[#This Row],[CodeContinent]],Continent[[#All],[NumFAOContinent]],Continent[[#All],[Continent]])</f>
        <v>Asie</v>
      </c>
      <c r="C78">
        <v>5301</v>
      </c>
      <c r="D78" t="s">
        <v>414</v>
      </c>
      <c r="E78">
        <v>208</v>
      </c>
      <c r="F78" t="s">
        <v>393</v>
      </c>
      <c r="G78">
        <v>762</v>
      </c>
      <c r="H78" t="s">
        <v>394</v>
      </c>
      <c r="I78" t="s">
        <v>395</v>
      </c>
      <c r="J78" t="str" cm="1">
        <f t="array" ref="J78">IFERROR(_xlfn.XLOOKUP(Tableau6[[#This Row],[Code_Pays]],ListeUE27[[#All],[Code_Pays]],ListeUE27[[#All],[Code_UE27]],,0),"")</f>
        <v/>
      </c>
      <c r="K78" t="str">
        <f>IF(Tableau6[[#This Row],[CodeUE27]]=VaParametresNORM!$A$12,VaParametresNORM!$B$12,"")</f>
        <v/>
      </c>
      <c r="L78" t="str" cm="1">
        <f t="array" ref="L78">_xlfn.XLOOKUP(Tableau6[[#This Row],[Code_Pays]],Tableau8[[#All],[Code Pays]],Tableau8[[#All],[CodePMA]],"  ",0)</f>
        <v xml:space="preserve">  </v>
      </c>
      <c r="M78" t="str">
        <f>IF(Tableau6[[#This Row],[CodePMA]]=VaParametresNORM!$A$45,VaParametresNORM!$B$45,"")</f>
        <v/>
      </c>
      <c r="N78" s="1" cm="1">
        <f t="array" ref="N78">_xlfn.XLOOKUP(Tableau6[[#This Row],[Code_Pays]],Tableau9[[#All],[Code Pays]],Tableau9[[#All],[Code Groupe de pays]]," ",0)</f>
        <v>5802</v>
      </c>
      <c r="O78" s="1" t="str">
        <f>IF(Tableau6[[#This Row],[codePVDsansLitoral]]=VaParametresNORM!$A$93,VaParametresNORM!$B$93,"")</f>
        <v>Pays sans littoral en voie de développement</v>
      </c>
      <c r="P78" s="1" t="str" cm="1">
        <f t="array" ref="P78">_xlfn.XLOOKUP(Tableau6[[#This Row],[idM49]],Tableau10[[#All],[Code Pays]],Tableau10[[#All],[Code Groupe de pays]]," ",0)</f>
        <v xml:space="preserve"> </v>
      </c>
      <c r="Q78" s="1" t="str">
        <f>IF(Tableau6[[#This Row],[codeIDV]]=VaParametresNORM!$A$125,VaParametresNORM!$B$125," ")</f>
        <v xml:space="preserve"> </v>
      </c>
      <c r="R78" s="1" t="str" cm="1">
        <f t="array" ref="R78">_xlfn.XLOOKUP(Tableau6[[#This Row],[idM49]],Tableau11[[#All],[Code Pays]],Tableau11[[#All],[Code Groupe de pays]]," ",0)</f>
        <v xml:space="preserve"> </v>
      </c>
      <c r="S78" s="1" t="str">
        <f>IF(Tableau6[[#This Row],[code_deficit_Vivrier]]=VaParametresNORM!$A$163,VaParametresNORM!$B$163,"")</f>
        <v/>
      </c>
      <c r="T78" s="1"/>
    </row>
    <row r="79" spans="1:20" x14ac:dyDescent="0.25">
      <c r="A79">
        <f>LEFT(Tableau6[[#This Row],[Code_ZoneContinent]],2)*100</f>
        <v>5300</v>
      </c>
      <c r="B79" t="str" cm="1">
        <f t="array" ref="B79">_xlfn.XLOOKUP(Tableau6[[#This Row],[CodeContinent]],Continent[[#All],[NumFAOContinent]],Continent[[#All],[Continent]])</f>
        <v>Asie</v>
      </c>
      <c r="C79">
        <v>5301</v>
      </c>
      <c r="D79" t="s">
        <v>414</v>
      </c>
      <c r="E79">
        <v>213</v>
      </c>
      <c r="F79" t="s">
        <v>402</v>
      </c>
      <c r="G79">
        <v>795</v>
      </c>
      <c r="H79" t="s">
        <v>403</v>
      </c>
      <c r="I79" t="s">
        <v>404</v>
      </c>
      <c r="J79" t="str" cm="1">
        <f t="array" ref="J79">IFERROR(_xlfn.XLOOKUP(Tableau6[[#This Row],[Code_Pays]],ListeUE27[[#All],[Code_Pays]],ListeUE27[[#All],[Code_UE27]],,0),"")</f>
        <v/>
      </c>
      <c r="K79" t="str">
        <f>IF(Tableau6[[#This Row],[CodeUE27]]=VaParametresNORM!$A$12,VaParametresNORM!$B$12,"")</f>
        <v/>
      </c>
      <c r="L79" t="str" cm="1">
        <f t="array" ref="L79">_xlfn.XLOOKUP(Tableau6[[#This Row],[Code_Pays]],Tableau8[[#All],[Code Pays]],Tableau8[[#All],[CodePMA]],"  ",0)</f>
        <v xml:space="preserve">  </v>
      </c>
      <c r="M79" t="str">
        <f>IF(Tableau6[[#This Row],[CodePMA]]=VaParametresNORM!$A$45,VaParametresNORM!$B$45,"")</f>
        <v/>
      </c>
      <c r="N79" s="1" cm="1">
        <f t="array" ref="N79">_xlfn.XLOOKUP(Tableau6[[#This Row],[Code_Pays]],Tableau9[[#All],[Code Pays]],Tableau9[[#All],[Code Groupe de pays]]," ",0)</f>
        <v>5802</v>
      </c>
      <c r="O79" s="1" t="str">
        <f>IF(Tableau6[[#This Row],[codePVDsansLitoral]]=VaParametresNORM!$A$93,VaParametresNORM!$B$93,"")</f>
        <v>Pays sans littoral en voie de développement</v>
      </c>
      <c r="P79" s="1" t="str" cm="1">
        <f t="array" ref="P79">_xlfn.XLOOKUP(Tableau6[[#This Row],[idM49]],Tableau10[[#All],[Code Pays]],Tableau10[[#All],[Code Groupe de pays]]," ",0)</f>
        <v xml:space="preserve"> </v>
      </c>
      <c r="Q79" s="1" t="str">
        <f>IF(Tableau6[[#This Row],[codeIDV]]=VaParametresNORM!$A$125,VaParametresNORM!$B$125," ")</f>
        <v xml:space="preserve"> </v>
      </c>
      <c r="R79" s="1" t="str" cm="1">
        <f t="array" ref="R79">_xlfn.XLOOKUP(Tableau6[[#This Row],[idM49]],Tableau11[[#All],[Code Pays]],Tableau11[[#All],[Code Groupe de pays]]," ",0)</f>
        <v xml:space="preserve"> </v>
      </c>
      <c r="S79" s="1" t="str">
        <f>IF(Tableau6[[#This Row],[code_deficit_Vivrier]]=VaParametresNORM!$A$163,VaParametresNORM!$B$163,"")</f>
        <v/>
      </c>
      <c r="T79" s="1"/>
    </row>
    <row r="80" spans="1:20" x14ac:dyDescent="0.25">
      <c r="A80">
        <f>LEFT(Tableau6[[#This Row],[Code_ZoneContinent]],2)*100</f>
        <v>5300</v>
      </c>
      <c r="B80" t="str" cm="1">
        <f t="array" ref="B80">_xlfn.XLOOKUP(Tableau6[[#This Row],[CodeContinent]],Continent[[#All],[NumFAOContinent]],Continent[[#All],[Continent]])</f>
        <v>Asie</v>
      </c>
      <c r="C80">
        <v>5304</v>
      </c>
      <c r="D80" t="s">
        <v>415</v>
      </c>
      <c r="E80">
        <v>115</v>
      </c>
      <c r="F80" t="s">
        <v>293</v>
      </c>
      <c r="G80">
        <v>116</v>
      </c>
      <c r="H80" t="s">
        <v>294</v>
      </c>
      <c r="I80" t="s">
        <v>295</v>
      </c>
      <c r="J80" t="str" cm="1">
        <f t="array" ref="J80">IFERROR(_xlfn.XLOOKUP(Tableau6[[#This Row],[Code_Pays]],ListeUE27[[#All],[Code_Pays]],ListeUE27[[#All],[Code_UE27]],,0),"")</f>
        <v/>
      </c>
      <c r="K80" t="str">
        <f>IF(Tableau6[[#This Row],[CodeUE27]]=VaParametresNORM!$A$12,VaParametresNORM!$B$12,"")</f>
        <v/>
      </c>
      <c r="L80" cm="1">
        <f t="array" ref="L80">_xlfn.XLOOKUP(Tableau6[[#This Row],[Code_Pays]],Tableau8[[#All],[Code Pays]],Tableau8[[#All],[CodePMA]],"  ",0)</f>
        <v>5801</v>
      </c>
      <c r="M80" t="str">
        <f>IF(Tableau6[[#This Row],[CodePMA]]=VaParametresNORM!$A$45,VaParametresNORM!$B$45,"")</f>
        <v>Pays les moins développés</v>
      </c>
      <c r="N80" s="1" t="str" cm="1">
        <f t="array" ref="N80">_xlfn.XLOOKUP(Tableau6[[#This Row],[Code_Pays]],Tableau9[[#All],[Code Pays]],Tableau9[[#All],[Code Groupe de pays]]," ",0)</f>
        <v xml:space="preserve"> </v>
      </c>
      <c r="O80" s="1" t="str">
        <f>IF(Tableau6[[#This Row],[codePVDsansLitoral]]=VaParametresNORM!$A$93,VaParametresNORM!$B$93,"")</f>
        <v/>
      </c>
      <c r="P80" s="1" t="str" cm="1">
        <f t="array" ref="P80">_xlfn.XLOOKUP(Tableau6[[#This Row],[idM49]],Tableau10[[#All],[Code Pays]],Tableau10[[#All],[Code Groupe de pays]]," ",0)</f>
        <v xml:space="preserve"> </v>
      </c>
      <c r="Q80" s="1" t="str">
        <f>IF(Tableau6[[#This Row],[codeIDV]]=VaParametresNORM!$A$125,VaParametresNORM!$B$125," ")</f>
        <v xml:space="preserve"> </v>
      </c>
      <c r="R80" s="1" cm="1">
        <f t="array" ref="R80">_xlfn.XLOOKUP(Tableau6[[#This Row],[idM49]],Tableau11[[#All],[Code Pays]],Tableau11[[#All],[Code Groupe de pays]]," ",0)</f>
        <v>5815</v>
      </c>
      <c r="S80" s="1" t="str">
        <f>IF(Tableau6[[#This Row],[code_deficit_Vivrier]]=VaParametresNORM!$A$163,VaParametresNORM!$B$163,"")</f>
        <v>Pays à faible revenu et à déficit vivrier</v>
      </c>
      <c r="T80" s="1"/>
    </row>
    <row r="81" spans="1:20" x14ac:dyDescent="0.25">
      <c r="A81">
        <f>LEFT(Tableau6[[#This Row],[Code_ZoneContinent]],2)*100</f>
        <v>5300</v>
      </c>
      <c r="B81" t="str" cm="1">
        <f t="array" ref="B81">_xlfn.XLOOKUP(Tableau6[[#This Row],[CodeContinent]],Continent[[#All],[NumFAOContinent]],Continent[[#All],[Continent]])</f>
        <v>Asie</v>
      </c>
      <c r="C81">
        <v>5304</v>
      </c>
      <c r="D81" t="s">
        <v>415</v>
      </c>
      <c r="E81">
        <v>101</v>
      </c>
      <c r="F81" t="s">
        <v>321</v>
      </c>
      <c r="G81">
        <v>360</v>
      </c>
      <c r="H81" t="s">
        <v>322</v>
      </c>
      <c r="I81" t="s">
        <v>323</v>
      </c>
      <c r="J81" t="str" cm="1">
        <f t="array" ref="J81">IFERROR(_xlfn.XLOOKUP(Tableau6[[#This Row],[Code_Pays]],ListeUE27[[#All],[Code_Pays]],ListeUE27[[#All],[Code_UE27]],,0),"")</f>
        <v/>
      </c>
      <c r="K81" t="str">
        <f>IF(Tableau6[[#This Row],[CodeUE27]]=VaParametresNORM!$A$12,VaParametresNORM!$B$12,"")</f>
        <v/>
      </c>
      <c r="L81" t="str" cm="1">
        <f t="array" ref="L81">_xlfn.XLOOKUP(Tableau6[[#This Row],[Code_Pays]],Tableau8[[#All],[Code Pays]],Tableau8[[#All],[CodePMA]],"  ",0)</f>
        <v xml:space="preserve">  </v>
      </c>
      <c r="M81" t="str">
        <f>IF(Tableau6[[#This Row],[CodePMA]]=VaParametresNORM!$A$45,VaParametresNORM!$B$45,"")</f>
        <v/>
      </c>
      <c r="N81" s="1" t="str" cm="1">
        <f t="array" ref="N81">_xlfn.XLOOKUP(Tableau6[[#This Row],[Code_Pays]],Tableau9[[#All],[Code Pays]],Tableau9[[#All],[Code Groupe de pays]]," ",0)</f>
        <v xml:space="preserve"> </v>
      </c>
      <c r="O81" s="1" t="str">
        <f>IF(Tableau6[[#This Row],[codePVDsansLitoral]]=VaParametresNORM!$A$93,VaParametresNORM!$B$93,"")</f>
        <v/>
      </c>
      <c r="P81" s="1" t="str" cm="1">
        <f t="array" ref="P81">_xlfn.XLOOKUP(Tableau6[[#This Row],[idM49]],Tableau10[[#All],[Code Pays]],Tableau10[[#All],[Code Groupe de pays]]," ",0)</f>
        <v xml:space="preserve"> </v>
      </c>
      <c r="Q81" s="1" t="str">
        <f>IF(Tableau6[[#This Row],[codeIDV]]=VaParametresNORM!$A$125,VaParametresNORM!$B$125," ")</f>
        <v xml:space="preserve"> </v>
      </c>
      <c r="R81" s="1" t="str" cm="1">
        <f t="array" ref="R81">_xlfn.XLOOKUP(Tableau6[[#This Row],[idM49]],Tableau11[[#All],[Code Pays]],Tableau11[[#All],[Code Groupe de pays]]," ",0)</f>
        <v xml:space="preserve"> </v>
      </c>
      <c r="S81" s="1" t="str">
        <f>IF(Tableau6[[#This Row],[code_deficit_Vivrier]]=VaParametresNORM!$A$163,VaParametresNORM!$B$163,"")</f>
        <v/>
      </c>
      <c r="T81" s="1"/>
    </row>
    <row r="82" spans="1:20" x14ac:dyDescent="0.25">
      <c r="A82">
        <f>LEFT(Tableau6[[#This Row],[Code_ZoneContinent]],2)*100</f>
        <v>5300</v>
      </c>
      <c r="B82" t="str" cm="1">
        <f t="array" ref="B82">_xlfn.XLOOKUP(Tableau6[[#This Row],[CodeContinent]],Continent[[#All],[NumFAOContinent]],Continent[[#All],[Continent]])</f>
        <v>Asie</v>
      </c>
      <c r="C82">
        <v>5304</v>
      </c>
      <c r="D82" t="s">
        <v>415</v>
      </c>
      <c r="E82">
        <v>131</v>
      </c>
      <c r="F82" t="s">
        <v>351</v>
      </c>
      <c r="G82">
        <v>458</v>
      </c>
      <c r="H82" t="s">
        <v>352</v>
      </c>
      <c r="I82" t="s">
        <v>353</v>
      </c>
      <c r="J82" t="str" cm="1">
        <f t="array" ref="J82">IFERROR(_xlfn.XLOOKUP(Tableau6[[#This Row],[Code_Pays]],ListeUE27[[#All],[Code_Pays]],ListeUE27[[#All],[Code_UE27]],,0),"")</f>
        <v/>
      </c>
      <c r="K82" t="str">
        <f>IF(Tableau6[[#This Row],[CodeUE27]]=VaParametresNORM!$A$12,VaParametresNORM!$B$12,"")</f>
        <v/>
      </c>
      <c r="L82" t="str" cm="1">
        <f t="array" ref="L82">_xlfn.XLOOKUP(Tableau6[[#This Row],[Code_Pays]],Tableau8[[#All],[Code Pays]],Tableau8[[#All],[CodePMA]],"  ",0)</f>
        <v xml:space="preserve">  </v>
      </c>
      <c r="M82" t="str">
        <f>IF(Tableau6[[#This Row],[CodePMA]]=VaParametresNORM!$A$45,VaParametresNORM!$B$45,"")</f>
        <v/>
      </c>
      <c r="N82" s="1" t="str" cm="1">
        <f t="array" ref="N82">_xlfn.XLOOKUP(Tableau6[[#This Row],[Code_Pays]],Tableau9[[#All],[Code Pays]],Tableau9[[#All],[Code Groupe de pays]]," ",0)</f>
        <v xml:space="preserve"> </v>
      </c>
      <c r="O82" s="1" t="str">
        <f>IF(Tableau6[[#This Row],[codePVDsansLitoral]]=VaParametresNORM!$A$93,VaParametresNORM!$B$93,"")</f>
        <v/>
      </c>
      <c r="P82" s="1" t="str" cm="1">
        <f t="array" ref="P82">_xlfn.XLOOKUP(Tableau6[[#This Row],[idM49]],Tableau10[[#All],[Code Pays]],Tableau10[[#All],[Code Groupe de pays]]," ",0)</f>
        <v xml:space="preserve"> </v>
      </c>
      <c r="Q82" s="1" t="str">
        <f>IF(Tableau6[[#This Row],[codeIDV]]=VaParametresNORM!$A$125,VaParametresNORM!$B$125," ")</f>
        <v xml:space="preserve"> </v>
      </c>
      <c r="R82" s="1" t="str" cm="1">
        <f t="array" ref="R82">_xlfn.XLOOKUP(Tableau6[[#This Row],[idM49]],Tableau11[[#All],[Code Pays]],Tableau11[[#All],[Code Groupe de pays]]," ",0)</f>
        <v xml:space="preserve"> </v>
      </c>
      <c r="S82" s="1" t="str">
        <f>IF(Tableau6[[#This Row],[code_deficit_Vivrier]]=VaParametresNORM!$A$163,VaParametresNORM!$B$163,"")</f>
        <v/>
      </c>
      <c r="T82" s="1"/>
    </row>
    <row r="83" spans="1:20" x14ac:dyDescent="0.25">
      <c r="A83">
        <f>LEFT(Tableau6[[#This Row],[Code_ZoneContinent]],2)*100</f>
        <v>5300</v>
      </c>
      <c r="B83" t="str" cm="1">
        <f t="array" ref="B83">_xlfn.XLOOKUP(Tableau6[[#This Row],[CodeContinent]],Continent[[#All],[NumFAOContinent]],Continent[[#All],[Continent]])</f>
        <v>Asie</v>
      </c>
      <c r="C83">
        <v>5304</v>
      </c>
      <c r="D83" t="s">
        <v>415</v>
      </c>
      <c r="E83">
        <v>28</v>
      </c>
      <c r="F83" t="s">
        <v>360</v>
      </c>
      <c r="G83">
        <v>104</v>
      </c>
      <c r="H83" t="s">
        <v>361</v>
      </c>
      <c r="I83" t="s">
        <v>362</v>
      </c>
      <c r="J83" t="str" cm="1">
        <f t="array" ref="J83">IFERROR(_xlfn.XLOOKUP(Tableau6[[#This Row],[Code_Pays]],ListeUE27[[#All],[Code_Pays]],ListeUE27[[#All],[Code_UE27]],,0),"")</f>
        <v/>
      </c>
      <c r="K83" t="str">
        <f>IF(Tableau6[[#This Row],[CodeUE27]]=VaParametresNORM!$A$12,VaParametresNORM!$B$12,"")</f>
        <v/>
      </c>
      <c r="L83" cm="1">
        <f t="array" ref="L83">_xlfn.XLOOKUP(Tableau6[[#This Row],[Code_Pays]],Tableau8[[#All],[Code Pays]],Tableau8[[#All],[CodePMA]],"  ",0)</f>
        <v>5801</v>
      </c>
      <c r="M83" t="str">
        <f>IF(Tableau6[[#This Row],[CodePMA]]=VaParametresNORM!$A$45,VaParametresNORM!$B$45,"")</f>
        <v>Pays les moins développés</v>
      </c>
      <c r="N83" s="1" t="str" cm="1">
        <f t="array" ref="N83">_xlfn.XLOOKUP(Tableau6[[#This Row],[Code_Pays]],Tableau9[[#All],[Code Pays]],Tableau9[[#All],[Code Groupe de pays]]," ",0)</f>
        <v xml:space="preserve"> </v>
      </c>
      <c r="O83" s="1" t="str">
        <f>IF(Tableau6[[#This Row],[codePVDsansLitoral]]=VaParametresNORM!$A$93,VaParametresNORM!$B$93,"")</f>
        <v/>
      </c>
      <c r="P83" s="1" t="str" cm="1">
        <f t="array" ref="P83">_xlfn.XLOOKUP(Tableau6[[#This Row],[idM49]],Tableau10[[#All],[Code Pays]],Tableau10[[#All],[Code Groupe de pays]]," ",0)</f>
        <v xml:space="preserve"> </v>
      </c>
      <c r="Q83" s="1" t="str">
        <f>IF(Tableau6[[#This Row],[codeIDV]]=VaParametresNORM!$A$125,VaParametresNORM!$B$125," ")</f>
        <v xml:space="preserve"> </v>
      </c>
      <c r="R83" s="1" t="str" cm="1">
        <f t="array" ref="R83">_xlfn.XLOOKUP(Tableau6[[#This Row],[idM49]],Tableau11[[#All],[Code Pays]],Tableau11[[#All],[Code Groupe de pays]]," ",0)</f>
        <v xml:space="preserve"> </v>
      </c>
      <c r="S83" s="1" t="str">
        <f>IF(Tableau6[[#This Row],[code_deficit_Vivrier]]=VaParametresNORM!$A$163,VaParametresNORM!$B$163,"")</f>
        <v/>
      </c>
      <c r="T83" s="1"/>
    </row>
    <row r="84" spans="1:20" x14ac:dyDescent="0.25">
      <c r="A84">
        <f>LEFT(Tableau6[[#This Row],[Code_ZoneContinent]],2)*100</f>
        <v>5300</v>
      </c>
      <c r="B84" t="str" cm="1">
        <f t="array" ref="B84">_xlfn.XLOOKUP(Tableau6[[#This Row],[CodeContinent]],Continent[[#All],[NumFAOContinent]],Continent[[#All],[Continent]])</f>
        <v>Asie</v>
      </c>
      <c r="C84">
        <v>5304</v>
      </c>
      <c r="D84" t="s">
        <v>415</v>
      </c>
      <c r="E84">
        <v>171</v>
      </c>
      <c r="F84" t="s">
        <v>375</v>
      </c>
      <c r="G84">
        <v>608</v>
      </c>
      <c r="H84" t="s">
        <v>376</v>
      </c>
      <c r="I84" t="s">
        <v>377</v>
      </c>
      <c r="J84" t="str" cm="1">
        <f t="array" ref="J84">IFERROR(_xlfn.XLOOKUP(Tableau6[[#This Row],[Code_Pays]],ListeUE27[[#All],[Code_Pays]],ListeUE27[[#All],[Code_UE27]],,0),"")</f>
        <v/>
      </c>
      <c r="K84" t="str">
        <f>IF(Tableau6[[#This Row],[CodeUE27]]=VaParametresNORM!$A$12,VaParametresNORM!$B$12,"")</f>
        <v/>
      </c>
      <c r="L84" t="str" cm="1">
        <f t="array" ref="L84">_xlfn.XLOOKUP(Tableau6[[#This Row],[Code_Pays]],Tableau8[[#All],[Code Pays]],Tableau8[[#All],[CodePMA]],"  ",0)</f>
        <v xml:space="preserve">  </v>
      </c>
      <c r="M84" t="str">
        <f>IF(Tableau6[[#This Row],[CodePMA]]=VaParametresNORM!$A$45,VaParametresNORM!$B$45,"")</f>
        <v/>
      </c>
      <c r="N84" s="1" t="str" cm="1">
        <f t="array" ref="N84">_xlfn.XLOOKUP(Tableau6[[#This Row],[Code_Pays]],Tableau9[[#All],[Code Pays]],Tableau9[[#All],[Code Groupe de pays]]," ",0)</f>
        <v xml:space="preserve"> </v>
      </c>
      <c r="O84" s="1" t="str">
        <f>IF(Tableau6[[#This Row],[codePVDsansLitoral]]=VaParametresNORM!$A$93,VaParametresNORM!$B$93,"")</f>
        <v/>
      </c>
      <c r="P84" s="1" t="str" cm="1">
        <f t="array" ref="P84">_xlfn.XLOOKUP(Tableau6[[#This Row],[idM49]],Tableau10[[#All],[Code Pays]],Tableau10[[#All],[Code Groupe de pays]]," ",0)</f>
        <v xml:space="preserve"> </v>
      </c>
      <c r="Q84" s="1" t="str">
        <f>IF(Tableau6[[#This Row],[codeIDV]]=VaParametresNORM!$A$125,VaParametresNORM!$B$125," ")</f>
        <v xml:space="preserve"> </v>
      </c>
      <c r="R84" s="1" t="str" cm="1">
        <f t="array" ref="R84">_xlfn.XLOOKUP(Tableau6[[#This Row],[idM49]],Tableau11[[#All],[Code Pays]],Tableau11[[#All],[Code Groupe de pays]]," ",0)</f>
        <v xml:space="preserve"> </v>
      </c>
      <c r="S84" s="1" t="str">
        <f>IF(Tableau6[[#This Row],[code_deficit_Vivrier]]=VaParametresNORM!$A$163,VaParametresNORM!$B$163,"")</f>
        <v/>
      </c>
      <c r="T84" s="1"/>
    </row>
    <row r="85" spans="1:20" x14ac:dyDescent="0.25">
      <c r="A85">
        <f>LEFT(Tableau6[[#This Row],[Code_ZoneContinent]],2)*100</f>
        <v>5300</v>
      </c>
      <c r="B85" t="str" cm="1">
        <f t="array" ref="B85">_xlfn.XLOOKUP(Tableau6[[#This Row],[CodeContinent]],Continent[[#All],[NumFAOContinent]],Continent[[#All],[Continent]])</f>
        <v>Asie</v>
      </c>
      <c r="C85">
        <v>5304</v>
      </c>
      <c r="D85" t="s">
        <v>415</v>
      </c>
      <c r="E85">
        <v>120</v>
      </c>
      <c r="F85" t="s">
        <v>384</v>
      </c>
      <c r="G85">
        <v>418</v>
      </c>
      <c r="H85" t="s">
        <v>385</v>
      </c>
      <c r="I85" t="s">
        <v>386</v>
      </c>
      <c r="J85" t="str" cm="1">
        <f t="array" ref="J85">IFERROR(_xlfn.XLOOKUP(Tableau6[[#This Row],[Code_Pays]],ListeUE27[[#All],[Code_Pays]],ListeUE27[[#All],[Code_UE27]],,0),"")</f>
        <v/>
      </c>
      <c r="K85" t="str">
        <f>IF(Tableau6[[#This Row],[CodeUE27]]=VaParametresNORM!$A$12,VaParametresNORM!$B$12,"")</f>
        <v/>
      </c>
      <c r="L85" cm="1">
        <f t="array" ref="L85">_xlfn.XLOOKUP(Tableau6[[#This Row],[Code_Pays]],Tableau8[[#All],[Code Pays]],Tableau8[[#All],[CodePMA]],"  ",0)</f>
        <v>5801</v>
      </c>
      <c r="M85" t="str">
        <f>IF(Tableau6[[#This Row],[CodePMA]]=VaParametresNORM!$A$45,VaParametresNORM!$B$45,"")</f>
        <v>Pays les moins développés</v>
      </c>
      <c r="N85" s="1" cm="1">
        <f t="array" ref="N85">_xlfn.XLOOKUP(Tableau6[[#This Row],[Code_Pays]],Tableau9[[#All],[Code Pays]],Tableau9[[#All],[Code Groupe de pays]]," ",0)</f>
        <v>5802</v>
      </c>
      <c r="O85" s="1" t="str">
        <f>IF(Tableau6[[#This Row],[codePVDsansLitoral]]=VaParametresNORM!$A$93,VaParametresNORM!$B$93,"")</f>
        <v>Pays sans littoral en voie de développement</v>
      </c>
      <c r="P85" s="1" t="str" cm="1">
        <f t="array" ref="P85">_xlfn.XLOOKUP(Tableau6[[#This Row],[idM49]],Tableau10[[#All],[Code Pays]],Tableau10[[#All],[Code Groupe de pays]]," ",0)</f>
        <v xml:space="preserve"> </v>
      </c>
      <c r="Q85" s="1" t="str">
        <f>IF(Tableau6[[#This Row],[codeIDV]]=VaParametresNORM!$A$125,VaParametresNORM!$B$125," ")</f>
        <v xml:space="preserve"> </v>
      </c>
      <c r="R85" s="1" t="str" cm="1">
        <f t="array" ref="R85">_xlfn.XLOOKUP(Tableau6[[#This Row],[idM49]],Tableau11[[#All],[Code Pays]],Tableau11[[#All],[Code Groupe de pays]]," ",0)</f>
        <v xml:space="preserve"> </v>
      </c>
      <c r="S85" s="1" t="str">
        <f>IF(Tableau6[[#This Row],[code_deficit_Vivrier]]=VaParametresNORM!$A$163,VaParametresNORM!$B$163,"")</f>
        <v/>
      </c>
      <c r="T85" s="1"/>
    </row>
    <row r="86" spans="1:20" x14ac:dyDescent="0.25">
      <c r="A86">
        <f>LEFT(Tableau6[[#This Row],[Code_ZoneContinent]],2)*100</f>
        <v>5300</v>
      </c>
      <c r="B86" t="str" cm="1">
        <f t="array" ref="B86">_xlfn.XLOOKUP(Tableau6[[#This Row],[CodeContinent]],Continent[[#All],[NumFAOContinent]],Continent[[#All],[Continent]])</f>
        <v>Asie</v>
      </c>
      <c r="C86">
        <v>5304</v>
      </c>
      <c r="D86" t="s">
        <v>415</v>
      </c>
      <c r="E86">
        <v>216</v>
      </c>
      <c r="F86" t="s">
        <v>396</v>
      </c>
      <c r="G86">
        <v>764</v>
      </c>
      <c r="H86" t="s">
        <v>397</v>
      </c>
      <c r="I86" t="s">
        <v>398</v>
      </c>
      <c r="J86" t="str" cm="1">
        <f t="array" ref="J86">IFERROR(_xlfn.XLOOKUP(Tableau6[[#This Row],[Code_Pays]],ListeUE27[[#All],[Code_Pays]],ListeUE27[[#All],[Code_UE27]],,0),"")</f>
        <v/>
      </c>
      <c r="K86" t="str">
        <f>IF(Tableau6[[#This Row],[CodeUE27]]=VaParametresNORM!$A$12,VaParametresNORM!$B$12,"")</f>
        <v/>
      </c>
      <c r="L86" t="str" cm="1">
        <f t="array" ref="L86">_xlfn.XLOOKUP(Tableau6[[#This Row],[Code_Pays]],Tableau8[[#All],[Code Pays]],Tableau8[[#All],[CodePMA]],"  ",0)</f>
        <v xml:space="preserve">  </v>
      </c>
      <c r="M86" t="str">
        <f>IF(Tableau6[[#This Row],[CodePMA]]=VaParametresNORM!$A$45,VaParametresNORM!$B$45,"")</f>
        <v/>
      </c>
      <c r="N86" s="1" t="str" cm="1">
        <f t="array" ref="N86">_xlfn.XLOOKUP(Tableau6[[#This Row],[Code_Pays]],Tableau9[[#All],[Code Pays]],Tableau9[[#All],[Code Groupe de pays]]," ",0)</f>
        <v xml:space="preserve"> </v>
      </c>
      <c r="O86" s="1" t="str">
        <f>IF(Tableau6[[#This Row],[codePVDsansLitoral]]=VaParametresNORM!$A$93,VaParametresNORM!$B$93,"")</f>
        <v/>
      </c>
      <c r="P86" s="1" t="str" cm="1">
        <f t="array" ref="P86">_xlfn.XLOOKUP(Tableau6[[#This Row],[idM49]],Tableau10[[#All],[Code Pays]],Tableau10[[#All],[Code Groupe de pays]]," ",0)</f>
        <v xml:space="preserve"> </v>
      </c>
      <c r="Q86" s="1" t="str">
        <f>IF(Tableau6[[#This Row],[codeIDV]]=VaParametresNORM!$A$125,VaParametresNORM!$B$125," ")</f>
        <v xml:space="preserve"> </v>
      </c>
      <c r="R86" s="1" t="str" cm="1">
        <f t="array" ref="R86">_xlfn.XLOOKUP(Tableau6[[#This Row],[idM49]],Tableau11[[#All],[Code Pays]],Tableau11[[#All],[Code Groupe de pays]]," ",0)</f>
        <v xml:space="preserve"> </v>
      </c>
      <c r="S86" s="1" t="str">
        <f>IF(Tableau6[[#This Row],[code_deficit_Vivrier]]=VaParametresNORM!$A$163,VaParametresNORM!$B$163,"")</f>
        <v/>
      </c>
      <c r="T86" s="1"/>
    </row>
    <row r="87" spans="1:20" x14ac:dyDescent="0.25">
      <c r="A87">
        <f>LEFT(Tableau6[[#This Row],[Code_ZoneContinent]],2)*100</f>
        <v>5300</v>
      </c>
      <c r="B87" t="str" cm="1">
        <f t="array" ref="B87">_xlfn.XLOOKUP(Tableau6[[#This Row],[CodeContinent]],Continent[[#All],[NumFAOContinent]],Continent[[#All],[Continent]])</f>
        <v>Asie</v>
      </c>
      <c r="C87">
        <v>5304</v>
      </c>
      <c r="D87" t="s">
        <v>415</v>
      </c>
      <c r="E87">
        <v>176</v>
      </c>
      <c r="F87" t="s">
        <v>399</v>
      </c>
      <c r="G87">
        <v>626</v>
      </c>
      <c r="H87" t="s">
        <v>400</v>
      </c>
      <c r="I87" t="s">
        <v>401</v>
      </c>
      <c r="J87" t="str" cm="1">
        <f t="array" ref="J87">IFERROR(_xlfn.XLOOKUP(Tableau6[[#This Row],[Code_Pays]],ListeUE27[[#All],[Code_Pays]],ListeUE27[[#All],[Code_UE27]],,0),"")</f>
        <v/>
      </c>
      <c r="K87" t="str">
        <f>IF(Tableau6[[#This Row],[CodeUE27]]=VaParametresNORM!$A$12,VaParametresNORM!$B$12,"")</f>
        <v/>
      </c>
      <c r="L87" cm="1">
        <f t="array" ref="L87">_xlfn.XLOOKUP(Tableau6[[#This Row],[Code_Pays]],Tableau8[[#All],[Code Pays]],Tableau8[[#All],[CodePMA]],"  ",0)</f>
        <v>5801</v>
      </c>
      <c r="M87" t="str">
        <f>IF(Tableau6[[#This Row],[CodePMA]]=VaParametresNORM!$A$45,VaParametresNORM!$B$45,"")</f>
        <v>Pays les moins développés</v>
      </c>
      <c r="N87" s="1" t="str" cm="1">
        <f t="array" ref="N87">_xlfn.XLOOKUP(Tableau6[[#This Row],[Code_Pays]],Tableau9[[#All],[Code Pays]],Tableau9[[#All],[Code Groupe de pays]]," ",0)</f>
        <v xml:space="preserve"> </v>
      </c>
      <c r="O87" s="1" t="str">
        <f>IF(Tableau6[[#This Row],[codePVDsansLitoral]]=VaParametresNORM!$A$93,VaParametresNORM!$B$93,"")</f>
        <v/>
      </c>
      <c r="P87" s="1" t="str" cm="1">
        <f t="array" ref="P87">_xlfn.XLOOKUP(Tableau6[[#This Row],[idM49]],Tableau10[[#All],[Code Pays]],Tableau10[[#All],[Code Groupe de pays]]," ",0)</f>
        <v xml:space="preserve"> </v>
      </c>
      <c r="Q87" s="1" t="str">
        <f>IF(Tableau6[[#This Row],[codeIDV]]=VaParametresNORM!$A$125,VaParametresNORM!$B$125," ")</f>
        <v xml:space="preserve"> </v>
      </c>
      <c r="R87" s="1" t="str" cm="1">
        <f t="array" ref="R87">_xlfn.XLOOKUP(Tableau6[[#This Row],[idM49]],Tableau11[[#All],[Code Pays]],Tableau11[[#All],[Code Groupe de pays]]," ",0)</f>
        <v xml:space="preserve"> </v>
      </c>
      <c r="S87" s="1" t="str">
        <f>IF(Tableau6[[#This Row],[code_deficit_Vivrier]]=VaParametresNORM!$A$163,VaParametresNORM!$B$163,"")</f>
        <v/>
      </c>
      <c r="T87" s="1"/>
    </row>
    <row r="88" spans="1:20" x14ac:dyDescent="0.25">
      <c r="A88">
        <f>LEFT(Tableau6[[#This Row],[Code_ZoneContinent]],2)*100</f>
        <v>5300</v>
      </c>
      <c r="B88" t="str" cm="1">
        <f t="array" ref="B88">_xlfn.XLOOKUP(Tableau6[[#This Row],[CodeContinent]],Continent[[#All],[NumFAOContinent]],Continent[[#All],[Continent]])</f>
        <v>Asie</v>
      </c>
      <c r="C88">
        <v>5304</v>
      </c>
      <c r="D88" t="s">
        <v>415</v>
      </c>
      <c r="E88">
        <v>237</v>
      </c>
      <c r="F88" t="s">
        <v>408</v>
      </c>
      <c r="G88">
        <v>704</v>
      </c>
      <c r="H88" t="s">
        <v>409</v>
      </c>
      <c r="I88" t="s">
        <v>410</v>
      </c>
      <c r="J88" t="str" cm="1">
        <f t="array" ref="J88">IFERROR(_xlfn.XLOOKUP(Tableau6[[#This Row],[Code_Pays]],ListeUE27[[#All],[Code_Pays]],ListeUE27[[#All],[Code_UE27]],,0),"")</f>
        <v/>
      </c>
      <c r="K88" t="str">
        <f>IF(Tableau6[[#This Row],[CodeUE27]]=VaParametresNORM!$A$12,VaParametresNORM!$B$12,"")</f>
        <v/>
      </c>
      <c r="L88" t="str" cm="1">
        <f t="array" ref="L88">_xlfn.XLOOKUP(Tableau6[[#This Row],[Code_Pays]],Tableau8[[#All],[Code Pays]],Tableau8[[#All],[CodePMA]],"  ",0)</f>
        <v xml:space="preserve">  </v>
      </c>
      <c r="M88" t="str">
        <f>IF(Tableau6[[#This Row],[CodePMA]]=VaParametresNORM!$A$45,VaParametresNORM!$B$45,"")</f>
        <v/>
      </c>
      <c r="N88" s="1" t="str" cm="1">
        <f t="array" ref="N88">_xlfn.XLOOKUP(Tableau6[[#This Row],[Code_Pays]],Tableau9[[#All],[Code Pays]],Tableau9[[#All],[Code Groupe de pays]]," ",0)</f>
        <v xml:space="preserve"> </v>
      </c>
      <c r="O88" s="1" t="str">
        <f>IF(Tableau6[[#This Row],[codePVDsansLitoral]]=VaParametresNORM!$A$93,VaParametresNORM!$B$93,"")</f>
        <v/>
      </c>
      <c r="P88" s="1" t="str" cm="1">
        <f t="array" ref="P88">_xlfn.XLOOKUP(Tableau6[[#This Row],[idM49]],Tableau10[[#All],[Code Pays]],Tableau10[[#All],[Code Groupe de pays]]," ",0)</f>
        <v xml:space="preserve"> </v>
      </c>
      <c r="Q88" s="1" t="str">
        <f>IF(Tableau6[[#This Row],[codeIDV]]=VaParametresNORM!$A$125,VaParametresNORM!$B$125," ")</f>
        <v xml:space="preserve"> </v>
      </c>
      <c r="R88" s="1" t="str" cm="1">
        <f t="array" ref="R88">_xlfn.XLOOKUP(Tableau6[[#This Row],[idM49]],Tableau11[[#All],[Code Pays]],Tableau11[[#All],[Code Groupe de pays]]," ",0)</f>
        <v xml:space="preserve"> </v>
      </c>
      <c r="S88" s="1" t="str">
        <f>IF(Tableau6[[#This Row],[code_deficit_Vivrier]]=VaParametresNORM!$A$163,VaParametresNORM!$B$163,"")</f>
        <v/>
      </c>
      <c r="T88" s="1"/>
    </row>
    <row r="89" spans="1:20" x14ac:dyDescent="0.25">
      <c r="A89">
        <f>LEFT(Tableau6[[#This Row],[Code_ZoneContinent]],2)*100</f>
        <v>5300</v>
      </c>
      <c r="B89" t="str" cm="1">
        <f t="array" ref="B89">_xlfn.XLOOKUP(Tableau6[[#This Row],[CodeContinent]],Continent[[#All],[NumFAOContinent]],Continent[[#All],[Continent]])</f>
        <v>Asie</v>
      </c>
      <c r="C89">
        <v>5303</v>
      </c>
      <c r="D89" t="s">
        <v>416</v>
      </c>
      <c r="E89">
        <v>2</v>
      </c>
      <c r="F89" t="s">
        <v>278</v>
      </c>
      <c r="G89">
        <v>4</v>
      </c>
      <c r="H89" t="s">
        <v>279</v>
      </c>
      <c r="I89" t="s">
        <v>280</v>
      </c>
      <c r="J89" t="str" cm="1">
        <f t="array" ref="J89">IFERROR(_xlfn.XLOOKUP(Tableau6[[#This Row],[Code_Pays]],ListeUE27[[#All],[Code_Pays]],ListeUE27[[#All],[Code_UE27]],,0),"")</f>
        <v/>
      </c>
      <c r="K89" t="str">
        <f>IF(Tableau6[[#This Row],[CodeUE27]]=VaParametresNORM!$A$12,VaParametresNORM!$B$12,"")</f>
        <v/>
      </c>
      <c r="L89" cm="1">
        <f t="array" ref="L89">_xlfn.XLOOKUP(Tableau6[[#This Row],[Code_Pays]],Tableau8[[#All],[Code Pays]],Tableau8[[#All],[CodePMA]],"  ",0)</f>
        <v>5801</v>
      </c>
      <c r="M89" t="str">
        <f>IF(Tableau6[[#This Row],[CodePMA]]=VaParametresNORM!$A$45,VaParametresNORM!$B$45,"")</f>
        <v>Pays les moins développés</v>
      </c>
      <c r="N89" s="1" cm="1">
        <f t="array" ref="N89">_xlfn.XLOOKUP(Tableau6[[#This Row],[Code_Pays]],Tableau9[[#All],[Code Pays]],Tableau9[[#All],[Code Groupe de pays]]," ",0)</f>
        <v>5802</v>
      </c>
      <c r="O89" s="1" t="str">
        <f>IF(Tableau6[[#This Row],[codePVDsansLitoral]]=VaParametresNORM!$A$93,VaParametresNORM!$B$93,"")</f>
        <v>Pays sans littoral en voie de développement</v>
      </c>
      <c r="P89" s="1" t="str" cm="1">
        <f t="array" ref="P89">_xlfn.XLOOKUP(Tableau6[[#This Row],[idM49]],Tableau10[[#All],[Code Pays]],Tableau10[[#All],[Code Groupe de pays]]," ",0)</f>
        <v xml:space="preserve"> </v>
      </c>
      <c r="Q89" s="1" t="str">
        <f>IF(Tableau6[[#This Row],[codeIDV]]=VaParametresNORM!$A$125,VaParametresNORM!$B$125," ")</f>
        <v xml:space="preserve"> </v>
      </c>
      <c r="R89" s="1" t="str" cm="1">
        <f t="array" ref="R89">_xlfn.XLOOKUP(Tableau6[[#This Row],[idM49]],Tableau11[[#All],[Code Pays]],Tableau11[[#All],[Code Groupe de pays]]," ",0)</f>
        <v xml:space="preserve"> </v>
      </c>
      <c r="S89" s="1" t="str">
        <f>IF(Tableau6[[#This Row],[code_deficit_Vivrier]]=VaParametresNORM!$A$163,VaParametresNORM!$B$163,"")</f>
        <v/>
      </c>
      <c r="T89" s="1"/>
    </row>
    <row r="90" spans="1:20" x14ac:dyDescent="0.25">
      <c r="A90">
        <f>LEFT(Tableau6[[#This Row],[Code_ZoneContinent]],2)*100</f>
        <v>5300</v>
      </c>
      <c r="B90" t="str" cm="1">
        <f t="array" ref="B90">_xlfn.XLOOKUP(Tableau6[[#This Row],[CodeContinent]],Continent[[#All],[NumFAOContinent]],Continent[[#All],[Continent]])</f>
        <v>Asie</v>
      </c>
      <c r="C90">
        <v>5303</v>
      </c>
      <c r="D90" t="s">
        <v>416</v>
      </c>
      <c r="E90">
        <v>16</v>
      </c>
      <c r="F90" t="s">
        <v>290</v>
      </c>
      <c r="G90">
        <v>50</v>
      </c>
      <c r="H90" t="s">
        <v>291</v>
      </c>
      <c r="I90" t="s">
        <v>292</v>
      </c>
      <c r="J90" t="str" cm="1">
        <f t="array" ref="J90">IFERROR(_xlfn.XLOOKUP(Tableau6[[#This Row],[Code_Pays]],ListeUE27[[#All],[Code_Pays]],ListeUE27[[#All],[Code_UE27]],,0),"")</f>
        <v/>
      </c>
      <c r="K90" t="str">
        <f>IF(Tableau6[[#This Row],[CodeUE27]]=VaParametresNORM!$A$12,VaParametresNORM!$B$12,"")</f>
        <v/>
      </c>
      <c r="L90" cm="1">
        <f t="array" ref="L90">_xlfn.XLOOKUP(Tableau6[[#This Row],[Code_Pays]],Tableau8[[#All],[Code Pays]],Tableau8[[#All],[CodePMA]],"  ",0)</f>
        <v>5801</v>
      </c>
      <c r="M90" t="str">
        <f>IF(Tableau6[[#This Row],[CodePMA]]=VaParametresNORM!$A$45,VaParametresNORM!$B$45,"")</f>
        <v>Pays les moins développés</v>
      </c>
      <c r="N90" s="1" t="str" cm="1">
        <f t="array" ref="N90">_xlfn.XLOOKUP(Tableau6[[#This Row],[Code_Pays]],Tableau9[[#All],[Code Pays]],Tableau9[[#All],[Code Groupe de pays]]," ",0)</f>
        <v xml:space="preserve"> </v>
      </c>
      <c r="O90" s="1" t="str">
        <f>IF(Tableau6[[#This Row],[codePVDsansLitoral]]=VaParametresNORM!$A$93,VaParametresNORM!$B$93,"")</f>
        <v/>
      </c>
      <c r="P90" s="1" t="str" cm="1">
        <f t="array" ref="P90">_xlfn.XLOOKUP(Tableau6[[#This Row],[idM49]],Tableau10[[#All],[Code Pays]],Tableau10[[#All],[Code Groupe de pays]]," ",0)</f>
        <v xml:space="preserve"> </v>
      </c>
      <c r="Q90" s="1" t="str">
        <f>IF(Tableau6[[#This Row],[codeIDV]]=VaParametresNORM!$A$125,VaParametresNORM!$B$125," ")</f>
        <v xml:space="preserve"> </v>
      </c>
      <c r="R90" s="1" t="str" cm="1">
        <f t="array" ref="R90">_xlfn.XLOOKUP(Tableau6[[#This Row],[idM49]],Tableau11[[#All],[Code Pays]],Tableau11[[#All],[Code Groupe de pays]]," ",0)</f>
        <v xml:space="preserve"> </v>
      </c>
      <c r="S90" s="1" t="str">
        <f>IF(Tableau6[[#This Row],[code_deficit_Vivrier]]=VaParametresNORM!$A$163,VaParametresNORM!$B$163,"")</f>
        <v/>
      </c>
      <c r="T90" s="1"/>
    </row>
    <row r="91" spans="1:20" x14ac:dyDescent="0.25">
      <c r="A91">
        <f>LEFT(Tableau6[[#This Row],[Code_ZoneContinent]],2)*100</f>
        <v>5300</v>
      </c>
      <c r="B91" t="str" cm="1">
        <f t="array" ref="B91">_xlfn.XLOOKUP(Tableau6[[#This Row],[CodeContinent]],Continent[[#All],[NumFAOContinent]],Continent[[#All],[Continent]])</f>
        <v>Asie</v>
      </c>
      <c r="C91">
        <v>5303</v>
      </c>
      <c r="D91" t="s">
        <v>416</v>
      </c>
      <c r="E91">
        <v>100</v>
      </c>
      <c r="F91" t="s">
        <v>318</v>
      </c>
      <c r="G91">
        <v>356</v>
      </c>
      <c r="H91" t="s">
        <v>319</v>
      </c>
      <c r="I91" t="s">
        <v>320</v>
      </c>
      <c r="J91" t="str" cm="1">
        <f t="array" ref="J91">IFERROR(_xlfn.XLOOKUP(Tableau6[[#This Row],[Code_Pays]],ListeUE27[[#All],[Code_Pays]],ListeUE27[[#All],[Code_UE27]],,0),"")</f>
        <v/>
      </c>
      <c r="K91" t="str">
        <f>IF(Tableau6[[#This Row],[CodeUE27]]=VaParametresNORM!$A$12,VaParametresNORM!$B$12,"")</f>
        <v/>
      </c>
      <c r="L91" t="str" cm="1">
        <f t="array" ref="L91">_xlfn.XLOOKUP(Tableau6[[#This Row],[Code_Pays]],Tableau8[[#All],[Code Pays]],Tableau8[[#All],[CodePMA]],"  ",0)</f>
        <v xml:space="preserve">  </v>
      </c>
      <c r="M91" t="str">
        <f>IF(Tableau6[[#This Row],[CodePMA]]=VaParametresNORM!$A$45,VaParametresNORM!$B$45,"")</f>
        <v/>
      </c>
      <c r="N91" s="1" t="str" cm="1">
        <f t="array" ref="N91">_xlfn.XLOOKUP(Tableau6[[#This Row],[Code_Pays]],Tableau9[[#All],[Code Pays]],Tableau9[[#All],[Code Groupe de pays]]," ",0)</f>
        <v xml:space="preserve"> </v>
      </c>
      <c r="O91" s="1" t="str">
        <f>IF(Tableau6[[#This Row],[codePVDsansLitoral]]=VaParametresNORM!$A$93,VaParametresNORM!$B$93,"")</f>
        <v/>
      </c>
      <c r="P91" s="1" t="str" cm="1">
        <f t="array" ref="P91">_xlfn.XLOOKUP(Tableau6[[#This Row],[idM49]],Tableau10[[#All],[Code Pays]],Tableau10[[#All],[Code Groupe de pays]]," ",0)</f>
        <v xml:space="preserve"> </v>
      </c>
      <c r="Q91" s="1" t="str">
        <f>IF(Tableau6[[#This Row],[codeIDV]]=VaParametresNORM!$A$125,VaParametresNORM!$B$125," ")</f>
        <v xml:space="preserve"> </v>
      </c>
      <c r="R91" s="1" t="str" cm="1">
        <f t="array" ref="R91">_xlfn.XLOOKUP(Tableau6[[#This Row],[idM49]],Tableau11[[#All],[Code Pays]],Tableau11[[#All],[Code Groupe de pays]]," ",0)</f>
        <v xml:space="preserve"> </v>
      </c>
      <c r="S91" s="1" t="str">
        <f>IF(Tableau6[[#This Row],[code_deficit_Vivrier]]=VaParametresNORM!$A$163,VaParametresNORM!$B$163,"")</f>
        <v/>
      </c>
      <c r="T91" s="1"/>
    </row>
    <row r="92" spans="1:20" x14ac:dyDescent="0.25">
      <c r="A92">
        <f>LEFT(Tableau6[[#This Row],[Code_ZoneContinent]],2)*100</f>
        <v>5300</v>
      </c>
      <c r="B92" t="str" cm="1">
        <f t="array" ref="B92">_xlfn.XLOOKUP(Tableau6[[#This Row],[CodeContinent]],Continent[[#All],[NumFAOContinent]],Continent[[#All],[Continent]])</f>
        <v>Asie</v>
      </c>
      <c r="C92">
        <v>5303</v>
      </c>
      <c r="D92" t="s">
        <v>416</v>
      </c>
      <c r="E92">
        <v>102</v>
      </c>
      <c r="F92" t="s">
        <v>324</v>
      </c>
      <c r="G92">
        <v>364</v>
      </c>
      <c r="H92" t="s">
        <v>325</v>
      </c>
      <c r="I92" t="s">
        <v>326</v>
      </c>
      <c r="J92" t="str" cm="1">
        <f t="array" ref="J92">IFERROR(_xlfn.XLOOKUP(Tableau6[[#This Row],[Code_Pays]],ListeUE27[[#All],[Code_Pays]],ListeUE27[[#All],[Code_UE27]],,0),"")</f>
        <v/>
      </c>
      <c r="K92" t="str">
        <f>IF(Tableau6[[#This Row],[CodeUE27]]=VaParametresNORM!$A$12,VaParametresNORM!$B$12,"")</f>
        <v/>
      </c>
      <c r="L92" t="str" cm="1">
        <f t="array" ref="L92">_xlfn.XLOOKUP(Tableau6[[#This Row],[Code_Pays]],Tableau8[[#All],[Code Pays]],Tableau8[[#All],[CodePMA]],"  ",0)</f>
        <v xml:space="preserve">  </v>
      </c>
      <c r="M92" t="str">
        <f>IF(Tableau6[[#This Row],[CodePMA]]=VaParametresNORM!$A$45,VaParametresNORM!$B$45,"")</f>
        <v/>
      </c>
      <c r="N92" s="1" t="str" cm="1">
        <f t="array" ref="N92">_xlfn.XLOOKUP(Tableau6[[#This Row],[Code_Pays]],Tableau9[[#All],[Code Pays]],Tableau9[[#All],[Code Groupe de pays]]," ",0)</f>
        <v xml:space="preserve"> </v>
      </c>
      <c r="O92" s="1" t="str">
        <f>IF(Tableau6[[#This Row],[codePVDsansLitoral]]=VaParametresNORM!$A$93,VaParametresNORM!$B$93,"")</f>
        <v/>
      </c>
      <c r="P92" s="1" t="str" cm="1">
        <f t="array" ref="P92">_xlfn.XLOOKUP(Tableau6[[#This Row],[idM49]],Tableau10[[#All],[Code Pays]],Tableau10[[#All],[Code Groupe de pays]]," ",0)</f>
        <v xml:space="preserve"> </v>
      </c>
      <c r="Q92" s="1" t="str">
        <f>IF(Tableau6[[#This Row],[codeIDV]]=VaParametresNORM!$A$125,VaParametresNORM!$B$125," ")</f>
        <v xml:space="preserve"> </v>
      </c>
      <c r="R92" s="1" t="str" cm="1">
        <f t="array" ref="R92">_xlfn.XLOOKUP(Tableau6[[#This Row],[idM49]],Tableau11[[#All],[Code Pays]],Tableau11[[#All],[Code Groupe de pays]]," ",0)</f>
        <v xml:space="preserve"> </v>
      </c>
      <c r="S92" s="1" t="str">
        <f>IF(Tableau6[[#This Row],[code_deficit_Vivrier]]=VaParametresNORM!$A$163,VaParametresNORM!$B$163,"")</f>
        <v/>
      </c>
      <c r="T92" s="1"/>
    </row>
    <row r="93" spans="1:20" x14ac:dyDescent="0.25">
      <c r="A93">
        <f>LEFT(Tableau6[[#This Row],[Code_ZoneContinent]],2)*100</f>
        <v>5300</v>
      </c>
      <c r="B93" t="str" cm="1">
        <f t="array" ref="B93">_xlfn.XLOOKUP(Tableau6[[#This Row],[CodeContinent]],Continent[[#All],[NumFAOContinent]],Continent[[#All],[Continent]])</f>
        <v>Asie</v>
      </c>
      <c r="C93">
        <v>5303</v>
      </c>
      <c r="D93" t="s">
        <v>416</v>
      </c>
      <c r="E93">
        <v>132</v>
      </c>
      <c r="F93" t="s">
        <v>354</v>
      </c>
      <c r="G93">
        <v>462</v>
      </c>
      <c r="H93" t="s">
        <v>355</v>
      </c>
      <c r="I93" t="s">
        <v>356</v>
      </c>
      <c r="J93" t="str" cm="1">
        <f t="array" ref="J93">IFERROR(_xlfn.XLOOKUP(Tableau6[[#This Row],[Code_Pays]],ListeUE27[[#All],[Code_Pays]],ListeUE27[[#All],[Code_UE27]],,0),"")</f>
        <v/>
      </c>
      <c r="K93" t="str">
        <f>IF(Tableau6[[#This Row],[CodeUE27]]=VaParametresNORM!$A$12,VaParametresNORM!$B$12,"")</f>
        <v/>
      </c>
      <c r="L93" t="str" cm="1">
        <f t="array" ref="L93">_xlfn.XLOOKUP(Tableau6[[#This Row],[Code_Pays]],Tableau8[[#All],[Code Pays]],Tableau8[[#All],[CodePMA]],"  ",0)</f>
        <v xml:space="preserve">  </v>
      </c>
      <c r="M93" t="str">
        <f>IF(Tableau6[[#This Row],[CodePMA]]=VaParametresNORM!$A$45,VaParametresNORM!$B$45,"")</f>
        <v/>
      </c>
      <c r="N93" s="1" t="str" cm="1">
        <f t="array" ref="N93">_xlfn.XLOOKUP(Tableau6[[#This Row],[Code_Pays]],Tableau9[[#All],[Code Pays]],Tableau9[[#All],[Code Groupe de pays]]," ",0)</f>
        <v xml:space="preserve"> </v>
      </c>
      <c r="O93" s="1" t="str">
        <f>IF(Tableau6[[#This Row],[codePVDsansLitoral]]=VaParametresNORM!$A$93,VaParametresNORM!$B$93,"")</f>
        <v/>
      </c>
      <c r="P93" s="1" t="str" cm="1">
        <f t="array" ref="P93">_xlfn.XLOOKUP(Tableau6[[#This Row],[idM49]],Tableau10[[#All],[Code Pays]],Tableau10[[#All],[Code Groupe de pays]]," ",0)</f>
        <v xml:space="preserve"> </v>
      </c>
      <c r="Q93" s="1" t="str">
        <f>IF(Tableau6[[#This Row],[codeIDV]]=VaParametresNORM!$A$125,VaParametresNORM!$B$125," ")</f>
        <v xml:space="preserve"> </v>
      </c>
      <c r="R93" s="1" t="str" cm="1">
        <f t="array" ref="R93">_xlfn.XLOOKUP(Tableau6[[#This Row],[idM49]],Tableau11[[#All],[Code Pays]],Tableau11[[#All],[Code Groupe de pays]]," ",0)</f>
        <v xml:space="preserve"> </v>
      </c>
      <c r="S93" s="1" t="str">
        <f>IF(Tableau6[[#This Row],[code_deficit_Vivrier]]=VaParametresNORM!$A$163,VaParametresNORM!$B$163,"")</f>
        <v/>
      </c>
      <c r="T93" s="1"/>
    </row>
    <row r="94" spans="1:20" x14ac:dyDescent="0.25">
      <c r="A94">
        <f>LEFT(Tableau6[[#This Row],[Code_ZoneContinent]],2)*100</f>
        <v>5300</v>
      </c>
      <c r="B94" t="str" cm="1">
        <f t="array" ref="B94">_xlfn.XLOOKUP(Tableau6[[#This Row],[CodeContinent]],Continent[[#All],[NumFAOContinent]],Continent[[#All],[Continent]])</f>
        <v>Asie</v>
      </c>
      <c r="C94">
        <v>5303</v>
      </c>
      <c r="D94" t="s">
        <v>416</v>
      </c>
      <c r="E94">
        <v>149</v>
      </c>
      <c r="F94" t="s">
        <v>363</v>
      </c>
      <c r="G94">
        <v>524</v>
      </c>
      <c r="H94" t="s">
        <v>364</v>
      </c>
      <c r="I94" t="s">
        <v>365</v>
      </c>
      <c r="J94" t="str" cm="1">
        <f t="array" ref="J94">IFERROR(_xlfn.XLOOKUP(Tableau6[[#This Row],[Code_Pays]],ListeUE27[[#All],[Code_Pays]],ListeUE27[[#All],[Code_UE27]],,0),"")</f>
        <v/>
      </c>
      <c r="K94" t="str">
        <f>IF(Tableau6[[#This Row],[CodeUE27]]=VaParametresNORM!$A$12,VaParametresNORM!$B$12,"")</f>
        <v/>
      </c>
      <c r="L94" cm="1">
        <f t="array" ref="L94">_xlfn.XLOOKUP(Tableau6[[#This Row],[Code_Pays]],Tableau8[[#All],[Code Pays]],Tableau8[[#All],[CodePMA]],"  ",0)</f>
        <v>5801</v>
      </c>
      <c r="M94" t="str">
        <f>IF(Tableau6[[#This Row],[CodePMA]]=VaParametresNORM!$A$45,VaParametresNORM!$B$45,"")</f>
        <v>Pays les moins développés</v>
      </c>
      <c r="N94" s="1" cm="1">
        <f t="array" ref="N94">_xlfn.XLOOKUP(Tableau6[[#This Row],[Code_Pays]],Tableau9[[#All],[Code Pays]],Tableau9[[#All],[Code Groupe de pays]]," ",0)</f>
        <v>5802</v>
      </c>
      <c r="O94" s="1" t="str">
        <f>IF(Tableau6[[#This Row],[codePVDsansLitoral]]=VaParametresNORM!$A$93,VaParametresNORM!$B$93,"")</f>
        <v>Pays sans littoral en voie de développement</v>
      </c>
      <c r="P94" s="1" t="str" cm="1">
        <f t="array" ref="P94">_xlfn.XLOOKUP(Tableau6[[#This Row],[idM49]],Tableau10[[#All],[Code Pays]],Tableau10[[#All],[Code Groupe de pays]]," ",0)</f>
        <v xml:space="preserve"> </v>
      </c>
      <c r="Q94" s="1" t="str">
        <f>IF(Tableau6[[#This Row],[codeIDV]]=VaParametresNORM!$A$125,VaParametresNORM!$B$125," ")</f>
        <v xml:space="preserve"> </v>
      </c>
      <c r="R94" s="1" t="str" cm="1">
        <f t="array" ref="R94">_xlfn.XLOOKUP(Tableau6[[#This Row],[idM49]],Tableau11[[#All],[Code Pays]],Tableau11[[#All],[Code Groupe de pays]]," ",0)</f>
        <v xml:space="preserve"> </v>
      </c>
      <c r="S94" s="1" t="str">
        <f>IF(Tableau6[[#This Row],[code_deficit_Vivrier]]=VaParametresNORM!$A$163,VaParametresNORM!$B$163,"")</f>
        <v/>
      </c>
      <c r="T94" s="1"/>
    </row>
    <row r="95" spans="1:20" x14ac:dyDescent="0.25">
      <c r="A95">
        <f>LEFT(Tableau6[[#This Row],[Code_ZoneContinent]],2)*100</f>
        <v>5300</v>
      </c>
      <c r="B95" t="str" cm="1">
        <f t="array" ref="B95">_xlfn.XLOOKUP(Tableau6[[#This Row],[CodeContinent]],Continent[[#All],[NumFAOContinent]],Continent[[#All],[Continent]])</f>
        <v>Asie</v>
      </c>
      <c r="C95">
        <v>5303</v>
      </c>
      <c r="D95" t="s">
        <v>416</v>
      </c>
      <c r="E95">
        <v>165</v>
      </c>
      <c r="F95" t="s">
        <v>372</v>
      </c>
      <c r="G95">
        <v>586</v>
      </c>
      <c r="H95" t="s">
        <v>373</v>
      </c>
      <c r="I95" t="s">
        <v>374</v>
      </c>
      <c r="J95" t="str" cm="1">
        <f t="array" ref="J95">IFERROR(_xlfn.XLOOKUP(Tableau6[[#This Row],[Code_Pays]],ListeUE27[[#All],[Code_Pays]],ListeUE27[[#All],[Code_UE27]],,0),"")</f>
        <v/>
      </c>
      <c r="K95" t="str">
        <f>IF(Tableau6[[#This Row],[CodeUE27]]=VaParametresNORM!$A$12,VaParametresNORM!$B$12,"")</f>
        <v/>
      </c>
      <c r="L95" t="str" cm="1">
        <f t="array" ref="L95">_xlfn.XLOOKUP(Tableau6[[#This Row],[Code_Pays]],Tableau8[[#All],[Code Pays]],Tableau8[[#All],[CodePMA]],"  ",0)</f>
        <v xml:space="preserve">  </v>
      </c>
      <c r="M95" t="str">
        <f>IF(Tableau6[[#This Row],[CodePMA]]=VaParametresNORM!$A$45,VaParametresNORM!$B$45,"")</f>
        <v/>
      </c>
      <c r="N95" s="1" t="str" cm="1">
        <f t="array" ref="N95">_xlfn.XLOOKUP(Tableau6[[#This Row],[Code_Pays]],Tableau9[[#All],[Code Pays]],Tableau9[[#All],[Code Groupe de pays]]," ",0)</f>
        <v xml:space="preserve"> </v>
      </c>
      <c r="O95" s="1" t="str">
        <f>IF(Tableau6[[#This Row],[codePVDsansLitoral]]=VaParametresNORM!$A$93,VaParametresNORM!$B$93,"")</f>
        <v/>
      </c>
      <c r="P95" s="1" t="str" cm="1">
        <f t="array" ref="P95">_xlfn.XLOOKUP(Tableau6[[#This Row],[idM49]],Tableau10[[#All],[Code Pays]],Tableau10[[#All],[Code Groupe de pays]]," ",0)</f>
        <v xml:space="preserve"> </v>
      </c>
      <c r="Q95" s="1" t="str">
        <f>IF(Tableau6[[#This Row],[codeIDV]]=VaParametresNORM!$A$125,VaParametresNORM!$B$125," ")</f>
        <v xml:space="preserve"> </v>
      </c>
      <c r="R95" s="1" t="str" cm="1">
        <f t="array" ref="R95">_xlfn.XLOOKUP(Tableau6[[#This Row],[idM49]],Tableau11[[#All],[Code Pays]],Tableau11[[#All],[Code Groupe de pays]]," ",0)</f>
        <v xml:space="preserve"> </v>
      </c>
      <c r="S95" s="1" t="str">
        <f>IF(Tableau6[[#This Row],[code_deficit_Vivrier]]=VaParametresNORM!$A$163,VaParametresNORM!$B$163,"")</f>
        <v/>
      </c>
      <c r="T95" s="1"/>
    </row>
    <row r="96" spans="1:20" x14ac:dyDescent="0.25">
      <c r="A96">
        <f>LEFT(Tableau6[[#This Row],[Code_ZoneContinent]],2)*100</f>
        <v>5300</v>
      </c>
      <c r="B96" t="str" cm="1">
        <f t="array" ref="B96">_xlfn.XLOOKUP(Tableau6[[#This Row],[CodeContinent]],Continent[[#All],[NumFAOContinent]],Continent[[#All],[Continent]])</f>
        <v>Asie</v>
      </c>
      <c r="C96">
        <v>5303</v>
      </c>
      <c r="D96" t="s">
        <v>416</v>
      </c>
      <c r="E96">
        <v>38</v>
      </c>
      <c r="F96" t="s">
        <v>390</v>
      </c>
      <c r="G96">
        <v>144</v>
      </c>
      <c r="H96" t="s">
        <v>391</v>
      </c>
      <c r="I96" t="s">
        <v>392</v>
      </c>
      <c r="J96" t="str" cm="1">
        <f t="array" ref="J96">IFERROR(_xlfn.XLOOKUP(Tableau6[[#This Row],[Code_Pays]],ListeUE27[[#All],[Code_Pays]],ListeUE27[[#All],[Code_UE27]],,0),"")</f>
        <v/>
      </c>
      <c r="K96" t="str">
        <f>IF(Tableau6[[#This Row],[CodeUE27]]=VaParametresNORM!$A$12,VaParametresNORM!$B$12,"")</f>
        <v/>
      </c>
      <c r="L96" t="str" cm="1">
        <f t="array" ref="L96">_xlfn.XLOOKUP(Tableau6[[#This Row],[Code_Pays]],Tableau8[[#All],[Code Pays]],Tableau8[[#All],[CodePMA]],"  ",0)</f>
        <v xml:space="preserve">  </v>
      </c>
      <c r="M96" t="str">
        <f>IF(Tableau6[[#This Row],[CodePMA]]=VaParametresNORM!$A$45,VaParametresNORM!$B$45,"")</f>
        <v/>
      </c>
      <c r="N96" s="1" t="str" cm="1">
        <f t="array" ref="N96">_xlfn.XLOOKUP(Tableau6[[#This Row],[Code_Pays]],Tableau9[[#All],[Code Pays]],Tableau9[[#All],[Code Groupe de pays]]," ",0)</f>
        <v xml:space="preserve"> </v>
      </c>
      <c r="O96" s="1" t="str">
        <f>IF(Tableau6[[#This Row],[codePVDsansLitoral]]=VaParametresNORM!$A$93,VaParametresNORM!$B$93,"")</f>
        <v/>
      </c>
      <c r="P96" s="1" t="str" cm="1">
        <f t="array" ref="P96">_xlfn.XLOOKUP(Tableau6[[#This Row],[idM49]],Tableau10[[#All],[Code Pays]],Tableau10[[#All],[Code Groupe de pays]]," ",0)</f>
        <v xml:space="preserve"> </v>
      </c>
      <c r="Q96" s="1" t="str">
        <f>IF(Tableau6[[#This Row],[codeIDV]]=VaParametresNORM!$A$125,VaParametresNORM!$B$125," ")</f>
        <v xml:space="preserve"> </v>
      </c>
      <c r="R96" s="1" cm="1">
        <f t="array" ref="R96">_xlfn.XLOOKUP(Tableau6[[#This Row],[idM49]],Tableau11[[#All],[Code Pays]],Tableau11[[#All],[Code Groupe de pays]]," ",0)</f>
        <v>5815</v>
      </c>
      <c r="S96" s="1" t="str">
        <f>IF(Tableau6[[#This Row],[code_deficit_Vivrier]]=VaParametresNORM!$A$163,VaParametresNORM!$B$163,"")</f>
        <v>Pays à faible revenu et à déficit vivrier</v>
      </c>
      <c r="T96" s="1"/>
    </row>
    <row r="97" spans="1:20" x14ac:dyDescent="0.25">
      <c r="A97">
        <f>LEFT(Tableau6[[#This Row],[Code_ZoneContinent]],2)*100</f>
        <v>5300</v>
      </c>
      <c r="B97" t="str" cm="1">
        <f t="array" ref="B97">_xlfn.XLOOKUP(Tableau6[[#This Row],[CodeContinent]],Continent[[#All],[NumFAOContinent]],Continent[[#All],[Continent]])</f>
        <v>Asie</v>
      </c>
      <c r="C97">
        <v>5305</v>
      </c>
      <c r="D97" t="s">
        <v>417</v>
      </c>
      <c r="E97">
        <v>194</v>
      </c>
      <c r="F97" t="s">
        <v>281</v>
      </c>
      <c r="G97">
        <v>682</v>
      </c>
      <c r="H97" t="s">
        <v>282</v>
      </c>
      <c r="I97" t="s">
        <v>283</v>
      </c>
      <c r="J97" t="str" cm="1">
        <f t="array" ref="J97">IFERROR(_xlfn.XLOOKUP(Tableau6[[#This Row],[Code_Pays]],ListeUE27[[#All],[Code_Pays]],ListeUE27[[#All],[Code_UE27]],,0),"")</f>
        <v/>
      </c>
      <c r="K97" t="str">
        <f>IF(Tableau6[[#This Row],[CodeUE27]]=VaParametresNORM!$A$12,VaParametresNORM!$B$12,"")</f>
        <v/>
      </c>
      <c r="L97" t="str" cm="1">
        <f t="array" ref="L97">_xlfn.XLOOKUP(Tableau6[[#This Row],[Code_Pays]],Tableau8[[#All],[Code Pays]],Tableau8[[#All],[CodePMA]],"  ",0)</f>
        <v xml:space="preserve">  </v>
      </c>
      <c r="M97" t="str">
        <f>IF(Tableau6[[#This Row],[CodePMA]]=VaParametresNORM!$A$45,VaParametresNORM!$B$45,"")</f>
        <v/>
      </c>
      <c r="N97" s="1" t="str" cm="1">
        <f t="array" ref="N97">_xlfn.XLOOKUP(Tableau6[[#This Row],[Code_Pays]],Tableau9[[#All],[Code Pays]],Tableau9[[#All],[Code Groupe de pays]]," ",0)</f>
        <v xml:space="preserve"> </v>
      </c>
      <c r="O97" s="1" t="str">
        <f>IF(Tableau6[[#This Row],[codePVDsansLitoral]]=VaParametresNORM!$A$93,VaParametresNORM!$B$93,"")</f>
        <v/>
      </c>
      <c r="P97" s="1" t="str" cm="1">
        <f t="array" ref="P97">_xlfn.XLOOKUP(Tableau6[[#This Row],[idM49]],Tableau10[[#All],[Code Pays]],Tableau10[[#All],[Code Groupe de pays]]," ",0)</f>
        <v xml:space="preserve"> </v>
      </c>
      <c r="Q97" s="1" t="str">
        <f>IF(Tableau6[[#This Row],[codeIDV]]=VaParametresNORM!$A$125,VaParametresNORM!$B$125," ")</f>
        <v xml:space="preserve"> </v>
      </c>
      <c r="R97" s="1" t="str" cm="1">
        <f t="array" ref="R97">_xlfn.XLOOKUP(Tableau6[[#This Row],[idM49]],Tableau11[[#All],[Code Pays]],Tableau11[[#All],[Code Groupe de pays]]," ",0)</f>
        <v xml:space="preserve"> </v>
      </c>
      <c r="S97" s="1" t="str">
        <f>IF(Tableau6[[#This Row],[code_deficit_Vivrier]]=VaParametresNORM!$A$163,VaParametresNORM!$B$163,"")</f>
        <v/>
      </c>
      <c r="T97" s="1"/>
    </row>
    <row r="98" spans="1:20" x14ac:dyDescent="0.25">
      <c r="A98">
        <f>LEFT(Tableau6[[#This Row],[Code_ZoneContinent]],2)*100</f>
        <v>5300</v>
      </c>
      <c r="B98" t="str" cm="1">
        <f t="array" ref="B98">_xlfn.XLOOKUP(Tableau6[[#This Row],[CodeContinent]],Continent[[#All],[NumFAOContinent]],Continent[[#All],[Continent]])</f>
        <v>Asie</v>
      </c>
      <c r="C98">
        <v>5305</v>
      </c>
      <c r="D98" t="s">
        <v>417</v>
      </c>
      <c r="E98">
        <v>1</v>
      </c>
      <c r="F98" t="s">
        <v>284</v>
      </c>
      <c r="G98">
        <v>51</v>
      </c>
      <c r="H98" t="s">
        <v>285</v>
      </c>
      <c r="I98" t="s">
        <v>286</v>
      </c>
      <c r="J98" t="str" cm="1">
        <f t="array" ref="J98">IFERROR(_xlfn.XLOOKUP(Tableau6[[#This Row],[Code_Pays]],ListeUE27[[#All],[Code_Pays]],ListeUE27[[#All],[Code_UE27]],,0),"")</f>
        <v/>
      </c>
      <c r="K98" t="str">
        <f>IF(Tableau6[[#This Row],[CodeUE27]]=VaParametresNORM!$A$12,VaParametresNORM!$B$12,"")</f>
        <v/>
      </c>
      <c r="L98" t="str" cm="1">
        <f t="array" ref="L98">_xlfn.XLOOKUP(Tableau6[[#This Row],[Code_Pays]],Tableau8[[#All],[Code Pays]],Tableau8[[#All],[CodePMA]],"  ",0)</f>
        <v xml:space="preserve">  </v>
      </c>
      <c r="M98" t="str">
        <f>IF(Tableau6[[#This Row],[CodePMA]]=VaParametresNORM!$A$45,VaParametresNORM!$B$45,"")</f>
        <v/>
      </c>
      <c r="N98" s="1" cm="1">
        <f t="array" ref="N98">_xlfn.XLOOKUP(Tableau6[[#This Row],[Code_Pays]],Tableau9[[#All],[Code Pays]],Tableau9[[#All],[Code Groupe de pays]]," ",0)</f>
        <v>5802</v>
      </c>
      <c r="O98" s="1" t="str">
        <f>IF(Tableau6[[#This Row],[codePVDsansLitoral]]=VaParametresNORM!$A$93,VaParametresNORM!$B$93,"")</f>
        <v>Pays sans littoral en voie de développement</v>
      </c>
      <c r="P98" s="1" t="str" cm="1">
        <f t="array" ref="P98">_xlfn.XLOOKUP(Tableau6[[#This Row],[idM49]],Tableau10[[#All],[Code Pays]],Tableau10[[#All],[Code Groupe de pays]]," ",0)</f>
        <v xml:space="preserve"> </v>
      </c>
      <c r="Q98" s="1" t="str">
        <f>IF(Tableau6[[#This Row],[codeIDV]]=VaParametresNORM!$A$125,VaParametresNORM!$B$125," ")</f>
        <v xml:space="preserve"> </v>
      </c>
      <c r="R98" s="1" t="str" cm="1">
        <f t="array" ref="R98">_xlfn.XLOOKUP(Tableau6[[#This Row],[idM49]],Tableau11[[#All],[Code Pays]],Tableau11[[#All],[Code Groupe de pays]]," ",0)</f>
        <v xml:space="preserve"> </v>
      </c>
      <c r="S98" s="1" t="str">
        <f>IF(Tableau6[[#This Row],[code_deficit_Vivrier]]=VaParametresNORM!$A$163,VaParametresNORM!$B$163,"")</f>
        <v/>
      </c>
      <c r="T98" s="1"/>
    </row>
    <row r="99" spans="1:20" x14ac:dyDescent="0.25">
      <c r="A99">
        <f>LEFT(Tableau6[[#This Row],[Code_ZoneContinent]],2)*100</f>
        <v>5300</v>
      </c>
      <c r="B99" t="str" cm="1">
        <f t="array" ref="B99">_xlfn.XLOOKUP(Tableau6[[#This Row],[CodeContinent]],Continent[[#All],[NumFAOContinent]],Continent[[#All],[Continent]])</f>
        <v>Asie</v>
      </c>
      <c r="C99">
        <v>5305</v>
      </c>
      <c r="D99" t="s">
        <v>417</v>
      </c>
      <c r="E99">
        <v>52</v>
      </c>
      <c r="F99" t="s">
        <v>287</v>
      </c>
      <c r="G99">
        <v>31</v>
      </c>
      <c r="H99" t="s">
        <v>288</v>
      </c>
      <c r="I99" t="s">
        <v>289</v>
      </c>
      <c r="J99" t="str" cm="1">
        <f t="array" ref="J99">IFERROR(_xlfn.XLOOKUP(Tableau6[[#This Row],[Code_Pays]],ListeUE27[[#All],[Code_Pays]],ListeUE27[[#All],[Code_UE27]],,0),"")</f>
        <v/>
      </c>
      <c r="K99" t="str">
        <f>IF(Tableau6[[#This Row],[CodeUE27]]=VaParametresNORM!$A$12,VaParametresNORM!$B$12,"")</f>
        <v/>
      </c>
      <c r="L99" t="str" cm="1">
        <f t="array" ref="L99">_xlfn.XLOOKUP(Tableau6[[#This Row],[Code_Pays]],Tableau8[[#All],[Code Pays]],Tableau8[[#All],[CodePMA]],"  ",0)</f>
        <v xml:space="preserve">  </v>
      </c>
      <c r="M99" t="str">
        <f>IF(Tableau6[[#This Row],[CodePMA]]=VaParametresNORM!$A$45,VaParametresNORM!$B$45,"")</f>
        <v/>
      </c>
      <c r="N99" s="1" cm="1">
        <f t="array" ref="N99">_xlfn.XLOOKUP(Tableau6[[#This Row],[Code_Pays]],Tableau9[[#All],[Code Pays]],Tableau9[[#All],[Code Groupe de pays]]," ",0)</f>
        <v>5802</v>
      </c>
      <c r="O99" s="1" t="str">
        <f>IF(Tableau6[[#This Row],[codePVDsansLitoral]]=VaParametresNORM!$A$93,VaParametresNORM!$B$93,"")</f>
        <v>Pays sans littoral en voie de développement</v>
      </c>
      <c r="P99" s="1" t="str" cm="1">
        <f t="array" ref="P99">_xlfn.XLOOKUP(Tableau6[[#This Row],[idM49]],Tableau10[[#All],[Code Pays]],Tableau10[[#All],[Code Groupe de pays]]," ",0)</f>
        <v xml:space="preserve"> </v>
      </c>
      <c r="Q99" s="1" t="str">
        <f>IF(Tableau6[[#This Row],[codeIDV]]=VaParametresNORM!$A$125,VaParametresNORM!$B$125," ")</f>
        <v xml:space="preserve"> </v>
      </c>
      <c r="R99" s="1" t="str" cm="1">
        <f t="array" ref="R99">_xlfn.XLOOKUP(Tableau6[[#This Row],[idM49]],Tableau11[[#All],[Code Pays]],Tableau11[[#All],[Code Groupe de pays]]," ",0)</f>
        <v xml:space="preserve"> </v>
      </c>
      <c r="S99" s="1" t="str">
        <f>IF(Tableau6[[#This Row],[code_deficit_Vivrier]]=VaParametresNORM!$A$163,VaParametresNORM!$B$163,"")</f>
        <v/>
      </c>
      <c r="T99" s="1"/>
    </row>
    <row r="100" spans="1:20" x14ac:dyDescent="0.25">
      <c r="A100">
        <f>LEFT(Tableau6[[#This Row],[Code_ZoneContinent]],2)*100</f>
        <v>5300</v>
      </c>
      <c r="B100" t="str" cm="1">
        <f t="array" ref="B100">_xlfn.XLOOKUP(Tableau6[[#This Row],[CodeContinent]],Continent[[#All],[NumFAOContinent]],Continent[[#All],[Continent]])</f>
        <v>Asie</v>
      </c>
      <c r="C100">
        <v>5305</v>
      </c>
      <c r="D100" t="s">
        <v>417</v>
      </c>
      <c r="E100">
        <v>50</v>
      </c>
      <c r="F100" t="s">
        <v>309</v>
      </c>
      <c r="G100">
        <v>196</v>
      </c>
      <c r="H100" t="s">
        <v>310</v>
      </c>
      <c r="I100" t="s">
        <v>311</v>
      </c>
      <c r="J100" cm="1">
        <f t="array" ref="J100">IFERROR(_xlfn.XLOOKUP(Tableau6[[#This Row],[Code_Pays]],ListeUE27[[#All],[Code_Pays]],ListeUE27[[#All],[Code_UE27]],,0),"")</f>
        <v>5707</v>
      </c>
      <c r="K100" t="str">
        <f>IF(Tableau6[[#This Row],[CodeUE27]]=VaParametresNORM!$A$12,VaParametresNORM!$B$12,"")</f>
        <v>Union_Européenne_27</v>
      </c>
      <c r="L100" t="str" cm="1">
        <f t="array" ref="L100">_xlfn.XLOOKUP(Tableau6[[#This Row],[Code_Pays]],Tableau8[[#All],[Code Pays]],Tableau8[[#All],[CodePMA]],"  ",0)</f>
        <v xml:space="preserve">  </v>
      </c>
      <c r="M100" t="str">
        <f>IF(Tableau6[[#This Row],[CodePMA]]=VaParametresNORM!$A$45,VaParametresNORM!$B$45,"")</f>
        <v/>
      </c>
      <c r="N100" s="1" t="str" cm="1">
        <f t="array" ref="N100">_xlfn.XLOOKUP(Tableau6[[#This Row],[Code_Pays]],Tableau9[[#All],[Code Pays]],Tableau9[[#All],[Code Groupe de pays]]," ",0)</f>
        <v xml:space="preserve"> </v>
      </c>
      <c r="O100" s="1" t="str">
        <f>IF(Tableau6[[#This Row],[codePVDsansLitoral]]=VaParametresNORM!$A$93,VaParametresNORM!$B$93,"")</f>
        <v/>
      </c>
      <c r="P100" s="1" cm="1">
        <f t="array" ref="P100">_xlfn.XLOOKUP(Tableau6[[#This Row],[idM49]],Tableau10[[#All],[Code Pays]],Tableau10[[#All],[Code Groupe de pays]]," ",0)</f>
        <v>5803</v>
      </c>
      <c r="Q100" s="1" t="str">
        <f>IF(Tableau6[[#This Row],[codeIDV]]=VaParametresNORM!$A$125,VaParametresNORM!$B$125," ")</f>
        <v>Petites îles en voie de Développement</v>
      </c>
      <c r="R100" s="1" t="str" cm="1">
        <f t="array" ref="R100">_xlfn.XLOOKUP(Tableau6[[#This Row],[idM49]],Tableau11[[#All],[Code Pays]],Tableau11[[#All],[Code Groupe de pays]]," ",0)</f>
        <v xml:space="preserve"> </v>
      </c>
      <c r="S100" s="1" t="str">
        <f>IF(Tableau6[[#This Row],[code_deficit_Vivrier]]=VaParametresNORM!$A$163,VaParametresNORM!$B$163,"")</f>
        <v/>
      </c>
      <c r="T100" s="1"/>
    </row>
    <row r="101" spans="1:20" x14ac:dyDescent="0.25">
      <c r="A101">
        <f>LEFT(Tableau6[[#This Row],[Code_ZoneContinent]],2)*100</f>
        <v>5300</v>
      </c>
      <c r="B101" t="str" cm="1">
        <f t="array" ref="B101">_xlfn.XLOOKUP(Tableau6[[#This Row],[CodeContinent]],Continent[[#All],[NumFAOContinent]],Continent[[#All],[Continent]])</f>
        <v>Asie</v>
      </c>
      <c r="C101">
        <v>5305</v>
      </c>
      <c r="D101" t="s">
        <v>417</v>
      </c>
      <c r="E101">
        <v>225</v>
      </c>
      <c r="F101" t="s">
        <v>312</v>
      </c>
      <c r="G101">
        <v>784</v>
      </c>
      <c r="H101" t="s">
        <v>313</v>
      </c>
      <c r="I101" t="s">
        <v>314</v>
      </c>
      <c r="J101" t="str" cm="1">
        <f t="array" ref="J101">IFERROR(_xlfn.XLOOKUP(Tableau6[[#This Row],[Code_Pays]],ListeUE27[[#All],[Code_Pays]],ListeUE27[[#All],[Code_UE27]],,0),"")</f>
        <v/>
      </c>
      <c r="K101" t="str">
        <f>IF(Tableau6[[#This Row],[CodeUE27]]=VaParametresNORM!$A$12,VaParametresNORM!$B$12,"")</f>
        <v/>
      </c>
      <c r="L101" t="str" cm="1">
        <f t="array" ref="L101">_xlfn.XLOOKUP(Tableau6[[#This Row],[Code_Pays]],Tableau8[[#All],[Code Pays]],Tableau8[[#All],[CodePMA]],"  ",0)</f>
        <v xml:space="preserve">  </v>
      </c>
      <c r="M101" t="str">
        <f>IF(Tableau6[[#This Row],[CodePMA]]=VaParametresNORM!$A$45,VaParametresNORM!$B$45,"")</f>
        <v/>
      </c>
      <c r="N101" s="1" t="str" cm="1">
        <f t="array" ref="N101">_xlfn.XLOOKUP(Tableau6[[#This Row],[Code_Pays]],Tableau9[[#All],[Code Pays]],Tableau9[[#All],[Code Groupe de pays]]," ",0)</f>
        <v xml:space="preserve"> </v>
      </c>
      <c r="O101" s="1" t="str">
        <f>IF(Tableau6[[#This Row],[codePVDsansLitoral]]=VaParametresNORM!$A$93,VaParametresNORM!$B$93,"")</f>
        <v/>
      </c>
      <c r="P101" s="1" t="str" cm="1">
        <f t="array" ref="P101">_xlfn.XLOOKUP(Tableau6[[#This Row],[idM49]],Tableau10[[#All],[Code Pays]],Tableau10[[#All],[Code Groupe de pays]]," ",0)</f>
        <v xml:space="preserve"> </v>
      </c>
      <c r="Q101" s="1" t="str">
        <f>IF(Tableau6[[#This Row],[codeIDV]]=VaParametresNORM!$A$125,VaParametresNORM!$B$125," ")</f>
        <v xml:space="preserve"> </v>
      </c>
      <c r="R101" s="1" t="str" cm="1">
        <f t="array" ref="R101">_xlfn.XLOOKUP(Tableau6[[#This Row],[idM49]],Tableau11[[#All],[Code Pays]],Tableau11[[#All],[Code Groupe de pays]]," ",0)</f>
        <v xml:space="preserve"> </v>
      </c>
      <c r="S101" s="1" t="str">
        <f>IF(Tableau6[[#This Row],[code_deficit_Vivrier]]=VaParametresNORM!$A$163,VaParametresNORM!$B$163,"")</f>
        <v/>
      </c>
      <c r="T101" s="1"/>
    </row>
    <row r="102" spans="1:20" x14ac:dyDescent="0.25">
      <c r="A102">
        <f>LEFT(Tableau6[[#This Row],[Code_ZoneContinent]],2)*100</f>
        <v>5300</v>
      </c>
      <c r="B102" t="str" cm="1">
        <f t="array" ref="B102">_xlfn.XLOOKUP(Tableau6[[#This Row],[CodeContinent]],Continent[[#All],[NumFAOContinent]],Continent[[#All],[Continent]])</f>
        <v>Asie</v>
      </c>
      <c r="C102">
        <v>5305</v>
      </c>
      <c r="D102" t="s">
        <v>417</v>
      </c>
      <c r="E102">
        <v>73</v>
      </c>
      <c r="F102" t="s">
        <v>315</v>
      </c>
      <c r="G102">
        <v>268</v>
      </c>
      <c r="H102" t="s">
        <v>316</v>
      </c>
      <c r="I102" t="s">
        <v>317</v>
      </c>
      <c r="J102" t="str" cm="1">
        <f t="array" ref="J102">IFERROR(_xlfn.XLOOKUP(Tableau6[[#This Row],[Code_Pays]],ListeUE27[[#All],[Code_Pays]],ListeUE27[[#All],[Code_UE27]],,0),"")</f>
        <v/>
      </c>
      <c r="K102" t="str">
        <f>IF(Tableau6[[#This Row],[CodeUE27]]=VaParametresNORM!$A$12,VaParametresNORM!$B$12,"")</f>
        <v/>
      </c>
      <c r="L102" t="str" cm="1">
        <f t="array" ref="L102">_xlfn.XLOOKUP(Tableau6[[#This Row],[Code_Pays]],Tableau8[[#All],[Code Pays]],Tableau8[[#All],[CodePMA]],"  ",0)</f>
        <v xml:space="preserve">  </v>
      </c>
      <c r="M102" t="str">
        <f>IF(Tableau6[[#This Row],[CodePMA]]=VaParametresNORM!$A$45,VaParametresNORM!$B$45,"")</f>
        <v/>
      </c>
      <c r="N102" s="1" t="str" cm="1">
        <f t="array" ref="N102">_xlfn.XLOOKUP(Tableau6[[#This Row],[Code_Pays]],Tableau9[[#All],[Code Pays]],Tableau9[[#All],[Code Groupe de pays]]," ",0)</f>
        <v xml:space="preserve"> </v>
      </c>
      <c r="O102" s="1" t="str">
        <f>IF(Tableau6[[#This Row],[codePVDsansLitoral]]=VaParametresNORM!$A$93,VaParametresNORM!$B$93,"")</f>
        <v/>
      </c>
      <c r="P102" s="1" t="str" cm="1">
        <f t="array" ref="P102">_xlfn.XLOOKUP(Tableau6[[#This Row],[idM49]],Tableau10[[#All],[Code Pays]],Tableau10[[#All],[Code Groupe de pays]]," ",0)</f>
        <v xml:space="preserve"> </v>
      </c>
      <c r="Q102" s="1" t="str">
        <f>IF(Tableau6[[#This Row],[codeIDV]]=VaParametresNORM!$A$125,VaParametresNORM!$B$125," ")</f>
        <v xml:space="preserve"> </v>
      </c>
      <c r="R102" s="1" t="str" cm="1">
        <f t="array" ref="R102">_xlfn.XLOOKUP(Tableau6[[#This Row],[idM49]],Tableau11[[#All],[Code Pays]],Tableau11[[#All],[Code Groupe de pays]]," ",0)</f>
        <v xml:space="preserve"> </v>
      </c>
      <c r="S102" s="1" t="str">
        <f>IF(Tableau6[[#This Row],[code_deficit_Vivrier]]=VaParametresNORM!$A$163,VaParametresNORM!$B$163,"")</f>
        <v/>
      </c>
      <c r="T102" s="1"/>
    </row>
    <row r="103" spans="1:20" x14ac:dyDescent="0.25">
      <c r="A103">
        <f>LEFT(Tableau6[[#This Row],[Code_ZoneContinent]],2)*100</f>
        <v>5300</v>
      </c>
      <c r="B103" t="str" cm="1">
        <f t="array" ref="B103">_xlfn.XLOOKUP(Tableau6[[#This Row],[CodeContinent]],Continent[[#All],[NumFAOContinent]],Continent[[#All],[Continent]])</f>
        <v>Asie</v>
      </c>
      <c r="C103">
        <v>5305</v>
      </c>
      <c r="D103" t="s">
        <v>417</v>
      </c>
      <c r="E103">
        <v>103</v>
      </c>
      <c r="F103" t="s">
        <v>327</v>
      </c>
      <c r="G103">
        <v>368</v>
      </c>
      <c r="H103" t="s">
        <v>328</v>
      </c>
      <c r="I103" t="s">
        <v>329</v>
      </c>
      <c r="J103" t="str" cm="1">
        <f t="array" ref="J103">IFERROR(_xlfn.XLOOKUP(Tableau6[[#This Row],[Code_Pays]],ListeUE27[[#All],[Code_Pays]],ListeUE27[[#All],[Code_UE27]],,0),"")</f>
        <v/>
      </c>
      <c r="K103" t="str">
        <f>IF(Tableau6[[#This Row],[CodeUE27]]=VaParametresNORM!$A$12,VaParametresNORM!$B$12,"")</f>
        <v/>
      </c>
      <c r="L103" t="str" cm="1">
        <f t="array" ref="L103">_xlfn.XLOOKUP(Tableau6[[#This Row],[Code_Pays]],Tableau8[[#All],[Code Pays]],Tableau8[[#All],[CodePMA]],"  ",0)</f>
        <v xml:space="preserve">  </v>
      </c>
      <c r="M103" t="str">
        <f>IF(Tableau6[[#This Row],[CodePMA]]=VaParametresNORM!$A$45,VaParametresNORM!$B$45,"")</f>
        <v/>
      </c>
      <c r="N103" s="1" t="str" cm="1">
        <f t="array" ref="N103">_xlfn.XLOOKUP(Tableau6[[#This Row],[Code_Pays]],Tableau9[[#All],[Code Pays]],Tableau9[[#All],[Code Groupe de pays]]," ",0)</f>
        <v xml:space="preserve"> </v>
      </c>
      <c r="O103" s="1" t="str">
        <f>IF(Tableau6[[#This Row],[codePVDsansLitoral]]=VaParametresNORM!$A$93,VaParametresNORM!$B$93,"")</f>
        <v/>
      </c>
      <c r="P103" s="1" t="str" cm="1">
        <f t="array" ref="P103">_xlfn.XLOOKUP(Tableau6[[#This Row],[idM49]],Tableau10[[#All],[Code Pays]],Tableau10[[#All],[Code Groupe de pays]]," ",0)</f>
        <v xml:space="preserve"> </v>
      </c>
      <c r="Q103" s="1" t="str">
        <f>IF(Tableau6[[#This Row],[codeIDV]]=VaParametresNORM!$A$125,VaParametresNORM!$B$125," ")</f>
        <v xml:space="preserve"> </v>
      </c>
      <c r="R103" s="1" t="str" cm="1">
        <f t="array" ref="R103">_xlfn.XLOOKUP(Tableau6[[#This Row],[idM49]],Tableau11[[#All],[Code Pays]],Tableau11[[#All],[Code Groupe de pays]]," ",0)</f>
        <v xml:space="preserve"> </v>
      </c>
      <c r="S103" s="1" t="str">
        <f>IF(Tableau6[[#This Row],[code_deficit_Vivrier]]=VaParametresNORM!$A$163,VaParametresNORM!$B$163,"")</f>
        <v/>
      </c>
      <c r="T103" s="1"/>
    </row>
    <row r="104" spans="1:20" x14ac:dyDescent="0.25">
      <c r="A104">
        <f>LEFT(Tableau6[[#This Row],[Code_ZoneContinent]],2)*100</f>
        <v>5300</v>
      </c>
      <c r="B104" t="str" cm="1">
        <f t="array" ref="B104">_xlfn.XLOOKUP(Tableau6[[#This Row],[CodeContinent]],Continent[[#All],[NumFAOContinent]],Continent[[#All],[Continent]])</f>
        <v>Asie</v>
      </c>
      <c r="C104">
        <v>5305</v>
      </c>
      <c r="D104" t="s">
        <v>417</v>
      </c>
      <c r="E104">
        <v>105</v>
      </c>
      <c r="F104" t="s">
        <v>330</v>
      </c>
      <c r="G104">
        <v>376</v>
      </c>
      <c r="H104" t="s">
        <v>331</v>
      </c>
      <c r="I104" t="s">
        <v>332</v>
      </c>
      <c r="J104" t="str" cm="1">
        <f t="array" ref="J104">IFERROR(_xlfn.XLOOKUP(Tableau6[[#This Row],[Code_Pays]],ListeUE27[[#All],[Code_Pays]],ListeUE27[[#All],[Code_UE27]],,0),"")</f>
        <v/>
      </c>
      <c r="K104" t="str">
        <f>IF(Tableau6[[#This Row],[CodeUE27]]=VaParametresNORM!$A$12,VaParametresNORM!$B$12,"")</f>
        <v/>
      </c>
      <c r="L104" t="str" cm="1">
        <f t="array" ref="L104">_xlfn.XLOOKUP(Tableau6[[#This Row],[Code_Pays]],Tableau8[[#All],[Code Pays]],Tableau8[[#All],[CodePMA]],"  ",0)</f>
        <v xml:space="preserve">  </v>
      </c>
      <c r="M104" t="str">
        <f>IF(Tableau6[[#This Row],[CodePMA]]=VaParametresNORM!$A$45,VaParametresNORM!$B$45,"")</f>
        <v/>
      </c>
      <c r="N104" s="1" t="str" cm="1">
        <f t="array" ref="N104">_xlfn.XLOOKUP(Tableau6[[#This Row],[Code_Pays]],Tableau9[[#All],[Code Pays]],Tableau9[[#All],[Code Groupe de pays]]," ",0)</f>
        <v xml:space="preserve"> </v>
      </c>
      <c r="O104" s="1" t="str">
        <f>IF(Tableau6[[#This Row],[codePVDsansLitoral]]=VaParametresNORM!$A$93,VaParametresNORM!$B$93,"")</f>
        <v/>
      </c>
      <c r="P104" s="1" t="str" cm="1">
        <f t="array" ref="P104">_xlfn.XLOOKUP(Tableau6[[#This Row],[idM49]],Tableau10[[#All],[Code Pays]],Tableau10[[#All],[Code Groupe de pays]]," ",0)</f>
        <v xml:space="preserve"> </v>
      </c>
      <c r="Q104" s="1" t="str">
        <f>IF(Tableau6[[#This Row],[codeIDV]]=VaParametresNORM!$A$125,VaParametresNORM!$B$125," ")</f>
        <v xml:space="preserve"> </v>
      </c>
      <c r="R104" s="1" t="str" cm="1">
        <f t="array" ref="R104">_xlfn.XLOOKUP(Tableau6[[#This Row],[idM49]],Tableau11[[#All],[Code Pays]],Tableau11[[#All],[Code Groupe de pays]]," ",0)</f>
        <v xml:space="preserve"> </v>
      </c>
      <c r="S104" s="1" t="str">
        <f>IF(Tableau6[[#This Row],[code_deficit_Vivrier]]=VaParametresNORM!$A$163,VaParametresNORM!$B$163,"")</f>
        <v/>
      </c>
      <c r="T104" s="1"/>
    </row>
    <row r="105" spans="1:20" x14ac:dyDescent="0.25">
      <c r="A105">
        <f>LEFT(Tableau6[[#This Row],[Code_ZoneContinent]],2)*100</f>
        <v>5300</v>
      </c>
      <c r="B105" t="str" cm="1">
        <f t="array" ref="B105">_xlfn.XLOOKUP(Tableau6[[#This Row],[CodeContinent]],Continent[[#All],[NumFAOContinent]],Continent[[#All],[Continent]])</f>
        <v>Asie</v>
      </c>
      <c r="C105">
        <v>5305</v>
      </c>
      <c r="D105" t="s">
        <v>417</v>
      </c>
      <c r="E105">
        <v>112</v>
      </c>
      <c r="F105" t="s">
        <v>336</v>
      </c>
      <c r="G105">
        <v>400</v>
      </c>
      <c r="H105" t="s">
        <v>337</v>
      </c>
      <c r="I105" t="s">
        <v>338</v>
      </c>
      <c r="J105" t="str" cm="1">
        <f t="array" ref="J105">IFERROR(_xlfn.XLOOKUP(Tableau6[[#This Row],[Code_Pays]],ListeUE27[[#All],[Code_Pays]],ListeUE27[[#All],[Code_UE27]],,0),"")</f>
        <v/>
      </c>
      <c r="K105" t="str">
        <f>IF(Tableau6[[#This Row],[CodeUE27]]=VaParametresNORM!$A$12,VaParametresNORM!$B$12,"")</f>
        <v/>
      </c>
      <c r="L105" t="str" cm="1">
        <f t="array" ref="L105">_xlfn.XLOOKUP(Tableau6[[#This Row],[Code_Pays]],Tableau8[[#All],[Code Pays]],Tableau8[[#All],[CodePMA]],"  ",0)</f>
        <v xml:space="preserve">  </v>
      </c>
      <c r="M105" t="str">
        <f>IF(Tableau6[[#This Row],[CodePMA]]=VaParametresNORM!$A$45,VaParametresNORM!$B$45,"")</f>
        <v/>
      </c>
      <c r="N105" s="1" t="str" cm="1">
        <f t="array" ref="N105">_xlfn.XLOOKUP(Tableau6[[#This Row],[Code_Pays]],Tableau9[[#All],[Code Pays]],Tableau9[[#All],[Code Groupe de pays]]," ",0)</f>
        <v xml:space="preserve"> </v>
      </c>
      <c r="O105" s="1" t="str">
        <f>IF(Tableau6[[#This Row],[codePVDsansLitoral]]=VaParametresNORM!$A$93,VaParametresNORM!$B$93,"")</f>
        <v/>
      </c>
      <c r="P105" s="1" t="str" cm="1">
        <f t="array" ref="P105">_xlfn.XLOOKUP(Tableau6[[#This Row],[idM49]],Tableau10[[#All],[Code Pays]],Tableau10[[#All],[Code Groupe de pays]]," ",0)</f>
        <v xml:space="preserve"> </v>
      </c>
      <c r="Q105" s="1" t="str">
        <f>IF(Tableau6[[#This Row],[codeIDV]]=VaParametresNORM!$A$125,VaParametresNORM!$B$125," ")</f>
        <v xml:space="preserve"> </v>
      </c>
      <c r="R105" s="1" t="str" cm="1">
        <f t="array" ref="R105">_xlfn.XLOOKUP(Tableau6[[#This Row],[idM49]],Tableau11[[#All],[Code Pays]],Tableau11[[#All],[Code Groupe de pays]]," ",0)</f>
        <v xml:space="preserve"> </v>
      </c>
      <c r="S105" s="1" t="str">
        <f>IF(Tableau6[[#This Row],[code_deficit_Vivrier]]=VaParametresNORM!$A$163,VaParametresNORM!$B$163,"")</f>
        <v/>
      </c>
      <c r="T105" s="1"/>
    </row>
    <row r="106" spans="1:20" x14ac:dyDescent="0.25">
      <c r="A106">
        <f>LEFT(Tableau6[[#This Row],[Code_ZoneContinent]],2)*100</f>
        <v>5300</v>
      </c>
      <c r="B106" t="str" cm="1">
        <f t="array" ref="B106">_xlfn.XLOOKUP(Tableau6[[#This Row],[CodeContinent]],Continent[[#All],[NumFAOContinent]],Continent[[#All],[Continent]])</f>
        <v>Asie</v>
      </c>
      <c r="C106">
        <v>5305</v>
      </c>
      <c r="D106" t="s">
        <v>417</v>
      </c>
      <c r="E106">
        <v>118</v>
      </c>
      <c r="F106" t="s">
        <v>345</v>
      </c>
      <c r="G106">
        <v>414</v>
      </c>
      <c r="H106" t="s">
        <v>346</v>
      </c>
      <c r="I106" t="s">
        <v>347</v>
      </c>
      <c r="J106" t="str" cm="1">
        <f t="array" ref="J106">IFERROR(_xlfn.XLOOKUP(Tableau6[[#This Row],[Code_Pays]],ListeUE27[[#All],[Code_Pays]],ListeUE27[[#All],[Code_UE27]],,0),"")</f>
        <v/>
      </c>
      <c r="K106" t="str">
        <f>IF(Tableau6[[#This Row],[CodeUE27]]=VaParametresNORM!$A$12,VaParametresNORM!$B$12,"")</f>
        <v/>
      </c>
      <c r="L106" t="str" cm="1">
        <f t="array" ref="L106">_xlfn.XLOOKUP(Tableau6[[#This Row],[Code_Pays]],Tableau8[[#All],[Code Pays]],Tableau8[[#All],[CodePMA]],"  ",0)</f>
        <v xml:space="preserve">  </v>
      </c>
      <c r="M106" t="str">
        <f>IF(Tableau6[[#This Row],[CodePMA]]=VaParametresNORM!$A$45,VaParametresNORM!$B$45,"")</f>
        <v/>
      </c>
      <c r="N106" s="1" t="str" cm="1">
        <f t="array" ref="N106">_xlfn.XLOOKUP(Tableau6[[#This Row],[Code_Pays]],Tableau9[[#All],[Code Pays]],Tableau9[[#All],[Code Groupe de pays]]," ",0)</f>
        <v xml:space="preserve"> </v>
      </c>
      <c r="O106" s="1" t="str">
        <f>IF(Tableau6[[#This Row],[codePVDsansLitoral]]=VaParametresNORM!$A$93,VaParametresNORM!$B$93,"")</f>
        <v/>
      </c>
      <c r="P106" s="1" t="str" cm="1">
        <f t="array" ref="P106">_xlfn.XLOOKUP(Tableau6[[#This Row],[idM49]],Tableau10[[#All],[Code Pays]],Tableau10[[#All],[Code Groupe de pays]]," ",0)</f>
        <v xml:space="preserve"> </v>
      </c>
      <c r="Q106" s="1" t="str">
        <f>IF(Tableau6[[#This Row],[codeIDV]]=VaParametresNORM!$A$125,VaParametresNORM!$B$125," ")</f>
        <v xml:space="preserve"> </v>
      </c>
      <c r="R106" s="1" t="str" cm="1">
        <f t="array" ref="R106">_xlfn.XLOOKUP(Tableau6[[#This Row],[idM49]],Tableau11[[#All],[Code Pays]],Tableau11[[#All],[Code Groupe de pays]]," ",0)</f>
        <v xml:space="preserve"> </v>
      </c>
      <c r="S106" s="1" t="str">
        <f>IF(Tableau6[[#This Row],[code_deficit_Vivrier]]=VaParametresNORM!$A$163,VaParametresNORM!$B$163,"")</f>
        <v/>
      </c>
      <c r="T106" s="1"/>
    </row>
    <row r="107" spans="1:20" x14ac:dyDescent="0.25">
      <c r="A107">
        <f>LEFT(Tableau6[[#This Row],[Code_ZoneContinent]],2)*100</f>
        <v>5300</v>
      </c>
      <c r="B107" t="str" cm="1">
        <f t="array" ref="B107">_xlfn.XLOOKUP(Tableau6[[#This Row],[CodeContinent]],Continent[[#All],[NumFAOContinent]],Continent[[#All],[Continent]])</f>
        <v>Asie</v>
      </c>
      <c r="C107">
        <v>5305</v>
      </c>
      <c r="D107" t="s">
        <v>417</v>
      </c>
      <c r="E107">
        <v>121</v>
      </c>
      <c r="F107" t="s">
        <v>348</v>
      </c>
      <c r="G107">
        <v>422</v>
      </c>
      <c r="H107" t="s">
        <v>349</v>
      </c>
      <c r="I107" t="s">
        <v>350</v>
      </c>
      <c r="J107" t="str" cm="1">
        <f t="array" ref="J107">IFERROR(_xlfn.XLOOKUP(Tableau6[[#This Row],[Code_Pays]],ListeUE27[[#All],[Code_Pays]],ListeUE27[[#All],[Code_UE27]],,0),"")</f>
        <v/>
      </c>
      <c r="K107" t="str">
        <f>IF(Tableau6[[#This Row],[CodeUE27]]=VaParametresNORM!$A$12,VaParametresNORM!$B$12,"")</f>
        <v/>
      </c>
      <c r="L107" t="str" cm="1">
        <f t="array" ref="L107">_xlfn.XLOOKUP(Tableau6[[#This Row],[Code_Pays]],Tableau8[[#All],[Code Pays]],Tableau8[[#All],[CodePMA]],"  ",0)</f>
        <v xml:space="preserve">  </v>
      </c>
      <c r="M107" t="str">
        <f>IF(Tableau6[[#This Row],[CodePMA]]=VaParametresNORM!$A$45,VaParametresNORM!$B$45,"")</f>
        <v/>
      </c>
      <c r="N107" s="1" t="str" cm="1">
        <f t="array" ref="N107">_xlfn.XLOOKUP(Tableau6[[#This Row],[Code_Pays]],Tableau9[[#All],[Code Pays]],Tableau9[[#All],[Code Groupe de pays]]," ",0)</f>
        <v xml:space="preserve"> </v>
      </c>
      <c r="O107" s="1" t="str">
        <f>IF(Tableau6[[#This Row],[codePVDsansLitoral]]=VaParametresNORM!$A$93,VaParametresNORM!$B$93,"")</f>
        <v/>
      </c>
      <c r="P107" s="1" t="str" cm="1">
        <f t="array" ref="P107">_xlfn.XLOOKUP(Tableau6[[#This Row],[idM49]],Tableau10[[#All],[Code Pays]],Tableau10[[#All],[Code Groupe de pays]]," ",0)</f>
        <v xml:space="preserve"> </v>
      </c>
      <c r="Q107" s="1" t="str">
        <f>IF(Tableau6[[#This Row],[codeIDV]]=VaParametresNORM!$A$125,VaParametresNORM!$B$125," ")</f>
        <v xml:space="preserve"> </v>
      </c>
      <c r="R107" s="1" t="str" cm="1">
        <f t="array" ref="R107">_xlfn.XLOOKUP(Tableau6[[#This Row],[idM49]],Tableau11[[#All],[Code Pays]],Tableau11[[#All],[Code Groupe de pays]]," ",0)</f>
        <v xml:space="preserve"> </v>
      </c>
      <c r="S107" s="1" t="str">
        <f>IF(Tableau6[[#This Row],[code_deficit_Vivrier]]=VaParametresNORM!$A$163,VaParametresNORM!$B$163,"")</f>
        <v/>
      </c>
      <c r="T107" s="1"/>
    </row>
    <row r="108" spans="1:20" x14ac:dyDescent="0.25">
      <c r="A108">
        <f>LEFT(Tableau6[[#This Row],[Code_ZoneContinent]],2)*100</f>
        <v>5300</v>
      </c>
      <c r="B108" t="str" cm="1">
        <f t="array" ref="B108">_xlfn.XLOOKUP(Tableau6[[#This Row],[CodeContinent]],Continent[[#All],[NumFAOContinent]],Continent[[#All],[Continent]])</f>
        <v>Asie</v>
      </c>
      <c r="C108">
        <v>5305</v>
      </c>
      <c r="D108" t="s">
        <v>417</v>
      </c>
      <c r="E108">
        <v>221</v>
      </c>
      <c r="F108" t="s">
        <v>366</v>
      </c>
      <c r="G108">
        <v>512</v>
      </c>
      <c r="H108" t="s">
        <v>367</v>
      </c>
      <c r="I108" t="s">
        <v>368</v>
      </c>
      <c r="J108" t="str" cm="1">
        <f t="array" ref="J108">IFERROR(_xlfn.XLOOKUP(Tableau6[[#This Row],[Code_Pays]],ListeUE27[[#All],[Code_Pays]],ListeUE27[[#All],[Code_UE27]],,0),"")</f>
        <v/>
      </c>
      <c r="K108" t="str">
        <f>IF(Tableau6[[#This Row],[CodeUE27]]=VaParametresNORM!$A$12,VaParametresNORM!$B$12,"")</f>
        <v/>
      </c>
      <c r="L108" t="str" cm="1">
        <f t="array" ref="L108">_xlfn.XLOOKUP(Tableau6[[#This Row],[Code_Pays]],Tableau8[[#All],[Code Pays]],Tableau8[[#All],[CodePMA]],"  ",0)</f>
        <v xml:space="preserve">  </v>
      </c>
      <c r="M108" t="str">
        <f>IF(Tableau6[[#This Row],[CodePMA]]=VaParametresNORM!$A$45,VaParametresNORM!$B$45,"")</f>
        <v/>
      </c>
      <c r="N108" s="1" t="str" cm="1">
        <f t="array" ref="N108">_xlfn.XLOOKUP(Tableau6[[#This Row],[Code_Pays]],Tableau9[[#All],[Code Pays]],Tableau9[[#All],[Code Groupe de pays]]," ",0)</f>
        <v xml:space="preserve"> </v>
      </c>
      <c r="O108" s="1" t="str">
        <f>IF(Tableau6[[#This Row],[codePVDsansLitoral]]=VaParametresNORM!$A$93,VaParametresNORM!$B$93,"")</f>
        <v/>
      </c>
      <c r="P108" s="1" t="str" cm="1">
        <f t="array" ref="P108">_xlfn.XLOOKUP(Tableau6[[#This Row],[idM49]],Tableau10[[#All],[Code Pays]],Tableau10[[#All],[Code Groupe de pays]]," ",0)</f>
        <v xml:space="preserve"> </v>
      </c>
      <c r="Q108" s="1" t="str">
        <f>IF(Tableau6[[#This Row],[codeIDV]]=VaParametresNORM!$A$125,VaParametresNORM!$B$125," ")</f>
        <v xml:space="preserve"> </v>
      </c>
      <c r="R108" s="1" t="str" cm="1">
        <f t="array" ref="R108">_xlfn.XLOOKUP(Tableau6[[#This Row],[idM49]],Tableau11[[#All],[Code Pays]],Tableau11[[#All],[Code Groupe de pays]]," ",0)</f>
        <v xml:space="preserve"> </v>
      </c>
      <c r="S108" s="1" t="str">
        <f>IF(Tableau6[[#This Row],[code_deficit_Vivrier]]=VaParametresNORM!$A$163,VaParametresNORM!$B$163,"")</f>
        <v/>
      </c>
      <c r="T108" s="1"/>
    </row>
    <row r="109" spans="1:20" x14ac:dyDescent="0.25">
      <c r="A109">
        <f>LEFT(Tableau6[[#This Row],[Code_ZoneContinent]],2)*100</f>
        <v>5300</v>
      </c>
      <c r="B109" t="str" cm="1">
        <f t="array" ref="B109">_xlfn.XLOOKUP(Tableau6[[#This Row],[CodeContinent]],Continent[[#All],[NumFAOContinent]],Continent[[#All],[Continent]])</f>
        <v>Asie</v>
      </c>
      <c r="C109">
        <v>5305</v>
      </c>
      <c r="D109" t="s">
        <v>417</v>
      </c>
      <c r="E109">
        <v>212</v>
      </c>
      <c r="F109" t="s">
        <v>378</v>
      </c>
      <c r="G109">
        <v>760</v>
      </c>
      <c r="H109" t="s">
        <v>379</v>
      </c>
      <c r="I109" t="s">
        <v>380</v>
      </c>
      <c r="J109" t="str" cm="1">
        <f t="array" ref="J109">IFERROR(_xlfn.XLOOKUP(Tableau6[[#This Row],[Code_Pays]],ListeUE27[[#All],[Code_Pays]],ListeUE27[[#All],[Code_UE27]],,0),"")</f>
        <v/>
      </c>
      <c r="K109" t="str">
        <f>IF(Tableau6[[#This Row],[CodeUE27]]=VaParametresNORM!$A$12,VaParametresNORM!$B$12,"")</f>
        <v/>
      </c>
      <c r="L109" t="str" cm="1">
        <f t="array" ref="L109">_xlfn.XLOOKUP(Tableau6[[#This Row],[Code_Pays]],Tableau8[[#All],[Code Pays]],Tableau8[[#All],[CodePMA]],"  ",0)</f>
        <v xml:space="preserve">  </v>
      </c>
      <c r="M109" t="str">
        <f>IF(Tableau6[[#This Row],[CodePMA]]=VaParametresNORM!$A$45,VaParametresNORM!$B$45,"")</f>
        <v/>
      </c>
      <c r="N109" s="1" t="str" cm="1">
        <f t="array" ref="N109">_xlfn.XLOOKUP(Tableau6[[#This Row],[Code_Pays]],Tableau9[[#All],[Code Pays]],Tableau9[[#All],[Code Groupe de pays]]," ",0)</f>
        <v xml:space="preserve"> </v>
      </c>
      <c r="O109" s="1" t="str">
        <f>IF(Tableau6[[#This Row],[codePVDsansLitoral]]=VaParametresNORM!$A$93,VaParametresNORM!$B$93,"")</f>
        <v/>
      </c>
      <c r="P109" s="1" t="str" cm="1">
        <f t="array" ref="P109">_xlfn.XLOOKUP(Tableau6[[#This Row],[idM49]],Tableau10[[#All],[Code Pays]],Tableau10[[#All],[Code Groupe de pays]]," ",0)</f>
        <v xml:space="preserve"> </v>
      </c>
      <c r="Q109" s="1" t="str">
        <f>IF(Tableau6[[#This Row],[codeIDV]]=VaParametresNORM!$A$125,VaParametresNORM!$B$125," ")</f>
        <v xml:space="preserve"> </v>
      </c>
      <c r="R109" s="1" t="str" cm="1">
        <f t="array" ref="R109">_xlfn.XLOOKUP(Tableau6[[#This Row],[idM49]],Tableau11[[#All],[Code Pays]],Tableau11[[#All],[Code Groupe de pays]]," ",0)</f>
        <v xml:space="preserve"> </v>
      </c>
      <c r="S109" s="1" t="str">
        <f>IF(Tableau6[[#This Row],[code_deficit_Vivrier]]=VaParametresNORM!$A$163,VaParametresNORM!$B$163,"")</f>
        <v/>
      </c>
      <c r="T109" s="1"/>
    </row>
    <row r="110" spans="1:20" x14ac:dyDescent="0.25">
      <c r="A110">
        <f>LEFT(Tableau6[[#This Row],[Code_ZoneContinent]],2)*100</f>
        <v>5300</v>
      </c>
      <c r="B110" t="str" cm="1">
        <f t="array" ref="B110">_xlfn.XLOOKUP(Tableau6[[#This Row],[CodeContinent]],Continent[[#All],[NumFAOContinent]],Continent[[#All],[Continent]])</f>
        <v>Asie</v>
      </c>
      <c r="C110">
        <v>5305</v>
      </c>
      <c r="D110" t="s">
        <v>417</v>
      </c>
      <c r="E110">
        <v>223</v>
      </c>
      <c r="F110" t="s">
        <v>405</v>
      </c>
      <c r="G110">
        <v>792</v>
      </c>
      <c r="H110" t="s">
        <v>406</v>
      </c>
      <c r="I110" t="s">
        <v>407</v>
      </c>
      <c r="J110" t="str" cm="1">
        <f t="array" ref="J110">IFERROR(_xlfn.XLOOKUP(Tableau6[[#This Row],[Code_Pays]],ListeUE27[[#All],[Code_Pays]],ListeUE27[[#All],[Code_UE27]],,0),"")</f>
        <v/>
      </c>
      <c r="K110" t="str">
        <f>IF(Tableau6[[#This Row],[CodeUE27]]=VaParametresNORM!$A$12,VaParametresNORM!$B$12,"")</f>
        <v/>
      </c>
      <c r="L110" t="str" cm="1">
        <f t="array" ref="L110">_xlfn.XLOOKUP(Tableau6[[#This Row],[Code_Pays]],Tableau8[[#All],[Code Pays]],Tableau8[[#All],[CodePMA]],"  ",0)</f>
        <v xml:space="preserve">  </v>
      </c>
      <c r="M110" t="str">
        <f>IF(Tableau6[[#This Row],[CodePMA]]=VaParametresNORM!$A$45,VaParametresNORM!$B$45,"")</f>
        <v/>
      </c>
      <c r="N110" s="1" t="str" cm="1">
        <f t="array" ref="N110">_xlfn.XLOOKUP(Tableau6[[#This Row],[Code_Pays]],Tableau9[[#All],[Code Pays]],Tableau9[[#All],[Code Groupe de pays]]," ",0)</f>
        <v xml:space="preserve"> </v>
      </c>
      <c r="O110" s="1" t="str">
        <f>IF(Tableau6[[#This Row],[codePVDsansLitoral]]=VaParametresNORM!$A$93,VaParametresNORM!$B$93,"")</f>
        <v/>
      </c>
      <c r="P110" s="1" t="str" cm="1">
        <f t="array" ref="P110">_xlfn.XLOOKUP(Tableau6[[#This Row],[idM49]],Tableau10[[#All],[Code Pays]],Tableau10[[#All],[Code Groupe de pays]]," ",0)</f>
        <v xml:space="preserve"> </v>
      </c>
      <c r="Q110" s="1" t="str">
        <f>IF(Tableau6[[#This Row],[codeIDV]]=VaParametresNORM!$A$125,VaParametresNORM!$B$125," ")</f>
        <v xml:space="preserve"> </v>
      </c>
      <c r="R110" s="1" t="str" cm="1">
        <f t="array" ref="R110">_xlfn.XLOOKUP(Tableau6[[#This Row],[idM49]],Tableau11[[#All],[Code Pays]],Tableau11[[#All],[Code Groupe de pays]]," ",0)</f>
        <v xml:space="preserve"> </v>
      </c>
      <c r="S110" s="1" t="str">
        <f>IF(Tableau6[[#This Row],[code_deficit_Vivrier]]=VaParametresNORM!$A$163,VaParametresNORM!$B$163,"")</f>
        <v/>
      </c>
      <c r="T110" s="1"/>
    </row>
    <row r="111" spans="1:20" x14ac:dyDescent="0.25">
      <c r="A111">
        <f>LEFT(Tableau6[[#This Row],[Code_ZoneContinent]],2)*100</f>
        <v>5300</v>
      </c>
      <c r="B111" t="str" cm="1">
        <f t="array" ref="B111">_xlfn.XLOOKUP(Tableau6[[#This Row],[CodeContinent]],Continent[[#All],[NumFAOContinent]],Continent[[#All],[Continent]])</f>
        <v>Asie</v>
      </c>
      <c r="C111">
        <v>5305</v>
      </c>
      <c r="D111" t="s">
        <v>417</v>
      </c>
      <c r="E111">
        <v>249</v>
      </c>
      <c r="F111" t="s">
        <v>411</v>
      </c>
      <c r="G111">
        <v>887</v>
      </c>
      <c r="H111" t="s">
        <v>412</v>
      </c>
      <c r="I111" t="s">
        <v>413</v>
      </c>
      <c r="J111" t="str" cm="1">
        <f t="array" ref="J111">IFERROR(_xlfn.XLOOKUP(Tableau6[[#This Row],[Code_Pays]],ListeUE27[[#All],[Code_Pays]],ListeUE27[[#All],[Code_UE27]],,0),"")</f>
        <v/>
      </c>
      <c r="K111" t="str">
        <f>IF(Tableau6[[#This Row],[CodeUE27]]=VaParametresNORM!$A$12,VaParametresNORM!$B$12,"")</f>
        <v/>
      </c>
      <c r="L111" cm="1">
        <f t="array" ref="L111">_xlfn.XLOOKUP(Tableau6[[#This Row],[Code_Pays]],Tableau8[[#All],[Code Pays]],Tableau8[[#All],[CodePMA]],"  ",0)</f>
        <v>5801</v>
      </c>
      <c r="M111" t="str">
        <f>IF(Tableau6[[#This Row],[CodePMA]]=VaParametresNORM!$A$45,VaParametresNORM!$B$45,"")</f>
        <v>Pays les moins développés</v>
      </c>
      <c r="N111" s="1" t="str" cm="1">
        <f t="array" ref="N111">_xlfn.XLOOKUP(Tableau6[[#This Row],[Code_Pays]],Tableau9[[#All],[Code Pays]],Tableau9[[#All],[Code Groupe de pays]]," ",0)</f>
        <v xml:space="preserve"> </v>
      </c>
      <c r="O111" s="1" t="str">
        <f>IF(Tableau6[[#This Row],[codePVDsansLitoral]]=VaParametresNORM!$A$93,VaParametresNORM!$B$93,"")</f>
        <v/>
      </c>
      <c r="P111" s="1" t="str" cm="1">
        <f t="array" ref="P111">_xlfn.XLOOKUP(Tableau6[[#This Row],[idM49]],Tableau10[[#All],[Code Pays]],Tableau10[[#All],[Code Groupe de pays]]," ",0)</f>
        <v xml:space="preserve"> </v>
      </c>
      <c r="Q111" s="1" t="str">
        <f>IF(Tableau6[[#This Row],[codeIDV]]=VaParametresNORM!$A$125,VaParametresNORM!$B$125," ")</f>
        <v xml:space="preserve"> </v>
      </c>
      <c r="R111" s="1" t="str" cm="1">
        <f t="array" ref="R111">_xlfn.XLOOKUP(Tableau6[[#This Row],[idM49]],Tableau11[[#All],[Code Pays]],Tableau11[[#All],[Code Groupe de pays]]," ",0)</f>
        <v xml:space="preserve"> </v>
      </c>
      <c r="S111" s="1" t="str">
        <f>IF(Tableau6[[#This Row],[code_deficit_Vivrier]]=VaParametresNORM!$A$163,VaParametresNORM!$B$163,"")</f>
        <v/>
      </c>
      <c r="T111" s="1"/>
    </row>
    <row r="112" spans="1:20" x14ac:dyDescent="0.25">
      <c r="A112">
        <f>LEFT(Tableau6[[#This Row],[Code_ZoneContinent]],2)*100</f>
        <v>5300</v>
      </c>
      <c r="B112" t="str" cm="1">
        <f t="array" ref="B112">_xlfn.XLOOKUP(Tableau6[[#This Row],[CodeContinent]],Continent[[#All],[NumFAOContinent]],Continent[[#All],[Continent]])</f>
        <v>Asie</v>
      </c>
      <c r="C112">
        <v>5302</v>
      </c>
      <c r="D112" t="s">
        <v>418</v>
      </c>
      <c r="E112">
        <v>351</v>
      </c>
      <c r="F112" t="s">
        <v>296</v>
      </c>
      <c r="G112">
        <v>159</v>
      </c>
      <c r="H112" t="s">
        <v>57</v>
      </c>
      <c r="I112" t="s">
        <v>297</v>
      </c>
      <c r="J112" t="str" cm="1">
        <f t="array" ref="J112">IFERROR(_xlfn.XLOOKUP(Tableau6[[#This Row],[Code_Pays]],ListeUE27[[#All],[Code_Pays]],ListeUE27[[#All],[Code_UE27]],,0),"")</f>
        <v/>
      </c>
      <c r="K112" t="str">
        <f>IF(Tableau6[[#This Row],[CodeUE27]]=VaParametresNORM!$A$12,VaParametresNORM!$B$12,"")</f>
        <v/>
      </c>
      <c r="L112" t="str" cm="1">
        <f t="array" ref="L112">_xlfn.XLOOKUP(Tableau6[[#This Row],[Code_Pays]],Tableau8[[#All],[Code Pays]],Tableau8[[#All],[CodePMA]],"  ",0)</f>
        <v xml:space="preserve">  </v>
      </c>
      <c r="M112" t="str">
        <f>IF(Tableau6[[#This Row],[CodePMA]]=VaParametresNORM!$A$45,VaParametresNORM!$B$45,"")</f>
        <v/>
      </c>
      <c r="N112" s="1" t="str" cm="1">
        <f t="array" ref="N112">_xlfn.XLOOKUP(Tableau6[[#This Row],[Code_Pays]],Tableau9[[#All],[Code Pays]],Tableau9[[#All],[Code Groupe de pays]]," ",0)</f>
        <v xml:space="preserve"> </v>
      </c>
      <c r="O112" s="1" t="str">
        <f>IF(Tableau6[[#This Row],[codePVDsansLitoral]]=VaParametresNORM!$A$93,VaParametresNORM!$B$93,"")</f>
        <v/>
      </c>
      <c r="P112" s="1" t="str" cm="1">
        <f t="array" ref="P112">_xlfn.XLOOKUP(Tableau6[[#This Row],[idM49]],Tableau10[[#All],[Code Pays]],Tableau10[[#All],[Code Groupe de pays]]," ",0)</f>
        <v xml:space="preserve"> </v>
      </c>
      <c r="Q112" s="1" t="str">
        <f>IF(Tableau6[[#This Row],[codeIDV]]=VaParametresNORM!$A$125,VaParametresNORM!$B$125," ")</f>
        <v xml:space="preserve"> </v>
      </c>
      <c r="R112" s="1" t="str" cm="1">
        <f t="array" ref="R112">_xlfn.XLOOKUP(Tableau6[[#This Row],[idM49]],Tableau11[[#All],[Code Pays]],Tableau11[[#All],[Code Groupe de pays]]," ",0)</f>
        <v xml:space="preserve"> </v>
      </c>
      <c r="S112" s="1" t="str">
        <f>IF(Tableau6[[#This Row],[code_deficit_Vivrier]]=VaParametresNORM!$A$163,VaParametresNORM!$B$163,"")</f>
        <v/>
      </c>
      <c r="T112" s="1"/>
    </row>
    <row r="113" spans="1:20" x14ac:dyDescent="0.25">
      <c r="A113">
        <f>LEFT(Tableau6[[#This Row],[Code_ZoneContinent]],2)*100</f>
        <v>5300</v>
      </c>
      <c r="B113" t="str" cm="1">
        <f t="array" ref="B113">_xlfn.XLOOKUP(Tableau6[[#This Row],[CodeContinent]],Continent[[#All],[NumFAOContinent]],Continent[[#All],[Continent]])</f>
        <v>Asie</v>
      </c>
      <c r="C113">
        <v>5302</v>
      </c>
      <c r="D113" t="s">
        <v>418</v>
      </c>
      <c r="E113">
        <v>96</v>
      </c>
      <c r="F113" t="s">
        <v>298</v>
      </c>
      <c r="G113">
        <v>344</v>
      </c>
      <c r="H113" t="s">
        <v>299</v>
      </c>
      <c r="I113" t="s">
        <v>300</v>
      </c>
      <c r="J113" t="str" cm="1">
        <f t="array" ref="J113">IFERROR(_xlfn.XLOOKUP(Tableau6[[#This Row],[Code_Pays]],ListeUE27[[#All],[Code_Pays]],ListeUE27[[#All],[Code_UE27]],,0),"")</f>
        <v/>
      </c>
      <c r="K113" t="str">
        <f>IF(Tableau6[[#This Row],[CodeUE27]]=VaParametresNORM!$A$12,VaParametresNORM!$B$12,"")</f>
        <v/>
      </c>
      <c r="L113" t="str" cm="1">
        <f t="array" ref="L113">_xlfn.XLOOKUP(Tableau6[[#This Row],[Code_Pays]],Tableau8[[#All],[Code Pays]],Tableau8[[#All],[CodePMA]],"  ",0)</f>
        <v xml:space="preserve">  </v>
      </c>
      <c r="M113" t="str">
        <f>IF(Tableau6[[#This Row],[CodePMA]]=VaParametresNORM!$A$45,VaParametresNORM!$B$45,"")</f>
        <v/>
      </c>
      <c r="N113" s="1" t="str" cm="1">
        <f t="array" ref="N113">_xlfn.XLOOKUP(Tableau6[[#This Row],[Code_Pays]],Tableau9[[#All],[Code Pays]],Tableau9[[#All],[Code Groupe de pays]]," ",0)</f>
        <v xml:space="preserve"> </v>
      </c>
      <c r="O113" s="1" t="str">
        <f>IF(Tableau6[[#This Row],[codePVDsansLitoral]]=VaParametresNORM!$A$93,VaParametresNORM!$B$93,"")</f>
        <v/>
      </c>
      <c r="P113" s="1" t="str" cm="1">
        <f t="array" ref="P113">_xlfn.XLOOKUP(Tableau6[[#This Row],[idM49]],Tableau10[[#All],[Code Pays]],Tableau10[[#All],[Code Groupe de pays]]," ",0)</f>
        <v xml:space="preserve"> </v>
      </c>
      <c r="Q113" s="1" t="str">
        <f>IF(Tableau6[[#This Row],[codeIDV]]=VaParametresNORM!$A$125,VaParametresNORM!$B$125," ")</f>
        <v xml:space="preserve"> </v>
      </c>
      <c r="R113" s="1" t="str" cm="1">
        <f t="array" ref="R113">_xlfn.XLOOKUP(Tableau6[[#This Row],[idM49]],Tableau11[[#All],[Code Pays]],Tableau11[[#All],[Code Groupe de pays]]," ",0)</f>
        <v xml:space="preserve"> </v>
      </c>
      <c r="S113" s="1" t="str">
        <f>IF(Tableau6[[#This Row],[code_deficit_Vivrier]]=VaParametresNORM!$A$163,VaParametresNORM!$B$163,"")</f>
        <v/>
      </c>
      <c r="T113" s="1"/>
    </row>
    <row r="114" spans="1:20" x14ac:dyDescent="0.25">
      <c r="A114">
        <f>LEFT(Tableau6[[#This Row],[Code_ZoneContinent]],2)*100</f>
        <v>5300</v>
      </c>
      <c r="B114" t="str" cm="1">
        <f t="array" ref="B114">_xlfn.XLOOKUP(Tableau6[[#This Row],[CodeContinent]],Continent[[#All],[NumFAOContinent]],Continent[[#All],[Continent]])</f>
        <v>Asie</v>
      </c>
      <c r="C114">
        <v>5302</v>
      </c>
      <c r="D114" t="s">
        <v>418</v>
      </c>
      <c r="E114">
        <v>128</v>
      </c>
      <c r="F114" t="s">
        <v>301</v>
      </c>
      <c r="G114">
        <v>446</v>
      </c>
      <c r="H114" t="s">
        <v>302</v>
      </c>
      <c r="I114" t="s">
        <v>303</v>
      </c>
      <c r="J114" t="str" cm="1">
        <f t="array" ref="J114">IFERROR(_xlfn.XLOOKUP(Tableau6[[#This Row],[Code_Pays]],ListeUE27[[#All],[Code_Pays]],ListeUE27[[#All],[Code_UE27]],,0),"")</f>
        <v/>
      </c>
      <c r="K114" t="str">
        <f>IF(Tableau6[[#This Row],[CodeUE27]]=VaParametresNORM!$A$12,VaParametresNORM!$B$12,"")</f>
        <v/>
      </c>
      <c r="L114" t="str" cm="1">
        <f t="array" ref="L114">_xlfn.XLOOKUP(Tableau6[[#This Row],[Code_Pays]],Tableau8[[#All],[Code Pays]],Tableau8[[#All],[CodePMA]],"  ",0)</f>
        <v xml:space="preserve">  </v>
      </c>
      <c r="M114" t="str">
        <f>IF(Tableau6[[#This Row],[CodePMA]]=VaParametresNORM!$A$45,VaParametresNORM!$B$45,"")</f>
        <v/>
      </c>
      <c r="N114" s="1" t="str" cm="1">
        <f t="array" ref="N114">_xlfn.XLOOKUP(Tableau6[[#This Row],[Code_Pays]],Tableau9[[#All],[Code Pays]],Tableau9[[#All],[Code Groupe de pays]]," ",0)</f>
        <v xml:space="preserve"> </v>
      </c>
      <c r="O114" s="1" t="str">
        <f>IF(Tableau6[[#This Row],[codePVDsansLitoral]]=VaParametresNORM!$A$93,VaParametresNORM!$B$93,"")</f>
        <v/>
      </c>
      <c r="P114" s="1" t="str" cm="1">
        <f t="array" ref="P114">_xlfn.XLOOKUP(Tableau6[[#This Row],[idM49]],Tableau10[[#All],[Code Pays]],Tableau10[[#All],[Code Groupe de pays]]," ",0)</f>
        <v xml:space="preserve"> </v>
      </c>
      <c r="Q114" s="1" t="str">
        <f>IF(Tableau6[[#This Row],[codeIDV]]=VaParametresNORM!$A$125,VaParametresNORM!$B$125," ")</f>
        <v xml:space="preserve"> </v>
      </c>
      <c r="R114" s="1" t="str" cm="1">
        <f t="array" ref="R114">_xlfn.XLOOKUP(Tableau6[[#This Row],[idM49]],Tableau11[[#All],[Code Pays]],Tableau11[[#All],[Code Groupe de pays]]," ",0)</f>
        <v xml:space="preserve"> </v>
      </c>
      <c r="S114" s="1" t="str">
        <f>IF(Tableau6[[#This Row],[code_deficit_Vivrier]]=VaParametresNORM!$A$163,VaParametresNORM!$B$163,"")</f>
        <v/>
      </c>
      <c r="T114" s="1"/>
    </row>
    <row r="115" spans="1:20" x14ac:dyDescent="0.25">
      <c r="A115">
        <f>LEFT(Tableau6[[#This Row],[Code_ZoneContinent]],2)*100</f>
        <v>5300</v>
      </c>
      <c r="B115" t="str" cm="1">
        <f t="array" ref="B115">_xlfn.XLOOKUP(Tableau6[[#This Row],[CodeContinent]],Continent[[#All],[NumFAOContinent]],Continent[[#All],[Continent]])</f>
        <v>Asie</v>
      </c>
      <c r="C115">
        <v>5302</v>
      </c>
      <c r="D115" t="s">
        <v>418</v>
      </c>
      <c r="E115">
        <v>41</v>
      </c>
      <c r="F115" t="s">
        <v>304</v>
      </c>
      <c r="G115">
        <v>156</v>
      </c>
      <c r="H115" t="s">
        <v>305</v>
      </c>
      <c r="I115" t="s">
        <v>57</v>
      </c>
      <c r="J115" t="str" cm="1">
        <f t="array" ref="J115">IFERROR(_xlfn.XLOOKUP(Tableau6[[#This Row],[Code_Pays]],ListeUE27[[#All],[Code_Pays]],ListeUE27[[#All],[Code_UE27]],,0),"")</f>
        <v/>
      </c>
      <c r="K115" t="str">
        <f>IF(Tableau6[[#This Row],[CodeUE27]]=VaParametresNORM!$A$12,VaParametresNORM!$B$12,"")</f>
        <v/>
      </c>
      <c r="L115" t="str" cm="1">
        <f t="array" ref="L115">_xlfn.XLOOKUP(Tableau6[[#This Row],[Code_Pays]],Tableau8[[#All],[Code Pays]],Tableau8[[#All],[CodePMA]],"  ",0)</f>
        <v xml:space="preserve">  </v>
      </c>
      <c r="M115" t="str">
        <f>IF(Tableau6[[#This Row],[CodePMA]]=VaParametresNORM!$A$45,VaParametresNORM!$B$45,"")</f>
        <v/>
      </c>
      <c r="N115" s="1" t="str" cm="1">
        <f t="array" ref="N115">_xlfn.XLOOKUP(Tableau6[[#This Row],[Code_Pays]],Tableau9[[#All],[Code Pays]],Tableau9[[#All],[Code Groupe de pays]]," ",0)</f>
        <v xml:space="preserve"> </v>
      </c>
      <c r="O115" s="1" t="str">
        <f>IF(Tableau6[[#This Row],[codePVDsansLitoral]]=VaParametresNORM!$A$93,VaParametresNORM!$B$93,"")</f>
        <v/>
      </c>
      <c r="P115" s="1" t="str" cm="1">
        <f t="array" ref="P115">_xlfn.XLOOKUP(Tableau6[[#This Row],[idM49]],Tableau10[[#All],[Code Pays]],Tableau10[[#All],[Code Groupe de pays]]," ",0)</f>
        <v xml:space="preserve"> </v>
      </c>
      <c r="Q115" s="1" t="str">
        <f>IF(Tableau6[[#This Row],[codeIDV]]=VaParametresNORM!$A$125,VaParametresNORM!$B$125," ")</f>
        <v xml:space="preserve"> </v>
      </c>
      <c r="R115" s="1" t="str" cm="1">
        <f t="array" ref="R115">_xlfn.XLOOKUP(Tableau6[[#This Row],[idM49]],Tableau11[[#All],[Code Pays]],Tableau11[[#All],[Code Groupe de pays]]," ",0)</f>
        <v xml:space="preserve"> </v>
      </c>
      <c r="S115" s="1" t="str">
        <f>IF(Tableau6[[#This Row],[code_deficit_Vivrier]]=VaParametresNORM!$A$163,VaParametresNORM!$B$163,"")</f>
        <v/>
      </c>
      <c r="T115" s="1"/>
    </row>
    <row r="116" spans="1:20" x14ac:dyDescent="0.25">
      <c r="A116">
        <f>LEFT(Tableau6[[#This Row],[Code_ZoneContinent]],2)*100</f>
        <v>5300</v>
      </c>
      <c r="B116" t="str" cm="1">
        <f t="array" ref="B116">_xlfn.XLOOKUP(Tableau6[[#This Row],[CodeContinent]],Continent[[#All],[NumFAOContinent]],Continent[[#All],[Continent]])</f>
        <v>Asie</v>
      </c>
      <c r="C116">
        <v>5302</v>
      </c>
      <c r="D116" t="s">
        <v>418</v>
      </c>
      <c r="E116">
        <v>214</v>
      </c>
      <c r="F116" t="s">
        <v>306</v>
      </c>
      <c r="G116">
        <v>158</v>
      </c>
      <c r="H116" t="s">
        <v>307</v>
      </c>
      <c r="I116" t="s">
        <v>308</v>
      </c>
      <c r="J116" t="str" cm="1">
        <f t="array" ref="J116">IFERROR(_xlfn.XLOOKUP(Tableau6[[#This Row],[Code_Pays]],ListeUE27[[#All],[Code_Pays]],ListeUE27[[#All],[Code_UE27]],,0),"")</f>
        <v/>
      </c>
      <c r="K116" t="str">
        <f>IF(Tableau6[[#This Row],[CodeUE27]]=VaParametresNORM!$A$12,VaParametresNORM!$B$12,"")</f>
        <v/>
      </c>
      <c r="L116" t="str" cm="1">
        <f t="array" ref="L116">_xlfn.XLOOKUP(Tableau6[[#This Row],[Code_Pays]],Tableau8[[#All],[Code Pays]],Tableau8[[#All],[CodePMA]],"  ",0)</f>
        <v xml:space="preserve">  </v>
      </c>
      <c r="M116" t="str">
        <f>IF(Tableau6[[#This Row],[CodePMA]]=VaParametresNORM!$A$45,VaParametresNORM!$B$45,"")</f>
        <v/>
      </c>
      <c r="N116" s="1" t="str" cm="1">
        <f t="array" ref="N116">_xlfn.XLOOKUP(Tableau6[[#This Row],[Code_Pays]],Tableau9[[#All],[Code Pays]],Tableau9[[#All],[Code Groupe de pays]]," ",0)</f>
        <v xml:space="preserve"> </v>
      </c>
      <c r="O116" s="1" t="str">
        <f>IF(Tableau6[[#This Row],[codePVDsansLitoral]]=VaParametresNORM!$A$93,VaParametresNORM!$B$93,"")</f>
        <v/>
      </c>
      <c r="P116" s="1" t="str" cm="1">
        <f t="array" ref="P116">_xlfn.XLOOKUP(Tableau6[[#This Row],[idM49]],Tableau10[[#All],[Code Pays]],Tableau10[[#All],[Code Groupe de pays]]," ",0)</f>
        <v xml:space="preserve"> </v>
      </c>
      <c r="Q116" s="1" t="str">
        <f>IF(Tableau6[[#This Row],[codeIDV]]=VaParametresNORM!$A$125,VaParametresNORM!$B$125," ")</f>
        <v xml:space="preserve"> </v>
      </c>
      <c r="R116" s="1" cm="1">
        <f t="array" ref="R116">_xlfn.XLOOKUP(Tableau6[[#This Row],[idM49]],Tableau11[[#All],[Code Pays]],Tableau11[[#All],[Code Groupe de pays]]," ",0)</f>
        <v>5815</v>
      </c>
      <c r="S116" s="1" t="str">
        <f>IF(Tableau6[[#This Row],[code_deficit_Vivrier]]=VaParametresNORM!$A$163,VaParametresNORM!$B$163,"")</f>
        <v>Pays à faible revenu et à déficit vivrier</v>
      </c>
      <c r="T116" s="1"/>
    </row>
    <row r="117" spans="1:20" x14ac:dyDescent="0.25">
      <c r="A117">
        <f>LEFT(Tableau6[[#This Row],[Code_ZoneContinent]],2)*100</f>
        <v>5300</v>
      </c>
      <c r="B117" t="str" cm="1">
        <f t="array" ref="B117">_xlfn.XLOOKUP(Tableau6[[#This Row],[CodeContinent]],Continent[[#All],[NumFAOContinent]],Continent[[#All],[Continent]])</f>
        <v>Asie</v>
      </c>
      <c r="C117">
        <v>5302</v>
      </c>
      <c r="D117" t="s">
        <v>418</v>
      </c>
      <c r="E117">
        <v>110</v>
      </c>
      <c r="F117" t="s">
        <v>333</v>
      </c>
      <c r="G117">
        <v>392</v>
      </c>
      <c r="H117" t="s">
        <v>334</v>
      </c>
      <c r="I117" t="s">
        <v>335</v>
      </c>
      <c r="J117" t="str" cm="1">
        <f t="array" ref="J117">IFERROR(_xlfn.XLOOKUP(Tableau6[[#This Row],[Code_Pays]],ListeUE27[[#All],[Code_Pays]],ListeUE27[[#All],[Code_UE27]],,0),"")</f>
        <v/>
      </c>
      <c r="K117" t="str">
        <f>IF(Tableau6[[#This Row],[CodeUE27]]=VaParametresNORM!$A$12,VaParametresNORM!$B$12,"")</f>
        <v/>
      </c>
      <c r="L117" t="str" cm="1">
        <f t="array" ref="L117">_xlfn.XLOOKUP(Tableau6[[#This Row],[Code_Pays]],Tableau8[[#All],[Code Pays]],Tableau8[[#All],[CodePMA]],"  ",0)</f>
        <v xml:space="preserve">  </v>
      </c>
      <c r="M117" t="str">
        <f>IF(Tableau6[[#This Row],[CodePMA]]=VaParametresNORM!$A$45,VaParametresNORM!$B$45,"")</f>
        <v/>
      </c>
      <c r="N117" s="1" t="str" cm="1">
        <f t="array" ref="N117">_xlfn.XLOOKUP(Tableau6[[#This Row],[Code_Pays]],Tableau9[[#All],[Code Pays]],Tableau9[[#All],[Code Groupe de pays]]," ",0)</f>
        <v xml:space="preserve"> </v>
      </c>
      <c r="O117" s="1" t="str">
        <f>IF(Tableau6[[#This Row],[codePVDsansLitoral]]=VaParametresNORM!$A$93,VaParametresNORM!$B$93,"")</f>
        <v/>
      </c>
      <c r="P117" s="1" t="str" cm="1">
        <f t="array" ref="P117">_xlfn.XLOOKUP(Tableau6[[#This Row],[idM49]],Tableau10[[#All],[Code Pays]],Tableau10[[#All],[Code Groupe de pays]]," ",0)</f>
        <v xml:space="preserve"> </v>
      </c>
      <c r="Q117" s="1" t="str">
        <f>IF(Tableau6[[#This Row],[codeIDV]]=VaParametresNORM!$A$125,VaParametresNORM!$B$125," ")</f>
        <v xml:space="preserve"> </v>
      </c>
      <c r="R117" s="1" t="str" cm="1">
        <f t="array" ref="R117">_xlfn.XLOOKUP(Tableau6[[#This Row],[idM49]],Tableau11[[#All],[Code Pays]],Tableau11[[#All],[Code Groupe de pays]]," ",0)</f>
        <v xml:space="preserve"> </v>
      </c>
      <c r="S117" s="1" t="str">
        <f>IF(Tableau6[[#This Row],[code_deficit_Vivrier]]=VaParametresNORM!$A$163,VaParametresNORM!$B$163,"")</f>
        <v/>
      </c>
      <c r="T117" s="1"/>
    </row>
    <row r="118" spans="1:20" x14ac:dyDescent="0.25">
      <c r="A118">
        <f>LEFT(Tableau6[[#This Row],[Code_ZoneContinent]],2)*100</f>
        <v>5300</v>
      </c>
      <c r="B118" t="str" cm="1">
        <f t="array" ref="B118">_xlfn.XLOOKUP(Tableau6[[#This Row],[CodeContinent]],Continent[[#All],[NumFAOContinent]],Continent[[#All],[Continent]])</f>
        <v>Asie</v>
      </c>
      <c r="C118">
        <v>5302</v>
      </c>
      <c r="D118" t="s">
        <v>418</v>
      </c>
      <c r="E118">
        <v>141</v>
      </c>
      <c r="F118" t="s">
        <v>357</v>
      </c>
      <c r="G118">
        <v>496</v>
      </c>
      <c r="H118" t="s">
        <v>358</v>
      </c>
      <c r="I118" t="s">
        <v>359</v>
      </c>
      <c r="J118" t="str" cm="1">
        <f t="array" ref="J118">IFERROR(_xlfn.XLOOKUP(Tableau6[[#This Row],[Code_Pays]],ListeUE27[[#All],[Code_Pays]],ListeUE27[[#All],[Code_UE27]],,0),"")</f>
        <v/>
      </c>
      <c r="K118" t="str">
        <f>IF(Tableau6[[#This Row],[CodeUE27]]=VaParametresNORM!$A$12,VaParametresNORM!$B$12,"")</f>
        <v/>
      </c>
      <c r="L118" t="str" cm="1">
        <f t="array" ref="L118">_xlfn.XLOOKUP(Tableau6[[#This Row],[Code_Pays]],Tableau8[[#All],[Code Pays]],Tableau8[[#All],[CodePMA]],"  ",0)</f>
        <v xml:space="preserve">  </v>
      </c>
      <c r="M118" t="str">
        <f>IF(Tableau6[[#This Row],[CodePMA]]=VaParametresNORM!$A$45,VaParametresNORM!$B$45,"")</f>
        <v/>
      </c>
      <c r="N118" s="1" cm="1">
        <f t="array" ref="N118">_xlfn.XLOOKUP(Tableau6[[#This Row],[Code_Pays]],Tableau9[[#All],[Code Pays]],Tableau9[[#All],[Code Groupe de pays]]," ",0)</f>
        <v>5802</v>
      </c>
      <c r="O118" s="1" t="str">
        <f>IF(Tableau6[[#This Row],[codePVDsansLitoral]]=VaParametresNORM!$A$93,VaParametresNORM!$B$93,"")</f>
        <v>Pays sans littoral en voie de développement</v>
      </c>
      <c r="P118" s="1" t="str" cm="1">
        <f t="array" ref="P118">_xlfn.XLOOKUP(Tableau6[[#This Row],[idM49]],Tableau10[[#All],[Code Pays]],Tableau10[[#All],[Code Groupe de pays]]," ",0)</f>
        <v xml:space="preserve"> </v>
      </c>
      <c r="Q118" s="1" t="str">
        <f>IF(Tableau6[[#This Row],[codeIDV]]=VaParametresNORM!$A$125,VaParametresNORM!$B$125," ")</f>
        <v xml:space="preserve"> </v>
      </c>
      <c r="R118" s="1" t="str" cm="1">
        <f t="array" ref="R118">_xlfn.XLOOKUP(Tableau6[[#This Row],[idM49]],Tableau11[[#All],[Code Pays]],Tableau11[[#All],[Code Groupe de pays]]," ",0)</f>
        <v xml:space="preserve"> </v>
      </c>
      <c r="S118" s="1" t="str">
        <f>IF(Tableau6[[#This Row],[code_deficit_Vivrier]]=VaParametresNORM!$A$163,VaParametresNORM!$B$163,"")</f>
        <v/>
      </c>
      <c r="T118" s="1"/>
    </row>
    <row r="119" spans="1:20" x14ac:dyDescent="0.25">
      <c r="A119">
        <f>LEFT(Tableau6[[#This Row],[Code_ZoneContinent]],2)*100</f>
        <v>5300</v>
      </c>
      <c r="B119" t="str" cm="1">
        <f t="array" ref="B119">_xlfn.XLOOKUP(Tableau6[[#This Row],[CodeContinent]],Continent[[#All],[NumFAOContinent]],Continent[[#All],[Continent]])</f>
        <v>Asie</v>
      </c>
      <c r="C119">
        <v>5302</v>
      </c>
      <c r="D119" t="s">
        <v>418</v>
      </c>
      <c r="E119">
        <v>117</v>
      </c>
      <c r="F119" t="s">
        <v>381</v>
      </c>
      <c r="G119">
        <v>410</v>
      </c>
      <c r="H119" t="s">
        <v>382</v>
      </c>
      <c r="I119" t="s">
        <v>383</v>
      </c>
      <c r="J119" t="str" cm="1">
        <f t="array" ref="J119">IFERROR(_xlfn.XLOOKUP(Tableau6[[#This Row],[Code_Pays]],ListeUE27[[#All],[Code_Pays]],ListeUE27[[#All],[Code_UE27]],,0),"")</f>
        <v/>
      </c>
      <c r="K119" t="str">
        <f>IF(Tableau6[[#This Row],[CodeUE27]]=VaParametresNORM!$A$12,VaParametresNORM!$B$12,"")</f>
        <v/>
      </c>
      <c r="L119" t="str" cm="1">
        <f t="array" ref="L119">_xlfn.XLOOKUP(Tableau6[[#This Row],[Code_Pays]],Tableau8[[#All],[Code Pays]],Tableau8[[#All],[CodePMA]],"  ",0)</f>
        <v xml:space="preserve">  </v>
      </c>
      <c r="M119" t="str">
        <f>IF(Tableau6[[#This Row],[CodePMA]]=VaParametresNORM!$A$45,VaParametresNORM!$B$45,"")</f>
        <v/>
      </c>
      <c r="N119" s="1" t="str" cm="1">
        <f t="array" ref="N119">_xlfn.XLOOKUP(Tableau6[[#This Row],[Code_Pays]],Tableau9[[#All],[Code Pays]],Tableau9[[#All],[Code Groupe de pays]]," ",0)</f>
        <v xml:space="preserve"> </v>
      </c>
      <c r="O119" s="1" t="str">
        <f>IF(Tableau6[[#This Row],[codePVDsansLitoral]]=VaParametresNORM!$A$93,VaParametresNORM!$B$93,"")</f>
        <v/>
      </c>
      <c r="P119" s="1" t="str" cm="1">
        <f t="array" ref="P119">_xlfn.XLOOKUP(Tableau6[[#This Row],[idM49]],Tableau10[[#All],[Code Pays]],Tableau10[[#All],[Code Groupe de pays]]," ",0)</f>
        <v xml:space="preserve"> </v>
      </c>
      <c r="Q119" s="1" t="str">
        <f>IF(Tableau6[[#This Row],[codeIDV]]=VaParametresNORM!$A$125,VaParametresNORM!$B$125," ")</f>
        <v xml:space="preserve"> </v>
      </c>
      <c r="R119" s="1" t="str" cm="1">
        <f t="array" ref="R119">_xlfn.XLOOKUP(Tableau6[[#This Row],[idM49]],Tableau11[[#All],[Code Pays]],Tableau11[[#All],[Code Groupe de pays]]," ",0)</f>
        <v xml:space="preserve"> </v>
      </c>
      <c r="S119" s="1" t="str">
        <f>IF(Tableau6[[#This Row],[code_deficit_Vivrier]]=VaParametresNORM!$A$163,VaParametresNORM!$B$163,"")</f>
        <v/>
      </c>
      <c r="T119" s="1"/>
    </row>
    <row r="120" spans="1:20" x14ac:dyDescent="0.25">
      <c r="A120">
        <f>LEFT(Tableau6[[#This Row],[Code_ZoneContinent]],2)*100</f>
        <v>5300</v>
      </c>
      <c r="B120" t="str" cm="1">
        <f t="array" ref="B120">_xlfn.XLOOKUP(Tableau6[[#This Row],[CodeContinent]],Continent[[#All],[NumFAOContinent]],Continent[[#All],[Continent]])</f>
        <v>Asie</v>
      </c>
      <c r="C120">
        <v>5302</v>
      </c>
      <c r="D120" t="s">
        <v>418</v>
      </c>
      <c r="E120">
        <v>116</v>
      </c>
      <c r="F120" t="s">
        <v>387</v>
      </c>
      <c r="G120">
        <v>408</v>
      </c>
      <c r="H120" t="s">
        <v>388</v>
      </c>
      <c r="I120" t="s">
        <v>389</v>
      </c>
      <c r="J120" t="str" cm="1">
        <f t="array" ref="J120">IFERROR(_xlfn.XLOOKUP(Tableau6[[#This Row],[Code_Pays]],ListeUE27[[#All],[Code_Pays]],ListeUE27[[#All],[Code_UE27]],,0),"")</f>
        <v/>
      </c>
      <c r="K120" t="str">
        <f>IF(Tableau6[[#This Row],[CodeUE27]]=VaParametresNORM!$A$12,VaParametresNORM!$B$12,"")</f>
        <v/>
      </c>
      <c r="L120" t="str" cm="1">
        <f t="array" ref="L120">_xlfn.XLOOKUP(Tableau6[[#This Row],[Code_Pays]],Tableau8[[#All],[Code Pays]],Tableau8[[#All],[CodePMA]],"  ",0)</f>
        <v xml:space="preserve">  </v>
      </c>
      <c r="M120" t="str">
        <f>IF(Tableau6[[#This Row],[CodePMA]]=VaParametresNORM!$A$45,VaParametresNORM!$B$45,"")</f>
        <v/>
      </c>
      <c r="N120" s="1" t="str" cm="1">
        <f t="array" ref="N120">_xlfn.XLOOKUP(Tableau6[[#This Row],[Code_Pays]],Tableau9[[#All],[Code Pays]],Tableau9[[#All],[Code Groupe de pays]]," ",0)</f>
        <v xml:space="preserve"> </v>
      </c>
      <c r="O120" s="1" t="str">
        <f>IF(Tableau6[[#This Row],[codePVDsansLitoral]]=VaParametresNORM!$A$93,VaParametresNORM!$B$93,"")</f>
        <v/>
      </c>
      <c r="P120" s="1" t="str" cm="1">
        <f t="array" ref="P120">_xlfn.XLOOKUP(Tableau6[[#This Row],[idM49]],Tableau10[[#All],[Code Pays]],Tableau10[[#All],[Code Groupe de pays]]," ",0)</f>
        <v xml:space="preserve"> </v>
      </c>
      <c r="Q120" s="1" t="str">
        <f>IF(Tableau6[[#This Row],[codeIDV]]=VaParametresNORM!$A$125,VaParametresNORM!$B$125," ")</f>
        <v xml:space="preserve"> </v>
      </c>
      <c r="R120" s="1" t="str" cm="1">
        <f t="array" ref="R120">_xlfn.XLOOKUP(Tableau6[[#This Row],[idM49]],Tableau11[[#All],[Code Pays]],Tableau11[[#All],[Code Groupe de pays]]," ",0)</f>
        <v xml:space="preserve"> </v>
      </c>
      <c r="S120" s="1" t="str">
        <f>IF(Tableau6[[#This Row],[code_deficit_Vivrier]]=VaParametresNORM!$A$163,VaParametresNORM!$B$163,"")</f>
        <v/>
      </c>
      <c r="T120" s="1"/>
    </row>
    <row r="121" spans="1:20" x14ac:dyDescent="0.25">
      <c r="A121">
        <f>LEFT(Tableau6[[#This Row],[Code_ZoneContinent]],2)*100</f>
        <v>5500</v>
      </c>
      <c r="B121" t="str" cm="1">
        <f t="array" ref="B121">_xlfn.XLOOKUP(Tableau6[[#This Row],[CodeContinent]],Continent[[#All],[NumFAOContinent]],Continent[[#All],[Continent]])</f>
        <v>Océanie</v>
      </c>
      <c r="C121">
        <v>5501</v>
      </c>
      <c r="D121" t="s">
        <v>419</v>
      </c>
      <c r="E121">
        <v>10</v>
      </c>
      <c r="F121" t="s">
        <v>420</v>
      </c>
      <c r="G121">
        <v>36</v>
      </c>
      <c r="H121" t="s">
        <v>421</v>
      </c>
      <c r="I121" t="s">
        <v>422</v>
      </c>
      <c r="J121" t="str" cm="1">
        <f t="array" ref="J121">IFERROR(_xlfn.XLOOKUP(Tableau6[[#This Row],[Code_Pays]],ListeUE27[[#All],[Code_Pays]],ListeUE27[[#All],[Code_UE27]],,0),"")</f>
        <v/>
      </c>
      <c r="K121" t="str">
        <f>IF(Tableau6[[#This Row],[CodeUE27]]=VaParametresNORM!$A$12,VaParametresNORM!$B$12,"")</f>
        <v/>
      </c>
      <c r="L121" t="str" cm="1">
        <f t="array" ref="L121">_xlfn.XLOOKUP(Tableau6[[#This Row],[Code_Pays]],Tableau8[[#All],[Code Pays]],Tableau8[[#All],[CodePMA]],"  ",0)</f>
        <v xml:space="preserve">  </v>
      </c>
      <c r="M121" t="str">
        <f>IF(Tableau6[[#This Row],[CodePMA]]=VaParametresNORM!$A$45,VaParametresNORM!$B$45,"")</f>
        <v/>
      </c>
      <c r="N121" s="1" t="str" cm="1">
        <f t="array" ref="N121">_xlfn.XLOOKUP(Tableau6[[#This Row],[Code_Pays]],Tableau9[[#All],[Code Pays]],Tableau9[[#All],[Code Groupe de pays]]," ",0)</f>
        <v xml:space="preserve"> </v>
      </c>
      <c r="O121" s="1" t="str">
        <f>IF(Tableau6[[#This Row],[codePVDsansLitoral]]=VaParametresNORM!$A$93,VaParametresNORM!$B$93,"")</f>
        <v/>
      </c>
      <c r="P121" s="1" t="str" cm="1">
        <f t="array" ref="P121">_xlfn.XLOOKUP(Tableau6[[#This Row],[idM49]],Tableau10[[#All],[Code Pays]],Tableau10[[#All],[Code Groupe de pays]]," ",0)</f>
        <v xml:space="preserve"> </v>
      </c>
      <c r="Q121" s="1" t="str">
        <f>IF(Tableau6[[#This Row],[codeIDV]]=VaParametresNORM!$A$125,VaParametresNORM!$B$125," ")</f>
        <v xml:space="preserve"> </v>
      </c>
      <c r="R121" s="1" t="str" cm="1">
        <f t="array" ref="R121">_xlfn.XLOOKUP(Tableau6[[#This Row],[idM49]],Tableau11[[#All],[Code Pays]],Tableau11[[#All],[Code Groupe de pays]]," ",0)</f>
        <v xml:space="preserve"> </v>
      </c>
      <c r="S121" s="1" t="str">
        <f>IF(Tableau6[[#This Row],[code_deficit_Vivrier]]=VaParametresNORM!$A$163,VaParametresNORM!$B$163,"")</f>
        <v/>
      </c>
      <c r="T121" s="1"/>
    </row>
    <row r="122" spans="1:20" x14ac:dyDescent="0.25">
      <c r="A122">
        <f>LEFT(Tableau6[[#This Row],[Code_ZoneContinent]],2)*100</f>
        <v>5500</v>
      </c>
      <c r="B122" t="str" cm="1">
        <f t="array" ref="B122">_xlfn.XLOOKUP(Tableau6[[#This Row],[CodeContinent]],Continent[[#All],[NumFAOContinent]],Continent[[#All],[Continent]])</f>
        <v>Océanie</v>
      </c>
      <c r="C122">
        <v>5501</v>
      </c>
      <c r="D122" t="s">
        <v>419</v>
      </c>
      <c r="E122">
        <v>156</v>
      </c>
      <c r="F122" t="s">
        <v>423</v>
      </c>
      <c r="G122">
        <v>554</v>
      </c>
      <c r="H122" t="s">
        <v>424</v>
      </c>
      <c r="I122" t="s">
        <v>425</v>
      </c>
      <c r="J122" t="str" cm="1">
        <f t="array" ref="J122">IFERROR(_xlfn.XLOOKUP(Tableau6[[#This Row],[Code_Pays]],ListeUE27[[#All],[Code_Pays]],ListeUE27[[#All],[Code_UE27]],,0),"")</f>
        <v/>
      </c>
      <c r="K122" t="str">
        <f>IF(Tableau6[[#This Row],[CodeUE27]]=VaParametresNORM!$A$12,VaParametresNORM!$B$12,"")</f>
        <v/>
      </c>
      <c r="L122" t="str" cm="1">
        <f t="array" ref="L122">_xlfn.XLOOKUP(Tableau6[[#This Row],[Code_Pays]],Tableau8[[#All],[Code Pays]],Tableau8[[#All],[CodePMA]],"  ",0)</f>
        <v xml:space="preserve">  </v>
      </c>
      <c r="M122" t="str">
        <f>IF(Tableau6[[#This Row],[CodePMA]]=VaParametresNORM!$A$45,VaParametresNORM!$B$45,"")</f>
        <v/>
      </c>
      <c r="N122" s="1" t="str" cm="1">
        <f t="array" ref="N122">_xlfn.XLOOKUP(Tableau6[[#This Row],[Code_Pays]],Tableau9[[#All],[Code Pays]],Tableau9[[#All],[Code Groupe de pays]]," ",0)</f>
        <v xml:space="preserve"> </v>
      </c>
      <c r="O122" s="1" t="str">
        <f>IF(Tableau6[[#This Row],[codePVDsansLitoral]]=VaParametresNORM!$A$93,VaParametresNORM!$B$93,"")</f>
        <v/>
      </c>
      <c r="P122" s="1" t="str" cm="1">
        <f t="array" ref="P122">_xlfn.XLOOKUP(Tableau6[[#This Row],[idM49]],Tableau10[[#All],[Code Pays]],Tableau10[[#All],[Code Groupe de pays]]," ",0)</f>
        <v xml:space="preserve"> </v>
      </c>
      <c r="Q122" s="1" t="str">
        <f>IF(Tableau6[[#This Row],[codeIDV]]=VaParametresNORM!$A$125,VaParametresNORM!$B$125," ")</f>
        <v xml:space="preserve"> </v>
      </c>
      <c r="R122" s="1" t="str" cm="1">
        <f t="array" ref="R122">_xlfn.XLOOKUP(Tableau6[[#This Row],[idM49]],Tableau11[[#All],[Code Pays]],Tableau11[[#All],[Code Groupe de pays]]," ",0)</f>
        <v xml:space="preserve"> </v>
      </c>
      <c r="S122" s="1" t="str">
        <f>IF(Tableau6[[#This Row],[code_deficit_Vivrier]]=VaParametresNORM!$A$163,VaParametresNORM!$B$163,"")</f>
        <v/>
      </c>
      <c r="T122" s="1"/>
    </row>
    <row r="123" spans="1:20" x14ac:dyDescent="0.25">
      <c r="A123">
        <f>LEFT(Tableau6[[#This Row],[Code_ZoneContinent]],2)*100</f>
        <v>5200</v>
      </c>
      <c r="B123" t="str" cm="1">
        <f t="array" ref="B123">_xlfn.XLOOKUP(Tableau6[[#This Row],[CodeContinent]],Continent[[#All],[NumFAOContinent]],Continent[[#All],[Continent]])</f>
        <v>Amériques</v>
      </c>
      <c r="C123">
        <v>5206</v>
      </c>
      <c r="D123" t="s">
        <v>426</v>
      </c>
      <c r="E123">
        <v>8</v>
      </c>
      <c r="F123" t="s">
        <v>235</v>
      </c>
      <c r="G123">
        <v>28</v>
      </c>
      <c r="H123" t="s">
        <v>236</v>
      </c>
      <c r="I123" t="s">
        <v>237</v>
      </c>
      <c r="J123" t="str" cm="1">
        <f t="array" ref="J123">IFERROR(_xlfn.XLOOKUP(Tableau6[[#This Row],[Code_Pays]],ListeUE27[[#All],[Code_Pays]],ListeUE27[[#All],[Code_UE27]],,0),"")</f>
        <v/>
      </c>
      <c r="K123" t="str">
        <f>IF(Tableau6[[#This Row],[CodeUE27]]=VaParametresNORM!$A$12,VaParametresNORM!$B$12,"")</f>
        <v/>
      </c>
      <c r="L123" t="str" cm="1">
        <f t="array" ref="L123">_xlfn.XLOOKUP(Tableau6[[#This Row],[Code_Pays]],Tableau8[[#All],[Code Pays]],Tableau8[[#All],[CodePMA]],"  ",0)</f>
        <v xml:space="preserve">  </v>
      </c>
      <c r="M123" t="str">
        <f>IF(Tableau6[[#This Row],[CodePMA]]=VaParametresNORM!$A$45,VaParametresNORM!$B$45,"")</f>
        <v/>
      </c>
      <c r="N123" s="1" t="str" cm="1">
        <f t="array" ref="N123">_xlfn.XLOOKUP(Tableau6[[#This Row],[Code_Pays]],Tableau9[[#All],[Code Pays]],Tableau9[[#All],[Code Groupe de pays]]," ",0)</f>
        <v xml:space="preserve"> </v>
      </c>
      <c r="O123" s="1" t="str">
        <f>IF(Tableau6[[#This Row],[codePVDsansLitoral]]=VaParametresNORM!$A$93,VaParametresNORM!$B$93,"")</f>
        <v/>
      </c>
      <c r="P123" s="1" t="str" cm="1">
        <f t="array" ref="P123">_xlfn.XLOOKUP(Tableau6[[#This Row],[idM49]],Tableau10[[#All],[Code Pays]],Tableau10[[#All],[Code Groupe de pays]]," ",0)</f>
        <v xml:space="preserve"> </v>
      </c>
      <c r="Q123" s="1" t="str">
        <f>IF(Tableau6[[#This Row],[codeIDV]]=VaParametresNORM!$A$125,VaParametresNORM!$B$125," ")</f>
        <v xml:space="preserve"> </v>
      </c>
      <c r="R123" s="1" t="str" cm="1">
        <f t="array" ref="R123">_xlfn.XLOOKUP(Tableau6[[#This Row],[idM49]],Tableau11[[#All],[Code Pays]],Tableau11[[#All],[Code Groupe de pays]]," ",0)</f>
        <v xml:space="preserve"> </v>
      </c>
      <c r="S123" s="1" t="str">
        <f>IF(Tableau6[[#This Row],[code_deficit_Vivrier]]=VaParametresNORM!$A$163,VaParametresNORM!$B$163,"")</f>
        <v/>
      </c>
      <c r="T123" s="1"/>
    </row>
    <row r="124" spans="1:20" x14ac:dyDescent="0.25">
      <c r="A124">
        <f>LEFT(Tableau6[[#This Row],[Code_ZoneContinent]],2)*100</f>
        <v>5200</v>
      </c>
      <c r="B124" t="str" cm="1">
        <f t="array" ref="B124">_xlfn.XLOOKUP(Tableau6[[#This Row],[CodeContinent]],Continent[[#All],[NumFAOContinent]],Continent[[#All],[Continent]])</f>
        <v>Amériques</v>
      </c>
      <c r="C124">
        <v>5206</v>
      </c>
      <c r="D124" t="s">
        <v>426</v>
      </c>
      <c r="E124">
        <v>151</v>
      </c>
      <c r="F124" t="s">
        <v>238</v>
      </c>
      <c r="G124">
        <v>530</v>
      </c>
      <c r="H124" t="s">
        <v>239</v>
      </c>
      <c r="I124" t="s">
        <v>240</v>
      </c>
      <c r="J124" t="str" cm="1">
        <f t="array" ref="J124">IFERROR(_xlfn.XLOOKUP(Tableau6[[#This Row],[Code_Pays]],ListeUE27[[#All],[Code_Pays]],ListeUE27[[#All],[Code_UE27]],,0),"")</f>
        <v/>
      </c>
      <c r="K124" t="str">
        <f>IF(Tableau6[[#This Row],[CodeUE27]]=VaParametresNORM!$A$12,VaParametresNORM!$B$12,"")</f>
        <v/>
      </c>
      <c r="L124" t="str" cm="1">
        <f t="array" ref="L124">_xlfn.XLOOKUP(Tableau6[[#This Row],[Code_Pays]],Tableau8[[#All],[Code Pays]],Tableau8[[#All],[CodePMA]],"  ",0)</f>
        <v xml:space="preserve">  </v>
      </c>
      <c r="M124" t="str">
        <f>IF(Tableau6[[#This Row],[CodePMA]]=VaParametresNORM!$A$45,VaParametresNORM!$B$45,"")</f>
        <v/>
      </c>
      <c r="N124" s="1" t="str" cm="1">
        <f t="array" ref="N124">_xlfn.XLOOKUP(Tableau6[[#This Row],[Code_Pays]],Tableau9[[#All],[Code Pays]],Tableau9[[#All],[Code Groupe de pays]]," ",0)</f>
        <v xml:space="preserve"> </v>
      </c>
      <c r="O124" s="1" t="str">
        <f>IF(Tableau6[[#This Row],[codePVDsansLitoral]]=VaParametresNORM!$A$93,VaParametresNORM!$B$93,"")</f>
        <v/>
      </c>
      <c r="P124" s="1" t="str" cm="1">
        <f t="array" ref="P124">_xlfn.XLOOKUP(Tableau6[[#This Row],[idM49]],Tableau10[[#All],[Code Pays]],Tableau10[[#All],[Code Groupe de pays]]," ",0)</f>
        <v xml:space="preserve"> </v>
      </c>
      <c r="Q124" s="1" t="str">
        <f>IF(Tableau6[[#This Row],[codeIDV]]=VaParametresNORM!$A$125,VaParametresNORM!$B$125," ")</f>
        <v xml:space="preserve"> </v>
      </c>
      <c r="R124" s="1" t="str" cm="1">
        <f t="array" ref="R124">_xlfn.XLOOKUP(Tableau6[[#This Row],[idM49]],Tableau11[[#All],[Code Pays]],Tableau11[[#All],[Code Groupe de pays]]," ",0)</f>
        <v xml:space="preserve"> </v>
      </c>
      <c r="S124" s="1" t="str">
        <f>IF(Tableau6[[#This Row],[code_deficit_Vivrier]]=VaParametresNORM!$A$163,VaParametresNORM!$B$163,"")</f>
        <v/>
      </c>
      <c r="T124" s="1"/>
    </row>
    <row r="125" spans="1:20" x14ac:dyDescent="0.25">
      <c r="A125">
        <f>LEFT(Tableau6[[#This Row],[Code_ZoneContinent]],2)*100</f>
        <v>5200</v>
      </c>
      <c r="B125" t="str" cm="1">
        <f t="array" ref="B125">_xlfn.XLOOKUP(Tableau6[[#This Row],[CodeContinent]],Continent[[#All],[NumFAOContinent]],Continent[[#All],[Continent]])</f>
        <v>Amériques</v>
      </c>
      <c r="C125">
        <v>5206</v>
      </c>
      <c r="D125" t="s">
        <v>426</v>
      </c>
      <c r="E125">
        <v>12</v>
      </c>
      <c r="F125" t="s">
        <v>241</v>
      </c>
      <c r="G125">
        <v>44</v>
      </c>
      <c r="H125" t="s">
        <v>242</v>
      </c>
      <c r="I125" t="s">
        <v>243</v>
      </c>
      <c r="J125" t="str" cm="1">
        <f t="array" ref="J125">IFERROR(_xlfn.XLOOKUP(Tableau6[[#This Row],[Code_Pays]],ListeUE27[[#All],[Code_Pays]],ListeUE27[[#All],[Code_UE27]],,0),"")</f>
        <v/>
      </c>
      <c r="K125" t="str">
        <f>IF(Tableau6[[#This Row],[CodeUE27]]=VaParametresNORM!$A$12,VaParametresNORM!$B$12,"")</f>
        <v/>
      </c>
      <c r="L125" t="str" cm="1">
        <f t="array" ref="L125">_xlfn.XLOOKUP(Tableau6[[#This Row],[Code_Pays]],Tableau8[[#All],[Code Pays]],Tableau8[[#All],[CodePMA]],"  ",0)</f>
        <v xml:space="preserve">  </v>
      </c>
      <c r="M125" t="str">
        <f>IF(Tableau6[[#This Row],[CodePMA]]=VaParametresNORM!$A$45,VaParametresNORM!$B$45,"")</f>
        <v/>
      </c>
      <c r="N125" s="1" t="str" cm="1">
        <f t="array" ref="N125">_xlfn.XLOOKUP(Tableau6[[#This Row],[Code_Pays]],Tableau9[[#All],[Code Pays]],Tableau9[[#All],[Code Groupe de pays]]," ",0)</f>
        <v xml:space="preserve"> </v>
      </c>
      <c r="O125" s="1" t="str">
        <f>IF(Tableau6[[#This Row],[codePVDsansLitoral]]=VaParametresNORM!$A$93,VaParametresNORM!$B$93,"")</f>
        <v/>
      </c>
      <c r="P125" s="1" t="str" cm="1">
        <f t="array" ref="P125">_xlfn.XLOOKUP(Tableau6[[#This Row],[idM49]],Tableau10[[#All],[Code Pays]],Tableau10[[#All],[Code Groupe de pays]]," ",0)</f>
        <v xml:space="preserve"> </v>
      </c>
      <c r="Q125" s="1" t="str">
        <f>IF(Tableau6[[#This Row],[codeIDV]]=VaParametresNORM!$A$125,VaParametresNORM!$B$125," ")</f>
        <v xml:space="preserve"> </v>
      </c>
      <c r="R125" s="1" t="str" cm="1">
        <f t="array" ref="R125">_xlfn.XLOOKUP(Tableau6[[#This Row],[idM49]],Tableau11[[#All],[Code Pays]],Tableau11[[#All],[Code Groupe de pays]]," ",0)</f>
        <v xml:space="preserve"> </v>
      </c>
      <c r="S125" s="1" t="str">
        <f>IF(Tableau6[[#This Row],[code_deficit_Vivrier]]=VaParametresNORM!$A$163,VaParametresNORM!$B$163,"")</f>
        <v/>
      </c>
      <c r="T125" s="1"/>
    </row>
    <row r="126" spans="1:20" x14ac:dyDescent="0.25">
      <c r="A126">
        <f>LEFT(Tableau6[[#This Row],[Code_ZoneContinent]],2)*100</f>
        <v>5200</v>
      </c>
      <c r="B126" t="str" cm="1">
        <f t="array" ref="B126">_xlfn.XLOOKUP(Tableau6[[#This Row],[CodeContinent]],Continent[[#All],[NumFAOContinent]],Continent[[#All],[Continent]])</f>
        <v>Amériques</v>
      </c>
      <c r="C126">
        <v>5206</v>
      </c>
      <c r="D126" t="s">
        <v>426</v>
      </c>
      <c r="E126">
        <v>14</v>
      </c>
      <c r="F126" t="s">
        <v>244</v>
      </c>
      <c r="G126">
        <v>52</v>
      </c>
      <c r="H126" t="s">
        <v>245</v>
      </c>
      <c r="I126" t="s">
        <v>246</v>
      </c>
      <c r="J126" t="str" cm="1">
        <f t="array" ref="J126">IFERROR(_xlfn.XLOOKUP(Tableau6[[#This Row],[Code_Pays]],ListeUE27[[#All],[Code_Pays]],ListeUE27[[#All],[Code_UE27]],,0),"")</f>
        <v/>
      </c>
      <c r="K126" t="str">
        <f>IF(Tableau6[[#This Row],[CodeUE27]]=VaParametresNORM!$A$12,VaParametresNORM!$B$12,"")</f>
        <v/>
      </c>
      <c r="L126" t="str" cm="1">
        <f t="array" ref="L126">_xlfn.XLOOKUP(Tableau6[[#This Row],[Code_Pays]],Tableau8[[#All],[Code Pays]],Tableau8[[#All],[CodePMA]],"  ",0)</f>
        <v xml:space="preserve">  </v>
      </c>
      <c r="M126" t="str">
        <f>IF(Tableau6[[#This Row],[CodePMA]]=VaParametresNORM!$A$45,VaParametresNORM!$B$45,"")</f>
        <v/>
      </c>
      <c r="N126" s="1" t="str" cm="1">
        <f t="array" ref="N126">_xlfn.XLOOKUP(Tableau6[[#This Row],[Code_Pays]],Tableau9[[#All],[Code Pays]],Tableau9[[#All],[Code Groupe de pays]]," ",0)</f>
        <v xml:space="preserve"> </v>
      </c>
      <c r="O126" s="1" t="str">
        <f>IF(Tableau6[[#This Row],[codePVDsansLitoral]]=VaParametresNORM!$A$93,VaParametresNORM!$B$93,"")</f>
        <v/>
      </c>
      <c r="P126" s="1" t="str" cm="1">
        <f t="array" ref="P126">_xlfn.XLOOKUP(Tableau6[[#This Row],[idM49]],Tableau10[[#All],[Code Pays]],Tableau10[[#All],[Code Groupe de pays]]," ",0)</f>
        <v xml:space="preserve"> </v>
      </c>
      <c r="Q126" s="1" t="str">
        <f>IF(Tableau6[[#This Row],[codeIDV]]=VaParametresNORM!$A$125,VaParametresNORM!$B$125," ")</f>
        <v xml:space="preserve"> </v>
      </c>
      <c r="R126" s="1" t="str" cm="1">
        <f t="array" ref="R126">_xlfn.XLOOKUP(Tableau6[[#This Row],[idM49]],Tableau11[[#All],[Code Pays]],Tableau11[[#All],[Code Groupe de pays]]," ",0)</f>
        <v xml:space="preserve"> </v>
      </c>
      <c r="S126" s="1" t="str">
        <f>IF(Tableau6[[#This Row],[code_deficit_Vivrier]]=VaParametresNORM!$A$163,VaParametresNORM!$B$163,"")</f>
        <v/>
      </c>
      <c r="T126" s="1"/>
    </row>
    <row r="127" spans="1:20" x14ac:dyDescent="0.25">
      <c r="A127">
        <f>LEFT(Tableau6[[#This Row],[Code_ZoneContinent]],2)*100</f>
        <v>5200</v>
      </c>
      <c r="B127" t="str" cm="1">
        <f t="array" ref="B127">_xlfn.XLOOKUP(Tableau6[[#This Row],[CodeContinent]],Continent[[#All],[NumFAOContinent]],Continent[[#All],[Continent]])</f>
        <v>Amériques</v>
      </c>
      <c r="C127">
        <v>5206</v>
      </c>
      <c r="D127" t="s">
        <v>426</v>
      </c>
      <c r="E127">
        <v>49</v>
      </c>
      <c r="F127" t="s">
        <v>247</v>
      </c>
      <c r="G127">
        <v>192</v>
      </c>
      <c r="H127" t="s">
        <v>248</v>
      </c>
      <c r="I127" t="s">
        <v>249</v>
      </c>
      <c r="J127" t="str" cm="1">
        <f t="array" ref="J127">IFERROR(_xlfn.XLOOKUP(Tableau6[[#This Row],[Code_Pays]],ListeUE27[[#All],[Code_Pays]],ListeUE27[[#All],[Code_UE27]],,0),"")</f>
        <v/>
      </c>
      <c r="K127" t="str">
        <f>IF(Tableau6[[#This Row],[CodeUE27]]=VaParametresNORM!$A$12,VaParametresNORM!$B$12,"")</f>
        <v/>
      </c>
      <c r="L127" t="str" cm="1">
        <f t="array" ref="L127">_xlfn.XLOOKUP(Tableau6[[#This Row],[Code_Pays]],Tableau8[[#All],[Code Pays]],Tableau8[[#All],[CodePMA]],"  ",0)</f>
        <v xml:space="preserve">  </v>
      </c>
      <c r="M127" t="str">
        <f>IF(Tableau6[[#This Row],[CodePMA]]=VaParametresNORM!$A$45,VaParametresNORM!$B$45,"")</f>
        <v/>
      </c>
      <c r="N127" s="1" t="str" cm="1">
        <f t="array" ref="N127">_xlfn.XLOOKUP(Tableau6[[#This Row],[Code_Pays]],Tableau9[[#All],[Code Pays]],Tableau9[[#All],[Code Groupe de pays]]," ",0)</f>
        <v xml:space="preserve"> </v>
      </c>
      <c r="O127" s="1" t="str">
        <f>IF(Tableau6[[#This Row],[codePVDsansLitoral]]=VaParametresNORM!$A$93,VaParametresNORM!$B$93,"")</f>
        <v/>
      </c>
      <c r="P127" s="1" t="str" cm="1">
        <f t="array" ref="P127">_xlfn.XLOOKUP(Tableau6[[#This Row],[idM49]],Tableau10[[#All],[Code Pays]],Tableau10[[#All],[Code Groupe de pays]]," ",0)</f>
        <v xml:space="preserve"> </v>
      </c>
      <c r="Q127" s="1" t="str">
        <f>IF(Tableau6[[#This Row],[codeIDV]]=VaParametresNORM!$A$125,VaParametresNORM!$B$125," ")</f>
        <v xml:space="preserve"> </v>
      </c>
      <c r="R127" s="1" t="str" cm="1">
        <f t="array" ref="R127">_xlfn.XLOOKUP(Tableau6[[#This Row],[idM49]],Tableau11[[#All],[Code Pays]],Tableau11[[#All],[Code Groupe de pays]]," ",0)</f>
        <v xml:space="preserve"> </v>
      </c>
      <c r="S127" s="1" t="str">
        <f>IF(Tableau6[[#This Row],[code_deficit_Vivrier]]=VaParametresNORM!$A$163,VaParametresNORM!$B$163,"")</f>
        <v/>
      </c>
      <c r="T127" s="1"/>
    </row>
    <row r="128" spans="1:20" x14ac:dyDescent="0.25">
      <c r="A128">
        <f>LEFT(Tableau6[[#This Row],[Code_ZoneContinent]],2)*100</f>
        <v>5200</v>
      </c>
      <c r="B128" t="str" cm="1">
        <f t="array" ref="B128">_xlfn.XLOOKUP(Tableau6[[#This Row],[CodeContinent]],Continent[[#All],[NumFAOContinent]],Continent[[#All],[Continent]])</f>
        <v>Amériques</v>
      </c>
      <c r="C128">
        <v>5206</v>
      </c>
      <c r="D128" t="s">
        <v>426</v>
      </c>
      <c r="E128">
        <v>55</v>
      </c>
      <c r="F128" t="s">
        <v>250</v>
      </c>
      <c r="G128">
        <v>212</v>
      </c>
      <c r="H128" t="s">
        <v>251</v>
      </c>
      <c r="I128" t="s">
        <v>252</v>
      </c>
      <c r="J128" t="str" cm="1">
        <f t="array" ref="J128">IFERROR(_xlfn.XLOOKUP(Tableau6[[#This Row],[Code_Pays]],ListeUE27[[#All],[Code_Pays]],ListeUE27[[#All],[Code_UE27]],,0),"")</f>
        <v/>
      </c>
      <c r="K128" t="str">
        <f>IF(Tableau6[[#This Row],[CodeUE27]]=VaParametresNORM!$A$12,VaParametresNORM!$B$12,"")</f>
        <v/>
      </c>
      <c r="L128" t="str" cm="1">
        <f t="array" ref="L128">_xlfn.XLOOKUP(Tableau6[[#This Row],[Code_Pays]],Tableau8[[#All],[Code Pays]],Tableau8[[#All],[CodePMA]],"  ",0)</f>
        <v xml:space="preserve">  </v>
      </c>
      <c r="M128" t="str">
        <f>IF(Tableau6[[#This Row],[CodePMA]]=VaParametresNORM!$A$45,VaParametresNORM!$B$45,"")</f>
        <v/>
      </c>
      <c r="N128" s="1" t="str" cm="1">
        <f t="array" ref="N128">_xlfn.XLOOKUP(Tableau6[[#This Row],[Code_Pays]],Tableau9[[#All],[Code Pays]],Tableau9[[#All],[Code Groupe de pays]]," ",0)</f>
        <v xml:space="preserve"> </v>
      </c>
      <c r="O128" s="1" t="str">
        <f>IF(Tableau6[[#This Row],[codePVDsansLitoral]]=VaParametresNORM!$A$93,VaParametresNORM!$B$93,"")</f>
        <v/>
      </c>
      <c r="P128" s="1" t="str" cm="1">
        <f t="array" ref="P128">_xlfn.XLOOKUP(Tableau6[[#This Row],[idM49]],Tableau10[[#All],[Code Pays]],Tableau10[[#All],[Code Groupe de pays]]," ",0)</f>
        <v xml:space="preserve"> </v>
      </c>
      <c r="Q128" s="1" t="str">
        <f>IF(Tableau6[[#This Row],[codeIDV]]=VaParametresNORM!$A$125,VaParametresNORM!$B$125," ")</f>
        <v xml:space="preserve"> </v>
      </c>
      <c r="R128" s="1" cm="1">
        <f t="array" ref="R128">_xlfn.XLOOKUP(Tableau6[[#This Row],[idM49]],Tableau11[[#All],[Code Pays]],Tableau11[[#All],[Code Groupe de pays]]," ",0)</f>
        <v>5815</v>
      </c>
      <c r="S128" s="1" t="str">
        <f>IF(Tableau6[[#This Row],[code_deficit_Vivrier]]=VaParametresNORM!$A$163,VaParametresNORM!$B$163,"")</f>
        <v>Pays à faible revenu et à déficit vivrier</v>
      </c>
      <c r="T128" s="1"/>
    </row>
    <row r="129" spans="1:20" x14ac:dyDescent="0.25">
      <c r="A129">
        <f>LEFT(Tableau6[[#This Row],[Code_ZoneContinent]],2)*100</f>
        <v>5200</v>
      </c>
      <c r="B129" t="str" cm="1">
        <f t="array" ref="B129">_xlfn.XLOOKUP(Tableau6[[#This Row],[CodeContinent]],Continent[[#All],[NumFAOContinent]],Continent[[#All],[Continent]])</f>
        <v>Amériques</v>
      </c>
      <c r="C129">
        <v>5206</v>
      </c>
      <c r="D129" t="s">
        <v>426</v>
      </c>
      <c r="E129">
        <v>86</v>
      </c>
      <c r="F129" t="s">
        <v>253</v>
      </c>
      <c r="G129">
        <v>308</v>
      </c>
      <c r="H129" t="s">
        <v>254</v>
      </c>
      <c r="I129" t="s">
        <v>255</v>
      </c>
      <c r="J129" t="str" cm="1">
        <f t="array" ref="J129">IFERROR(_xlfn.XLOOKUP(Tableau6[[#This Row],[Code_Pays]],ListeUE27[[#All],[Code_Pays]],ListeUE27[[#All],[Code_UE27]],,0),"")</f>
        <v/>
      </c>
      <c r="K129" t="str">
        <f>IF(Tableau6[[#This Row],[CodeUE27]]=VaParametresNORM!$A$12,VaParametresNORM!$B$12,"")</f>
        <v/>
      </c>
      <c r="L129" t="str" cm="1">
        <f t="array" ref="L129">_xlfn.XLOOKUP(Tableau6[[#This Row],[Code_Pays]],Tableau8[[#All],[Code Pays]],Tableau8[[#All],[CodePMA]],"  ",0)</f>
        <v xml:space="preserve">  </v>
      </c>
      <c r="M129" t="str">
        <f>IF(Tableau6[[#This Row],[CodePMA]]=VaParametresNORM!$A$45,VaParametresNORM!$B$45,"")</f>
        <v/>
      </c>
      <c r="N129" s="1" t="str" cm="1">
        <f t="array" ref="N129">_xlfn.XLOOKUP(Tableau6[[#This Row],[Code_Pays]],Tableau9[[#All],[Code Pays]],Tableau9[[#All],[Code Groupe de pays]]," ",0)</f>
        <v xml:space="preserve"> </v>
      </c>
      <c r="O129" s="1" t="str">
        <f>IF(Tableau6[[#This Row],[codePVDsansLitoral]]=VaParametresNORM!$A$93,VaParametresNORM!$B$93,"")</f>
        <v/>
      </c>
      <c r="P129" s="1" t="str" cm="1">
        <f t="array" ref="P129">_xlfn.XLOOKUP(Tableau6[[#This Row],[idM49]],Tableau10[[#All],[Code Pays]],Tableau10[[#All],[Code Groupe de pays]]," ",0)</f>
        <v xml:space="preserve"> </v>
      </c>
      <c r="Q129" s="1" t="str">
        <f>IF(Tableau6[[#This Row],[codeIDV]]=VaParametresNORM!$A$125,VaParametresNORM!$B$125," ")</f>
        <v xml:space="preserve"> </v>
      </c>
      <c r="R129" s="1" t="str" cm="1">
        <f t="array" ref="R129">_xlfn.XLOOKUP(Tableau6[[#This Row],[idM49]],Tableau11[[#All],[Code Pays]],Tableau11[[#All],[Code Groupe de pays]]," ",0)</f>
        <v xml:space="preserve"> </v>
      </c>
      <c r="S129" s="1" t="str">
        <f>IF(Tableau6[[#This Row],[code_deficit_Vivrier]]=VaParametresNORM!$A$163,VaParametresNORM!$B$163,"")</f>
        <v/>
      </c>
      <c r="T129" s="1"/>
    </row>
    <row r="130" spans="1:20" x14ac:dyDescent="0.25">
      <c r="A130">
        <f>LEFT(Tableau6[[#This Row],[Code_ZoneContinent]],2)*100</f>
        <v>5200</v>
      </c>
      <c r="B130" t="str" cm="1">
        <f t="array" ref="B130">_xlfn.XLOOKUP(Tableau6[[#This Row],[CodeContinent]],Continent[[#All],[NumFAOContinent]],Continent[[#All],[Continent]])</f>
        <v>Amériques</v>
      </c>
      <c r="C130">
        <v>5206</v>
      </c>
      <c r="D130" t="s">
        <v>426</v>
      </c>
      <c r="E130">
        <v>93</v>
      </c>
      <c r="F130" t="s">
        <v>256</v>
      </c>
      <c r="G130">
        <v>332</v>
      </c>
      <c r="H130" t="s">
        <v>257</v>
      </c>
      <c r="I130" t="s">
        <v>258</v>
      </c>
      <c r="J130" t="str" cm="1">
        <f t="array" ref="J130">IFERROR(_xlfn.XLOOKUP(Tableau6[[#This Row],[Code_Pays]],ListeUE27[[#All],[Code_Pays]],ListeUE27[[#All],[Code_UE27]],,0),"")</f>
        <v/>
      </c>
      <c r="K130" t="str">
        <f>IF(Tableau6[[#This Row],[CodeUE27]]=VaParametresNORM!$A$12,VaParametresNORM!$B$12,"")</f>
        <v/>
      </c>
      <c r="L130" cm="1">
        <f t="array" ref="L130">_xlfn.XLOOKUP(Tableau6[[#This Row],[Code_Pays]],Tableau8[[#All],[Code Pays]],Tableau8[[#All],[CodePMA]],"  ",0)</f>
        <v>5801</v>
      </c>
      <c r="M130" t="str">
        <f>IF(Tableau6[[#This Row],[CodePMA]]=VaParametresNORM!$A$45,VaParametresNORM!$B$45,"")</f>
        <v>Pays les moins développés</v>
      </c>
      <c r="N130" s="1" t="str" cm="1">
        <f t="array" ref="N130">_xlfn.XLOOKUP(Tableau6[[#This Row],[Code_Pays]],Tableau9[[#All],[Code Pays]],Tableau9[[#All],[Code Groupe de pays]]," ",0)</f>
        <v xml:space="preserve"> </v>
      </c>
      <c r="O130" s="1" t="str">
        <f>IF(Tableau6[[#This Row],[codePVDsansLitoral]]=VaParametresNORM!$A$93,VaParametresNORM!$B$93,"")</f>
        <v/>
      </c>
      <c r="P130" s="1" t="str" cm="1">
        <f t="array" ref="P130">_xlfn.XLOOKUP(Tableau6[[#This Row],[idM49]],Tableau10[[#All],[Code Pays]],Tableau10[[#All],[Code Groupe de pays]]," ",0)</f>
        <v xml:space="preserve"> </v>
      </c>
      <c r="Q130" s="1" t="str">
        <f>IF(Tableau6[[#This Row],[codeIDV]]=VaParametresNORM!$A$125,VaParametresNORM!$B$125," ")</f>
        <v xml:space="preserve"> </v>
      </c>
      <c r="R130" s="1" t="str" cm="1">
        <f t="array" ref="R130">_xlfn.XLOOKUP(Tableau6[[#This Row],[idM49]],Tableau11[[#All],[Code Pays]],Tableau11[[#All],[Code Groupe de pays]]," ",0)</f>
        <v xml:space="preserve"> </v>
      </c>
      <c r="S130" s="1" t="str">
        <f>IF(Tableau6[[#This Row],[code_deficit_Vivrier]]=VaParametresNORM!$A$163,VaParametresNORM!$B$163,"")</f>
        <v/>
      </c>
      <c r="T130" s="1"/>
    </row>
    <row r="131" spans="1:20" x14ac:dyDescent="0.25">
      <c r="A131">
        <f>LEFT(Tableau6[[#This Row],[Code_ZoneContinent]],2)*100</f>
        <v>5200</v>
      </c>
      <c r="B131" t="str" cm="1">
        <f t="array" ref="B131">_xlfn.XLOOKUP(Tableau6[[#This Row],[CodeContinent]],Continent[[#All],[NumFAOContinent]],Continent[[#All],[Continent]])</f>
        <v>Amériques</v>
      </c>
      <c r="C131">
        <v>5206</v>
      </c>
      <c r="D131" t="s">
        <v>426</v>
      </c>
      <c r="E131">
        <v>109</v>
      </c>
      <c r="F131" t="s">
        <v>259</v>
      </c>
      <c r="G131">
        <v>388</v>
      </c>
      <c r="H131" t="s">
        <v>260</v>
      </c>
      <c r="I131" t="s">
        <v>261</v>
      </c>
      <c r="J131" t="str" cm="1">
        <f t="array" ref="J131">IFERROR(_xlfn.XLOOKUP(Tableau6[[#This Row],[Code_Pays]],ListeUE27[[#All],[Code_Pays]],ListeUE27[[#All],[Code_UE27]],,0),"")</f>
        <v/>
      </c>
      <c r="K131" t="str">
        <f>IF(Tableau6[[#This Row],[CodeUE27]]=VaParametresNORM!$A$12,VaParametresNORM!$B$12,"")</f>
        <v/>
      </c>
      <c r="L131" t="str" cm="1">
        <f t="array" ref="L131">_xlfn.XLOOKUP(Tableau6[[#This Row],[Code_Pays]],Tableau8[[#All],[Code Pays]],Tableau8[[#All],[CodePMA]],"  ",0)</f>
        <v xml:space="preserve">  </v>
      </c>
      <c r="M131" t="str">
        <f>IF(Tableau6[[#This Row],[CodePMA]]=VaParametresNORM!$A$45,VaParametresNORM!$B$45,"")</f>
        <v/>
      </c>
      <c r="N131" s="1" t="str" cm="1">
        <f t="array" ref="N131">_xlfn.XLOOKUP(Tableau6[[#This Row],[Code_Pays]],Tableau9[[#All],[Code Pays]],Tableau9[[#All],[Code Groupe de pays]]," ",0)</f>
        <v xml:space="preserve"> </v>
      </c>
      <c r="O131" s="1" t="str">
        <f>IF(Tableau6[[#This Row],[codePVDsansLitoral]]=VaParametresNORM!$A$93,VaParametresNORM!$B$93,"")</f>
        <v/>
      </c>
      <c r="P131" s="1" t="str" cm="1">
        <f t="array" ref="P131">_xlfn.XLOOKUP(Tableau6[[#This Row],[idM49]],Tableau10[[#All],[Code Pays]],Tableau10[[#All],[Code Groupe de pays]]," ",0)</f>
        <v xml:space="preserve"> </v>
      </c>
      <c r="Q131" s="1" t="str">
        <f>IF(Tableau6[[#This Row],[codeIDV]]=VaParametresNORM!$A$125,VaParametresNORM!$B$125," ")</f>
        <v xml:space="preserve"> </v>
      </c>
      <c r="R131" s="1" t="str" cm="1">
        <f t="array" ref="R131">_xlfn.XLOOKUP(Tableau6[[#This Row],[idM49]],Tableau11[[#All],[Code Pays]],Tableau11[[#All],[Code Groupe de pays]]," ",0)</f>
        <v xml:space="preserve"> </v>
      </c>
      <c r="S131" s="1" t="str">
        <f>IF(Tableau6[[#This Row],[code_deficit_Vivrier]]=VaParametresNORM!$A$163,VaParametresNORM!$B$163,"")</f>
        <v/>
      </c>
      <c r="T131" s="1"/>
    </row>
    <row r="132" spans="1:20" x14ac:dyDescent="0.25">
      <c r="A132">
        <f>LEFT(Tableau6[[#This Row],[Code_ZoneContinent]],2)*100</f>
        <v>5200</v>
      </c>
      <c r="B132" t="str" cm="1">
        <f t="array" ref="B132">_xlfn.XLOOKUP(Tableau6[[#This Row],[CodeContinent]],Continent[[#All],[NumFAOContinent]],Continent[[#All],[Continent]])</f>
        <v>Amériques</v>
      </c>
      <c r="C132">
        <v>5206</v>
      </c>
      <c r="D132" t="s">
        <v>426</v>
      </c>
      <c r="E132">
        <v>56</v>
      </c>
      <c r="F132" t="s">
        <v>262</v>
      </c>
      <c r="G132">
        <v>214</v>
      </c>
      <c r="H132" t="s">
        <v>263</v>
      </c>
      <c r="I132" t="s">
        <v>264</v>
      </c>
      <c r="J132" t="str" cm="1">
        <f t="array" ref="J132">IFERROR(_xlfn.XLOOKUP(Tableau6[[#This Row],[Code_Pays]],ListeUE27[[#All],[Code_Pays]],ListeUE27[[#All],[Code_UE27]],,0),"")</f>
        <v/>
      </c>
      <c r="K132" t="str">
        <f>IF(Tableau6[[#This Row],[CodeUE27]]=VaParametresNORM!$A$12,VaParametresNORM!$B$12,"")</f>
        <v/>
      </c>
      <c r="L132" t="str" cm="1">
        <f t="array" ref="L132">_xlfn.XLOOKUP(Tableau6[[#This Row],[Code_Pays]],Tableau8[[#All],[Code Pays]],Tableau8[[#All],[CodePMA]],"  ",0)</f>
        <v xml:space="preserve">  </v>
      </c>
      <c r="M132" t="str">
        <f>IF(Tableau6[[#This Row],[CodePMA]]=VaParametresNORM!$A$45,VaParametresNORM!$B$45,"")</f>
        <v/>
      </c>
      <c r="N132" s="1" t="str" cm="1">
        <f t="array" ref="N132">_xlfn.XLOOKUP(Tableau6[[#This Row],[Code_Pays]],Tableau9[[#All],[Code Pays]],Tableau9[[#All],[Code Groupe de pays]]," ",0)</f>
        <v xml:space="preserve"> </v>
      </c>
      <c r="O132" s="1" t="str">
        <f>IF(Tableau6[[#This Row],[codePVDsansLitoral]]=VaParametresNORM!$A$93,VaParametresNORM!$B$93,"")</f>
        <v/>
      </c>
      <c r="P132" s="1" t="str" cm="1">
        <f t="array" ref="P132">_xlfn.XLOOKUP(Tableau6[[#This Row],[idM49]],Tableau10[[#All],[Code Pays]],Tableau10[[#All],[Code Groupe de pays]]," ",0)</f>
        <v xml:space="preserve"> </v>
      </c>
      <c r="Q132" s="1" t="str">
        <f>IF(Tableau6[[#This Row],[codeIDV]]=VaParametresNORM!$A$125,VaParametresNORM!$B$125," ")</f>
        <v xml:space="preserve"> </v>
      </c>
      <c r="R132" s="1" t="str" cm="1">
        <f t="array" ref="R132">_xlfn.XLOOKUP(Tableau6[[#This Row],[idM49]],Tableau11[[#All],[Code Pays]],Tableau11[[#All],[Code Groupe de pays]]," ",0)</f>
        <v xml:space="preserve"> </v>
      </c>
      <c r="S132" s="1" t="str">
        <f>IF(Tableau6[[#This Row],[code_deficit_Vivrier]]=VaParametresNORM!$A$163,VaParametresNORM!$B$163,"")</f>
        <v/>
      </c>
      <c r="T132" s="1"/>
    </row>
    <row r="133" spans="1:20" x14ac:dyDescent="0.25">
      <c r="A133">
        <f>LEFT(Tableau6[[#This Row],[Code_ZoneContinent]],2)*100</f>
        <v>5200</v>
      </c>
      <c r="B133" t="str" cm="1">
        <f t="array" ref="B133">_xlfn.XLOOKUP(Tableau6[[#This Row],[CodeContinent]],Continent[[#All],[NumFAOContinent]],Continent[[#All],[Continent]])</f>
        <v>Amériques</v>
      </c>
      <c r="C133">
        <v>5206</v>
      </c>
      <c r="D133" t="s">
        <v>426</v>
      </c>
      <c r="E133">
        <v>189</v>
      </c>
      <c r="F133" t="s">
        <v>265</v>
      </c>
      <c r="G133">
        <v>662</v>
      </c>
      <c r="H133" t="s">
        <v>266</v>
      </c>
      <c r="I133" t="s">
        <v>267</v>
      </c>
      <c r="J133" t="str" cm="1">
        <f t="array" ref="J133">IFERROR(_xlfn.XLOOKUP(Tableau6[[#This Row],[Code_Pays]],ListeUE27[[#All],[Code_Pays]],ListeUE27[[#All],[Code_UE27]],,0),"")</f>
        <v/>
      </c>
      <c r="K133" t="str">
        <f>IF(Tableau6[[#This Row],[CodeUE27]]=VaParametresNORM!$A$12,VaParametresNORM!$B$12,"")</f>
        <v/>
      </c>
      <c r="L133" t="str" cm="1">
        <f t="array" ref="L133">_xlfn.XLOOKUP(Tableau6[[#This Row],[Code_Pays]],Tableau8[[#All],[Code Pays]],Tableau8[[#All],[CodePMA]],"  ",0)</f>
        <v xml:space="preserve">  </v>
      </c>
      <c r="M133" t="str">
        <f>IF(Tableau6[[#This Row],[CodePMA]]=VaParametresNORM!$A$45,VaParametresNORM!$B$45,"")</f>
        <v/>
      </c>
      <c r="N133" s="1" t="str" cm="1">
        <f t="array" ref="N133">_xlfn.XLOOKUP(Tableau6[[#This Row],[Code_Pays]],Tableau9[[#All],[Code Pays]],Tableau9[[#All],[Code Groupe de pays]]," ",0)</f>
        <v xml:space="preserve"> </v>
      </c>
      <c r="O133" s="1" t="str">
        <f>IF(Tableau6[[#This Row],[codePVDsansLitoral]]=VaParametresNORM!$A$93,VaParametresNORM!$B$93,"")</f>
        <v/>
      </c>
      <c r="P133" s="1" t="str" cm="1">
        <f t="array" ref="P133">_xlfn.XLOOKUP(Tableau6[[#This Row],[idM49]],Tableau10[[#All],[Code Pays]],Tableau10[[#All],[Code Groupe de pays]]," ",0)</f>
        <v xml:space="preserve"> </v>
      </c>
      <c r="Q133" s="1" t="str">
        <f>IF(Tableau6[[#This Row],[codeIDV]]=VaParametresNORM!$A$125,VaParametresNORM!$B$125," ")</f>
        <v xml:space="preserve"> </v>
      </c>
      <c r="R133" s="1" t="str" cm="1">
        <f t="array" ref="R133">_xlfn.XLOOKUP(Tableau6[[#This Row],[idM49]],Tableau11[[#All],[Code Pays]],Tableau11[[#All],[Code Groupe de pays]]," ",0)</f>
        <v xml:space="preserve"> </v>
      </c>
      <c r="S133" s="1" t="str">
        <f>IF(Tableau6[[#This Row],[code_deficit_Vivrier]]=VaParametresNORM!$A$163,VaParametresNORM!$B$163,"")</f>
        <v/>
      </c>
      <c r="T133" s="1"/>
    </row>
    <row r="134" spans="1:20" x14ac:dyDescent="0.25">
      <c r="A134">
        <f>LEFT(Tableau6[[#This Row],[Code_ZoneContinent]],2)*100</f>
        <v>5200</v>
      </c>
      <c r="B134" t="str" cm="1">
        <f t="array" ref="B134">_xlfn.XLOOKUP(Tableau6[[#This Row],[CodeContinent]],Continent[[#All],[NumFAOContinent]],Continent[[#All],[Continent]])</f>
        <v>Amériques</v>
      </c>
      <c r="C134">
        <v>5206</v>
      </c>
      <c r="D134" t="s">
        <v>426</v>
      </c>
      <c r="E134">
        <v>188</v>
      </c>
      <c r="F134" t="s">
        <v>268</v>
      </c>
      <c r="G134">
        <v>659</v>
      </c>
      <c r="H134" t="s">
        <v>269</v>
      </c>
      <c r="I134" t="s">
        <v>270</v>
      </c>
      <c r="J134" t="str" cm="1">
        <f t="array" ref="J134">IFERROR(_xlfn.XLOOKUP(Tableau6[[#This Row],[Code_Pays]],ListeUE27[[#All],[Code_Pays]],ListeUE27[[#All],[Code_UE27]],,0),"")</f>
        <v/>
      </c>
      <c r="K134" t="str">
        <f>IF(Tableau6[[#This Row],[CodeUE27]]=VaParametresNORM!$A$12,VaParametresNORM!$B$12,"")</f>
        <v/>
      </c>
      <c r="L134" t="str" cm="1">
        <f t="array" ref="L134">_xlfn.XLOOKUP(Tableau6[[#This Row],[Code_Pays]],Tableau8[[#All],[Code Pays]],Tableau8[[#All],[CodePMA]],"  ",0)</f>
        <v xml:space="preserve">  </v>
      </c>
      <c r="M134" t="str">
        <f>IF(Tableau6[[#This Row],[CodePMA]]=VaParametresNORM!$A$45,VaParametresNORM!$B$45,"")</f>
        <v/>
      </c>
      <c r="N134" s="1" t="str" cm="1">
        <f t="array" ref="N134">_xlfn.XLOOKUP(Tableau6[[#This Row],[Code_Pays]],Tableau9[[#All],[Code Pays]],Tableau9[[#All],[Code Groupe de pays]]," ",0)</f>
        <v xml:space="preserve"> </v>
      </c>
      <c r="O134" s="1" t="str">
        <f>IF(Tableau6[[#This Row],[codePVDsansLitoral]]=VaParametresNORM!$A$93,VaParametresNORM!$B$93,"")</f>
        <v/>
      </c>
      <c r="P134" s="1" t="str" cm="1">
        <f t="array" ref="P134">_xlfn.XLOOKUP(Tableau6[[#This Row],[idM49]],Tableau10[[#All],[Code Pays]],Tableau10[[#All],[Code Groupe de pays]]," ",0)</f>
        <v xml:space="preserve"> </v>
      </c>
      <c r="Q134" s="1" t="str">
        <f>IF(Tableau6[[#This Row],[codeIDV]]=VaParametresNORM!$A$125,VaParametresNORM!$B$125," ")</f>
        <v xml:space="preserve"> </v>
      </c>
      <c r="R134" s="1" t="str" cm="1">
        <f t="array" ref="R134">_xlfn.XLOOKUP(Tableau6[[#This Row],[idM49]],Tableau11[[#All],[Code Pays]],Tableau11[[#All],[Code Groupe de pays]]," ",0)</f>
        <v xml:space="preserve"> </v>
      </c>
      <c r="S134" s="1" t="str">
        <f>IF(Tableau6[[#This Row],[code_deficit_Vivrier]]=VaParametresNORM!$A$163,VaParametresNORM!$B$163,"")</f>
        <v/>
      </c>
      <c r="T134" s="1"/>
    </row>
    <row r="135" spans="1:20" x14ac:dyDescent="0.25">
      <c r="A135">
        <f>LEFT(Tableau6[[#This Row],[Code_ZoneContinent]],2)*100</f>
        <v>5200</v>
      </c>
      <c r="B135" t="str" cm="1">
        <f t="array" ref="B135">_xlfn.XLOOKUP(Tableau6[[#This Row],[CodeContinent]],Continent[[#All],[NumFAOContinent]],Continent[[#All],[Continent]])</f>
        <v>Amériques</v>
      </c>
      <c r="C135">
        <v>5206</v>
      </c>
      <c r="D135" t="s">
        <v>426</v>
      </c>
      <c r="E135">
        <v>191</v>
      </c>
      <c r="F135" t="s">
        <v>271</v>
      </c>
      <c r="G135">
        <v>670</v>
      </c>
      <c r="H135" t="s">
        <v>272</v>
      </c>
      <c r="I135" t="s">
        <v>273</v>
      </c>
      <c r="J135" t="str" cm="1">
        <f t="array" ref="J135">IFERROR(_xlfn.XLOOKUP(Tableau6[[#This Row],[Code_Pays]],ListeUE27[[#All],[Code_Pays]],ListeUE27[[#All],[Code_UE27]],,0),"")</f>
        <v/>
      </c>
      <c r="K135" t="str">
        <f>IF(Tableau6[[#This Row],[CodeUE27]]=VaParametresNORM!$A$12,VaParametresNORM!$B$12,"")</f>
        <v/>
      </c>
      <c r="L135" t="str" cm="1">
        <f t="array" ref="L135">_xlfn.XLOOKUP(Tableau6[[#This Row],[Code_Pays]],Tableau8[[#All],[Code Pays]],Tableau8[[#All],[CodePMA]],"  ",0)</f>
        <v xml:space="preserve">  </v>
      </c>
      <c r="M135" t="str">
        <f>IF(Tableau6[[#This Row],[CodePMA]]=VaParametresNORM!$A$45,VaParametresNORM!$B$45,"")</f>
        <v/>
      </c>
      <c r="N135" s="1" t="str" cm="1">
        <f t="array" ref="N135">_xlfn.XLOOKUP(Tableau6[[#This Row],[Code_Pays]],Tableau9[[#All],[Code Pays]],Tableau9[[#All],[Code Groupe de pays]]," ",0)</f>
        <v xml:space="preserve"> </v>
      </c>
      <c r="O135" s="1" t="str">
        <f>IF(Tableau6[[#This Row],[codePVDsansLitoral]]=VaParametresNORM!$A$93,VaParametresNORM!$B$93,"")</f>
        <v/>
      </c>
      <c r="P135" s="1" t="str" cm="1">
        <f t="array" ref="P135">_xlfn.XLOOKUP(Tableau6[[#This Row],[idM49]],Tableau10[[#All],[Code Pays]],Tableau10[[#All],[Code Groupe de pays]]," ",0)</f>
        <v xml:space="preserve"> </v>
      </c>
      <c r="Q135" s="1" t="str">
        <f>IF(Tableau6[[#This Row],[codeIDV]]=VaParametresNORM!$A$125,VaParametresNORM!$B$125," ")</f>
        <v xml:space="preserve"> </v>
      </c>
      <c r="R135" s="1" t="str" cm="1">
        <f t="array" ref="R135">_xlfn.XLOOKUP(Tableau6[[#This Row],[idM49]],Tableau11[[#All],[Code Pays]],Tableau11[[#All],[Code Groupe de pays]]," ",0)</f>
        <v xml:space="preserve"> </v>
      </c>
      <c r="S135" s="1" t="str">
        <f>IF(Tableau6[[#This Row],[code_deficit_Vivrier]]=VaParametresNORM!$A$163,VaParametresNORM!$B$163,"")</f>
        <v/>
      </c>
      <c r="T135" s="1"/>
    </row>
    <row r="136" spans="1:20" x14ac:dyDescent="0.25">
      <c r="A136">
        <f>LEFT(Tableau6[[#This Row],[Code_ZoneContinent]],2)*100</f>
        <v>5200</v>
      </c>
      <c r="B136" t="str" cm="1">
        <f t="array" ref="B136">_xlfn.XLOOKUP(Tableau6[[#This Row],[CodeContinent]],Continent[[#All],[NumFAOContinent]],Continent[[#All],[Continent]])</f>
        <v>Amériques</v>
      </c>
      <c r="C136">
        <v>5206</v>
      </c>
      <c r="D136" t="s">
        <v>426</v>
      </c>
      <c r="E136">
        <v>220</v>
      </c>
      <c r="F136" t="s">
        <v>274</v>
      </c>
      <c r="G136">
        <v>780</v>
      </c>
      <c r="H136" t="s">
        <v>275</v>
      </c>
      <c r="I136" t="s">
        <v>276</v>
      </c>
      <c r="J136" t="str" cm="1">
        <f t="array" ref="J136">IFERROR(_xlfn.XLOOKUP(Tableau6[[#This Row],[Code_Pays]],ListeUE27[[#All],[Code_Pays]],ListeUE27[[#All],[Code_UE27]],,0),"")</f>
        <v/>
      </c>
      <c r="K136" t="str">
        <f>IF(Tableau6[[#This Row],[CodeUE27]]=VaParametresNORM!$A$12,VaParametresNORM!$B$12,"")</f>
        <v/>
      </c>
      <c r="L136" t="str" cm="1">
        <f t="array" ref="L136">_xlfn.XLOOKUP(Tableau6[[#This Row],[Code_Pays]],Tableau8[[#All],[Code Pays]],Tableau8[[#All],[CodePMA]],"  ",0)</f>
        <v xml:space="preserve">  </v>
      </c>
      <c r="M136" t="str">
        <f>IF(Tableau6[[#This Row],[CodePMA]]=VaParametresNORM!$A$45,VaParametresNORM!$B$45,"")</f>
        <v/>
      </c>
      <c r="N136" s="1" t="str" cm="1">
        <f t="array" ref="N136">_xlfn.XLOOKUP(Tableau6[[#This Row],[Code_Pays]],Tableau9[[#All],[Code Pays]],Tableau9[[#All],[Code Groupe de pays]]," ",0)</f>
        <v xml:space="preserve"> </v>
      </c>
      <c r="O136" s="1" t="str">
        <f>IF(Tableau6[[#This Row],[codePVDsansLitoral]]=VaParametresNORM!$A$93,VaParametresNORM!$B$93,"")</f>
        <v/>
      </c>
      <c r="P136" s="1" t="str" cm="1">
        <f t="array" ref="P136">_xlfn.XLOOKUP(Tableau6[[#This Row],[idM49]],Tableau10[[#All],[Code Pays]],Tableau10[[#All],[Code Groupe de pays]]," ",0)</f>
        <v xml:space="preserve"> </v>
      </c>
      <c r="Q136" s="1" t="str">
        <f>IF(Tableau6[[#This Row],[codeIDV]]=VaParametresNORM!$A$125,VaParametresNORM!$B$125," ")</f>
        <v xml:space="preserve"> </v>
      </c>
      <c r="R136" s="1" t="str" cm="1">
        <f t="array" ref="R136">_xlfn.XLOOKUP(Tableau6[[#This Row],[idM49]],Tableau11[[#All],[Code Pays]],Tableau11[[#All],[Code Groupe de pays]]," ",0)</f>
        <v xml:space="preserve"> </v>
      </c>
      <c r="S136" s="1" t="str">
        <f>IF(Tableau6[[#This Row],[code_deficit_Vivrier]]=VaParametresNORM!$A$163,VaParametresNORM!$B$163,"")</f>
        <v/>
      </c>
      <c r="T136" s="1"/>
    </row>
    <row r="137" spans="1:20" x14ac:dyDescent="0.25">
      <c r="A137">
        <f>LEFT(Tableau6[[#This Row],[Code_ZoneContinent]],2)*100</f>
        <v>5400</v>
      </c>
      <c r="B137" t="str" cm="1">
        <f t="array" ref="B137">_xlfn.XLOOKUP(Tableau6[[#This Row],[CodeContinent]],Continent[[#All],[NumFAOContinent]],Continent[[#All],[Continent]])</f>
        <v>Europe</v>
      </c>
      <c r="C137">
        <v>5403</v>
      </c>
      <c r="D137" t="s">
        <v>552</v>
      </c>
      <c r="E137">
        <v>3</v>
      </c>
      <c r="F137" t="s">
        <v>428</v>
      </c>
      <c r="G137">
        <v>8</v>
      </c>
      <c r="H137" t="s">
        <v>429</v>
      </c>
      <c r="I137" t="s">
        <v>430</v>
      </c>
      <c r="J137" t="str" cm="1">
        <f t="array" ref="J137">IFERROR(_xlfn.XLOOKUP(Tableau6[[#This Row],[Code_Pays]],ListeUE27[[#All],[Code_Pays]],ListeUE27[[#All],[Code_UE27]],,0),"")</f>
        <v/>
      </c>
      <c r="K137" t="str">
        <f>IF(Tableau6[[#This Row],[CodeUE27]]=VaParametresNORM!$A$12,VaParametresNORM!$B$12,"")</f>
        <v/>
      </c>
      <c r="L137" t="str" cm="1">
        <f t="array" ref="L137">_xlfn.XLOOKUP(Tableau6[[#This Row],[Code_Pays]],Tableau8[[#All],[Code Pays]],Tableau8[[#All],[CodePMA]],"  ",0)</f>
        <v xml:space="preserve">  </v>
      </c>
      <c r="M137" t="str">
        <f>IF(Tableau6[[#This Row],[CodePMA]]=VaParametresNORM!$A$45,VaParametresNORM!$B$45,"")</f>
        <v/>
      </c>
      <c r="N137" s="1" t="str" cm="1">
        <f t="array" ref="N137">_xlfn.XLOOKUP(Tableau6[[#This Row],[Code_Pays]],Tableau9[[#All],[Code Pays]],Tableau9[[#All],[Code Groupe de pays]]," ",0)</f>
        <v xml:space="preserve"> </v>
      </c>
      <c r="O137" s="1" t="str">
        <f>IF(Tableau6[[#This Row],[codePVDsansLitoral]]=VaParametresNORM!$A$93,VaParametresNORM!$B$93,"")</f>
        <v/>
      </c>
      <c r="P137" s="1" cm="1">
        <f t="array" ref="P137">_xlfn.XLOOKUP(Tableau6[[#This Row],[idM49]],Tableau10[[#All],[Code Pays]],Tableau10[[#All],[Code Groupe de pays]]," ",0)</f>
        <v>5803</v>
      </c>
      <c r="Q137" s="1" t="str">
        <f>IF(Tableau6[[#This Row],[codeIDV]]=VaParametresNORM!$A$125,VaParametresNORM!$B$125," ")</f>
        <v>Petites îles en voie de Développement</v>
      </c>
      <c r="R137" s="1" t="str" cm="1">
        <f t="array" ref="R137">_xlfn.XLOOKUP(Tableau6[[#This Row],[idM49]],Tableau11[[#All],[Code Pays]],Tableau11[[#All],[Code Groupe de pays]]," ",0)</f>
        <v xml:space="preserve"> </v>
      </c>
      <c r="S137" s="1" t="str">
        <f>IF(Tableau6[[#This Row],[code_deficit_Vivrier]]=VaParametresNORM!$A$163,VaParametresNORM!$B$163,"")</f>
        <v/>
      </c>
      <c r="T137" s="1"/>
    </row>
    <row r="138" spans="1:20" x14ac:dyDescent="0.25">
      <c r="A138">
        <f>LEFT(Tableau6[[#This Row],[Code_ZoneContinent]],2)*100</f>
        <v>5400</v>
      </c>
      <c r="B138" t="str" cm="1">
        <f t="array" ref="B138">_xlfn.XLOOKUP(Tableau6[[#This Row],[CodeContinent]],Continent[[#All],[NumFAOContinent]],Continent[[#All],[Continent]])</f>
        <v>Europe</v>
      </c>
      <c r="C138">
        <v>5404</v>
      </c>
      <c r="D138" t="s">
        <v>553</v>
      </c>
      <c r="E138">
        <v>79</v>
      </c>
      <c r="F138" t="s">
        <v>431</v>
      </c>
      <c r="G138">
        <v>276</v>
      </c>
      <c r="H138" t="s">
        <v>432</v>
      </c>
      <c r="I138" t="s">
        <v>433</v>
      </c>
      <c r="J138" cm="1">
        <f t="array" ref="J138">IFERROR(_xlfn.XLOOKUP(Tableau6[[#This Row],[Code_Pays]],ListeUE27[[#All],[Code_Pays]],ListeUE27[[#All],[Code_UE27]],,0),"")</f>
        <v>5707</v>
      </c>
      <c r="K138" t="str">
        <f>IF(Tableau6[[#This Row],[CodeUE27]]=VaParametresNORM!$A$12,VaParametresNORM!$B$12,"")</f>
        <v>Union_Européenne_27</v>
      </c>
      <c r="L138" t="str" cm="1">
        <f t="array" ref="L138">_xlfn.XLOOKUP(Tableau6[[#This Row],[Code_Pays]],Tableau8[[#All],[Code Pays]],Tableau8[[#All],[CodePMA]],"  ",0)</f>
        <v xml:space="preserve">  </v>
      </c>
      <c r="M138" t="str">
        <f>IF(Tableau6[[#This Row],[CodePMA]]=VaParametresNORM!$A$45,VaParametresNORM!$B$45,"")</f>
        <v/>
      </c>
      <c r="N138" s="1" t="str" cm="1">
        <f t="array" ref="N138">_xlfn.XLOOKUP(Tableau6[[#This Row],[Code_Pays]],Tableau9[[#All],[Code Pays]],Tableau9[[#All],[Code Groupe de pays]]," ",0)</f>
        <v xml:space="preserve"> </v>
      </c>
      <c r="O138" s="1" t="str">
        <f>IF(Tableau6[[#This Row],[codePVDsansLitoral]]=VaParametresNORM!$A$93,VaParametresNORM!$B$93,"")</f>
        <v/>
      </c>
      <c r="P138" s="1" t="str" cm="1">
        <f t="array" ref="P138">_xlfn.XLOOKUP(Tableau6[[#This Row],[idM49]],Tableau10[[#All],[Code Pays]],Tableau10[[#All],[Code Groupe de pays]]," ",0)</f>
        <v xml:space="preserve"> </v>
      </c>
      <c r="Q138" s="1" t="str">
        <f>IF(Tableau6[[#This Row],[codeIDV]]=VaParametresNORM!$A$125,VaParametresNORM!$B$125," ")</f>
        <v xml:space="preserve"> </v>
      </c>
      <c r="R138" s="1" cm="1">
        <f t="array" ref="R138">_xlfn.XLOOKUP(Tableau6[[#This Row],[idM49]],Tableau11[[#All],[Code Pays]],Tableau11[[#All],[Code Groupe de pays]]," ",0)</f>
        <v>5815</v>
      </c>
      <c r="S138" s="1" t="str">
        <f>IF(Tableau6[[#This Row],[code_deficit_Vivrier]]=VaParametresNORM!$A$163,VaParametresNORM!$B$163,"")</f>
        <v>Pays à faible revenu et à déficit vivrier</v>
      </c>
      <c r="T138" s="1"/>
    </row>
    <row r="139" spans="1:20" x14ac:dyDescent="0.25">
      <c r="A139">
        <f>LEFT(Tableau6[[#This Row],[Code_ZoneContinent]],2)*100</f>
        <v>5400</v>
      </c>
      <c r="B139" t="str" cm="1">
        <f t="array" ref="B139">_xlfn.XLOOKUP(Tableau6[[#This Row],[CodeContinent]],Continent[[#All],[NumFAOContinent]],Continent[[#All],[Continent]])</f>
        <v>Europe</v>
      </c>
      <c r="C139">
        <v>5404</v>
      </c>
      <c r="D139" t="s">
        <v>553</v>
      </c>
      <c r="E139">
        <v>11</v>
      </c>
      <c r="F139" t="s">
        <v>434</v>
      </c>
      <c r="G139">
        <v>40</v>
      </c>
      <c r="H139" t="s">
        <v>435</v>
      </c>
      <c r="I139" t="s">
        <v>436</v>
      </c>
      <c r="J139" cm="1">
        <f t="array" ref="J139">IFERROR(_xlfn.XLOOKUP(Tableau6[[#This Row],[Code_Pays]],ListeUE27[[#All],[Code_Pays]],ListeUE27[[#All],[Code_UE27]],,0),"")</f>
        <v>5707</v>
      </c>
      <c r="K139" t="str">
        <f>IF(Tableau6[[#This Row],[CodeUE27]]=VaParametresNORM!$A$12,VaParametresNORM!$B$12,"")</f>
        <v>Union_Européenne_27</v>
      </c>
      <c r="L139" t="str" cm="1">
        <f t="array" ref="L139">_xlfn.XLOOKUP(Tableau6[[#This Row],[Code_Pays]],Tableau8[[#All],[Code Pays]],Tableau8[[#All],[CodePMA]],"  ",0)</f>
        <v xml:space="preserve">  </v>
      </c>
      <c r="M139" t="str">
        <f>IF(Tableau6[[#This Row],[CodePMA]]=VaParametresNORM!$A$45,VaParametresNORM!$B$45,"")</f>
        <v/>
      </c>
      <c r="N139" s="1" t="str" cm="1">
        <f t="array" ref="N139">_xlfn.XLOOKUP(Tableau6[[#This Row],[Code_Pays]],Tableau9[[#All],[Code Pays]],Tableau9[[#All],[Code Groupe de pays]]," ",0)</f>
        <v xml:space="preserve"> </v>
      </c>
      <c r="O139" s="1" t="str">
        <f>IF(Tableau6[[#This Row],[codePVDsansLitoral]]=VaParametresNORM!$A$93,VaParametresNORM!$B$93,"")</f>
        <v/>
      </c>
      <c r="P139" s="1" t="str" cm="1">
        <f t="array" ref="P139">_xlfn.XLOOKUP(Tableau6[[#This Row],[idM49]],Tableau10[[#All],[Code Pays]],Tableau10[[#All],[Code Groupe de pays]]," ",0)</f>
        <v xml:space="preserve"> </v>
      </c>
      <c r="Q139" s="1" t="str">
        <f>IF(Tableau6[[#This Row],[codeIDV]]=VaParametresNORM!$A$125,VaParametresNORM!$B$125," ")</f>
        <v xml:space="preserve"> </v>
      </c>
      <c r="R139" s="1" t="str" cm="1">
        <f t="array" ref="R139">_xlfn.XLOOKUP(Tableau6[[#This Row],[idM49]],Tableau11[[#All],[Code Pays]],Tableau11[[#All],[Code Groupe de pays]]," ",0)</f>
        <v xml:space="preserve"> </v>
      </c>
      <c r="S139" s="1" t="str">
        <f>IF(Tableau6[[#This Row],[code_deficit_Vivrier]]=VaParametresNORM!$A$163,VaParametresNORM!$B$163,"")</f>
        <v/>
      </c>
      <c r="T139" s="1"/>
    </row>
    <row r="140" spans="1:20" x14ac:dyDescent="0.25">
      <c r="A140">
        <f>LEFT(Tableau6[[#This Row],[Code_ZoneContinent]],2)*100</f>
        <v>5400</v>
      </c>
      <c r="B140" t="str" cm="1">
        <f t="array" ref="B140">_xlfn.XLOOKUP(Tableau6[[#This Row],[CodeContinent]],Continent[[#All],[NumFAOContinent]],Continent[[#All],[Continent]])</f>
        <v>Europe</v>
      </c>
      <c r="C140">
        <v>5401</v>
      </c>
      <c r="D140" t="s">
        <v>554</v>
      </c>
      <c r="E140">
        <v>57</v>
      </c>
      <c r="F140" t="s">
        <v>437</v>
      </c>
      <c r="G140">
        <v>112</v>
      </c>
      <c r="H140" t="s">
        <v>438</v>
      </c>
      <c r="I140" t="s">
        <v>439</v>
      </c>
      <c r="J140" t="str" cm="1">
        <f t="array" ref="J140">IFERROR(_xlfn.XLOOKUP(Tableau6[[#This Row],[Code_Pays]],ListeUE27[[#All],[Code_Pays]],ListeUE27[[#All],[Code_UE27]],,0),"")</f>
        <v/>
      </c>
      <c r="K140" t="str">
        <f>IF(Tableau6[[#This Row],[CodeUE27]]=VaParametresNORM!$A$12,VaParametresNORM!$B$12,"")</f>
        <v/>
      </c>
      <c r="L140" t="str" cm="1">
        <f t="array" ref="L140">_xlfn.XLOOKUP(Tableau6[[#This Row],[Code_Pays]],Tableau8[[#All],[Code Pays]],Tableau8[[#All],[CodePMA]],"  ",0)</f>
        <v xml:space="preserve">  </v>
      </c>
      <c r="M140" t="str">
        <f>IF(Tableau6[[#This Row],[CodePMA]]=VaParametresNORM!$A$45,VaParametresNORM!$B$45,"")</f>
        <v/>
      </c>
      <c r="N140" s="1" t="str" cm="1">
        <f t="array" ref="N140">_xlfn.XLOOKUP(Tableau6[[#This Row],[Code_Pays]],Tableau9[[#All],[Code Pays]],Tableau9[[#All],[Code Groupe de pays]]," ",0)</f>
        <v xml:space="preserve"> </v>
      </c>
      <c r="O140" s="1" t="str">
        <f>IF(Tableau6[[#This Row],[codePVDsansLitoral]]=VaParametresNORM!$A$93,VaParametresNORM!$B$93,"")</f>
        <v/>
      </c>
      <c r="P140" s="1" t="str" cm="1">
        <f t="array" ref="P140">_xlfn.XLOOKUP(Tableau6[[#This Row],[idM49]],Tableau10[[#All],[Code Pays]],Tableau10[[#All],[Code Groupe de pays]]," ",0)</f>
        <v xml:space="preserve"> </v>
      </c>
      <c r="Q140" s="1" t="str">
        <f>IF(Tableau6[[#This Row],[codeIDV]]=VaParametresNORM!$A$125,VaParametresNORM!$B$125," ")</f>
        <v xml:space="preserve"> </v>
      </c>
      <c r="R140" s="1" t="str" cm="1">
        <f t="array" ref="R140">_xlfn.XLOOKUP(Tableau6[[#This Row],[idM49]],Tableau11[[#All],[Code Pays]],Tableau11[[#All],[Code Groupe de pays]]," ",0)</f>
        <v xml:space="preserve"> </v>
      </c>
      <c r="S140" s="1" t="str">
        <f>IF(Tableau6[[#This Row],[code_deficit_Vivrier]]=VaParametresNORM!$A$163,VaParametresNORM!$B$163,"")</f>
        <v/>
      </c>
      <c r="T140" s="1"/>
    </row>
    <row r="141" spans="1:20" x14ac:dyDescent="0.25">
      <c r="A141">
        <f>LEFT(Tableau6[[#This Row],[Code_ZoneContinent]],2)*100</f>
        <v>5400</v>
      </c>
      <c r="B141" t="str" cm="1">
        <f t="array" ref="B141">_xlfn.XLOOKUP(Tableau6[[#This Row],[CodeContinent]],Continent[[#All],[NumFAOContinent]],Continent[[#All],[Continent]])</f>
        <v>Europe</v>
      </c>
      <c r="C141">
        <v>5404</v>
      </c>
      <c r="D141" t="s">
        <v>553</v>
      </c>
      <c r="E141">
        <v>255</v>
      </c>
      <c r="F141" t="s">
        <v>440</v>
      </c>
      <c r="G141">
        <v>56</v>
      </c>
      <c r="H141" t="s">
        <v>441</v>
      </c>
      <c r="I141" t="s">
        <v>442</v>
      </c>
      <c r="J141" cm="1">
        <f t="array" ref="J141">IFERROR(_xlfn.XLOOKUP(Tableau6[[#This Row],[Code_Pays]],ListeUE27[[#All],[Code_Pays]],ListeUE27[[#All],[Code_UE27]],,0),"")</f>
        <v>5707</v>
      </c>
      <c r="K141" t="str">
        <f>IF(Tableau6[[#This Row],[CodeUE27]]=VaParametresNORM!$A$12,VaParametresNORM!$B$12,"")</f>
        <v>Union_Européenne_27</v>
      </c>
      <c r="L141" t="str" cm="1">
        <f t="array" ref="L141">_xlfn.XLOOKUP(Tableau6[[#This Row],[Code_Pays]],Tableau8[[#All],[Code Pays]],Tableau8[[#All],[CodePMA]],"  ",0)</f>
        <v xml:space="preserve">  </v>
      </c>
      <c r="M141" t="str">
        <f>IF(Tableau6[[#This Row],[CodePMA]]=VaParametresNORM!$A$45,VaParametresNORM!$B$45,"")</f>
        <v/>
      </c>
      <c r="N141" s="1" t="str" cm="1">
        <f t="array" ref="N141">_xlfn.XLOOKUP(Tableau6[[#This Row],[Code_Pays]],Tableau9[[#All],[Code Pays]],Tableau9[[#All],[Code Groupe de pays]]," ",0)</f>
        <v xml:space="preserve"> </v>
      </c>
      <c r="O141" s="1" t="str">
        <f>IF(Tableau6[[#This Row],[codePVDsansLitoral]]=VaParametresNORM!$A$93,VaParametresNORM!$B$93,"")</f>
        <v/>
      </c>
      <c r="P141" s="1" cm="1">
        <f t="array" ref="P141">_xlfn.XLOOKUP(Tableau6[[#This Row],[idM49]],Tableau10[[#All],[Code Pays]],Tableau10[[#All],[Code Groupe de pays]]," ",0)</f>
        <v>5803</v>
      </c>
      <c r="Q141" s="1" t="str">
        <f>IF(Tableau6[[#This Row],[codeIDV]]=VaParametresNORM!$A$125,VaParametresNORM!$B$125," ")</f>
        <v>Petites îles en voie de Développement</v>
      </c>
      <c r="R141" s="1" t="str" cm="1">
        <f t="array" ref="R141">_xlfn.XLOOKUP(Tableau6[[#This Row],[idM49]],Tableau11[[#All],[Code Pays]],Tableau11[[#All],[Code Groupe de pays]]," ",0)</f>
        <v xml:space="preserve"> </v>
      </c>
      <c r="S141" s="1" t="str">
        <f>IF(Tableau6[[#This Row],[code_deficit_Vivrier]]=VaParametresNORM!$A$163,VaParametresNORM!$B$163,"")</f>
        <v/>
      </c>
      <c r="T141" s="1"/>
    </row>
    <row r="142" spans="1:20" x14ac:dyDescent="0.25">
      <c r="A142">
        <f>LEFT(Tableau6[[#This Row],[Code_ZoneContinent]],2)*100</f>
        <v>5400</v>
      </c>
      <c r="B142" t="str" cm="1">
        <f t="array" ref="B142">_xlfn.XLOOKUP(Tableau6[[#This Row],[CodeContinent]],Continent[[#All],[NumFAOContinent]],Continent[[#All],[Continent]])</f>
        <v>Europe</v>
      </c>
      <c r="C142">
        <v>5404</v>
      </c>
      <c r="D142" t="s">
        <v>553</v>
      </c>
      <c r="E142">
        <v>15</v>
      </c>
      <c r="F142" t="s">
        <v>443</v>
      </c>
      <c r="G142">
        <v>58</v>
      </c>
      <c r="H142" t="s">
        <v>57</v>
      </c>
      <c r="I142" t="s">
        <v>57</v>
      </c>
      <c r="J142" cm="1">
        <f t="array" ref="J142">IFERROR(_xlfn.XLOOKUP(Tableau6[[#This Row],[Code_Pays]],ListeUE27[[#All],[Code_Pays]],ListeUE27[[#All],[Code_UE27]],,0),"")</f>
        <v>5707</v>
      </c>
      <c r="K142" t="str">
        <f>IF(Tableau6[[#This Row],[CodeUE27]]=VaParametresNORM!$A$12,VaParametresNORM!$B$12,"")</f>
        <v>Union_Européenne_27</v>
      </c>
      <c r="L142" t="str" cm="1">
        <f t="array" ref="L142">_xlfn.XLOOKUP(Tableau6[[#This Row],[Code_Pays]],Tableau8[[#All],[Code Pays]],Tableau8[[#All],[CodePMA]],"  ",0)</f>
        <v xml:space="preserve">  </v>
      </c>
      <c r="M142" t="str">
        <f>IF(Tableau6[[#This Row],[CodePMA]]=VaParametresNORM!$A$45,VaParametresNORM!$B$45,"")</f>
        <v/>
      </c>
      <c r="N142" s="1" t="str" cm="1">
        <f t="array" ref="N142">_xlfn.XLOOKUP(Tableau6[[#This Row],[Code_Pays]],Tableau9[[#All],[Code Pays]],Tableau9[[#All],[Code Groupe de pays]]," ",0)</f>
        <v xml:space="preserve"> </v>
      </c>
      <c r="O142" s="1" t="str">
        <f>IF(Tableau6[[#This Row],[codePVDsansLitoral]]=VaParametresNORM!$A$93,VaParametresNORM!$B$93,"")</f>
        <v/>
      </c>
      <c r="P142" s="1" t="str" cm="1">
        <f t="array" ref="P142">_xlfn.XLOOKUP(Tableau6[[#This Row],[idM49]],Tableau10[[#All],[Code Pays]],Tableau10[[#All],[Code Groupe de pays]]," ",0)</f>
        <v xml:space="preserve"> </v>
      </c>
      <c r="Q142" s="1" t="str">
        <f>IF(Tableau6[[#This Row],[codeIDV]]=VaParametresNORM!$A$125,VaParametresNORM!$B$125," ")</f>
        <v xml:space="preserve"> </v>
      </c>
      <c r="R142" s="1" t="str" cm="1">
        <f t="array" ref="R142">_xlfn.XLOOKUP(Tableau6[[#This Row],[idM49]],Tableau11[[#All],[Code Pays]],Tableau11[[#All],[Code Groupe de pays]]," ",0)</f>
        <v xml:space="preserve"> </v>
      </c>
      <c r="S142" s="1" t="str">
        <f>IF(Tableau6[[#This Row],[code_deficit_Vivrier]]=VaParametresNORM!$A$163,VaParametresNORM!$B$163,"")</f>
        <v/>
      </c>
      <c r="T142" s="1"/>
    </row>
    <row r="143" spans="1:20" x14ac:dyDescent="0.25">
      <c r="A143">
        <f>LEFT(Tableau6[[#This Row],[Code_ZoneContinent]],2)*100</f>
        <v>5400</v>
      </c>
      <c r="B143" t="str" cm="1">
        <f t="array" ref="B143">_xlfn.XLOOKUP(Tableau6[[#This Row],[CodeContinent]],Continent[[#All],[NumFAOContinent]],Continent[[#All],[Continent]])</f>
        <v>Europe</v>
      </c>
      <c r="C143">
        <v>5403</v>
      </c>
      <c r="D143" t="s">
        <v>552</v>
      </c>
      <c r="E143">
        <v>80</v>
      </c>
      <c r="F143" t="s">
        <v>444</v>
      </c>
      <c r="G143">
        <v>70</v>
      </c>
      <c r="H143" t="s">
        <v>445</v>
      </c>
      <c r="I143" t="s">
        <v>446</v>
      </c>
      <c r="J143" t="str" cm="1">
        <f t="array" ref="J143">IFERROR(_xlfn.XLOOKUP(Tableau6[[#This Row],[Code_Pays]],ListeUE27[[#All],[Code_Pays]],ListeUE27[[#All],[Code_UE27]],,0),"")</f>
        <v/>
      </c>
      <c r="K143" t="str">
        <f>IF(Tableau6[[#This Row],[CodeUE27]]=VaParametresNORM!$A$12,VaParametresNORM!$B$12,"")</f>
        <v/>
      </c>
      <c r="L143" t="str" cm="1">
        <f t="array" ref="L143">_xlfn.XLOOKUP(Tableau6[[#This Row],[Code_Pays]],Tableau8[[#All],[Code Pays]],Tableau8[[#All],[CodePMA]],"  ",0)</f>
        <v xml:space="preserve">  </v>
      </c>
      <c r="M143" t="str">
        <f>IF(Tableau6[[#This Row],[CodePMA]]=VaParametresNORM!$A$45,VaParametresNORM!$B$45,"")</f>
        <v/>
      </c>
      <c r="N143" s="1" t="str" cm="1">
        <f t="array" ref="N143">_xlfn.XLOOKUP(Tableau6[[#This Row],[Code_Pays]],Tableau9[[#All],[Code Pays]],Tableau9[[#All],[Code Groupe de pays]]," ",0)</f>
        <v xml:space="preserve"> </v>
      </c>
      <c r="O143" s="1" t="str">
        <f>IF(Tableau6[[#This Row],[codePVDsansLitoral]]=VaParametresNORM!$A$93,VaParametresNORM!$B$93,"")</f>
        <v/>
      </c>
      <c r="P143" s="1" cm="1">
        <f t="array" ref="P143">_xlfn.XLOOKUP(Tableau6[[#This Row],[idM49]],Tableau10[[#All],[Code Pays]],Tableau10[[#All],[Code Groupe de pays]]," ",0)</f>
        <v>5803</v>
      </c>
      <c r="Q143" s="1" t="str">
        <f>IF(Tableau6[[#This Row],[codeIDV]]=VaParametresNORM!$A$125,VaParametresNORM!$B$125," ")</f>
        <v>Petites îles en voie de Développement</v>
      </c>
      <c r="R143" s="1" t="str" cm="1">
        <f t="array" ref="R143">_xlfn.XLOOKUP(Tableau6[[#This Row],[idM49]],Tableau11[[#All],[Code Pays]],Tableau11[[#All],[Code Groupe de pays]]," ",0)</f>
        <v xml:space="preserve"> </v>
      </c>
      <c r="S143" s="1" t="str">
        <f>IF(Tableau6[[#This Row],[code_deficit_Vivrier]]=VaParametresNORM!$A$163,VaParametresNORM!$B$163,"")</f>
        <v/>
      </c>
      <c r="T143" s="1"/>
    </row>
    <row r="144" spans="1:20" x14ac:dyDescent="0.25">
      <c r="A144">
        <f>LEFT(Tableau6[[#This Row],[Code_ZoneContinent]],2)*100</f>
        <v>5400</v>
      </c>
      <c r="B144" t="str" cm="1">
        <f t="array" ref="B144">_xlfn.XLOOKUP(Tableau6[[#This Row],[CodeContinent]],Continent[[#All],[NumFAOContinent]],Continent[[#All],[Continent]])</f>
        <v>Europe</v>
      </c>
      <c r="C144">
        <v>5401</v>
      </c>
      <c r="D144" t="s">
        <v>554</v>
      </c>
      <c r="E144">
        <v>27</v>
      </c>
      <c r="F144" t="s">
        <v>447</v>
      </c>
      <c r="G144">
        <v>100</v>
      </c>
      <c r="H144" t="s">
        <v>448</v>
      </c>
      <c r="I144" t="s">
        <v>449</v>
      </c>
      <c r="J144" cm="1">
        <f t="array" ref="J144">IFERROR(_xlfn.XLOOKUP(Tableau6[[#This Row],[Code_Pays]],ListeUE27[[#All],[Code_Pays]],ListeUE27[[#All],[Code_UE27]],,0),"")</f>
        <v>5707</v>
      </c>
      <c r="K144" t="str">
        <f>IF(Tableau6[[#This Row],[CodeUE27]]=VaParametresNORM!$A$12,VaParametresNORM!$B$12,"")</f>
        <v>Union_Européenne_27</v>
      </c>
      <c r="L144" t="str" cm="1">
        <f t="array" ref="L144">_xlfn.XLOOKUP(Tableau6[[#This Row],[Code_Pays]],Tableau8[[#All],[Code Pays]],Tableau8[[#All],[CodePMA]],"  ",0)</f>
        <v xml:space="preserve">  </v>
      </c>
      <c r="M144" t="str">
        <f>IF(Tableau6[[#This Row],[CodePMA]]=VaParametresNORM!$A$45,VaParametresNORM!$B$45,"")</f>
        <v/>
      </c>
      <c r="N144" s="1" t="str" cm="1">
        <f t="array" ref="N144">_xlfn.XLOOKUP(Tableau6[[#This Row],[Code_Pays]],Tableau9[[#All],[Code Pays]],Tableau9[[#All],[Code Groupe de pays]]," ",0)</f>
        <v xml:space="preserve"> </v>
      </c>
      <c r="O144" s="1" t="str">
        <f>IF(Tableau6[[#This Row],[codePVDsansLitoral]]=VaParametresNORM!$A$93,VaParametresNORM!$B$93,"")</f>
        <v/>
      </c>
      <c r="P144" s="1" t="str" cm="1">
        <f t="array" ref="P144">_xlfn.XLOOKUP(Tableau6[[#This Row],[idM49]],Tableau10[[#All],[Code Pays]],Tableau10[[#All],[Code Groupe de pays]]," ",0)</f>
        <v xml:space="preserve"> </v>
      </c>
      <c r="Q144" s="1" t="str">
        <f>IF(Tableau6[[#This Row],[codeIDV]]=VaParametresNORM!$A$125,VaParametresNORM!$B$125," ")</f>
        <v xml:space="preserve"> </v>
      </c>
      <c r="R144" s="1" cm="1">
        <f t="array" ref="R144">_xlfn.XLOOKUP(Tableau6[[#This Row],[idM49]],Tableau11[[#All],[Code Pays]],Tableau11[[#All],[Code Groupe de pays]]," ",0)</f>
        <v>5815</v>
      </c>
      <c r="S144" s="1" t="str">
        <f>IF(Tableau6[[#This Row],[code_deficit_Vivrier]]=VaParametresNORM!$A$163,VaParametresNORM!$B$163,"")</f>
        <v>Pays à faible revenu et à déficit vivrier</v>
      </c>
      <c r="T144" s="1"/>
    </row>
    <row r="145" spans="1:20" x14ac:dyDescent="0.25">
      <c r="A145">
        <f>LEFT(Tableau6[[#This Row],[Code_ZoneContinent]],2)*100</f>
        <v>5400</v>
      </c>
      <c r="B145" t="str" cm="1">
        <f t="array" ref="B145">_xlfn.XLOOKUP(Tableau6[[#This Row],[CodeContinent]],Continent[[#All],[NumFAOContinent]],Continent[[#All],[Continent]])</f>
        <v>Europe</v>
      </c>
      <c r="C145">
        <v>5403</v>
      </c>
      <c r="D145" t="s">
        <v>552</v>
      </c>
      <c r="E145">
        <v>98</v>
      </c>
      <c r="F145" t="s">
        <v>450</v>
      </c>
      <c r="G145">
        <v>191</v>
      </c>
      <c r="H145" t="s">
        <v>451</v>
      </c>
      <c r="I145" t="s">
        <v>452</v>
      </c>
      <c r="J145" cm="1">
        <f t="array" ref="J145">IFERROR(_xlfn.XLOOKUP(Tableau6[[#This Row],[Code_Pays]],ListeUE27[[#All],[Code_Pays]],ListeUE27[[#All],[Code_UE27]],,0),"")</f>
        <v>5707</v>
      </c>
      <c r="K145" t="str">
        <f>IF(Tableau6[[#This Row],[CodeUE27]]=VaParametresNORM!$A$12,VaParametresNORM!$B$12,"")</f>
        <v>Union_Européenne_27</v>
      </c>
      <c r="L145" t="str" cm="1">
        <f t="array" ref="L145">_xlfn.XLOOKUP(Tableau6[[#This Row],[Code_Pays]],Tableau8[[#All],[Code Pays]],Tableau8[[#All],[CodePMA]],"  ",0)</f>
        <v xml:space="preserve">  </v>
      </c>
      <c r="M145" t="str">
        <f>IF(Tableau6[[#This Row],[CodePMA]]=VaParametresNORM!$A$45,VaParametresNORM!$B$45,"")</f>
        <v/>
      </c>
      <c r="N145" s="1" t="str" cm="1">
        <f t="array" ref="N145">_xlfn.XLOOKUP(Tableau6[[#This Row],[Code_Pays]],Tableau9[[#All],[Code Pays]],Tableau9[[#All],[Code Groupe de pays]]," ",0)</f>
        <v xml:space="preserve"> </v>
      </c>
      <c r="O145" s="1" t="str">
        <f>IF(Tableau6[[#This Row],[codePVDsansLitoral]]=VaParametresNORM!$A$93,VaParametresNORM!$B$93,"")</f>
        <v/>
      </c>
      <c r="P145" s="1" cm="1">
        <f t="array" ref="P145">_xlfn.XLOOKUP(Tableau6[[#This Row],[idM49]],Tableau10[[#All],[Code Pays]],Tableau10[[#All],[Code Groupe de pays]]," ",0)</f>
        <v>5803</v>
      </c>
      <c r="Q145" s="1" t="str">
        <f>IF(Tableau6[[#This Row],[codeIDV]]=VaParametresNORM!$A$125,VaParametresNORM!$B$125," ")</f>
        <v>Petites îles en voie de Développement</v>
      </c>
      <c r="R145" s="1" t="str" cm="1">
        <f t="array" ref="R145">_xlfn.XLOOKUP(Tableau6[[#This Row],[idM49]],Tableau11[[#All],[Code Pays]],Tableau11[[#All],[Code Groupe de pays]]," ",0)</f>
        <v xml:space="preserve"> </v>
      </c>
      <c r="S145" s="1" t="str">
        <f>IF(Tableau6[[#This Row],[code_deficit_Vivrier]]=VaParametresNORM!$A$163,VaParametresNORM!$B$163,"")</f>
        <v/>
      </c>
      <c r="T145" s="1"/>
    </row>
    <row r="146" spans="1:20" x14ac:dyDescent="0.25">
      <c r="A146">
        <f>LEFT(Tableau6[[#This Row],[Code_ZoneContinent]],2)*100</f>
        <v>5400</v>
      </c>
      <c r="B146" t="str" cm="1">
        <f t="array" ref="B146">_xlfn.XLOOKUP(Tableau6[[#This Row],[CodeContinent]],Continent[[#All],[NumFAOContinent]],Continent[[#All],[Continent]])</f>
        <v>Europe</v>
      </c>
      <c r="C146">
        <v>5402</v>
      </c>
      <c r="D146" t="s">
        <v>555</v>
      </c>
      <c r="E146">
        <v>54</v>
      </c>
      <c r="F146" t="s">
        <v>453</v>
      </c>
      <c r="G146">
        <v>208</v>
      </c>
      <c r="H146" t="s">
        <v>454</v>
      </c>
      <c r="I146" t="s">
        <v>455</v>
      </c>
      <c r="J146" cm="1">
        <f t="array" ref="J146">IFERROR(_xlfn.XLOOKUP(Tableau6[[#This Row],[Code_Pays]],ListeUE27[[#All],[Code_Pays]],ListeUE27[[#All],[Code_UE27]],,0),"")</f>
        <v>5707</v>
      </c>
      <c r="K146" t="str">
        <f>IF(Tableau6[[#This Row],[CodeUE27]]=VaParametresNORM!$A$12,VaParametresNORM!$B$12,"")</f>
        <v>Union_Européenne_27</v>
      </c>
      <c r="L146" t="str" cm="1">
        <f t="array" ref="L146">_xlfn.XLOOKUP(Tableau6[[#This Row],[Code_Pays]],Tableau8[[#All],[Code Pays]],Tableau8[[#All],[CodePMA]],"  ",0)</f>
        <v xml:space="preserve">  </v>
      </c>
      <c r="M146" t="str">
        <f>IF(Tableau6[[#This Row],[CodePMA]]=VaParametresNORM!$A$45,VaParametresNORM!$B$45,"")</f>
        <v/>
      </c>
      <c r="N146" s="1" t="str" cm="1">
        <f t="array" ref="N146">_xlfn.XLOOKUP(Tableau6[[#This Row],[Code_Pays]],Tableau9[[#All],[Code Pays]],Tableau9[[#All],[Code Groupe de pays]]," ",0)</f>
        <v xml:space="preserve"> </v>
      </c>
      <c r="O146" s="1" t="str">
        <f>IF(Tableau6[[#This Row],[codePVDsansLitoral]]=VaParametresNORM!$A$93,VaParametresNORM!$B$93,"")</f>
        <v/>
      </c>
      <c r="P146" s="1" t="str" cm="1">
        <f t="array" ref="P146">_xlfn.XLOOKUP(Tableau6[[#This Row],[idM49]],Tableau10[[#All],[Code Pays]],Tableau10[[#All],[Code Groupe de pays]]," ",0)</f>
        <v xml:space="preserve"> </v>
      </c>
      <c r="Q146" s="1" t="str">
        <f>IF(Tableau6[[#This Row],[codeIDV]]=VaParametresNORM!$A$125,VaParametresNORM!$B$125," ")</f>
        <v xml:space="preserve"> </v>
      </c>
      <c r="R146" s="1" cm="1">
        <f t="array" ref="R146">_xlfn.XLOOKUP(Tableau6[[#This Row],[idM49]],Tableau11[[#All],[Code Pays]],Tableau11[[#All],[Code Groupe de pays]]," ",0)</f>
        <v>5815</v>
      </c>
      <c r="S146" s="1" t="str">
        <f>IF(Tableau6[[#This Row],[code_deficit_Vivrier]]=VaParametresNORM!$A$163,VaParametresNORM!$B$163,"")</f>
        <v>Pays à faible revenu et à déficit vivrier</v>
      </c>
      <c r="T146" s="1"/>
    </row>
    <row r="147" spans="1:20" x14ac:dyDescent="0.25">
      <c r="A147">
        <f>LEFT(Tableau6[[#This Row],[Code_ZoneContinent]],2)*100</f>
        <v>5400</v>
      </c>
      <c r="B147" t="str" cm="1">
        <f t="array" ref="B147">_xlfn.XLOOKUP(Tableau6[[#This Row],[CodeContinent]],Continent[[#All],[NumFAOContinent]],Continent[[#All],[Continent]])</f>
        <v>Europe</v>
      </c>
      <c r="C147">
        <v>5403</v>
      </c>
      <c r="D147" t="s">
        <v>552</v>
      </c>
      <c r="E147">
        <v>203</v>
      </c>
      <c r="F147" t="s">
        <v>456</v>
      </c>
      <c r="G147">
        <v>724</v>
      </c>
      <c r="H147" t="s">
        <v>457</v>
      </c>
      <c r="I147" t="s">
        <v>458</v>
      </c>
      <c r="J147" cm="1">
        <f t="array" ref="J147">IFERROR(_xlfn.XLOOKUP(Tableau6[[#This Row],[Code_Pays]],ListeUE27[[#All],[Code_Pays]],ListeUE27[[#All],[Code_UE27]],,0),"")</f>
        <v>5707</v>
      </c>
      <c r="K147" t="str">
        <f>IF(Tableau6[[#This Row],[CodeUE27]]=VaParametresNORM!$A$12,VaParametresNORM!$B$12,"")</f>
        <v>Union_Européenne_27</v>
      </c>
      <c r="L147" t="str" cm="1">
        <f t="array" ref="L147">_xlfn.XLOOKUP(Tableau6[[#This Row],[Code_Pays]],Tableau8[[#All],[Code Pays]],Tableau8[[#All],[CodePMA]],"  ",0)</f>
        <v xml:space="preserve">  </v>
      </c>
      <c r="M147" t="str">
        <f>IF(Tableau6[[#This Row],[CodePMA]]=VaParametresNORM!$A$45,VaParametresNORM!$B$45,"")</f>
        <v/>
      </c>
      <c r="N147" s="1" t="str" cm="1">
        <f t="array" ref="N147">_xlfn.XLOOKUP(Tableau6[[#This Row],[Code_Pays]],Tableau9[[#All],[Code Pays]],Tableau9[[#All],[Code Groupe de pays]]," ",0)</f>
        <v xml:space="preserve"> </v>
      </c>
      <c r="O147" s="1" t="str">
        <f>IF(Tableau6[[#This Row],[codePVDsansLitoral]]=VaParametresNORM!$A$93,VaParametresNORM!$B$93,"")</f>
        <v/>
      </c>
      <c r="P147" s="1" t="str" cm="1">
        <f t="array" ref="P147">_xlfn.XLOOKUP(Tableau6[[#This Row],[idM49]],Tableau10[[#All],[Code Pays]],Tableau10[[#All],[Code Groupe de pays]]," ",0)</f>
        <v xml:space="preserve"> </v>
      </c>
      <c r="Q147" s="1" t="str">
        <f>IF(Tableau6[[#This Row],[codeIDV]]=VaParametresNORM!$A$125,VaParametresNORM!$B$125," ")</f>
        <v xml:space="preserve"> </v>
      </c>
      <c r="R147" s="1" t="str" cm="1">
        <f t="array" ref="R147">_xlfn.XLOOKUP(Tableau6[[#This Row],[idM49]],Tableau11[[#All],[Code Pays]],Tableau11[[#All],[Code Groupe de pays]]," ",0)</f>
        <v xml:space="preserve"> </v>
      </c>
      <c r="S147" s="1" t="str">
        <f>IF(Tableau6[[#This Row],[code_deficit_Vivrier]]=VaParametresNORM!$A$163,VaParametresNORM!$B$163,"")</f>
        <v/>
      </c>
      <c r="T147" s="1"/>
    </row>
    <row r="148" spans="1:20" x14ac:dyDescent="0.25">
      <c r="A148">
        <f>LEFT(Tableau6[[#This Row],[Code_ZoneContinent]],2)*100</f>
        <v>5400</v>
      </c>
      <c r="B148" t="str" cm="1">
        <f t="array" ref="B148">_xlfn.XLOOKUP(Tableau6[[#This Row],[CodeContinent]],Continent[[#All],[NumFAOContinent]],Continent[[#All],[Continent]])</f>
        <v>Europe</v>
      </c>
      <c r="C148">
        <v>5402</v>
      </c>
      <c r="D148" t="s">
        <v>555</v>
      </c>
      <c r="E148">
        <v>63</v>
      </c>
      <c r="F148" t="s">
        <v>459</v>
      </c>
      <c r="G148">
        <v>233</v>
      </c>
      <c r="H148" t="s">
        <v>460</v>
      </c>
      <c r="I148" t="s">
        <v>461</v>
      </c>
      <c r="J148" cm="1">
        <f t="array" ref="J148">IFERROR(_xlfn.XLOOKUP(Tableau6[[#This Row],[Code_Pays]],ListeUE27[[#All],[Code_Pays]],ListeUE27[[#All],[Code_UE27]],,0),"")</f>
        <v>5707</v>
      </c>
      <c r="K148" t="str">
        <f>IF(Tableau6[[#This Row],[CodeUE27]]=VaParametresNORM!$A$12,VaParametresNORM!$B$12,"")</f>
        <v>Union_Européenne_27</v>
      </c>
      <c r="L148" t="str" cm="1">
        <f t="array" ref="L148">_xlfn.XLOOKUP(Tableau6[[#This Row],[Code_Pays]],Tableau8[[#All],[Code Pays]],Tableau8[[#All],[CodePMA]],"  ",0)</f>
        <v xml:space="preserve">  </v>
      </c>
      <c r="M148" t="str">
        <f>IF(Tableau6[[#This Row],[CodePMA]]=VaParametresNORM!$A$45,VaParametresNORM!$B$45,"")</f>
        <v/>
      </c>
      <c r="N148" s="1" t="str" cm="1">
        <f t="array" ref="N148">_xlfn.XLOOKUP(Tableau6[[#This Row],[Code_Pays]],Tableau9[[#All],[Code Pays]],Tableau9[[#All],[Code Groupe de pays]]," ",0)</f>
        <v xml:space="preserve"> </v>
      </c>
      <c r="O148" s="1" t="str">
        <f>IF(Tableau6[[#This Row],[codePVDsansLitoral]]=VaParametresNORM!$A$93,VaParametresNORM!$B$93,"")</f>
        <v/>
      </c>
      <c r="P148" s="1" t="str" cm="1">
        <f t="array" ref="P148">_xlfn.XLOOKUP(Tableau6[[#This Row],[idM49]],Tableau10[[#All],[Code Pays]],Tableau10[[#All],[Code Groupe de pays]]," ",0)</f>
        <v xml:space="preserve"> </v>
      </c>
      <c r="Q148" s="1" t="str">
        <f>IF(Tableau6[[#This Row],[codeIDV]]=VaParametresNORM!$A$125,VaParametresNORM!$B$125," ")</f>
        <v xml:space="preserve"> </v>
      </c>
      <c r="R148" s="1" cm="1">
        <f t="array" ref="R148">_xlfn.XLOOKUP(Tableau6[[#This Row],[idM49]],Tableau11[[#All],[Code Pays]],Tableau11[[#All],[Code Groupe de pays]]," ",0)</f>
        <v>5815</v>
      </c>
      <c r="S148" s="1" t="str">
        <f>IF(Tableau6[[#This Row],[code_deficit_Vivrier]]=VaParametresNORM!$A$163,VaParametresNORM!$B$163,"")</f>
        <v>Pays à faible revenu et à déficit vivrier</v>
      </c>
      <c r="T148" s="1"/>
    </row>
    <row r="149" spans="1:20" x14ac:dyDescent="0.25">
      <c r="A149">
        <f>LEFT(Tableau6[[#This Row],[Code_ZoneContinent]],2)*100</f>
        <v>5400</v>
      </c>
      <c r="B149" t="str" cm="1">
        <f t="array" ref="B149">_xlfn.XLOOKUP(Tableau6[[#This Row],[CodeContinent]],Continent[[#All],[NumFAOContinent]],Continent[[#All],[Continent]])</f>
        <v>Europe</v>
      </c>
      <c r="C149">
        <v>5401</v>
      </c>
      <c r="D149" t="s">
        <v>554</v>
      </c>
      <c r="E149">
        <v>185</v>
      </c>
      <c r="F149" t="s">
        <v>462</v>
      </c>
      <c r="G149">
        <v>643</v>
      </c>
      <c r="H149" t="s">
        <v>463</v>
      </c>
      <c r="I149" t="s">
        <v>464</v>
      </c>
      <c r="J149" t="str" cm="1">
        <f t="array" ref="J149">IFERROR(_xlfn.XLOOKUP(Tableau6[[#This Row],[Code_Pays]],ListeUE27[[#All],[Code_Pays]],ListeUE27[[#All],[Code_UE27]],,0),"")</f>
        <v/>
      </c>
      <c r="K149" t="str">
        <f>IF(Tableau6[[#This Row],[CodeUE27]]=VaParametresNORM!$A$12,VaParametresNORM!$B$12,"")</f>
        <v/>
      </c>
      <c r="L149" t="str" cm="1">
        <f t="array" ref="L149">_xlfn.XLOOKUP(Tableau6[[#This Row],[Code_Pays]],Tableau8[[#All],[Code Pays]],Tableau8[[#All],[CodePMA]],"  ",0)</f>
        <v xml:space="preserve">  </v>
      </c>
      <c r="M149" t="str">
        <f>IF(Tableau6[[#This Row],[CodePMA]]=VaParametresNORM!$A$45,VaParametresNORM!$B$45,"")</f>
        <v/>
      </c>
      <c r="N149" s="1" t="str" cm="1">
        <f t="array" ref="N149">_xlfn.XLOOKUP(Tableau6[[#This Row],[Code_Pays]],Tableau9[[#All],[Code Pays]],Tableau9[[#All],[Code Groupe de pays]]," ",0)</f>
        <v xml:space="preserve"> </v>
      </c>
      <c r="O149" s="1" t="str">
        <f>IF(Tableau6[[#This Row],[codePVDsansLitoral]]=VaParametresNORM!$A$93,VaParametresNORM!$B$93,"")</f>
        <v/>
      </c>
      <c r="P149" s="1" t="str" cm="1">
        <f t="array" ref="P149">_xlfn.XLOOKUP(Tableau6[[#This Row],[idM49]],Tableau10[[#All],[Code Pays]],Tableau10[[#All],[Code Groupe de pays]]," ",0)</f>
        <v xml:space="preserve"> </v>
      </c>
      <c r="Q149" s="1" t="str">
        <f>IF(Tableau6[[#This Row],[codeIDV]]=VaParametresNORM!$A$125,VaParametresNORM!$B$125," ")</f>
        <v xml:space="preserve"> </v>
      </c>
      <c r="R149" s="1" t="str" cm="1">
        <f t="array" ref="R149">_xlfn.XLOOKUP(Tableau6[[#This Row],[idM49]],Tableau11[[#All],[Code Pays]],Tableau11[[#All],[Code Groupe de pays]]," ",0)</f>
        <v xml:space="preserve"> </v>
      </c>
      <c r="S149" s="1" t="str">
        <f>IF(Tableau6[[#This Row],[code_deficit_Vivrier]]=VaParametresNORM!$A$163,VaParametresNORM!$B$163,"")</f>
        <v/>
      </c>
      <c r="T149" s="1"/>
    </row>
    <row r="150" spans="1:20" x14ac:dyDescent="0.25">
      <c r="A150">
        <f>LEFT(Tableau6[[#This Row],[Code_ZoneContinent]],2)*100</f>
        <v>5400</v>
      </c>
      <c r="B150" t="str" cm="1">
        <f t="array" ref="B150">_xlfn.XLOOKUP(Tableau6[[#This Row],[CodeContinent]],Continent[[#All],[NumFAOContinent]],Continent[[#All],[Continent]])</f>
        <v>Europe</v>
      </c>
      <c r="C150">
        <v>5402</v>
      </c>
      <c r="D150" t="s">
        <v>555</v>
      </c>
      <c r="E150">
        <v>67</v>
      </c>
      <c r="F150" t="s">
        <v>465</v>
      </c>
      <c r="G150">
        <v>246</v>
      </c>
      <c r="H150" t="s">
        <v>466</v>
      </c>
      <c r="I150" t="s">
        <v>467</v>
      </c>
      <c r="J150" cm="1">
        <f t="array" ref="J150">IFERROR(_xlfn.XLOOKUP(Tableau6[[#This Row],[Code_Pays]],ListeUE27[[#All],[Code_Pays]],ListeUE27[[#All],[Code_UE27]],,0),"")</f>
        <v>5707</v>
      </c>
      <c r="K150" t="str">
        <f>IF(Tableau6[[#This Row],[CodeUE27]]=VaParametresNORM!$A$12,VaParametresNORM!$B$12,"")</f>
        <v>Union_Européenne_27</v>
      </c>
      <c r="L150" t="str" cm="1">
        <f t="array" ref="L150">_xlfn.XLOOKUP(Tableau6[[#This Row],[Code_Pays]],Tableau8[[#All],[Code Pays]],Tableau8[[#All],[CodePMA]],"  ",0)</f>
        <v xml:space="preserve">  </v>
      </c>
      <c r="M150" t="str">
        <f>IF(Tableau6[[#This Row],[CodePMA]]=VaParametresNORM!$A$45,VaParametresNORM!$B$45,"")</f>
        <v/>
      </c>
      <c r="N150" s="1" t="str" cm="1">
        <f t="array" ref="N150">_xlfn.XLOOKUP(Tableau6[[#This Row],[Code_Pays]],Tableau9[[#All],[Code Pays]],Tableau9[[#All],[Code Groupe de pays]]," ",0)</f>
        <v xml:space="preserve"> </v>
      </c>
      <c r="O150" s="1" t="str">
        <f>IF(Tableau6[[#This Row],[codePVDsansLitoral]]=VaParametresNORM!$A$93,VaParametresNORM!$B$93,"")</f>
        <v/>
      </c>
      <c r="P150" s="1" t="str" cm="1">
        <f t="array" ref="P150">_xlfn.XLOOKUP(Tableau6[[#This Row],[idM49]],Tableau10[[#All],[Code Pays]],Tableau10[[#All],[Code Groupe de pays]]," ",0)</f>
        <v xml:space="preserve"> </v>
      </c>
      <c r="Q150" s="1" t="str">
        <f>IF(Tableau6[[#This Row],[codeIDV]]=VaParametresNORM!$A$125,VaParametresNORM!$B$125," ")</f>
        <v xml:space="preserve"> </v>
      </c>
      <c r="R150" s="1" t="str" cm="1">
        <f t="array" ref="R150">_xlfn.XLOOKUP(Tableau6[[#This Row],[idM49]],Tableau11[[#All],[Code Pays]],Tableau11[[#All],[Code Groupe de pays]]," ",0)</f>
        <v xml:space="preserve"> </v>
      </c>
      <c r="S150" s="1" t="str">
        <f>IF(Tableau6[[#This Row],[code_deficit_Vivrier]]=VaParametresNORM!$A$163,VaParametresNORM!$B$163,"")</f>
        <v/>
      </c>
      <c r="T150" s="1"/>
    </row>
    <row r="151" spans="1:20" x14ac:dyDescent="0.25">
      <c r="A151">
        <f>LEFT(Tableau6[[#This Row],[Code_ZoneContinent]],2)*100</f>
        <v>5400</v>
      </c>
      <c r="B151" t="str" cm="1">
        <f t="array" ref="B151">_xlfn.XLOOKUP(Tableau6[[#This Row],[CodeContinent]],Continent[[#All],[NumFAOContinent]],Continent[[#All],[Continent]])</f>
        <v>Europe</v>
      </c>
      <c r="C151">
        <v>5404</v>
      </c>
      <c r="D151" t="s">
        <v>553</v>
      </c>
      <c r="E151">
        <v>68</v>
      </c>
      <c r="F151" t="s">
        <v>468</v>
      </c>
      <c r="G151">
        <v>250</v>
      </c>
      <c r="H151" t="s">
        <v>469</v>
      </c>
      <c r="I151" t="s">
        <v>470</v>
      </c>
      <c r="J151" cm="1">
        <f t="array" ref="J151">IFERROR(_xlfn.XLOOKUP(Tableau6[[#This Row],[Code_Pays]],ListeUE27[[#All],[Code_Pays]],ListeUE27[[#All],[Code_UE27]],,0),"")</f>
        <v>5707</v>
      </c>
      <c r="K151" t="str">
        <f>IF(Tableau6[[#This Row],[CodeUE27]]=VaParametresNORM!$A$12,VaParametresNORM!$B$12,"")</f>
        <v>Union_Européenne_27</v>
      </c>
      <c r="L151" t="str" cm="1">
        <f t="array" ref="L151">_xlfn.XLOOKUP(Tableau6[[#This Row],[Code_Pays]],Tableau8[[#All],[Code Pays]],Tableau8[[#All],[CodePMA]],"  ",0)</f>
        <v xml:space="preserve">  </v>
      </c>
      <c r="M151" t="str">
        <f>IF(Tableau6[[#This Row],[CodePMA]]=VaParametresNORM!$A$45,VaParametresNORM!$B$45,"")</f>
        <v/>
      </c>
      <c r="N151" s="1" t="str" cm="1">
        <f t="array" ref="N151">_xlfn.XLOOKUP(Tableau6[[#This Row],[Code_Pays]],Tableau9[[#All],[Code Pays]],Tableau9[[#All],[Code Groupe de pays]]," ",0)</f>
        <v xml:space="preserve"> </v>
      </c>
      <c r="O151" s="1" t="str">
        <f>IF(Tableau6[[#This Row],[codePVDsansLitoral]]=VaParametresNORM!$A$93,VaParametresNORM!$B$93,"")</f>
        <v/>
      </c>
      <c r="P151" s="1" t="str" cm="1">
        <f t="array" ref="P151">_xlfn.XLOOKUP(Tableau6[[#This Row],[idM49]],Tableau10[[#All],[Code Pays]],Tableau10[[#All],[Code Groupe de pays]]," ",0)</f>
        <v xml:space="preserve"> </v>
      </c>
      <c r="Q151" s="1" t="str">
        <f>IF(Tableau6[[#This Row],[codeIDV]]=VaParametresNORM!$A$125,VaParametresNORM!$B$125," ")</f>
        <v xml:space="preserve"> </v>
      </c>
      <c r="R151" s="1" cm="1">
        <f t="array" ref="R151">_xlfn.XLOOKUP(Tableau6[[#This Row],[idM49]],Tableau11[[#All],[Code Pays]],Tableau11[[#All],[Code Groupe de pays]]," ",0)</f>
        <v>5815</v>
      </c>
      <c r="S151" s="1" t="str">
        <f>IF(Tableau6[[#This Row],[code_deficit_Vivrier]]=VaParametresNORM!$A$163,VaParametresNORM!$B$163,"")</f>
        <v>Pays à faible revenu et à déficit vivrier</v>
      </c>
      <c r="T151" s="1"/>
    </row>
    <row r="152" spans="1:20" x14ac:dyDescent="0.25">
      <c r="A152">
        <f>LEFT(Tableau6[[#This Row],[Code_ZoneContinent]],2)*100</f>
        <v>5400</v>
      </c>
      <c r="B152" t="str" cm="1">
        <f t="array" ref="B152">_xlfn.XLOOKUP(Tableau6[[#This Row],[CodeContinent]],Continent[[#All],[NumFAOContinent]],Continent[[#All],[Continent]])</f>
        <v>Europe</v>
      </c>
      <c r="C152">
        <v>5403</v>
      </c>
      <c r="D152" t="s">
        <v>552</v>
      </c>
      <c r="E152">
        <v>84</v>
      </c>
      <c r="F152" t="s">
        <v>471</v>
      </c>
      <c r="G152">
        <v>300</v>
      </c>
      <c r="H152" t="s">
        <v>472</v>
      </c>
      <c r="I152" t="s">
        <v>473</v>
      </c>
      <c r="J152" cm="1">
        <f t="array" ref="J152">IFERROR(_xlfn.XLOOKUP(Tableau6[[#This Row],[Code_Pays]],ListeUE27[[#All],[Code_Pays]],ListeUE27[[#All],[Code_UE27]],,0),"")</f>
        <v>5707</v>
      </c>
      <c r="K152" t="str">
        <f>IF(Tableau6[[#This Row],[CodeUE27]]=VaParametresNORM!$A$12,VaParametresNORM!$B$12,"")</f>
        <v>Union_Européenne_27</v>
      </c>
      <c r="L152" t="str" cm="1">
        <f t="array" ref="L152">_xlfn.XLOOKUP(Tableau6[[#This Row],[Code_Pays]],Tableau8[[#All],[Code Pays]],Tableau8[[#All],[CodePMA]],"  ",0)</f>
        <v xml:space="preserve">  </v>
      </c>
      <c r="M152" t="str">
        <f>IF(Tableau6[[#This Row],[CodePMA]]=VaParametresNORM!$A$45,VaParametresNORM!$B$45,"")</f>
        <v/>
      </c>
      <c r="N152" s="1" t="str" cm="1">
        <f t="array" ref="N152">_xlfn.XLOOKUP(Tableau6[[#This Row],[Code_Pays]],Tableau9[[#All],[Code Pays]],Tableau9[[#All],[Code Groupe de pays]]," ",0)</f>
        <v xml:space="preserve"> </v>
      </c>
      <c r="O152" s="1" t="str">
        <f>IF(Tableau6[[#This Row],[codePVDsansLitoral]]=VaParametresNORM!$A$93,VaParametresNORM!$B$93,"")</f>
        <v/>
      </c>
      <c r="P152" s="1" t="str" cm="1">
        <f t="array" ref="P152">_xlfn.XLOOKUP(Tableau6[[#This Row],[idM49]],Tableau10[[#All],[Code Pays]],Tableau10[[#All],[Code Groupe de pays]]," ",0)</f>
        <v xml:space="preserve"> </v>
      </c>
      <c r="Q152" s="1" t="str">
        <f>IF(Tableau6[[#This Row],[codeIDV]]=VaParametresNORM!$A$125,VaParametresNORM!$B$125," ")</f>
        <v xml:space="preserve"> </v>
      </c>
      <c r="R152" s="1" t="str" cm="1">
        <f t="array" ref="R152">_xlfn.XLOOKUP(Tableau6[[#This Row],[idM49]],Tableau11[[#All],[Code Pays]],Tableau11[[#All],[Code Groupe de pays]]," ",0)</f>
        <v xml:space="preserve"> </v>
      </c>
      <c r="S152" s="1" t="str">
        <f>IF(Tableau6[[#This Row],[code_deficit_Vivrier]]=VaParametresNORM!$A$163,VaParametresNORM!$B$163,"")</f>
        <v/>
      </c>
      <c r="T152" s="1"/>
    </row>
    <row r="153" spans="1:20" x14ac:dyDescent="0.25">
      <c r="A153">
        <f>LEFT(Tableau6[[#This Row],[Code_ZoneContinent]],2)*100</f>
        <v>5400</v>
      </c>
      <c r="B153" t="str" cm="1">
        <f t="array" ref="B153">_xlfn.XLOOKUP(Tableau6[[#This Row],[CodeContinent]],Continent[[#All],[NumFAOContinent]],Continent[[#All],[Continent]])</f>
        <v>Europe</v>
      </c>
      <c r="C153">
        <v>5401</v>
      </c>
      <c r="D153" t="s">
        <v>554</v>
      </c>
      <c r="E153">
        <v>97</v>
      </c>
      <c r="F153" t="s">
        <v>474</v>
      </c>
      <c r="G153">
        <v>348</v>
      </c>
      <c r="H153" t="s">
        <v>475</v>
      </c>
      <c r="I153" t="s">
        <v>476</v>
      </c>
      <c r="J153" cm="1">
        <f t="array" ref="J153">IFERROR(_xlfn.XLOOKUP(Tableau6[[#This Row],[Code_Pays]],ListeUE27[[#All],[Code_Pays]],ListeUE27[[#All],[Code_UE27]],,0),"")</f>
        <v>5707</v>
      </c>
      <c r="K153" t="str">
        <f>IF(Tableau6[[#This Row],[CodeUE27]]=VaParametresNORM!$A$12,VaParametresNORM!$B$12,"")</f>
        <v>Union_Européenne_27</v>
      </c>
      <c r="L153" t="str" cm="1">
        <f t="array" ref="L153">_xlfn.XLOOKUP(Tableau6[[#This Row],[Code_Pays]],Tableau8[[#All],[Code Pays]],Tableau8[[#All],[CodePMA]],"  ",0)</f>
        <v xml:space="preserve">  </v>
      </c>
      <c r="M153" t="str">
        <f>IF(Tableau6[[#This Row],[CodePMA]]=VaParametresNORM!$A$45,VaParametresNORM!$B$45,"")</f>
        <v/>
      </c>
      <c r="N153" s="1" t="str" cm="1">
        <f t="array" ref="N153">_xlfn.XLOOKUP(Tableau6[[#This Row],[Code_Pays]],Tableau9[[#All],[Code Pays]],Tableau9[[#All],[Code Groupe de pays]]," ",0)</f>
        <v xml:space="preserve"> </v>
      </c>
      <c r="O153" s="1" t="str">
        <f>IF(Tableau6[[#This Row],[codePVDsansLitoral]]=VaParametresNORM!$A$93,VaParametresNORM!$B$93,"")</f>
        <v/>
      </c>
      <c r="P153" s="1" t="str" cm="1">
        <f t="array" ref="P153">_xlfn.XLOOKUP(Tableau6[[#This Row],[idM49]],Tableau10[[#All],[Code Pays]],Tableau10[[#All],[Code Groupe de pays]]," ",0)</f>
        <v xml:space="preserve"> </v>
      </c>
      <c r="Q153" s="1" t="str">
        <f>IF(Tableau6[[#This Row],[codeIDV]]=VaParametresNORM!$A$125,VaParametresNORM!$B$125," ")</f>
        <v xml:space="preserve"> </v>
      </c>
      <c r="R153" s="1" t="str" cm="1">
        <f t="array" ref="R153">_xlfn.XLOOKUP(Tableau6[[#This Row],[idM49]],Tableau11[[#All],[Code Pays]],Tableau11[[#All],[Code Groupe de pays]]," ",0)</f>
        <v xml:space="preserve"> </v>
      </c>
      <c r="S153" s="1" t="str">
        <f>IF(Tableau6[[#This Row],[code_deficit_Vivrier]]=VaParametresNORM!$A$163,VaParametresNORM!$B$163,"")</f>
        <v/>
      </c>
      <c r="T153" s="1"/>
    </row>
    <row r="154" spans="1:20" x14ac:dyDescent="0.25">
      <c r="A154">
        <f>LEFT(Tableau6[[#This Row],[Code_ZoneContinent]],2)*100</f>
        <v>5400</v>
      </c>
      <c r="B154" t="str" cm="1">
        <f t="array" ref="B154">_xlfn.XLOOKUP(Tableau6[[#This Row],[CodeContinent]],Continent[[#All],[NumFAOContinent]],Continent[[#All],[Continent]])</f>
        <v>Europe</v>
      </c>
      <c r="C154">
        <v>5402</v>
      </c>
      <c r="D154" t="s">
        <v>555</v>
      </c>
      <c r="E154">
        <v>104</v>
      </c>
      <c r="F154" t="s">
        <v>477</v>
      </c>
      <c r="G154">
        <v>372</v>
      </c>
      <c r="H154" t="s">
        <v>478</v>
      </c>
      <c r="I154" t="s">
        <v>479</v>
      </c>
      <c r="J154" cm="1">
        <f t="array" ref="J154">IFERROR(_xlfn.XLOOKUP(Tableau6[[#This Row],[Code_Pays]],ListeUE27[[#All],[Code_Pays]],ListeUE27[[#All],[Code_UE27]],,0),"")</f>
        <v>5707</v>
      </c>
      <c r="K154" t="str">
        <f>IF(Tableau6[[#This Row],[CodeUE27]]=VaParametresNORM!$A$12,VaParametresNORM!$B$12,"")</f>
        <v>Union_Européenne_27</v>
      </c>
      <c r="L154" t="str" cm="1">
        <f t="array" ref="L154">_xlfn.XLOOKUP(Tableau6[[#This Row],[Code_Pays]],Tableau8[[#All],[Code Pays]],Tableau8[[#All],[CodePMA]],"  ",0)</f>
        <v xml:space="preserve">  </v>
      </c>
      <c r="M154" t="str">
        <f>IF(Tableau6[[#This Row],[CodePMA]]=VaParametresNORM!$A$45,VaParametresNORM!$B$45,"")</f>
        <v/>
      </c>
      <c r="N154" s="1" t="str" cm="1">
        <f t="array" ref="N154">_xlfn.XLOOKUP(Tableau6[[#This Row],[Code_Pays]],Tableau9[[#All],[Code Pays]],Tableau9[[#All],[Code Groupe de pays]]," ",0)</f>
        <v xml:space="preserve"> </v>
      </c>
      <c r="O154" s="1" t="str">
        <f>IF(Tableau6[[#This Row],[codePVDsansLitoral]]=VaParametresNORM!$A$93,VaParametresNORM!$B$93,"")</f>
        <v/>
      </c>
      <c r="P154" s="1" t="str" cm="1">
        <f t="array" ref="P154">_xlfn.XLOOKUP(Tableau6[[#This Row],[idM49]],Tableau10[[#All],[Code Pays]],Tableau10[[#All],[Code Groupe de pays]]," ",0)</f>
        <v xml:space="preserve"> </v>
      </c>
      <c r="Q154" s="1" t="str">
        <f>IF(Tableau6[[#This Row],[codeIDV]]=VaParametresNORM!$A$125,VaParametresNORM!$B$125," ")</f>
        <v xml:space="preserve"> </v>
      </c>
      <c r="R154" s="1" t="str" cm="1">
        <f t="array" ref="R154">_xlfn.XLOOKUP(Tableau6[[#This Row],[idM49]],Tableau11[[#All],[Code Pays]],Tableau11[[#All],[Code Groupe de pays]]," ",0)</f>
        <v xml:space="preserve"> </v>
      </c>
      <c r="S154" s="1" t="str">
        <f>IF(Tableau6[[#This Row],[code_deficit_Vivrier]]=VaParametresNORM!$A$163,VaParametresNORM!$B$163,"")</f>
        <v/>
      </c>
      <c r="T154" s="1"/>
    </row>
    <row r="155" spans="1:20" x14ac:dyDescent="0.25">
      <c r="A155">
        <f>LEFT(Tableau6[[#This Row],[Code_ZoneContinent]],2)*100</f>
        <v>5400</v>
      </c>
      <c r="B155" t="str" cm="1">
        <f t="array" ref="B155">_xlfn.XLOOKUP(Tableau6[[#This Row],[CodeContinent]],Continent[[#All],[NumFAOContinent]],Continent[[#All],[Continent]])</f>
        <v>Europe</v>
      </c>
      <c r="C155">
        <v>5402</v>
      </c>
      <c r="D155" t="s">
        <v>555</v>
      </c>
      <c r="E155">
        <v>99</v>
      </c>
      <c r="F155" t="s">
        <v>480</v>
      </c>
      <c r="G155">
        <v>352</v>
      </c>
      <c r="H155" t="s">
        <v>481</v>
      </c>
      <c r="I155" t="s">
        <v>482</v>
      </c>
      <c r="J155" t="str" cm="1">
        <f t="array" ref="J155">IFERROR(_xlfn.XLOOKUP(Tableau6[[#This Row],[Code_Pays]],ListeUE27[[#All],[Code_Pays]],ListeUE27[[#All],[Code_UE27]],,0),"")</f>
        <v/>
      </c>
      <c r="K155" t="str">
        <f>IF(Tableau6[[#This Row],[CodeUE27]]=VaParametresNORM!$A$12,VaParametresNORM!$B$12,"")</f>
        <v/>
      </c>
      <c r="L155" t="str" cm="1">
        <f t="array" ref="L155">_xlfn.XLOOKUP(Tableau6[[#This Row],[Code_Pays]],Tableau8[[#All],[Code Pays]],Tableau8[[#All],[CodePMA]],"  ",0)</f>
        <v xml:space="preserve">  </v>
      </c>
      <c r="M155" t="str">
        <f>IF(Tableau6[[#This Row],[CodePMA]]=VaParametresNORM!$A$45,VaParametresNORM!$B$45,"")</f>
        <v/>
      </c>
      <c r="N155" s="1" t="str" cm="1">
        <f t="array" ref="N155">_xlfn.XLOOKUP(Tableau6[[#This Row],[Code_Pays]],Tableau9[[#All],[Code Pays]],Tableau9[[#All],[Code Groupe de pays]]," ",0)</f>
        <v xml:space="preserve"> </v>
      </c>
      <c r="O155" s="1" t="str">
        <f>IF(Tableau6[[#This Row],[codePVDsansLitoral]]=VaParametresNORM!$A$93,VaParametresNORM!$B$93,"")</f>
        <v/>
      </c>
      <c r="P155" s="1" t="str" cm="1">
        <f t="array" ref="P155">_xlfn.XLOOKUP(Tableau6[[#This Row],[idM49]],Tableau10[[#All],[Code Pays]],Tableau10[[#All],[Code Groupe de pays]]," ",0)</f>
        <v xml:space="preserve"> </v>
      </c>
      <c r="Q155" s="1" t="str">
        <f>IF(Tableau6[[#This Row],[codeIDV]]=VaParametresNORM!$A$125,VaParametresNORM!$B$125," ")</f>
        <v xml:space="preserve"> </v>
      </c>
      <c r="R155" s="1" t="str" cm="1">
        <f t="array" ref="R155">_xlfn.XLOOKUP(Tableau6[[#This Row],[idM49]],Tableau11[[#All],[Code Pays]],Tableau11[[#All],[Code Groupe de pays]]," ",0)</f>
        <v xml:space="preserve"> </v>
      </c>
      <c r="S155" s="1" t="str">
        <f>IF(Tableau6[[#This Row],[code_deficit_Vivrier]]=VaParametresNORM!$A$163,VaParametresNORM!$B$163,"")</f>
        <v/>
      </c>
      <c r="T155" s="1"/>
    </row>
    <row r="156" spans="1:20" x14ac:dyDescent="0.25">
      <c r="A156">
        <f>LEFT(Tableau6[[#This Row],[Code_ZoneContinent]],2)*100</f>
        <v>5400</v>
      </c>
      <c r="B156" t="str" cm="1">
        <f t="array" ref="B156">_xlfn.XLOOKUP(Tableau6[[#This Row],[CodeContinent]],Continent[[#All],[NumFAOContinent]],Continent[[#All],[Continent]])</f>
        <v>Europe</v>
      </c>
      <c r="C156">
        <v>5403</v>
      </c>
      <c r="D156" t="s">
        <v>552</v>
      </c>
      <c r="E156">
        <v>106</v>
      </c>
      <c r="F156" t="s">
        <v>483</v>
      </c>
      <c r="G156">
        <v>380</v>
      </c>
      <c r="H156" t="s">
        <v>484</v>
      </c>
      <c r="I156" t="s">
        <v>485</v>
      </c>
      <c r="J156" cm="1">
        <f t="array" ref="J156">IFERROR(_xlfn.XLOOKUP(Tableau6[[#This Row],[Code_Pays]],ListeUE27[[#All],[Code_Pays]],ListeUE27[[#All],[Code_UE27]],,0),"")</f>
        <v>5707</v>
      </c>
      <c r="K156" t="str">
        <f>IF(Tableau6[[#This Row],[CodeUE27]]=VaParametresNORM!$A$12,VaParametresNORM!$B$12,"")</f>
        <v>Union_Européenne_27</v>
      </c>
      <c r="L156" t="str" cm="1">
        <f t="array" ref="L156">_xlfn.XLOOKUP(Tableau6[[#This Row],[Code_Pays]],Tableau8[[#All],[Code Pays]],Tableau8[[#All],[CodePMA]],"  ",0)</f>
        <v xml:space="preserve">  </v>
      </c>
      <c r="M156" t="str">
        <f>IF(Tableau6[[#This Row],[CodePMA]]=VaParametresNORM!$A$45,VaParametresNORM!$B$45,"")</f>
        <v/>
      </c>
      <c r="N156" s="1" t="str" cm="1">
        <f t="array" ref="N156">_xlfn.XLOOKUP(Tableau6[[#This Row],[Code_Pays]],Tableau9[[#All],[Code Pays]],Tableau9[[#All],[Code Groupe de pays]]," ",0)</f>
        <v xml:space="preserve"> </v>
      </c>
      <c r="O156" s="1" t="str">
        <f>IF(Tableau6[[#This Row],[codePVDsansLitoral]]=VaParametresNORM!$A$93,VaParametresNORM!$B$93,"")</f>
        <v/>
      </c>
      <c r="P156" s="1" t="str" cm="1">
        <f t="array" ref="P156">_xlfn.XLOOKUP(Tableau6[[#This Row],[idM49]],Tableau10[[#All],[Code Pays]],Tableau10[[#All],[Code Groupe de pays]]," ",0)</f>
        <v xml:space="preserve"> </v>
      </c>
      <c r="Q156" s="1" t="str">
        <f>IF(Tableau6[[#This Row],[codeIDV]]=VaParametresNORM!$A$125,VaParametresNORM!$B$125," ")</f>
        <v xml:space="preserve"> </v>
      </c>
      <c r="R156" s="1" t="str" cm="1">
        <f t="array" ref="R156">_xlfn.XLOOKUP(Tableau6[[#This Row],[idM49]],Tableau11[[#All],[Code Pays]],Tableau11[[#All],[Code Groupe de pays]]," ",0)</f>
        <v xml:space="preserve"> </v>
      </c>
      <c r="S156" s="1" t="str">
        <f>IF(Tableau6[[#This Row],[code_deficit_Vivrier]]=VaParametresNORM!$A$163,VaParametresNORM!$B$163,"")</f>
        <v/>
      </c>
      <c r="T156" s="1"/>
    </row>
    <row r="157" spans="1:20" x14ac:dyDescent="0.25">
      <c r="A157">
        <f>LEFT(Tableau6[[#This Row],[Code_ZoneContinent]],2)*100</f>
        <v>5400</v>
      </c>
      <c r="B157" t="str" cm="1">
        <f t="array" ref="B157">_xlfn.XLOOKUP(Tableau6[[#This Row],[CodeContinent]],Continent[[#All],[NumFAOContinent]],Continent[[#All],[Continent]])</f>
        <v>Europe</v>
      </c>
      <c r="C157">
        <v>5402</v>
      </c>
      <c r="D157" t="s">
        <v>555</v>
      </c>
      <c r="E157">
        <v>119</v>
      </c>
      <c r="F157" t="s">
        <v>486</v>
      </c>
      <c r="G157">
        <v>428</v>
      </c>
      <c r="H157" t="s">
        <v>487</v>
      </c>
      <c r="I157" t="s">
        <v>488</v>
      </c>
      <c r="J157" cm="1">
        <f t="array" ref="J157">IFERROR(_xlfn.XLOOKUP(Tableau6[[#This Row],[Code_Pays]],ListeUE27[[#All],[Code_Pays]],ListeUE27[[#All],[Code_UE27]],,0),"")</f>
        <v>5707</v>
      </c>
      <c r="K157" t="str">
        <f>IF(Tableau6[[#This Row],[CodeUE27]]=VaParametresNORM!$A$12,VaParametresNORM!$B$12,"")</f>
        <v>Union_Européenne_27</v>
      </c>
      <c r="L157" t="str" cm="1">
        <f t="array" ref="L157">_xlfn.XLOOKUP(Tableau6[[#This Row],[Code_Pays]],Tableau8[[#All],[Code Pays]],Tableau8[[#All],[CodePMA]],"  ",0)</f>
        <v xml:space="preserve">  </v>
      </c>
      <c r="M157" t="str">
        <f>IF(Tableau6[[#This Row],[CodePMA]]=VaParametresNORM!$A$45,VaParametresNORM!$B$45,"")</f>
        <v/>
      </c>
      <c r="N157" s="1" t="str" cm="1">
        <f t="array" ref="N157">_xlfn.XLOOKUP(Tableau6[[#This Row],[Code_Pays]],Tableau9[[#All],[Code Pays]],Tableau9[[#All],[Code Groupe de pays]]," ",0)</f>
        <v xml:space="preserve"> </v>
      </c>
      <c r="O157" s="1" t="str">
        <f>IF(Tableau6[[#This Row],[codePVDsansLitoral]]=VaParametresNORM!$A$93,VaParametresNORM!$B$93,"")</f>
        <v/>
      </c>
      <c r="P157" s="1" t="str" cm="1">
        <f t="array" ref="P157">_xlfn.XLOOKUP(Tableau6[[#This Row],[idM49]],Tableau10[[#All],[Code Pays]],Tableau10[[#All],[Code Groupe de pays]]," ",0)</f>
        <v xml:space="preserve"> </v>
      </c>
      <c r="Q157" s="1" t="str">
        <f>IF(Tableau6[[#This Row],[codeIDV]]=VaParametresNORM!$A$125,VaParametresNORM!$B$125," ")</f>
        <v xml:space="preserve"> </v>
      </c>
      <c r="R157" s="1" t="str" cm="1">
        <f t="array" ref="R157">_xlfn.XLOOKUP(Tableau6[[#This Row],[idM49]],Tableau11[[#All],[Code Pays]],Tableau11[[#All],[Code Groupe de pays]]," ",0)</f>
        <v xml:space="preserve"> </v>
      </c>
      <c r="S157" s="1" t="str">
        <f>IF(Tableau6[[#This Row],[code_deficit_Vivrier]]=VaParametresNORM!$A$163,VaParametresNORM!$B$163,"")</f>
        <v/>
      </c>
      <c r="T157" s="1"/>
    </row>
    <row r="158" spans="1:20" x14ac:dyDescent="0.25">
      <c r="A158">
        <f>LEFT(Tableau6[[#This Row],[Code_ZoneContinent]],2)*100</f>
        <v>5400</v>
      </c>
      <c r="B158" t="str" cm="1">
        <f t="array" ref="B158">_xlfn.XLOOKUP(Tableau6[[#This Row],[CodeContinent]],Continent[[#All],[NumFAOContinent]],Continent[[#All],[Continent]])</f>
        <v>Europe</v>
      </c>
      <c r="C158">
        <v>5402</v>
      </c>
      <c r="D158" t="s">
        <v>555</v>
      </c>
      <c r="E158">
        <v>126</v>
      </c>
      <c r="F158" t="s">
        <v>489</v>
      </c>
      <c r="G158">
        <v>440</v>
      </c>
      <c r="H158" t="s">
        <v>490</v>
      </c>
      <c r="I158" t="s">
        <v>491</v>
      </c>
      <c r="J158" cm="1">
        <f t="array" ref="J158">IFERROR(_xlfn.XLOOKUP(Tableau6[[#This Row],[Code_Pays]],ListeUE27[[#All],[Code_Pays]],ListeUE27[[#All],[Code_UE27]],,0),"")</f>
        <v>5707</v>
      </c>
      <c r="K158" t="str">
        <f>IF(Tableau6[[#This Row],[CodeUE27]]=VaParametresNORM!$A$12,VaParametresNORM!$B$12,"")</f>
        <v>Union_Européenne_27</v>
      </c>
      <c r="L158" t="str" cm="1">
        <f t="array" ref="L158">_xlfn.XLOOKUP(Tableau6[[#This Row],[Code_Pays]],Tableau8[[#All],[Code Pays]],Tableau8[[#All],[CodePMA]],"  ",0)</f>
        <v xml:space="preserve">  </v>
      </c>
      <c r="M158" t="str">
        <f>IF(Tableau6[[#This Row],[CodePMA]]=VaParametresNORM!$A$45,VaParametresNORM!$B$45,"")</f>
        <v/>
      </c>
      <c r="N158" s="1" t="str" cm="1">
        <f t="array" ref="N158">_xlfn.XLOOKUP(Tableau6[[#This Row],[Code_Pays]],Tableau9[[#All],[Code Pays]],Tableau9[[#All],[Code Groupe de pays]]," ",0)</f>
        <v xml:space="preserve"> </v>
      </c>
      <c r="O158" s="1" t="str">
        <f>IF(Tableau6[[#This Row],[codePVDsansLitoral]]=VaParametresNORM!$A$93,VaParametresNORM!$B$93,"")</f>
        <v/>
      </c>
      <c r="P158" s="1" t="str" cm="1">
        <f t="array" ref="P158">_xlfn.XLOOKUP(Tableau6[[#This Row],[idM49]],Tableau10[[#All],[Code Pays]],Tableau10[[#All],[Code Groupe de pays]]," ",0)</f>
        <v xml:space="preserve"> </v>
      </c>
      <c r="Q158" s="1" t="str">
        <f>IF(Tableau6[[#This Row],[codeIDV]]=VaParametresNORM!$A$125,VaParametresNORM!$B$125," ")</f>
        <v xml:space="preserve"> </v>
      </c>
      <c r="R158" s="1" t="str" cm="1">
        <f t="array" ref="R158">_xlfn.XLOOKUP(Tableau6[[#This Row],[idM49]],Tableau11[[#All],[Code Pays]],Tableau11[[#All],[Code Groupe de pays]]," ",0)</f>
        <v xml:space="preserve"> </v>
      </c>
      <c r="S158" s="1" t="str">
        <f>IF(Tableau6[[#This Row],[code_deficit_Vivrier]]=VaParametresNORM!$A$163,VaParametresNORM!$B$163,"")</f>
        <v/>
      </c>
      <c r="T158" s="1"/>
    </row>
    <row r="159" spans="1:20" x14ac:dyDescent="0.25">
      <c r="A159">
        <f>LEFT(Tableau6[[#This Row],[Code_ZoneContinent]],2)*100</f>
        <v>5400</v>
      </c>
      <c r="B159" t="str" cm="1">
        <f t="array" ref="B159">_xlfn.XLOOKUP(Tableau6[[#This Row],[CodeContinent]],Continent[[#All],[NumFAOContinent]],Continent[[#All],[Continent]])</f>
        <v>Europe</v>
      </c>
      <c r="C159">
        <v>5404</v>
      </c>
      <c r="D159" t="s">
        <v>553</v>
      </c>
      <c r="E159">
        <v>256</v>
      </c>
      <c r="F159" t="s">
        <v>492</v>
      </c>
      <c r="G159">
        <v>442</v>
      </c>
      <c r="H159" t="s">
        <v>493</v>
      </c>
      <c r="I159" t="s">
        <v>494</v>
      </c>
      <c r="J159" cm="1">
        <f t="array" ref="J159">IFERROR(_xlfn.XLOOKUP(Tableau6[[#This Row],[Code_Pays]],ListeUE27[[#All],[Code_Pays]],ListeUE27[[#All],[Code_UE27]],,0),"")</f>
        <v>5707</v>
      </c>
      <c r="K159" t="str">
        <f>IF(Tableau6[[#This Row],[CodeUE27]]=VaParametresNORM!$A$12,VaParametresNORM!$B$12,"")</f>
        <v>Union_Européenne_27</v>
      </c>
      <c r="L159" t="str" cm="1">
        <f t="array" ref="L159">_xlfn.XLOOKUP(Tableau6[[#This Row],[Code_Pays]],Tableau8[[#All],[Code Pays]],Tableau8[[#All],[CodePMA]],"  ",0)</f>
        <v xml:space="preserve">  </v>
      </c>
      <c r="M159" t="str">
        <f>IF(Tableau6[[#This Row],[CodePMA]]=VaParametresNORM!$A$45,VaParametresNORM!$B$45,"")</f>
        <v/>
      </c>
      <c r="N159" s="1" t="str" cm="1">
        <f t="array" ref="N159">_xlfn.XLOOKUP(Tableau6[[#This Row],[Code_Pays]],Tableau9[[#All],[Code Pays]],Tableau9[[#All],[Code Groupe de pays]]," ",0)</f>
        <v xml:space="preserve"> </v>
      </c>
      <c r="O159" s="1" t="str">
        <f>IF(Tableau6[[#This Row],[codePVDsansLitoral]]=VaParametresNORM!$A$93,VaParametresNORM!$B$93,"")</f>
        <v/>
      </c>
      <c r="P159" s="1" t="str" cm="1">
        <f t="array" ref="P159">_xlfn.XLOOKUP(Tableau6[[#This Row],[idM49]],Tableau10[[#All],[Code Pays]],Tableau10[[#All],[Code Groupe de pays]]," ",0)</f>
        <v xml:space="preserve"> </v>
      </c>
      <c r="Q159" s="1" t="str">
        <f>IF(Tableau6[[#This Row],[codeIDV]]=VaParametresNORM!$A$125,VaParametresNORM!$B$125," ")</f>
        <v xml:space="preserve"> </v>
      </c>
      <c r="R159" s="1" t="str" cm="1">
        <f t="array" ref="R159">_xlfn.XLOOKUP(Tableau6[[#This Row],[idM49]],Tableau11[[#All],[Code Pays]],Tableau11[[#All],[Code Groupe de pays]]," ",0)</f>
        <v xml:space="preserve"> </v>
      </c>
      <c r="S159" s="1" t="str">
        <f>IF(Tableau6[[#This Row],[code_deficit_Vivrier]]=VaParametresNORM!$A$163,VaParametresNORM!$B$163,"")</f>
        <v/>
      </c>
      <c r="T159" s="1"/>
    </row>
    <row r="160" spans="1:20" x14ac:dyDescent="0.25">
      <c r="A160">
        <f>LEFT(Tableau6[[#This Row],[Code_ZoneContinent]],2)*100</f>
        <v>5400</v>
      </c>
      <c r="B160" t="str" cm="1">
        <f t="array" ref="B160">_xlfn.XLOOKUP(Tableau6[[#This Row],[CodeContinent]],Continent[[#All],[NumFAOContinent]],Continent[[#All],[Continent]])</f>
        <v>Europe</v>
      </c>
      <c r="C160">
        <v>5403</v>
      </c>
      <c r="D160" t="s">
        <v>552</v>
      </c>
      <c r="E160">
        <v>154</v>
      </c>
      <c r="F160" t="s">
        <v>495</v>
      </c>
      <c r="G160">
        <v>807</v>
      </c>
      <c r="H160" t="s">
        <v>496</v>
      </c>
      <c r="I160" t="s">
        <v>497</v>
      </c>
      <c r="J160" t="str" cm="1">
        <f t="array" ref="J160">IFERROR(_xlfn.XLOOKUP(Tableau6[[#This Row],[Code_Pays]],ListeUE27[[#All],[Code_Pays]],ListeUE27[[#All],[Code_UE27]],,0),"")</f>
        <v/>
      </c>
      <c r="K160" t="str">
        <f>IF(Tableau6[[#This Row],[CodeUE27]]=VaParametresNORM!$A$12,VaParametresNORM!$B$12,"")</f>
        <v/>
      </c>
      <c r="L160" t="str" cm="1">
        <f t="array" ref="L160">_xlfn.XLOOKUP(Tableau6[[#This Row],[Code_Pays]],Tableau8[[#All],[Code Pays]],Tableau8[[#All],[CodePMA]],"  ",0)</f>
        <v xml:space="preserve">  </v>
      </c>
      <c r="M160" t="str">
        <f>IF(Tableau6[[#This Row],[CodePMA]]=VaParametresNORM!$A$45,VaParametresNORM!$B$45,"")</f>
        <v/>
      </c>
      <c r="N160" s="1" cm="1">
        <f t="array" ref="N160">_xlfn.XLOOKUP(Tableau6[[#This Row],[Code_Pays]],Tableau9[[#All],[Code Pays]],Tableau9[[#All],[Code Groupe de pays]]," ",0)</f>
        <v>5802</v>
      </c>
      <c r="O160" s="1" t="str">
        <f>IF(Tableau6[[#This Row],[codePVDsansLitoral]]=VaParametresNORM!$A$93,VaParametresNORM!$B$93,"")</f>
        <v>Pays sans littoral en voie de développement</v>
      </c>
      <c r="P160" s="1" t="str" cm="1">
        <f t="array" ref="P160">_xlfn.XLOOKUP(Tableau6[[#This Row],[idM49]],Tableau10[[#All],[Code Pays]],Tableau10[[#All],[Code Groupe de pays]]," ",0)</f>
        <v xml:space="preserve"> </v>
      </c>
      <c r="Q160" s="1" t="str">
        <f>IF(Tableau6[[#This Row],[codeIDV]]=VaParametresNORM!$A$125,VaParametresNORM!$B$125," ")</f>
        <v xml:space="preserve"> </v>
      </c>
      <c r="R160" s="1" t="str" cm="1">
        <f t="array" ref="R160">_xlfn.XLOOKUP(Tableau6[[#This Row],[idM49]],Tableau11[[#All],[Code Pays]],Tableau11[[#All],[Code Groupe de pays]]," ",0)</f>
        <v xml:space="preserve"> </v>
      </c>
      <c r="S160" s="1" t="str">
        <f>IF(Tableau6[[#This Row],[code_deficit_Vivrier]]=VaParametresNORM!$A$163,VaParametresNORM!$B$163,"")</f>
        <v/>
      </c>
      <c r="T160" s="1"/>
    </row>
    <row r="161" spans="1:20" x14ac:dyDescent="0.25">
      <c r="A161">
        <f>LEFT(Tableau6[[#This Row],[Code_ZoneContinent]],2)*100</f>
        <v>5400</v>
      </c>
      <c r="B161" t="str" cm="1">
        <f t="array" ref="B161">_xlfn.XLOOKUP(Tableau6[[#This Row],[CodeContinent]],Continent[[#All],[NumFAOContinent]],Continent[[#All],[Continent]])</f>
        <v>Europe</v>
      </c>
      <c r="C161">
        <v>5403</v>
      </c>
      <c r="D161" t="s">
        <v>552</v>
      </c>
      <c r="E161">
        <v>134</v>
      </c>
      <c r="F161" t="s">
        <v>498</v>
      </c>
      <c r="G161">
        <v>470</v>
      </c>
      <c r="H161" t="s">
        <v>499</v>
      </c>
      <c r="I161" t="s">
        <v>500</v>
      </c>
      <c r="J161" cm="1">
        <f t="array" ref="J161">IFERROR(_xlfn.XLOOKUP(Tableau6[[#This Row],[Code_Pays]],ListeUE27[[#All],[Code_Pays]],ListeUE27[[#All],[Code_UE27]],,0),"")</f>
        <v>5707</v>
      </c>
      <c r="K161" t="str">
        <f>IF(Tableau6[[#This Row],[CodeUE27]]=VaParametresNORM!$A$12,VaParametresNORM!$B$12,"")</f>
        <v>Union_Européenne_27</v>
      </c>
      <c r="L161" t="str" cm="1">
        <f t="array" ref="L161">_xlfn.XLOOKUP(Tableau6[[#This Row],[Code_Pays]],Tableau8[[#All],[Code Pays]],Tableau8[[#All],[CodePMA]],"  ",0)</f>
        <v xml:space="preserve">  </v>
      </c>
      <c r="M161" t="str">
        <f>IF(Tableau6[[#This Row],[CodePMA]]=VaParametresNORM!$A$45,VaParametresNORM!$B$45,"")</f>
        <v/>
      </c>
      <c r="N161" s="1" t="str" cm="1">
        <f t="array" ref="N161">_xlfn.XLOOKUP(Tableau6[[#This Row],[Code_Pays]],Tableau9[[#All],[Code Pays]],Tableau9[[#All],[Code Groupe de pays]]," ",0)</f>
        <v xml:space="preserve"> </v>
      </c>
      <c r="O161" s="1" t="str">
        <f>IF(Tableau6[[#This Row],[codePVDsansLitoral]]=VaParametresNORM!$A$93,VaParametresNORM!$B$93,"")</f>
        <v/>
      </c>
      <c r="P161" s="1" t="str" cm="1">
        <f t="array" ref="P161">_xlfn.XLOOKUP(Tableau6[[#This Row],[idM49]],Tableau10[[#All],[Code Pays]],Tableau10[[#All],[Code Groupe de pays]]," ",0)</f>
        <v xml:space="preserve"> </v>
      </c>
      <c r="Q161" s="1" t="str">
        <f>IF(Tableau6[[#This Row],[codeIDV]]=VaParametresNORM!$A$125,VaParametresNORM!$B$125," ")</f>
        <v xml:space="preserve"> </v>
      </c>
      <c r="R161" s="1" t="str" cm="1">
        <f t="array" ref="R161">_xlfn.XLOOKUP(Tableau6[[#This Row],[idM49]],Tableau11[[#All],[Code Pays]],Tableau11[[#All],[Code Groupe de pays]]," ",0)</f>
        <v xml:space="preserve"> </v>
      </c>
      <c r="S161" s="1" t="str">
        <f>IF(Tableau6[[#This Row],[code_deficit_Vivrier]]=VaParametresNORM!$A$163,VaParametresNORM!$B$163,"")</f>
        <v/>
      </c>
      <c r="T161" s="1"/>
    </row>
    <row r="162" spans="1:20" x14ac:dyDescent="0.25">
      <c r="A162">
        <f>LEFT(Tableau6[[#This Row],[Code_ZoneContinent]],2)*100</f>
        <v>5400</v>
      </c>
      <c r="B162" t="str" cm="1">
        <f t="array" ref="B162">_xlfn.XLOOKUP(Tableau6[[#This Row],[CodeContinent]],Continent[[#All],[NumFAOContinent]],Continent[[#All],[Continent]])</f>
        <v>Europe</v>
      </c>
      <c r="C162">
        <v>5403</v>
      </c>
      <c r="D162" t="s">
        <v>552</v>
      </c>
      <c r="E162">
        <v>273</v>
      </c>
      <c r="F162" t="s">
        <v>501</v>
      </c>
      <c r="G162">
        <v>499</v>
      </c>
      <c r="H162" t="s">
        <v>502</v>
      </c>
      <c r="I162" t="s">
        <v>503</v>
      </c>
      <c r="J162" t="str" cm="1">
        <f t="array" ref="J162">IFERROR(_xlfn.XLOOKUP(Tableau6[[#This Row],[Code_Pays]],ListeUE27[[#All],[Code_Pays]],ListeUE27[[#All],[Code_UE27]],,0),"")</f>
        <v/>
      </c>
      <c r="K162" t="str">
        <f>IF(Tableau6[[#This Row],[CodeUE27]]=VaParametresNORM!$A$12,VaParametresNORM!$B$12,"")</f>
        <v/>
      </c>
      <c r="L162" t="str" cm="1">
        <f t="array" ref="L162">_xlfn.XLOOKUP(Tableau6[[#This Row],[Code_Pays]],Tableau8[[#All],[Code Pays]],Tableau8[[#All],[CodePMA]],"  ",0)</f>
        <v xml:space="preserve">  </v>
      </c>
      <c r="M162" t="str">
        <f>IF(Tableau6[[#This Row],[CodePMA]]=VaParametresNORM!$A$45,VaParametresNORM!$B$45,"")</f>
        <v/>
      </c>
      <c r="N162" s="1" t="str" cm="1">
        <f t="array" ref="N162">_xlfn.XLOOKUP(Tableau6[[#This Row],[Code_Pays]],Tableau9[[#All],[Code Pays]],Tableau9[[#All],[Code Groupe de pays]]," ",0)</f>
        <v xml:space="preserve"> </v>
      </c>
      <c r="O162" s="1" t="str">
        <f>IF(Tableau6[[#This Row],[codePVDsansLitoral]]=VaParametresNORM!$A$93,VaParametresNORM!$B$93,"")</f>
        <v/>
      </c>
      <c r="P162" s="1" t="str" cm="1">
        <f t="array" ref="P162">_xlfn.XLOOKUP(Tableau6[[#This Row],[idM49]],Tableau10[[#All],[Code Pays]],Tableau10[[#All],[Code Groupe de pays]]," ",0)</f>
        <v xml:space="preserve"> </v>
      </c>
      <c r="Q162" s="1" t="str">
        <f>IF(Tableau6[[#This Row],[codeIDV]]=VaParametresNORM!$A$125,VaParametresNORM!$B$125," ")</f>
        <v xml:space="preserve"> </v>
      </c>
      <c r="R162" s="1" t="str" cm="1">
        <f t="array" ref="R162">_xlfn.XLOOKUP(Tableau6[[#This Row],[idM49]],Tableau11[[#All],[Code Pays]],Tableau11[[#All],[Code Groupe de pays]]," ",0)</f>
        <v xml:space="preserve"> </v>
      </c>
      <c r="S162" s="1" t="str">
        <f>IF(Tableau6[[#This Row],[code_deficit_Vivrier]]=VaParametresNORM!$A$163,VaParametresNORM!$B$163,"")</f>
        <v/>
      </c>
      <c r="T162" s="1"/>
    </row>
    <row r="163" spans="1:20" x14ac:dyDescent="0.25">
      <c r="A163">
        <f>LEFT(Tableau6[[#This Row],[Code_ZoneContinent]],2)*100</f>
        <v>5400</v>
      </c>
      <c r="B163" t="str" cm="1">
        <f t="array" ref="B163">_xlfn.XLOOKUP(Tableau6[[#This Row],[CodeContinent]],Continent[[#All],[NumFAOContinent]],Continent[[#All],[Continent]])</f>
        <v>Europe</v>
      </c>
      <c r="C163">
        <v>5402</v>
      </c>
      <c r="D163" t="s">
        <v>555</v>
      </c>
      <c r="E163">
        <v>162</v>
      </c>
      <c r="F163" t="s">
        <v>504</v>
      </c>
      <c r="G163">
        <v>578</v>
      </c>
      <c r="H163" t="s">
        <v>505</v>
      </c>
      <c r="I163" t="s">
        <v>506</v>
      </c>
      <c r="J163" t="str" cm="1">
        <f t="array" ref="J163">IFERROR(_xlfn.XLOOKUP(Tableau6[[#This Row],[Code_Pays]],ListeUE27[[#All],[Code_Pays]],ListeUE27[[#All],[Code_UE27]],,0),"")</f>
        <v/>
      </c>
      <c r="K163" t="str">
        <f>IF(Tableau6[[#This Row],[CodeUE27]]=VaParametresNORM!$A$12,VaParametresNORM!$B$12,"")</f>
        <v/>
      </c>
      <c r="L163" t="str" cm="1">
        <f t="array" ref="L163">_xlfn.XLOOKUP(Tableau6[[#This Row],[Code_Pays]],Tableau8[[#All],[Code Pays]],Tableau8[[#All],[CodePMA]],"  ",0)</f>
        <v xml:space="preserve">  </v>
      </c>
      <c r="M163" t="str">
        <f>IF(Tableau6[[#This Row],[CodePMA]]=VaParametresNORM!$A$45,VaParametresNORM!$B$45,"")</f>
        <v/>
      </c>
      <c r="N163" s="1" t="str" cm="1">
        <f t="array" ref="N163">_xlfn.XLOOKUP(Tableau6[[#This Row],[Code_Pays]],Tableau9[[#All],[Code Pays]],Tableau9[[#All],[Code Groupe de pays]]," ",0)</f>
        <v xml:space="preserve"> </v>
      </c>
      <c r="O163" s="1" t="str">
        <f>IF(Tableau6[[#This Row],[codePVDsansLitoral]]=VaParametresNORM!$A$93,VaParametresNORM!$B$93,"")</f>
        <v/>
      </c>
      <c r="P163" s="1" t="str" cm="1">
        <f t="array" ref="P163">_xlfn.XLOOKUP(Tableau6[[#This Row],[idM49]],Tableau10[[#All],[Code Pays]],Tableau10[[#All],[Code Groupe de pays]]," ",0)</f>
        <v xml:space="preserve"> </v>
      </c>
      <c r="Q163" s="1" t="str">
        <f>IF(Tableau6[[#This Row],[codeIDV]]=VaParametresNORM!$A$125,VaParametresNORM!$B$125," ")</f>
        <v xml:space="preserve"> </v>
      </c>
      <c r="R163" s="1" t="str" cm="1">
        <f t="array" ref="R163">_xlfn.XLOOKUP(Tableau6[[#This Row],[idM49]],Tableau11[[#All],[Code Pays]],Tableau11[[#All],[Code Groupe de pays]]," ",0)</f>
        <v xml:space="preserve"> </v>
      </c>
      <c r="S163" s="1" t="str">
        <f>IF(Tableau6[[#This Row],[code_deficit_Vivrier]]=VaParametresNORM!$A$163,VaParametresNORM!$B$163,"")</f>
        <v/>
      </c>
      <c r="T163" s="1"/>
    </row>
    <row r="164" spans="1:20" x14ac:dyDescent="0.25">
      <c r="A164">
        <f>LEFT(Tableau6[[#This Row],[Code_ZoneContinent]],2)*100</f>
        <v>5400</v>
      </c>
      <c r="B164" t="str" cm="1">
        <f t="array" ref="B164">_xlfn.XLOOKUP(Tableau6[[#This Row],[CodeContinent]],Continent[[#All],[NumFAOContinent]],Continent[[#All],[Continent]])</f>
        <v>Europe</v>
      </c>
      <c r="C164">
        <v>5404</v>
      </c>
      <c r="D164" t="s">
        <v>553</v>
      </c>
      <c r="E164">
        <v>150</v>
      </c>
      <c r="F164" t="s">
        <v>507</v>
      </c>
      <c r="G164">
        <v>528</v>
      </c>
      <c r="H164" t="s">
        <v>508</v>
      </c>
      <c r="I164" t="s">
        <v>509</v>
      </c>
      <c r="J164" cm="1">
        <f t="array" ref="J164">IFERROR(_xlfn.XLOOKUP(Tableau6[[#This Row],[Code_Pays]],ListeUE27[[#All],[Code_Pays]],ListeUE27[[#All],[Code_UE27]],,0),"")</f>
        <v>5707</v>
      </c>
      <c r="K164" t="str">
        <f>IF(Tableau6[[#This Row],[CodeUE27]]=VaParametresNORM!$A$12,VaParametresNORM!$B$12,"")</f>
        <v>Union_Européenne_27</v>
      </c>
      <c r="L164" t="str" cm="1">
        <f t="array" ref="L164">_xlfn.XLOOKUP(Tableau6[[#This Row],[Code_Pays]],Tableau8[[#All],[Code Pays]],Tableau8[[#All],[CodePMA]],"  ",0)</f>
        <v xml:space="preserve">  </v>
      </c>
      <c r="M164" t="str">
        <f>IF(Tableau6[[#This Row],[CodePMA]]=VaParametresNORM!$A$45,VaParametresNORM!$B$45,"")</f>
        <v/>
      </c>
      <c r="N164" s="1" t="str" cm="1">
        <f t="array" ref="N164">_xlfn.XLOOKUP(Tableau6[[#This Row],[Code_Pays]],Tableau9[[#All],[Code Pays]],Tableau9[[#All],[Code Groupe de pays]]," ",0)</f>
        <v xml:space="preserve"> </v>
      </c>
      <c r="O164" s="1" t="str">
        <f>IF(Tableau6[[#This Row],[codePVDsansLitoral]]=VaParametresNORM!$A$93,VaParametresNORM!$B$93,"")</f>
        <v/>
      </c>
      <c r="P164" s="1" t="str" cm="1">
        <f t="array" ref="P164">_xlfn.XLOOKUP(Tableau6[[#This Row],[idM49]],Tableau10[[#All],[Code Pays]],Tableau10[[#All],[Code Groupe de pays]]," ",0)</f>
        <v xml:space="preserve"> </v>
      </c>
      <c r="Q164" s="1" t="str">
        <f>IF(Tableau6[[#This Row],[codeIDV]]=VaParametresNORM!$A$125,VaParametresNORM!$B$125," ")</f>
        <v xml:space="preserve"> </v>
      </c>
      <c r="R164" s="1" t="str" cm="1">
        <f t="array" ref="R164">_xlfn.XLOOKUP(Tableau6[[#This Row],[idM49]],Tableau11[[#All],[Code Pays]],Tableau11[[#All],[Code Groupe de pays]]," ",0)</f>
        <v xml:space="preserve"> </v>
      </c>
      <c r="S164" s="1" t="str">
        <f>IF(Tableau6[[#This Row],[code_deficit_Vivrier]]=VaParametresNORM!$A$163,VaParametresNORM!$B$163,"")</f>
        <v/>
      </c>
      <c r="T164" s="1"/>
    </row>
    <row r="165" spans="1:20" x14ac:dyDescent="0.25">
      <c r="A165">
        <f>LEFT(Tableau6[[#This Row],[Code_ZoneContinent]],2)*100</f>
        <v>5400</v>
      </c>
      <c r="B165" t="str" cm="1">
        <f t="array" ref="B165">_xlfn.XLOOKUP(Tableau6[[#This Row],[CodeContinent]],Continent[[#All],[NumFAOContinent]],Continent[[#All],[Continent]])</f>
        <v>Europe</v>
      </c>
      <c r="C165">
        <v>5401</v>
      </c>
      <c r="D165" t="s">
        <v>554</v>
      </c>
      <c r="E165">
        <v>173</v>
      </c>
      <c r="F165" t="s">
        <v>510</v>
      </c>
      <c r="G165">
        <v>616</v>
      </c>
      <c r="H165" t="s">
        <v>511</v>
      </c>
      <c r="I165" t="s">
        <v>512</v>
      </c>
      <c r="J165" cm="1">
        <f t="array" ref="J165">IFERROR(_xlfn.XLOOKUP(Tableau6[[#This Row],[Code_Pays]],ListeUE27[[#All],[Code_Pays]],ListeUE27[[#All],[Code_UE27]],,0),"")</f>
        <v>5707</v>
      </c>
      <c r="K165" t="str">
        <f>IF(Tableau6[[#This Row],[CodeUE27]]=VaParametresNORM!$A$12,VaParametresNORM!$B$12,"")</f>
        <v>Union_Européenne_27</v>
      </c>
      <c r="L165" t="str" cm="1">
        <f t="array" ref="L165">_xlfn.XLOOKUP(Tableau6[[#This Row],[Code_Pays]],Tableau8[[#All],[Code Pays]],Tableau8[[#All],[CodePMA]],"  ",0)</f>
        <v xml:space="preserve">  </v>
      </c>
      <c r="M165" t="str">
        <f>IF(Tableau6[[#This Row],[CodePMA]]=VaParametresNORM!$A$45,VaParametresNORM!$B$45,"")</f>
        <v/>
      </c>
      <c r="N165" s="1" t="str" cm="1">
        <f t="array" ref="N165">_xlfn.XLOOKUP(Tableau6[[#This Row],[Code_Pays]],Tableau9[[#All],[Code Pays]],Tableau9[[#All],[Code Groupe de pays]]," ",0)</f>
        <v xml:space="preserve"> </v>
      </c>
      <c r="O165" s="1" t="str">
        <f>IF(Tableau6[[#This Row],[codePVDsansLitoral]]=VaParametresNORM!$A$93,VaParametresNORM!$B$93,"")</f>
        <v/>
      </c>
      <c r="P165" s="1" t="str" cm="1">
        <f t="array" ref="P165">_xlfn.XLOOKUP(Tableau6[[#This Row],[idM49]],Tableau10[[#All],[Code Pays]],Tableau10[[#All],[Code Groupe de pays]]," ",0)</f>
        <v xml:space="preserve"> </v>
      </c>
      <c r="Q165" s="1" t="str">
        <f>IF(Tableau6[[#This Row],[codeIDV]]=VaParametresNORM!$A$125,VaParametresNORM!$B$125," ")</f>
        <v xml:space="preserve"> </v>
      </c>
      <c r="R165" s="1" t="str" cm="1">
        <f t="array" ref="R165">_xlfn.XLOOKUP(Tableau6[[#This Row],[idM49]],Tableau11[[#All],[Code Pays]],Tableau11[[#All],[Code Groupe de pays]]," ",0)</f>
        <v xml:space="preserve"> </v>
      </c>
      <c r="S165" s="1" t="str">
        <f>IF(Tableau6[[#This Row],[code_deficit_Vivrier]]=VaParametresNORM!$A$163,VaParametresNORM!$B$163,"")</f>
        <v/>
      </c>
      <c r="T165" s="1"/>
    </row>
    <row r="166" spans="1:20" x14ac:dyDescent="0.25">
      <c r="A166">
        <f>LEFT(Tableau6[[#This Row],[Code_ZoneContinent]],2)*100</f>
        <v>5400</v>
      </c>
      <c r="B166" t="str" cm="1">
        <f t="array" ref="B166">_xlfn.XLOOKUP(Tableau6[[#This Row],[CodeContinent]],Continent[[#All],[NumFAOContinent]],Continent[[#All],[Continent]])</f>
        <v>Europe</v>
      </c>
      <c r="C166">
        <v>5403</v>
      </c>
      <c r="D166" t="s">
        <v>552</v>
      </c>
      <c r="E166">
        <v>174</v>
      </c>
      <c r="F166" t="s">
        <v>513</v>
      </c>
      <c r="G166">
        <v>620</v>
      </c>
      <c r="H166" t="s">
        <v>514</v>
      </c>
      <c r="I166" t="s">
        <v>515</v>
      </c>
      <c r="J166" cm="1">
        <f t="array" ref="J166">IFERROR(_xlfn.XLOOKUP(Tableau6[[#This Row],[Code_Pays]],ListeUE27[[#All],[Code_Pays]],ListeUE27[[#All],[Code_UE27]],,0),"")</f>
        <v>5707</v>
      </c>
      <c r="K166" t="str">
        <f>IF(Tableau6[[#This Row],[CodeUE27]]=VaParametresNORM!$A$12,VaParametresNORM!$B$12,"")</f>
        <v>Union_Européenne_27</v>
      </c>
      <c r="L166" t="str" cm="1">
        <f t="array" ref="L166">_xlfn.XLOOKUP(Tableau6[[#This Row],[Code_Pays]],Tableau8[[#All],[Code Pays]],Tableau8[[#All],[CodePMA]],"  ",0)</f>
        <v xml:space="preserve">  </v>
      </c>
      <c r="M166" t="str">
        <f>IF(Tableau6[[#This Row],[CodePMA]]=VaParametresNORM!$A$45,VaParametresNORM!$B$45,"")</f>
        <v/>
      </c>
      <c r="N166" s="1" t="str" cm="1">
        <f t="array" ref="N166">_xlfn.XLOOKUP(Tableau6[[#This Row],[Code_Pays]],Tableau9[[#All],[Code Pays]],Tableau9[[#All],[Code Groupe de pays]]," ",0)</f>
        <v xml:space="preserve"> </v>
      </c>
      <c r="O166" s="1" t="str">
        <f>IF(Tableau6[[#This Row],[codePVDsansLitoral]]=VaParametresNORM!$A$93,VaParametresNORM!$B$93,"")</f>
        <v/>
      </c>
      <c r="P166" s="1" t="str" cm="1">
        <f t="array" ref="P166">_xlfn.XLOOKUP(Tableau6[[#This Row],[idM49]],Tableau10[[#All],[Code Pays]],Tableau10[[#All],[Code Groupe de pays]]," ",0)</f>
        <v xml:space="preserve"> </v>
      </c>
      <c r="Q166" s="1" t="str">
        <f>IF(Tableau6[[#This Row],[codeIDV]]=VaParametresNORM!$A$125,VaParametresNORM!$B$125," ")</f>
        <v xml:space="preserve"> </v>
      </c>
      <c r="R166" s="1" t="str" cm="1">
        <f t="array" ref="R166">_xlfn.XLOOKUP(Tableau6[[#This Row],[idM49]],Tableau11[[#All],[Code Pays]],Tableau11[[#All],[Code Groupe de pays]]," ",0)</f>
        <v xml:space="preserve"> </v>
      </c>
      <c r="S166" s="1" t="str">
        <f>IF(Tableau6[[#This Row],[code_deficit_Vivrier]]=VaParametresNORM!$A$163,VaParametresNORM!$B$163,"")</f>
        <v/>
      </c>
      <c r="T166" s="1"/>
    </row>
    <row r="167" spans="1:20" x14ac:dyDescent="0.25">
      <c r="A167">
        <f>LEFT(Tableau6[[#This Row],[Code_ZoneContinent]],2)*100</f>
        <v>5400</v>
      </c>
      <c r="B167" t="str" cm="1">
        <f t="array" ref="B167">_xlfn.XLOOKUP(Tableau6[[#This Row],[CodeContinent]],Continent[[#All],[NumFAOContinent]],Continent[[#All],[Continent]])</f>
        <v>Europe</v>
      </c>
      <c r="C167">
        <v>5401</v>
      </c>
      <c r="D167" t="s">
        <v>554</v>
      </c>
      <c r="E167">
        <v>146</v>
      </c>
      <c r="F167" t="s">
        <v>516</v>
      </c>
      <c r="G167">
        <v>498</v>
      </c>
      <c r="H167" t="s">
        <v>517</v>
      </c>
      <c r="I167" t="s">
        <v>518</v>
      </c>
      <c r="J167" t="str" cm="1">
        <f t="array" ref="J167">IFERROR(_xlfn.XLOOKUP(Tableau6[[#This Row],[Code_Pays]],ListeUE27[[#All],[Code_Pays]],ListeUE27[[#All],[Code_UE27]],,0),"")</f>
        <v/>
      </c>
      <c r="K167" t="str">
        <f>IF(Tableau6[[#This Row],[CodeUE27]]=VaParametresNORM!$A$12,VaParametresNORM!$B$12,"")</f>
        <v/>
      </c>
      <c r="L167" t="str" cm="1">
        <f t="array" ref="L167">_xlfn.XLOOKUP(Tableau6[[#This Row],[Code_Pays]],Tableau8[[#All],[Code Pays]],Tableau8[[#All],[CodePMA]],"  ",0)</f>
        <v xml:space="preserve">  </v>
      </c>
      <c r="M167" t="str">
        <f>IF(Tableau6[[#This Row],[CodePMA]]=VaParametresNORM!$A$45,VaParametresNORM!$B$45,"")</f>
        <v/>
      </c>
      <c r="N167" s="1" cm="1">
        <f t="array" ref="N167">_xlfn.XLOOKUP(Tableau6[[#This Row],[Code_Pays]],Tableau9[[#All],[Code Pays]],Tableau9[[#All],[Code Groupe de pays]]," ",0)</f>
        <v>5802</v>
      </c>
      <c r="O167" s="1" t="str">
        <f>IF(Tableau6[[#This Row],[codePVDsansLitoral]]=VaParametresNORM!$A$93,VaParametresNORM!$B$93,"")</f>
        <v>Pays sans littoral en voie de développement</v>
      </c>
      <c r="P167" s="1" t="str" cm="1">
        <f t="array" ref="P167">_xlfn.XLOOKUP(Tableau6[[#This Row],[idM49]],Tableau10[[#All],[Code Pays]],Tableau10[[#All],[Code Groupe de pays]]," ",0)</f>
        <v xml:space="preserve"> </v>
      </c>
      <c r="Q167" s="1" t="str">
        <f>IF(Tableau6[[#This Row],[codeIDV]]=VaParametresNORM!$A$125,VaParametresNORM!$B$125," ")</f>
        <v xml:space="preserve"> </v>
      </c>
      <c r="R167" s="1" t="str" cm="1">
        <f t="array" ref="R167">_xlfn.XLOOKUP(Tableau6[[#This Row],[idM49]],Tableau11[[#All],[Code Pays]],Tableau11[[#All],[Code Groupe de pays]]," ",0)</f>
        <v xml:space="preserve"> </v>
      </c>
      <c r="S167" s="1" t="str">
        <f>IF(Tableau6[[#This Row],[code_deficit_Vivrier]]=VaParametresNORM!$A$163,VaParametresNORM!$B$163,"")</f>
        <v/>
      </c>
      <c r="T167" s="1"/>
    </row>
    <row r="168" spans="1:20" x14ac:dyDescent="0.25">
      <c r="A168">
        <f>LEFT(Tableau6[[#This Row],[Code_ZoneContinent]],2)*100</f>
        <v>5400</v>
      </c>
      <c r="B168" t="str" cm="1">
        <f t="array" ref="B168">_xlfn.XLOOKUP(Tableau6[[#This Row],[CodeContinent]],Continent[[#All],[NumFAOContinent]],Continent[[#All],[Continent]])</f>
        <v>Europe</v>
      </c>
      <c r="C168">
        <v>5403</v>
      </c>
      <c r="D168" t="s">
        <v>552</v>
      </c>
      <c r="E168">
        <v>248</v>
      </c>
      <c r="F168" t="s">
        <v>519</v>
      </c>
      <c r="G168">
        <v>890</v>
      </c>
      <c r="H168" t="s">
        <v>57</v>
      </c>
      <c r="I168" t="s">
        <v>57</v>
      </c>
      <c r="J168" t="str" cm="1">
        <f t="array" ref="J168">IFERROR(_xlfn.XLOOKUP(Tableau6[[#This Row],[Code_Pays]],ListeUE27[[#All],[Code_Pays]],ListeUE27[[#All],[Code_UE27]],,0),"")</f>
        <v/>
      </c>
      <c r="K168" t="str">
        <f>IF(Tableau6[[#This Row],[CodeUE27]]=VaParametresNORM!$A$12,VaParametresNORM!$B$12,"")</f>
        <v/>
      </c>
      <c r="L168" t="str" cm="1">
        <f t="array" ref="L168">_xlfn.XLOOKUP(Tableau6[[#This Row],[Code_Pays]],Tableau8[[#All],[Code Pays]],Tableau8[[#All],[CodePMA]],"  ",0)</f>
        <v xml:space="preserve">  </v>
      </c>
      <c r="M168" t="str">
        <f>IF(Tableau6[[#This Row],[CodePMA]]=VaParametresNORM!$A$45,VaParametresNORM!$B$45,"")</f>
        <v/>
      </c>
      <c r="N168" s="1" t="str" cm="1">
        <f t="array" ref="N168">_xlfn.XLOOKUP(Tableau6[[#This Row],[Code_Pays]],Tableau9[[#All],[Code Pays]],Tableau9[[#All],[Code Groupe de pays]]," ",0)</f>
        <v xml:space="preserve"> </v>
      </c>
      <c r="O168" s="1" t="str">
        <f>IF(Tableau6[[#This Row],[codePVDsansLitoral]]=VaParametresNORM!$A$93,VaParametresNORM!$B$93,"")</f>
        <v/>
      </c>
      <c r="P168" s="1" t="str" cm="1">
        <f t="array" ref="P168">_xlfn.XLOOKUP(Tableau6[[#This Row],[idM49]],Tableau10[[#All],[Code Pays]],Tableau10[[#All],[Code Groupe de pays]]," ",0)</f>
        <v xml:space="preserve"> </v>
      </c>
      <c r="Q168" s="1" t="str">
        <f>IF(Tableau6[[#This Row],[codeIDV]]=VaParametresNORM!$A$125,VaParametresNORM!$B$125," ")</f>
        <v xml:space="preserve"> </v>
      </c>
      <c r="R168" s="1" t="str" cm="1">
        <f t="array" ref="R168">_xlfn.XLOOKUP(Tableau6[[#This Row],[idM49]],Tableau11[[#All],[Code Pays]],Tableau11[[#All],[Code Groupe de pays]]," ",0)</f>
        <v xml:space="preserve"> </v>
      </c>
      <c r="S168" s="1" t="str">
        <f>IF(Tableau6[[#This Row],[code_deficit_Vivrier]]=VaParametresNORM!$A$163,VaParametresNORM!$B$163,"")</f>
        <v/>
      </c>
      <c r="T168" s="1"/>
    </row>
    <row r="169" spans="1:20" x14ac:dyDescent="0.25">
      <c r="A169">
        <f>LEFT(Tableau6[[#This Row],[Code_ZoneContinent]],2)*100</f>
        <v>5400</v>
      </c>
      <c r="B169" t="str" cm="1">
        <f t="array" ref="B169">_xlfn.XLOOKUP(Tableau6[[#This Row],[CodeContinent]],Continent[[#All],[NumFAOContinent]],Continent[[#All],[Continent]])</f>
        <v>Europe</v>
      </c>
      <c r="C169">
        <v>5401</v>
      </c>
      <c r="D169" t="s">
        <v>554</v>
      </c>
      <c r="E169">
        <v>183</v>
      </c>
      <c r="F169" t="s">
        <v>520</v>
      </c>
      <c r="G169">
        <v>642</v>
      </c>
      <c r="H169" t="s">
        <v>521</v>
      </c>
      <c r="I169" t="s">
        <v>522</v>
      </c>
      <c r="J169" cm="1">
        <f t="array" ref="J169">IFERROR(_xlfn.XLOOKUP(Tableau6[[#This Row],[Code_Pays]],ListeUE27[[#All],[Code_Pays]],ListeUE27[[#All],[Code_UE27]],,0),"")</f>
        <v>5707</v>
      </c>
      <c r="K169" t="str">
        <f>IF(Tableau6[[#This Row],[CodeUE27]]=VaParametresNORM!$A$12,VaParametresNORM!$B$12,"")</f>
        <v>Union_Européenne_27</v>
      </c>
      <c r="L169" t="str" cm="1">
        <f t="array" ref="L169">_xlfn.XLOOKUP(Tableau6[[#This Row],[Code_Pays]],Tableau8[[#All],[Code Pays]],Tableau8[[#All],[CodePMA]],"  ",0)</f>
        <v xml:space="preserve">  </v>
      </c>
      <c r="M169" t="str">
        <f>IF(Tableau6[[#This Row],[CodePMA]]=VaParametresNORM!$A$45,VaParametresNORM!$B$45,"")</f>
        <v/>
      </c>
      <c r="N169" s="1" t="str" cm="1">
        <f t="array" ref="N169">_xlfn.XLOOKUP(Tableau6[[#This Row],[Code_Pays]],Tableau9[[#All],[Code Pays]],Tableau9[[#All],[Code Groupe de pays]]," ",0)</f>
        <v xml:space="preserve"> </v>
      </c>
      <c r="O169" s="1" t="str">
        <f>IF(Tableau6[[#This Row],[codePVDsansLitoral]]=VaParametresNORM!$A$93,VaParametresNORM!$B$93,"")</f>
        <v/>
      </c>
      <c r="P169" s="1" t="str" cm="1">
        <f t="array" ref="P169">_xlfn.XLOOKUP(Tableau6[[#This Row],[idM49]],Tableau10[[#All],[Code Pays]],Tableau10[[#All],[Code Groupe de pays]]," ",0)</f>
        <v xml:space="preserve"> </v>
      </c>
      <c r="Q169" s="1" t="str">
        <f>IF(Tableau6[[#This Row],[codeIDV]]=VaParametresNORM!$A$125,VaParametresNORM!$B$125," ")</f>
        <v xml:space="preserve"> </v>
      </c>
      <c r="R169" s="1" t="str" cm="1">
        <f t="array" ref="R169">_xlfn.XLOOKUP(Tableau6[[#This Row],[idM49]],Tableau11[[#All],[Code Pays]],Tableau11[[#All],[Code Groupe de pays]]," ",0)</f>
        <v xml:space="preserve"> </v>
      </c>
      <c r="S169" s="1" t="str">
        <f>IF(Tableau6[[#This Row],[code_deficit_Vivrier]]=VaParametresNORM!$A$163,VaParametresNORM!$B$163,"")</f>
        <v/>
      </c>
      <c r="T169" s="1"/>
    </row>
    <row r="170" spans="1:20" x14ac:dyDescent="0.25">
      <c r="A170">
        <f>LEFT(Tableau6[[#This Row],[Code_ZoneContinent]],2)*100</f>
        <v>5400</v>
      </c>
      <c r="B170" t="str" cm="1">
        <f t="array" ref="B170">_xlfn.XLOOKUP(Tableau6[[#This Row],[CodeContinent]],Continent[[#All],[NumFAOContinent]],Continent[[#All],[Continent]])</f>
        <v>Europe</v>
      </c>
      <c r="C170">
        <v>5402</v>
      </c>
      <c r="D170" t="s">
        <v>555</v>
      </c>
      <c r="E170">
        <v>229</v>
      </c>
      <c r="F170" t="s">
        <v>523</v>
      </c>
      <c r="G170">
        <v>826</v>
      </c>
      <c r="H170" t="s">
        <v>524</v>
      </c>
      <c r="I170" t="s">
        <v>525</v>
      </c>
      <c r="J170" t="str" cm="1">
        <f t="array" ref="J170">IFERROR(_xlfn.XLOOKUP(Tableau6[[#This Row],[Code_Pays]],ListeUE27[[#All],[Code_Pays]],ListeUE27[[#All],[Code_UE27]],,0),"")</f>
        <v/>
      </c>
      <c r="K170" t="str">
        <f>IF(Tableau6[[#This Row],[CodeUE27]]=VaParametresNORM!$A$12,VaParametresNORM!$B$12,"")</f>
        <v/>
      </c>
      <c r="L170" t="str" cm="1">
        <f t="array" ref="L170">_xlfn.XLOOKUP(Tableau6[[#This Row],[Code_Pays]],Tableau8[[#All],[Code Pays]],Tableau8[[#All],[CodePMA]],"  ",0)</f>
        <v xml:space="preserve">  </v>
      </c>
      <c r="M170" t="str">
        <f>IF(Tableau6[[#This Row],[CodePMA]]=VaParametresNORM!$A$45,VaParametresNORM!$B$45,"")</f>
        <v/>
      </c>
      <c r="N170" s="1" t="str" cm="1">
        <f t="array" ref="N170">_xlfn.XLOOKUP(Tableau6[[#This Row],[Code_Pays]],Tableau9[[#All],[Code Pays]],Tableau9[[#All],[Code Groupe de pays]]," ",0)</f>
        <v xml:space="preserve"> </v>
      </c>
      <c r="O170" s="1" t="str">
        <f>IF(Tableau6[[#This Row],[codePVDsansLitoral]]=VaParametresNORM!$A$93,VaParametresNORM!$B$93,"")</f>
        <v/>
      </c>
      <c r="P170" s="1" t="str" cm="1">
        <f t="array" ref="P170">_xlfn.XLOOKUP(Tableau6[[#This Row],[idM49]],Tableau10[[#All],[Code Pays]],Tableau10[[#All],[Code Groupe de pays]]," ",0)</f>
        <v xml:space="preserve"> </v>
      </c>
      <c r="Q170" s="1" t="str">
        <f>IF(Tableau6[[#This Row],[codeIDV]]=VaParametresNORM!$A$125,VaParametresNORM!$B$125," ")</f>
        <v xml:space="preserve"> </v>
      </c>
      <c r="R170" s="1" t="str" cm="1">
        <f t="array" ref="R170">_xlfn.XLOOKUP(Tableau6[[#This Row],[idM49]],Tableau11[[#All],[Code Pays]],Tableau11[[#All],[Code Groupe de pays]]," ",0)</f>
        <v xml:space="preserve"> </v>
      </c>
      <c r="S170" s="1" t="str">
        <f>IF(Tableau6[[#This Row],[code_deficit_Vivrier]]=VaParametresNORM!$A$163,VaParametresNORM!$B$163,"")</f>
        <v/>
      </c>
      <c r="T170" s="1"/>
    </row>
    <row r="171" spans="1:20" x14ac:dyDescent="0.25">
      <c r="A171">
        <f>LEFT(Tableau6[[#This Row],[Code_ZoneContinent]],2)*100</f>
        <v>5400</v>
      </c>
      <c r="B171" t="str" cm="1">
        <f t="array" ref="B171">_xlfn.XLOOKUP(Tableau6[[#This Row],[CodeContinent]],Continent[[#All],[NumFAOContinent]],Continent[[#All],[Continent]])</f>
        <v>Europe</v>
      </c>
      <c r="C171">
        <v>5403</v>
      </c>
      <c r="D171" t="s">
        <v>552</v>
      </c>
      <c r="E171">
        <v>272</v>
      </c>
      <c r="F171" t="s">
        <v>526</v>
      </c>
      <c r="G171">
        <v>688</v>
      </c>
      <c r="H171" t="s">
        <v>527</v>
      </c>
      <c r="I171" t="s">
        <v>528</v>
      </c>
      <c r="J171" t="str" cm="1">
        <f t="array" ref="J171">IFERROR(_xlfn.XLOOKUP(Tableau6[[#This Row],[Code_Pays]],ListeUE27[[#All],[Code_Pays]],ListeUE27[[#All],[Code_UE27]],,0),"")</f>
        <v/>
      </c>
      <c r="K171" t="str">
        <f>IF(Tableau6[[#This Row],[CodeUE27]]=VaParametresNORM!$A$12,VaParametresNORM!$B$12,"")</f>
        <v/>
      </c>
      <c r="L171" t="str" cm="1">
        <f t="array" ref="L171">_xlfn.XLOOKUP(Tableau6[[#This Row],[Code_Pays]],Tableau8[[#All],[Code Pays]],Tableau8[[#All],[CodePMA]],"  ",0)</f>
        <v xml:space="preserve">  </v>
      </c>
      <c r="M171" t="str">
        <f>IF(Tableau6[[#This Row],[CodePMA]]=VaParametresNORM!$A$45,VaParametresNORM!$B$45,"")</f>
        <v/>
      </c>
      <c r="N171" s="1" t="str" cm="1">
        <f t="array" ref="N171">_xlfn.XLOOKUP(Tableau6[[#This Row],[Code_Pays]],Tableau9[[#All],[Code Pays]],Tableau9[[#All],[Code Groupe de pays]]," ",0)</f>
        <v xml:space="preserve"> </v>
      </c>
      <c r="O171" s="1" t="str">
        <f>IF(Tableau6[[#This Row],[codePVDsansLitoral]]=VaParametresNORM!$A$93,VaParametresNORM!$B$93,"")</f>
        <v/>
      </c>
      <c r="P171" s="1" t="str" cm="1">
        <f t="array" ref="P171">_xlfn.XLOOKUP(Tableau6[[#This Row],[idM49]],Tableau10[[#All],[Code Pays]],Tableau10[[#All],[Code Groupe de pays]]," ",0)</f>
        <v xml:space="preserve"> </v>
      </c>
      <c r="Q171" s="1" t="str">
        <f>IF(Tableau6[[#This Row],[codeIDV]]=VaParametresNORM!$A$125,VaParametresNORM!$B$125," ")</f>
        <v xml:space="preserve"> </v>
      </c>
      <c r="R171" s="1" t="str" cm="1">
        <f t="array" ref="R171">_xlfn.XLOOKUP(Tableau6[[#This Row],[idM49]],Tableau11[[#All],[Code Pays]],Tableau11[[#All],[Code Groupe de pays]]," ",0)</f>
        <v xml:space="preserve"> </v>
      </c>
      <c r="S171" s="1" t="str">
        <f>IF(Tableau6[[#This Row],[code_deficit_Vivrier]]=VaParametresNORM!$A$163,VaParametresNORM!$B$163,"")</f>
        <v/>
      </c>
      <c r="T171" s="1"/>
    </row>
    <row r="172" spans="1:20" x14ac:dyDescent="0.25">
      <c r="A172">
        <f>LEFT(Tableau6[[#This Row],[Code_ZoneContinent]],2)*100</f>
        <v>5400</v>
      </c>
      <c r="B172" t="str" cm="1">
        <f t="array" ref="B172">_xlfn.XLOOKUP(Tableau6[[#This Row],[CodeContinent]],Continent[[#All],[NumFAOContinent]],Continent[[#All],[Continent]])</f>
        <v>Europe</v>
      </c>
      <c r="C172">
        <v>5403</v>
      </c>
      <c r="D172" t="s">
        <v>552</v>
      </c>
      <c r="E172">
        <v>186</v>
      </c>
      <c r="F172" t="s">
        <v>529</v>
      </c>
      <c r="G172">
        <v>891</v>
      </c>
      <c r="H172" t="s">
        <v>530</v>
      </c>
      <c r="I172" t="s">
        <v>531</v>
      </c>
      <c r="J172" t="str" cm="1">
        <f t="array" ref="J172">IFERROR(_xlfn.XLOOKUP(Tableau6[[#This Row],[Code_Pays]],ListeUE27[[#All],[Code_Pays]],ListeUE27[[#All],[Code_UE27]],,0),"")</f>
        <v/>
      </c>
      <c r="K172" t="str">
        <f>IF(Tableau6[[#This Row],[CodeUE27]]=VaParametresNORM!$A$12,VaParametresNORM!$B$12,"")</f>
        <v/>
      </c>
      <c r="L172" t="str" cm="1">
        <f t="array" ref="L172">_xlfn.XLOOKUP(Tableau6[[#This Row],[Code_Pays]],Tableau8[[#All],[Code Pays]],Tableau8[[#All],[CodePMA]],"  ",0)</f>
        <v xml:space="preserve">  </v>
      </c>
      <c r="M172" t="str">
        <f>IF(Tableau6[[#This Row],[CodePMA]]=VaParametresNORM!$A$45,VaParametresNORM!$B$45,"")</f>
        <v/>
      </c>
      <c r="N172" s="1" t="str" cm="1">
        <f t="array" ref="N172">_xlfn.XLOOKUP(Tableau6[[#This Row],[Code_Pays]],Tableau9[[#All],[Code Pays]],Tableau9[[#All],[Code Groupe de pays]]," ",0)</f>
        <v xml:space="preserve"> </v>
      </c>
      <c r="O172" s="1" t="str">
        <f>IF(Tableau6[[#This Row],[codePVDsansLitoral]]=VaParametresNORM!$A$93,VaParametresNORM!$B$93,"")</f>
        <v/>
      </c>
      <c r="P172" s="1" t="str" cm="1">
        <f t="array" ref="P172">_xlfn.XLOOKUP(Tableau6[[#This Row],[idM49]],Tableau10[[#All],[Code Pays]],Tableau10[[#All],[Code Groupe de pays]]," ",0)</f>
        <v xml:space="preserve"> </v>
      </c>
      <c r="Q172" s="1" t="str">
        <f>IF(Tableau6[[#This Row],[codeIDV]]=VaParametresNORM!$A$125,VaParametresNORM!$B$125," ")</f>
        <v xml:space="preserve"> </v>
      </c>
      <c r="R172" s="1" t="str" cm="1">
        <f t="array" ref="R172">_xlfn.XLOOKUP(Tableau6[[#This Row],[idM49]],Tableau11[[#All],[Code Pays]],Tableau11[[#All],[Code Groupe de pays]]," ",0)</f>
        <v xml:space="preserve"> </v>
      </c>
      <c r="S172" s="1" t="str">
        <f>IF(Tableau6[[#This Row],[code_deficit_Vivrier]]=VaParametresNORM!$A$163,VaParametresNORM!$B$163,"")</f>
        <v/>
      </c>
      <c r="T172" s="1"/>
    </row>
    <row r="173" spans="1:20" x14ac:dyDescent="0.25">
      <c r="A173">
        <f>LEFT(Tableau6[[#This Row],[Code_ZoneContinent]],2)*100</f>
        <v>5400</v>
      </c>
      <c r="B173" t="str" cm="1">
        <f t="array" ref="B173">_xlfn.XLOOKUP(Tableau6[[#This Row],[CodeContinent]],Continent[[#All],[NumFAOContinent]],Continent[[#All],[Continent]])</f>
        <v>Europe</v>
      </c>
      <c r="C173">
        <v>5401</v>
      </c>
      <c r="D173" t="s">
        <v>554</v>
      </c>
      <c r="E173">
        <v>199</v>
      </c>
      <c r="F173" t="s">
        <v>532</v>
      </c>
      <c r="G173">
        <v>703</v>
      </c>
      <c r="H173" t="s">
        <v>533</v>
      </c>
      <c r="I173" t="s">
        <v>534</v>
      </c>
      <c r="J173" cm="1">
        <f t="array" ref="J173">IFERROR(_xlfn.XLOOKUP(Tableau6[[#This Row],[Code_Pays]],ListeUE27[[#All],[Code_Pays]],ListeUE27[[#All],[Code_UE27]],,0),"")</f>
        <v>5707</v>
      </c>
      <c r="K173" t="str">
        <f>IF(Tableau6[[#This Row],[CodeUE27]]=VaParametresNORM!$A$12,VaParametresNORM!$B$12,"")</f>
        <v>Union_Européenne_27</v>
      </c>
      <c r="L173" t="str" cm="1">
        <f t="array" ref="L173">_xlfn.XLOOKUP(Tableau6[[#This Row],[Code_Pays]],Tableau8[[#All],[Code Pays]],Tableau8[[#All],[CodePMA]],"  ",0)</f>
        <v xml:space="preserve">  </v>
      </c>
      <c r="M173" t="str">
        <f>IF(Tableau6[[#This Row],[CodePMA]]=VaParametresNORM!$A$45,VaParametresNORM!$B$45,"")</f>
        <v/>
      </c>
      <c r="N173" s="1" t="str" cm="1">
        <f t="array" ref="N173">_xlfn.XLOOKUP(Tableau6[[#This Row],[Code_Pays]],Tableau9[[#All],[Code Pays]],Tableau9[[#All],[Code Groupe de pays]]," ",0)</f>
        <v xml:space="preserve"> </v>
      </c>
      <c r="O173" s="1" t="str">
        <f>IF(Tableau6[[#This Row],[codePVDsansLitoral]]=VaParametresNORM!$A$93,VaParametresNORM!$B$93,"")</f>
        <v/>
      </c>
      <c r="P173" s="1" t="str" cm="1">
        <f t="array" ref="P173">_xlfn.XLOOKUP(Tableau6[[#This Row],[idM49]],Tableau10[[#All],[Code Pays]],Tableau10[[#All],[Code Groupe de pays]]," ",0)</f>
        <v xml:space="preserve"> </v>
      </c>
      <c r="Q173" s="1" t="str">
        <f>IF(Tableau6[[#This Row],[codeIDV]]=VaParametresNORM!$A$125,VaParametresNORM!$B$125," ")</f>
        <v xml:space="preserve"> </v>
      </c>
      <c r="R173" s="1" t="str" cm="1">
        <f t="array" ref="R173">_xlfn.XLOOKUP(Tableau6[[#This Row],[idM49]],Tableau11[[#All],[Code Pays]],Tableau11[[#All],[Code Groupe de pays]]," ",0)</f>
        <v xml:space="preserve"> </v>
      </c>
      <c r="S173" s="1" t="str">
        <f>IF(Tableau6[[#This Row],[code_deficit_Vivrier]]=VaParametresNORM!$A$163,VaParametresNORM!$B$163,"")</f>
        <v/>
      </c>
      <c r="T173" s="1"/>
    </row>
    <row r="174" spans="1:20" x14ac:dyDescent="0.25">
      <c r="A174">
        <f>LEFT(Tableau6[[#This Row],[Code_ZoneContinent]],2)*100</f>
        <v>5400</v>
      </c>
      <c r="B174" t="str" cm="1">
        <f t="array" ref="B174">_xlfn.XLOOKUP(Tableau6[[#This Row],[CodeContinent]],Continent[[#All],[NumFAOContinent]],Continent[[#All],[Continent]])</f>
        <v>Europe</v>
      </c>
      <c r="C174">
        <v>5403</v>
      </c>
      <c r="D174" t="s">
        <v>552</v>
      </c>
      <c r="E174">
        <v>198</v>
      </c>
      <c r="F174" t="s">
        <v>535</v>
      </c>
      <c r="G174">
        <v>705</v>
      </c>
      <c r="H174" t="s">
        <v>536</v>
      </c>
      <c r="I174" t="s">
        <v>537</v>
      </c>
      <c r="J174" cm="1">
        <f t="array" ref="J174">IFERROR(_xlfn.XLOOKUP(Tableau6[[#This Row],[Code_Pays]],ListeUE27[[#All],[Code_Pays]],ListeUE27[[#All],[Code_UE27]],,0),"")</f>
        <v>5707</v>
      </c>
      <c r="K174" t="str">
        <f>IF(Tableau6[[#This Row],[CodeUE27]]=VaParametresNORM!$A$12,VaParametresNORM!$B$12,"")</f>
        <v>Union_Européenne_27</v>
      </c>
      <c r="L174" t="str" cm="1">
        <f t="array" ref="L174">_xlfn.XLOOKUP(Tableau6[[#This Row],[Code_Pays]],Tableau8[[#All],[Code Pays]],Tableau8[[#All],[CodePMA]],"  ",0)</f>
        <v xml:space="preserve">  </v>
      </c>
      <c r="M174" t="str">
        <f>IF(Tableau6[[#This Row],[CodePMA]]=VaParametresNORM!$A$45,VaParametresNORM!$B$45,"")</f>
        <v/>
      </c>
      <c r="N174" s="1" t="str" cm="1">
        <f t="array" ref="N174">_xlfn.XLOOKUP(Tableau6[[#This Row],[Code_Pays]],Tableau9[[#All],[Code Pays]],Tableau9[[#All],[Code Groupe de pays]]," ",0)</f>
        <v xml:space="preserve"> </v>
      </c>
      <c r="O174" s="1" t="str">
        <f>IF(Tableau6[[#This Row],[codePVDsansLitoral]]=VaParametresNORM!$A$93,VaParametresNORM!$B$93,"")</f>
        <v/>
      </c>
      <c r="P174" s="1" t="str" cm="1">
        <f t="array" ref="P174">_xlfn.XLOOKUP(Tableau6[[#This Row],[idM49]],Tableau10[[#All],[Code Pays]],Tableau10[[#All],[Code Groupe de pays]]," ",0)</f>
        <v xml:space="preserve"> </v>
      </c>
      <c r="Q174" s="1" t="str">
        <f>IF(Tableau6[[#This Row],[codeIDV]]=VaParametresNORM!$A$125,VaParametresNORM!$B$125," ")</f>
        <v xml:space="preserve"> </v>
      </c>
      <c r="R174" s="1" t="str" cm="1">
        <f t="array" ref="R174">_xlfn.XLOOKUP(Tableau6[[#This Row],[idM49]],Tableau11[[#All],[Code Pays]],Tableau11[[#All],[Code Groupe de pays]]," ",0)</f>
        <v xml:space="preserve"> </v>
      </c>
      <c r="S174" s="1" t="str">
        <f>IF(Tableau6[[#This Row],[code_deficit_Vivrier]]=VaParametresNORM!$A$163,VaParametresNORM!$B$163,"")</f>
        <v/>
      </c>
      <c r="T174" s="1"/>
    </row>
    <row r="175" spans="1:20" x14ac:dyDescent="0.25">
      <c r="A175">
        <f>LEFT(Tableau6[[#This Row],[Code_ZoneContinent]],2)*100</f>
        <v>5400</v>
      </c>
      <c r="B175" t="str" cm="1">
        <f t="array" ref="B175">_xlfn.XLOOKUP(Tableau6[[#This Row],[CodeContinent]],Continent[[#All],[NumFAOContinent]],Continent[[#All],[Continent]])</f>
        <v>Europe</v>
      </c>
      <c r="C175">
        <v>5402</v>
      </c>
      <c r="D175" t="s">
        <v>555</v>
      </c>
      <c r="E175">
        <v>210</v>
      </c>
      <c r="F175" t="s">
        <v>538</v>
      </c>
      <c r="G175">
        <v>752</v>
      </c>
      <c r="H175" t="s">
        <v>539</v>
      </c>
      <c r="I175" t="s">
        <v>540</v>
      </c>
      <c r="J175" cm="1">
        <f t="array" ref="J175">IFERROR(_xlfn.XLOOKUP(Tableau6[[#This Row],[Code_Pays]],ListeUE27[[#All],[Code_Pays]],ListeUE27[[#All],[Code_UE27]],,0),"")</f>
        <v>5707</v>
      </c>
      <c r="K175" t="str">
        <f>IF(Tableau6[[#This Row],[CodeUE27]]=VaParametresNORM!$A$12,VaParametresNORM!$B$12,"")</f>
        <v>Union_Européenne_27</v>
      </c>
      <c r="L175" t="str" cm="1">
        <f t="array" ref="L175">_xlfn.XLOOKUP(Tableau6[[#This Row],[Code_Pays]],Tableau8[[#All],[Code Pays]],Tableau8[[#All],[CodePMA]],"  ",0)</f>
        <v xml:space="preserve">  </v>
      </c>
      <c r="M175" t="str">
        <f>IF(Tableau6[[#This Row],[CodePMA]]=VaParametresNORM!$A$45,VaParametresNORM!$B$45,"")</f>
        <v/>
      </c>
      <c r="N175" s="1" t="str" cm="1">
        <f t="array" ref="N175">_xlfn.XLOOKUP(Tableau6[[#This Row],[Code_Pays]],Tableau9[[#All],[Code Pays]],Tableau9[[#All],[Code Groupe de pays]]," ",0)</f>
        <v xml:space="preserve"> </v>
      </c>
      <c r="O175" s="1" t="str">
        <f>IF(Tableau6[[#This Row],[codePVDsansLitoral]]=VaParametresNORM!$A$93,VaParametresNORM!$B$93,"")</f>
        <v/>
      </c>
      <c r="P175" s="1" t="str" cm="1">
        <f t="array" ref="P175">_xlfn.XLOOKUP(Tableau6[[#This Row],[idM49]],Tableau10[[#All],[Code Pays]],Tableau10[[#All],[Code Groupe de pays]]," ",0)</f>
        <v xml:space="preserve"> </v>
      </c>
      <c r="Q175" s="1" t="str">
        <f>IF(Tableau6[[#This Row],[codeIDV]]=VaParametresNORM!$A$125,VaParametresNORM!$B$125," ")</f>
        <v xml:space="preserve"> </v>
      </c>
      <c r="R175" s="1" t="str" cm="1">
        <f t="array" ref="R175">_xlfn.XLOOKUP(Tableau6[[#This Row],[idM49]],Tableau11[[#All],[Code Pays]],Tableau11[[#All],[Code Groupe de pays]]," ",0)</f>
        <v xml:space="preserve"> </v>
      </c>
      <c r="S175" s="1" t="str">
        <f>IF(Tableau6[[#This Row],[code_deficit_Vivrier]]=VaParametresNORM!$A$163,VaParametresNORM!$B$163,"")</f>
        <v/>
      </c>
      <c r="T175" s="1"/>
    </row>
    <row r="176" spans="1:20" x14ac:dyDescent="0.25">
      <c r="A176">
        <f>LEFT(Tableau6[[#This Row],[Code_ZoneContinent]],2)*100</f>
        <v>5400</v>
      </c>
      <c r="B176" t="str" cm="1">
        <f t="array" ref="B176">_xlfn.XLOOKUP(Tableau6[[#This Row],[CodeContinent]],Continent[[#All],[NumFAOContinent]],Continent[[#All],[Continent]])</f>
        <v>Europe</v>
      </c>
      <c r="C176">
        <v>5404</v>
      </c>
      <c r="D176" t="s">
        <v>553</v>
      </c>
      <c r="E176">
        <v>211</v>
      </c>
      <c r="F176" t="s">
        <v>541</v>
      </c>
      <c r="G176">
        <v>756</v>
      </c>
      <c r="H176" t="s">
        <v>542</v>
      </c>
      <c r="I176" t="s">
        <v>543</v>
      </c>
      <c r="J176" t="str" cm="1">
        <f t="array" ref="J176">IFERROR(_xlfn.XLOOKUP(Tableau6[[#This Row],[Code_Pays]],ListeUE27[[#All],[Code_Pays]],ListeUE27[[#All],[Code_UE27]],,0),"")</f>
        <v/>
      </c>
      <c r="K176" t="str">
        <f>IF(Tableau6[[#This Row],[CodeUE27]]=VaParametresNORM!$A$12,VaParametresNORM!$B$12,"")</f>
        <v/>
      </c>
      <c r="L176" t="str" cm="1">
        <f t="array" ref="L176">_xlfn.XLOOKUP(Tableau6[[#This Row],[Code_Pays]],Tableau8[[#All],[Code Pays]],Tableau8[[#All],[CodePMA]],"  ",0)</f>
        <v xml:space="preserve">  </v>
      </c>
      <c r="M176" t="str">
        <f>IF(Tableau6[[#This Row],[CodePMA]]=VaParametresNORM!$A$45,VaParametresNORM!$B$45,"")</f>
        <v/>
      </c>
      <c r="N176" s="1" t="str" cm="1">
        <f t="array" ref="N176">_xlfn.XLOOKUP(Tableau6[[#This Row],[Code_Pays]],Tableau9[[#All],[Code Pays]],Tableau9[[#All],[Code Groupe de pays]]," ",0)</f>
        <v xml:space="preserve"> </v>
      </c>
      <c r="O176" s="1" t="str">
        <f>IF(Tableau6[[#This Row],[codePVDsansLitoral]]=VaParametresNORM!$A$93,VaParametresNORM!$B$93,"")</f>
        <v/>
      </c>
      <c r="P176" s="1" t="str" cm="1">
        <f t="array" ref="P176">_xlfn.XLOOKUP(Tableau6[[#This Row],[idM49]],Tableau10[[#All],[Code Pays]],Tableau10[[#All],[Code Groupe de pays]]," ",0)</f>
        <v xml:space="preserve"> </v>
      </c>
      <c r="Q176" s="1" t="str">
        <f>IF(Tableau6[[#This Row],[codeIDV]]=VaParametresNORM!$A$125,VaParametresNORM!$B$125," ")</f>
        <v xml:space="preserve"> </v>
      </c>
      <c r="R176" s="1" t="str" cm="1">
        <f t="array" ref="R176">_xlfn.XLOOKUP(Tableau6[[#This Row],[idM49]],Tableau11[[#All],[Code Pays]],Tableau11[[#All],[Code Groupe de pays]]," ",0)</f>
        <v xml:space="preserve"> </v>
      </c>
      <c r="S176" s="1" t="str">
        <f>IF(Tableau6[[#This Row],[code_deficit_Vivrier]]=VaParametresNORM!$A$163,VaParametresNORM!$B$163,"")</f>
        <v/>
      </c>
      <c r="T176" s="1"/>
    </row>
    <row r="177" spans="1:20" x14ac:dyDescent="0.25">
      <c r="A177">
        <f>LEFT(Tableau6[[#This Row],[Code_ZoneContinent]],2)*100</f>
        <v>5400</v>
      </c>
      <c r="B177" t="str" cm="1">
        <f t="array" ref="B177">_xlfn.XLOOKUP(Tableau6[[#This Row],[CodeContinent]],Continent[[#All],[NumFAOContinent]],Continent[[#All],[Continent]])</f>
        <v>Europe</v>
      </c>
      <c r="C177">
        <v>5401</v>
      </c>
      <c r="D177" t="s">
        <v>554</v>
      </c>
      <c r="E177">
        <v>51</v>
      </c>
      <c r="F177" t="s">
        <v>544</v>
      </c>
      <c r="G177">
        <v>200</v>
      </c>
      <c r="H177" t="s">
        <v>57</v>
      </c>
      <c r="I177" t="s">
        <v>57</v>
      </c>
      <c r="J177" t="str" cm="1">
        <f t="array" ref="J177">IFERROR(_xlfn.XLOOKUP(Tableau6[[#This Row],[Code_Pays]],ListeUE27[[#All],[Code_Pays]],ListeUE27[[#All],[Code_UE27]],,0),"")</f>
        <v/>
      </c>
      <c r="K177" t="str">
        <f>IF(Tableau6[[#This Row],[CodeUE27]]=VaParametresNORM!$A$12,VaParametresNORM!$B$12,"")</f>
        <v/>
      </c>
      <c r="L177" t="str" cm="1">
        <f t="array" ref="L177">_xlfn.XLOOKUP(Tableau6[[#This Row],[Code_Pays]],Tableau8[[#All],[Code Pays]],Tableau8[[#All],[CodePMA]],"  ",0)</f>
        <v xml:space="preserve">  </v>
      </c>
      <c r="M177" t="str">
        <f>IF(Tableau6[[#This Row],[CodePMA]]=VaParametresNORM!$A$45,VaParametresNORM!$B$45,"")</f>
        <v/>
      </c>
      <c r="N177" s="1" t="str" cm="1">
        <f t="array" ref="N177">_xlfn.XLOOKUP(Tableau6[[#This Row],[Code_Pays]],Tableau9[[#All],[Code Pays]],Tableau9[[#All],[Code Groupe de pays]]," ",0)</f>
        <v xml:space="preserve"> </v>
      </c>
      <c r="O177" s="1" t="str">
        <f>IF(Tableau6[[#This Row],[codePVDsansLitoral]]=VaParametresNORM!$A$93,VaParametresNORM!$B$93,"")</f>
        <v/>
      </c>
      <c r="P177" s="1" t="str" cm="1">
        <f t="array" ref="P177">_xlfn.XLOOKUP(Tableau6[[#This Row],[idM49]],Tableau10[[#All],[Code Pays]],Tableau10[[#All],[Code Groupe de pays]]," ",0)</f>
        <v xml:space="preserve"> </v>
      </c>
      <c r="Q177" s="1" t="str">
        <f>IF(Tableau6[[#This Row],[codeIDV]]=VaParametresNORM!$A$125,VaParametresNORM!$B$125," ")</f>
        <v xml:space="preserve"> </v>
      </c>
      <c r="R177" s="1" t="str" cm="1">
        <f t="array" ref="R177">_xlfn.XLOOKUP(Tableau6[[#This Row],[idM49]],Tableau11[[#All],[Code Pays]],Tableau11[[#All],[Code Groupe de pays]]," ",0)</f>
        <v xml:space="preserve"> </v>
      </c>
      <c r="S177" s="1" t="str">
        <f>IF(Tableau6[[#This Row],[code_deficit_Vivrier]]=VaParametresNORM!$A$163,VaParametresNORM!$B$163,"")</f>
        <v/>
      </c>
      <c r="T177" s="1"/>
    </row>
    <row r="178" spans="1:20" x14ac:dyDescent="0.25">
      <c r="A178">
        <f>LEFT(Tableau6[[#This Row],[Code_ZoneContinent]],2)*100</f>
        <v>5400</v>
      </c>
      <c r="B178" t="str" cm="1">
        <f t="array" ref="B178">_xlfn.XLOOKUP(Tableau6[[#This Row],[CodeContinent]],Continent[[#All],[NumFAOContinent]],Continent[[#All],[Continent]])</f>
        <v>Europe</v>
      </c>
      <c r="C178">
        <v>5401</v>
      </c>
      <c r="D178" t="s">
        <v>554</v>
      </c>
      <c r="E178">
        <v>167</v>
      </c>
      <c r="F178" t="s">
        <v>545</v>
      </c>
      <c r="G178">
        <v>203</v>
      </c>
      <c r="H178" t="s">
        <v>546</v>
      </c>
      <c r="I178" t="s">
        <v>547</v>
      </c>
      <c r="J178" t="str" cm="1">
        <f t="array" ref="J178">IFERROR(_xlfn.XLOOKUP(Tableau6[[#This Row],[Code_Pays]],ListeUE27[[#All],[Code_Pays]],ListeUE27[[#All],[Code_UE27]],,0),"")</f>
        <v/>
      </c>
      <c r="K178" t="str">
        <f>IF(Tableau6[[#This Row],[CodeUE27]]=VaParametresNORM!$A$12,VaParametresNORM!$B$12,"")</f>
        <v/>
      </c>
      <c r="L178" t="str" cm="1">
        <f t="array" ref="L178">_xlfn.XLOOKUP(Tableau6[[#This Row],[Code_Pays]],Tableau8[[#All],[Code Pays]],Tableau8[[#All],[CodePMA]],"  ",0)</f>
        <v xml:space="preserve">  </v>
      </c>
      <c r="M178" t="str">
        <f>IF(Tableau6[[#This Row],[CodePMA]]=VaParametresNORM!$A$45,VaParametresNORM!$B$45,"")</f>
        <v/>
      </c>
      <c r="N178" s="1" t="str" cm="1">
        <f t="array" ref="N178">_xlfn.XLOOKUP(Tableau6[[#This Row],[Code_Pays]],Tableau9[[#All],[Code Pays]],Tableau9[[#All],[Code Groupe de pays]]," ",0)</f>
        <v xml:space="preserve"> </v>
      </c>
      <c r="O178" s="1" t="str">
        <f>IF(Tableau6[[#This Row],[codePVDsansLitoral]]=VaParametresNORM!$A$93,VaParametresNORM!$B$93,"")</f>
        <v/>
      </c>
      <c r="P178" s="1" t="str" cm="1">
        <f t="array" ref="P178">_xlfn.XLOOKUP(Tableau6[[#This Row],[idM49]],Tableau10[[#All],[Code Pays]],Tableau10[[#All],[Code Groupe de pays]]," ",0)</f>
        <v xml:space="preserve"> </v>
      </c>
      <c r="Q178" s="1" t="str">
        <f>IF(Tableau6[[#This Row],[codeIDV]]=VaParametresNORM!$A$125,VaParametresNORM!$B$125," ")</f>
        <v xml:space="preserve"> </v>
      </c>
      <c r="R178" s="1" t="str" cm="1">
        <f t="array" ref="R178">_xlfn.XLOOKUP(Tableau6[[#This Row],[idM49]],Tableau11[[#All],[Code Pays]],Tableau11[[#All],[Code Groupe de pays]]," ",0)</f>
        <v xml:space="preserve"> </v>
      </c>
      <c r="S178" s="1" t="str">
        <f>IF(Tableau6[[#This Row],[code_deficit_Vivrier]]=VaParametresNORM!$A$163,VaParametresNORM!$B$163,"")</f>
        <v/>
      </c>
      <c r="T178" s="1"/>
    </row>
    <row r="179" spans="1:20" x14ac:dyDescent="0.25">
      <c r="A179">
        <f>LEFT(Tableau6[[#This Row],[Code_ZoneContinent]],2)*100</f>
        <v>5400</v>
      </c>
      <c r="B179" t="str" cm="1">
        <f t="array" ref="B179">_xlfn.XLOOKUP(Tableau6[[#This Row],[CodeContinent]],Continent[[#All],[NumFAOContinent]],Continent[[#All],[Continent]])</f>
        <v>Europe</v>
      </c>
      <c r="C179">
        <v>5401</v>
      </c>
      <c r="D179" t="s">
        <v>554</v>
      </c>
      <c r="E179">
        <v>230</v>
      </c>
      <c r="F179" t="s">
        <v>548</v>
      </c>
      <c r="G179">
        <v>804</v>
      </c>
      <c r="H179" t="s">
        <v>549</v>
      </c>
      <c r="I179" t="s">
        <v>550</v>
      </c>
      <c r="J179" t="str" cm="1">
        <f t="array" ref="J179">IFERROR(_xlfn.XLOOKUP(Tableau6[[#This Row],[Code_Pays]],ListeUE27[[#All],[Code_Pays]],ListeUE27[[#All],[Code_UE27]],,0),"")</f>
        <v/>
      </c>
      <c r="K179" t="str">
        <f>IF(Tableau6[[#This Row],[CodeUE27]]=VaParametresNORM!$A$12,VaParametresNORM!$B$12,"")</f>
        <v/>
      </c>
      <c r="L179" t="str" cm="1">
        <f t="array" ref="L179">_xlfn.XLOOKUP(Tableau6[[#This Row],[Code_Pays]],Tableau8[[#All],[Code Pays]],Tableau8[[#All],[CodePMA]],"  ",0)</f>
        <v xml:space="preserve">  </v>
      </c>
      <c r="M179" t="str">
        <f>IF(Tableau6[[#This Row],[CodePMA]]=VaParametresNORM!$A$45,VaParametresNORM!$B$45,"")</f>
        <v/>
      </c>
      <c r="N179" s="1" t="str" cm="1">
        <f t="array" ref="N179">_xlfn.XLOOKUP(Tableau6[[#This Row],[Code_Pays]],Tableau9[[#All],[Code Pays]],Tableau9[[#All],[Code Groupe de pays]]," ",0)</f>
        <v xml:space="preserve"> </v>
      </c>
      <c r="O179" s="1" t="str">
        <f>IF(Tableau6[[#This Row],[codePVDsansLitoral]]=VaParametresNORM!$A$93,VaParametresNORM!$B$93,"")</f>
        <v/>
      </c>
      <c r="P179" s="1" t="str" cm="1">
        <f t="array" ref="P179">_xlfn.XLOOKUP(Tableau6[[#This Row],[idM49]],Tableau10[[#All],[Code Pays]],Tableau10[[#All],[Code Groupe de pays]]," ",0)</f>
        <v xml:space="preserve"> </v>
      </c>
      <c r="Q179" s="1" t="str">
        <f>IF(Tableau6[[#This Row],[codeIDV]]=VaParametresNORM!$A$125,VaParametresNORM!$B$125," ")</f>
        <v xml:space="preserve"> </v>
      </c>
      <c r="R179" s="1" t="str" cm="1">
        <f t="array" ref="R179">_xlfn.XLOOKUP(Tableau6[[#This Row],[idM49]],Tableau11[[#All],[Code Pays]],Tableau11[[#All],[Code Groupe de pays]]," ",0)</f>
        <v xml:space="preserve"> </v>
      </c>
      <c r="S179" s="1" t="str">
        <f>IF(Tableau6[[#This Row],[code_deficit_Vivrier]]=VaParametresNORM!$A$163,VaParametresNORM!$B$163,"")</f>
        <v/>
      </c>
      <c r="T179" s="1"/>
    </row>
    <row r="180" spans="1:20" x14ac:dyDescent="0.25">
      <c r="A180">
        <f>LEFT(Tableau6[[#This Row],[Code_ZoneContinent]],2)*100</f>
        <v>5400</v>
      </c>
      <c r="B180" t="str" cm="1">
        <f t="array" ref="B180">_xlfn.XLOOKUP(Tableau6[[#This Row],[CodeContinent]],Continent[[#All],[NumFAOContinent]],Continent[[#All],[Continent]])</f>
        <v>Europe</v>
      </c>
      <c r="C180">
        <v>5401</v>
      </c>
      <c r="D180" t="s">
        <v>554</v>
      </c>
      <c r="E180">
        <v>228</v>
      </c>
      <c r="F180" t="s">
        <v>551</v>
      </c>
      <c r="G180">
        <v>810</v>
      </c>
      <c r="H180" t="s">
        <v>57</v>
      </c>
      <c r="I180" t="s">
        <v>57</v>
      </c>
      <c r="J180" t="str" cm="1">
        <f t="array" ref="J180">IFERROR(_xlfn.XLOOKUP(Tableau6[[#This Row],[Code_Pays]],ListeUE27[[#All],[Code_Pays]],ListeUE27[[#All],[Code_UE27]],,0),"")</f>
        <v/>
      </c>
      <c r="K180" t="str">
        <f>IF(Tableau6[[#This Row],[CodeUE27]]=VaParametresNORM!$A$12,VaParametresNORM!$B$12,"")</f>
        <v/>
      </c>
      <c r="L180" t="str" cm="1">
        <f t="array" ref="L180">_xlfn.XLOOKUP(Tableau6[[#This Row],[Code_Pays]],Tableau8[[#All],[Code Pays]],Tableau8[[#All],[CodePMA]],"  ",0)</f>
        <v xml:space="preserve">  </v>
      </c>
      <c r="M180" t="str">
        <f>IF(Tableau6[[#This Row],[CodePMA]]=VaParametresNORM!$A$45,VaParametresNORM!$B$45,"")</f>
        <v/>
      </c>
      <c r="N180" s="1" t="str" cm="1">
        <f t="array" ref="N180">_xlfn.XLOOKUP(Tableau6[[#This Row],[Code_Pays]],Tableau9[[#All],[Code Pays]],Tableau9[[#All],[Code Groupe de pays]]," ",0)</f>
        <v xml:space="preserve"> </v>
      </c>
      <c r="O180" s="1" t="str">
        <f>IF(Tableau6[[#This Row],[codePVDsansLitoral]]=VaParametresNORM!$A$93,VaParametresNORM!$B$93,"")</f>
        <v/>
      </c>
      <c r="P180" s="1" t="str" cm="1">
        <f t="array" ref="P180">_xlfn.XLOOKUP(Tableau6[[#This Row],[idM49]],Tableau10[[#All],[Code Pays]],Tableau10[[#All],[Code Groupe de pays]]," ",0)</f>
        <v xml:space="preserve"> </v>
      </c>
      <c r="Q180" s="1" t="str">
        <f>IF(Tableau6[[#This Row],[codeIDV]]=VaParametresNORM!$A$125,VaParametresNORM!$B$125," ")</f>
        <v xml:space="preserve"> </v>
      </c>
      <c r="R180" s="1" t="str" cm="1">
        <f t="array" ref="R180">_xlfn.XLOOKUP(Tableau6[[#This Row],[idM49]],Tableau11[[#All],[Code Pays]],Tableau11[[#All],[Code Groupe de pays]]," ",0)</f>
        <v xml:space="preserve"> </v>
      </c>
      <c r="S180" s="1" t="str">
        <f>IF(Tableau6[[#This Row],[code_deficit_Vivrier]]=VaParametresNORM!$A$163,VaParametresNORM!$B$163,"")</f>
        <v/>
      </c>
      <c r="T180" s="1"/>
    </row>
    <row r="181" spans="1:20" x14ac:dyDescent="0.25">
      <c r="A181">
        <f>LEFT(Tableau6[[#This Row],[Code_ZoneContinent]],2)*100</f>
        <v>5500</v>
      </c>
      <c r="B181" t="str" cm="1">
        <f t="array" ref="B181">_xlfn.XLOOKUP(Tableau6[[#This Row],[CodeContinent]],Continent[[#All],[NumFAOContinent]],Continent[[#All],[Continent]])</f>
        <v>Océanie</v>
      </c>
      <c r="C181">
        <v>5502</v>
      </c>
      <c r="D181" t="s">
        <v>566</v>
      </c>
      <c r="E181">
        <v>66</v>
      </c>
      <c r="F181" t="s">
        <v>567</v>
      </c>
      <c r="G181">
        <v>242</v>
      </c>
      <c r="H181" t="s">
        <v>568</v>
      </c>
      <c r="I181" t="s">
        <v>569</v>
      </c>
      <c r="J181" t="str" cm="1">
        <f t="array" ref="J181">IFERROR(_xlfn.XLOOKUP(Tableau6[[#This Row],[Code_Pays]],ListeUE27[[#All],[Code_Pays]],ListeUE27[[#All],[Code_UE27]],,0),"")</f>
        <v/>
      </c>
      <c r="K181" t="str">
        <f>IF(Tableau6[[#This Row],[CodeUE27]]=VaParametresNORM!$A$12,VaParametresNORM!$B$12,"")</f>
        <v/>
      </c>
      <c r="L181" t="str" cm="1">
        <f t="array" ref="L181">_xlfn.XLOOKUP(Tableau6[[#This Row],[Code_Pays]],Tableau8[[#All],[Code Pays]],Tableau8[[#All],[CodePMA]],"  ",0)</f>
        <v xml:space="preserve">  </v>
      </c>
      <c r="M181" t="str">
        <f>IF(Tableau6[[#This Row],[CodePMA]]=VaParametresNORM!$A$45,VaParametresNORM!$B$45,"")</f>
        <v/>
      </c>
      <c r="N181" s="1" t="str" cm="1">
        <f t="array" ref="N181">_xlfn.XLOOKUP(Tableau6[[#This Row],[Code_Pays]],Tableau9[[#All],[Code Pays]],Tableau9[[#All],[Code Groupe de pays]]," ",0)</f>
        <v xml:space="preserve"> </v>
      </c>
      <c r="O181" s="1" t="str">
        <f>IF(Tableau6[[#This Row],[codePVDsansLitoral]]=VaParametresNORM!$A$93,VaParametresNORM!$B$93,"")</f>
        <v/>
      </c>
      <c r="P181" s="1" t="str" cm="1">
        <f t="array" ref="P181">_xlfn.XLOOKUP(Tableau6[[#This Row],[idM49]],Tableau10[[#All],[Code Pays]],Tableau10[[#All],[Code Groupe de pays]]," ",0)</f>
        <v xml:space="preserve"> </v>
      </c>
      <c r="Q181" s="1" t="str">
        <f>IF(Tableau6[[#This Row],[codeIDV]]=VaParametresNORM!$A$125,VaParametresNORM!$B$125," ")</f>
        <v xml:space="preserve"> </v>
      </c>
      <c r="R181" s="1" t="str" cm="1">
        <f t="array" ref="R181">_xlfn.XLOOKUP(Tableau6[[#This Row],[idM49]],Tableau11[[#All],[Code Pays]],Tableau11[[#All],[Code Groupe de pays]]," ",0)</f>
        <v xml:space="preserve"> </v>
      </c>
      <c r="S181" s="1" t="str">
        <f>IF(Tableau6[[#This Row],[code_deficit_Vivrier]]=VaParametresNORM!$A$163,VaParametresNORM!$B$163,"")</f>
        <v/>
      </c>
      <c r="T181" s="1"/>
    </row>
    <row r="182" spans="1:20" x14ac:dyDescent="0.25">
      <c r="A182">
        <f>LEFT(Tableau6[[#This Row],[Code_ZoneContinent]],2)*100</f>
        <v>5500</v>
      </c>
      <c r="B182" t="str" cm="1">
        <f t="array" ref="B182">_xlfn.XLOOKUP(Tableau6[[#This Row],[CodeContinent]],Continent[[#All],[NumFAOContinent]],Continent[[#All],[Continent]])</f>
        <v>Océanie</v>
      </c>
      <c r="C182">
        <v>5502</v>
      </c>
      <c r="D182" t="s">
        <v>566</v>
      </c>
      <c r="E182">
        <v>25</v>
      </c>
      <c r="F182" t="s">
        <v>557</v>
      </c>
      <c r="G182">
        <v>90</v>
      </c>
      <c r="H182" t="s">
        <v>558</v>
      </c>
      <c r="I182" t="s">
        <v>559</v>
      </c>
      <c r="J182" t="str" cm="1">
        <f t="array" ref="J182">IFERROR(_xlfn.XLOOKUP(Tableau6[[#This Row],[Code_Pays]],ListeUE27[[#All],[Code_Pays]],ListeUE27[[#All],[Code_UE27]],,0),"")</f>
        <v/>
      </c>
      <c r="K182" t="str">
        <f>IF(Tableau6[[#This Row],[CodeUE27]]=VaParametresNORM!$A$12,VaParametresNORM!$B$12,"")</f>
        <v/>
      </c>
      <c r="L182" cm="1">
        <f t="array" ref="L182">_xlfn.XLOOKUP(Tableau6[[#This Row],[Code_Pays]],Tableau8[[#All],[Code Pays]],Tableau8[[#All],[CodePMA]],"  ",0)</f>
        <v>5801</v>
      </c>
      <c r="M182" t="str">
        <f>IF(Tableau6[[#This Row],[CodePMA]]=VaParametresNORM!$A$45,VaParametresNORM!$B$45,"")</f>
        <v>Pays les moins développés</v>
      </c>
      <c r="N182" s="1" t="str" cm="1">
        <f t="array" ref="N182">_xlfn.XLOOKUP(Tableau6[[#This Row],[Code_Pays]],Tableau9[[#All],[Code Pays]],Tableau9[[#All],[Code Groupe de pays]]," ",0)</f>
        <v xml:space="preserve"> </v>
      </c>
      <c r="O182" s="1" t="str">
        <f>IF(Tableau6[[#This Row],[codePVDsansLitoral]]=VaParametresNORM!$A$93,VaParametresNORM!$B$93,"")</f>
        <v/>
      </c>
      <c r="P182" s="1" t="str" cm="1">
        <f t="array" ref="P182">_xlfn.XLOOKUP(Tableau6[[#This Row],[idM49]],Tableau10[[#All],[Code Pays]],Tableau10[[#All],[Code Groupe de pays]]," ",0)</f>
        <v xml:space="preserve"> </v>
      </c>
      <c r="Q182" s="1" t="str">
        <f>IF(Tableau6[[#This Row],[codeIDV]]=VaParametresNORM!$A$125,VaParametresNORM!$B$125," ")</f>
        <v xml:space="preserve"> </v>
      </c>
      <c r="R182" s="1" cm="1">
        <f t="array" ref="R182">_xlfn.XLOOKUP(Tableau6[[#This Row],[idM49]],Tableau11[[#All],[Code Pays]],Tableau11[[#All],[Code Groupe de pays]]," ",0)</f>
        <v>5815</v>
      </c>
      <c r="S182" s="1" t="str">
        <f>IF(Tableau6[[#This Row],[code_deficit_Vivrier]]=VaParametresNORM!$A$163,VaParametresNORM!$B$163,"")</f>
        <v>Pays à faible revenu et à déficit vivrier</v>
      </c>
      <c r="T182" s="1"/>
    </row>
    <row r="183" spans="1:20" x14ac:dyDescent="0.25">
      <c r="A183">
        <f>LEFT(Tableau6[[#This Row],[Code_ZoneContinent]],2)*100</f>
        <v>5500</v>
      </c>
      <c r="B183" t="str" cm="1">
        <f t="array" ref="B183">_xlfn.XLOOKUP(Tableau6[[#This Row],[CodeContinent]],Continent[[#All],[NumFAOContinent]],Continent[[#All],[Continent]])</f>
        <v>Océanie</v>
      </c>
      <c r="C183">
        <v>5502</v>
      </c>
      <c r="D183" t="s">
        <v>566</v>
      </c>
      <c r="E183">
        <v>153</v>
      </c>
      <c r="F183" t="s">
        <v>570</v>
      </c>
      <c r="G183">
        <v>540</v>
      </c>
      <c r="H183" t="s">
        <v>571</v>
      </c>
      <c r="I183" t="s">
        <v>572</v>
      </c>
      <c r="J183" t="str" cm="1">
        <f t="array" ref="J183">IFERROR(_xlfn.XLOOKUP(Tableau6[[#This Row],[Code_Pays]],ListeUE27[[#All],[Code_Pays]],ListeUE27[[#All],[Code_UE27]],,0),"")</f>
        <v/>
      </c>
      <c r="K183" t="str">
        <f>IF(Tableau6[[#This Row],[CodeUE27]]=VaParametresNORM!$A$12,VaParametresNORM!$B$12,"")</f>
        <v/>
      </c>
      <c r="L183" t="str" cm="1">
        <f t="array" ref="L183">_xlfn.XLOOKUP(Tableau6[[#This Row],[Code_Pays]],Tableau8[[#All],[Code Pays]],Tableau8[[#All],[CodePMA]],"  ",0)</f>
        <v xml:space="preserve">  </v>
      </c>
      <c r="M183" t="str">
        <f>IF(Tableau6[[#This Row],[CodePMA]]=VaParametresNORM!$A$45,VaParametresNORM!$B$45,"")</f>
        <v/>
      </c>
      <c r="N183" s="1" t="str" cm="1">
        <f t="array" ref="N183">_xlfn.XLOOKUP(Tableau6[[#This Row],[Code_Pays]],Tableau9[[#All],[Code Pays]],Tableau9[[#All],[Code Groupe de pays]]," ",0)</f>
        <v xml:space="preserve"> </v>
      </c>
      <c r="O183" s="1" t="str">
        <f>IF(Tableau6[[#This Row],[codePVDsansLitoral]]=VaParametresNORM!$A$93,VaParametresNORM!$B$93,"")</f>
        <v/>
      </c>
      <c r="P183" s="1" t="str" cm="1">
        <f t="array" ref="P183">_xlfn.XLOOKUP(Tableau6[[#This Row],[idM49]],Tableau10[[#All],[Code Pays]],Tableau10[[#All],[Code Groupe de pays]]," ",0)</f>
        <v xml:space="preserve"> </v>
      </c>
      <c r="Q183" s="1" t="str">
        <f>IF(Tableau6[[#This Row],[codeIDV]]=VaParametresNORM!$A$125,VaParametresNORM!$B$125," ")</f>
        <v xml:space="preserve"> </v>
      </c>
      <c r="R183" s="1" t="str" cm="1">
        <f t="array" ref="R183">_xlfn.XLOOKUP(Tableau6[[#This Row],[idM49]],Tableau11[[#All],[Code Pays]],Tableau11[[#All],[Code Groupe de pays]]," ",0)</f>
        <v xml:space="preserve"> </v>
      </c>
      <c r="S183" s="1" t="str">
        <f>IF(Tableau6[[#This Row],[code_deficit_Vivrier]]=VaParametresNORM!$A$163,VaParametresNORM!$B$163,"")</f>
        <v/>
      </c>
      <c r="T183" s="1"/>
    </row>
    <row r="184" spans="1:20" x14ac:dyDescent="0.25">
      <c r="A184">
        <f>LEFT(Tableau6[[#This Row],[Code_ZoneContinent]],2)*100</f>
        <v>5500</v>
      </c>
      <c r="B184" t="str" cm="1">
        <f t="array" ref="B184">_xlfn.XLOOKUP(Tableau6[[#This Row],[CodeContinent]],Continent[[#All],[NumFAOContinent]],Continent[[#All],[Continent]])</f>
        <v>Océanie</v>
      </c>
      <c r="C184">
        <v>5502</v>
      </c>
      <c r="D184" t="s">
        <v>566</v>
      </c>
      <c r="E184">
        <v>168</v>
      </c>
      <c r="F184" t="s">
        <v>573</v>
      </c>
      <c r="G184">
        <v>598</v>
      </c>
      <c r="H184" t="s">
        <v>574</v>
      </c>
      <c r="I184" t="s">
        <v>575</v>
      </c>
      <c r="J184" t="str" cm="1">
        <f t="array" ref="J184">IFERROR(_xlfn.XLOOKUP(Tableau6[[#This Row],[Code_Pays]],ListeUE27[[#All],[Code_Pays]],ListeUE27[[#All],[Code_UE27]],,0),"")</f>
        <v/>
      </c>
      <c r="K184" t="str">
        <f>IF(Tableau6[[#This Row],[CodeUE27]]=VaParametresNORM!$A$12,VaParametresNORM!$B$12,"")</f>
        <v/>
      </c>
      <c r="L184" t="str" cm="1">
        <f t="array" ref="L184">_xlfn.XLOOKUP(Tableau6[[#This Row],[Code_Pays]],Tableau8[[#All],[Code Pays]],Tableau8[[#All],[CodePMA]],"  ",0)</f>
        <v xml:space="preserve">  </v>
      </c>
      <c r="M184" t="str">
        <f>IF(Tableau6[[#This Row],[CodePMA]]=VaParametresNORM!$A$45,VaParametresNORM!$B$45,"")</f>
        <v/>
      </c>
      <c r="N184" s="1" t="str" cm="1">
        <f t="array" ref="N184">_xlfn.XLOOKUP(Tableau6[[#This Row],[Code_Pays]],Tableau9[[#All],[Code Pays]],Tableau9[[#All],[Code Groupe de pays]]," ",0)</f>
        <v xml:space="preserve"> </v>
      </c>
      <c r="O184" s="1" t="str">
        <f>IF(Tableau6[[#This Row],[codePVDsansLitoral]]=VaParametresNORM!$A$93,VaParametresNORM!$B$93,"")</f>
        <v/>
      </c>
      <c r="P184" s="1" t="str" cm="1">
        <f t="array" ref="P184">_xlfn.XLOOKUP(Tableau6[[#This Row],[idM49]],Tableau10[[#All],[Code Pays]],Tableau10[[#All],[Code Groupe de pays]]," ",0)</f>
        <v xml:space="preserve"> </v>
      </c>
      <c r="Q184" s="1" t="str">
        <f>IF(Tableau6[[#This Row],[codeIDV]]=VaParametresNORM!$A$125,VaParametresNORM!$B$125," ")</f>
        <v xml:space="preserve"> </v>
      </c>
      <c r="R184" s="1" t="str" cm="1">
        <f t="array" ref="R184">_xlfn.XLOOKUP(Tableau6[[#This Row],[idM49]],Tableau11[[#All],[Code Pays]],Tableau11[[#All],[Code Groupe de pays]]," ",0)</f>
        <v xml:space="preserve"> </v>
      </c>
      <c r="S184" s="1" t="str">
        <f>IF(Tableau6[[#This Row],[code_deficit_Vivrier]]=VaParametresNORM!$A$163,VaParametresNORM!$B$163,"")</f>
        <v/>
      </c>
      <c r="T184" s="1"/>
    </row>
    <row r="185" spans="1:20" x14ac:dyDescent="0.25">
      <c r="A185">
        <f>LEFT(Tableau6[[#This Row],[Code_ZoneContinent]],2)*100</f>
        <v>5500</v>
      </c>
      <c r="B185" t="str" cm="1">
        <f t="array" ref="B185">_xlfn.XLOOKUP(Tableau6[[#This Row],[CodeContinent]],Continent[[#All],[NumFAOContinent]],Continent[[#All],[Continent]])</f>
        <v>Océanie</v>
      </c>
      <c r="C185">
        <v>5502</v>
      </c>
      <c r="D185" t="s">
        <v>566</v>
      </c>
      <c r="E185">
        <v>155</v>
      </c>
      <c r="F185" t="s">
        <v>563</v>
      </c>
      <c r="G185">
        <v>548</v>
      </c>
      <c r="H185" t="s">
        <v>564</v>
      </c>
      <c r="I185" t="s">
        <v>565</v>
      </c>
      <c r="J185" t="str" cm="1">
        <f t="array" ref="J185">IFERROR(_xlfn.XLOOKUP(Tableau6[[#This Row],[Code_Pays]],ListeUE27[[#All],[Code_Pays]],ListeUE27[[#All],[Code_UE27]],,0),"")</f>
        <v/>
      </c>
      <c r="K185" t="str">
        <f>IF(Tableau6[[#This Row],[CodeUE27]]=VaParametresNORM!$A$12,VaParametresNORM!$B$12,"")</f>
        <v/>
      </c>
      <c r="L185" cm="1">
        <f t="array" ref="L185">_xlfn.XLOOKUP(Tableau6[[#This Row],[Code_Pays]],Tableau8[[#All],[Code Pays]],Tableau8[[#All],[CodePMA]],"  ",0)</f>
        <v>5801</v>
      </c>
      <c r="M185" t="str">
        <f>IF(Tableau6[[#This Row],[CodePMA]]=VaParametresNORM!$A$45,VaParametresNORM!$B$45,"")</f>
        <v>Pays les moins développés</v>
      </c>
      <c r="N185" s="1" t="str" cm="1">
        <f t="array" ref="N185">_xlfn.XLOOKUP(Tableau6[[#This Row],[Code_Pays]],Tableau9[[#All],[Code Pays]],Tableau9[[#All],[Code Groupe de pays]]," ",0)</f>
        <v xml:space="preserve"> </v>
      </c>
      <c r="O185" s="1" t="str">
        <f>IF(Tableau6[[#This Row],[codePVDsansLitoral]]=VaParametresNORM!$A$93,VaParametresNORM!$B$93,"")</f>
        <v/>
      </c>
      <c r="P185" s="1" t="str" cm="1">
        <f t="array" ref="P185">_xlfn.XLOOKUP(Tableau6[[#This Row],[idM49]],Tableau10[[#All],[Code Pays]],Tableau10[[#All],[Code Groupe de pays]]," ",0)</f>
        <v xml:space="preserve"> </v>
      </c>
      <c r="Q185" s="1" t="str">
        <f>IF(Tableau6[[#This Row],[codeIDV]]=VaParametresNORM!$A$125,VaParametresNORM!$B$125," ")</f>
        <v xml:space="preserve"> </v>
      </c>
      <c r="R185" s="1" t="str" cm="1">
        <f t="array" ref="R185">_xlfn.XLOOKUP(Tableau6[[#This Row],[idM49]],Tableau11[[#All],[Code Pays]],Tableau11[[#All],[Code Groupe de pays]]," ",0)</f>
        <v xml:space="preserve"> </v>
      </c>
      <c r="S185" s="1" t="str">
        <f>IF(Tableau6[[#This Row],[code_deficit_Vivrier]]=VaParametresNORM!$A$163,VaParametresNORM!$B$163,"")</f>
        <v/>
      </c>
      <c r="T185" s="1"/>
    </row>
    <row r="186" spans="1:20" x14ac:dyDescent="0.25">
      <c r="A186">
        <f>LEFT(Tableau6[[#This Row],[Code_ZoneContinent]],2)*100</f>
        <v>5500</v>
      </c>
      <c r="B186" t="str" cm="1">
        <f t="array" ref="B186">_xlfn.XLOOKUP(Tableau6[[#This Row],[CodeContinent]],Continent[[#All],[NumFAOContinent]],Continent[[#All],[Continent]])</f>
        <v>Océanie</v>
      </c>
      <c r="C186">
        <v>5503</v>
      </c>
      <c r="D186" t="s">
        <v>576</v>
      </c>
      <c r="E186">
        <v>83</v>
      </c>
      <c r="F186" t="s">
        <v>560</v>
      </c>
      <c r="G186">
        <v>296</v>
      </c>
      <c r="H186" t="s">
        <v>561</v>
      </c>
      <c r="I186" t="s">
        <v>562</v>
      </c>
      <c r="J186" t="str" cm="1">
        <f t="array" ref="J186">IFERROR(_xlfn.XLOOKUP(Tableau6[[#This Row],[Code_Pays]],ListeUE27[[#All],[Code_Pays]],ListeUE27[[#All],[Code_UE27]],,0),"")</f>
        <v/>
      </c>
      <c r="K186" t="str">
        <f>IF(Tableau6[[#This Row],[CodeUE27]]=VaParametresNORM!$A$12,VaParametresNORM!$B$12,"")</f>
        <v/>
      </c>
      <c r="L186" cm="1">
        <f t="array" ref="L186">_xlfn.XLOOKUP(Tableau6[[#This Row],[Code_Pays]],Tableau8[[#All],[Code Pays]],Tableau8[[#All],[CodePMA]],"  ",0)</f>
        <v>5801</v>
      </c>
      <c r="M186" t="str">
        <f>IF(Tableau6[[#This Row],[CodePMA]]=VaParametresNORM!$A$45,VaParametresNORM!$B$45,"")</f>
        <v>Pays les moins développés</v>
      </c>
      <c r="N186" s="1" t="str" cm="1">
        <f t="array" ref="N186">_xlfn.XLOOKUP(Tableau6[[#This Row],[Code_Pays]],Tableau9[[#All],[Code Pays]],Tableau9[[#All],[Code Groupe de pays]]," ",0)</f>
        <v xml:space="preserve"> </v>
      </c>
      <c r="O186" s="1" t="str">
        <f>IF(Tableau6[[#This Row],[codePVDsansLitoral]]=VaParametresNORM!$A$93,VaParametresNORM!$B$93,"")</f>
        <v/>
      </c>
      <c r="P186" s="1" t="str" cm="1">
        <f t="array" ref="P186">_xlfn.XLOOKUP(Tableau6[[#This Row],[idM49]],Tableau10[[#All],[Code Pays]],Tableau10[[#All],[Code Groupe de pays]]," ",0)</f>
        <v xml:space="preserve"> </v>
      </c>
      <c r="Q186" s="1" t="str">
        <f>IF(Tableau6[[#This Row],[codeIDV]]=VaParametresNORM!$A$125,VaParametresNORM!$B$125," ")</f>
        <v xml:space="preserve"> </v>
      </c>
      <c r="R186" s="1" t="str" cm="1">
        <f t="array" ref="R186">_xlfn.XLOOKUP(Tableau6[[#This Row],[idM49]],Tableau11[[#All],[Code Pays]],Tableau11[[#All],[Code Groupe de pays]]," ",0)</f>
        <v xml:space="preserve"> </v>
      </c>
      <c r="S186" s="1" t="str">
        <f>IF(Tableau6[[#This Row],[code_deficit_Vivrier]]=VaParametresNORM!$A$163,VaParametresNORM!$B$163,"")</f>
        <v/>
      </c>
      <c r="T186" s="1"/>
    </row>
    <row r="187" spans="1:20" x14ac:dyDescent="0.25">
      <c r="A187">
        <f>LEFT(Tableau6[[#This Row],[Code_ZoneContinent]],2)*100</f>
        <v>5500</v>
      </c>
      <c r="B187" t="str" cm="1">
        <f t="array" ref="B187">_xlfn.XLOOKUP(Tableau6[[#This Row],[CodeContinent]],Continent[[#All],[NumFAOContinent]],Continent[[#All],[Continent]])</f>
        <v>Océanie</v>
      </c>
      <c r="C187">
        <v>5504</v>
      </c>
      <c r="D187" t="s">
        <v>589</v>
      </c>
      <c r="E187">
        <v>70</v>
      </c>
      <c r="F187" t="s">
        <v>578</v>
      </c>
      <c r="G187">
        <v>258</v>
      </c>
      <c r="H187" t="s">
        <v>579</v>
      </c>
      <c r="I187" t="s">
        <v>580</v>
      </c>
      <c r="J187" t="str" cm="1">
        <f t="array" ref="J187">IFERROR(_xlfn.XLOOKUP(Tableau6[[#This Row],[Code_Pays]],ListeUE27[[#All],[Code_Pays]],ListeUE27[[#All],[Code_UE27]],,0),"")</f>
        <v/>
      </c>
      <c r="K187" t="str">
        <f>IF(Tableau6[[#This Row],[CodeUE27]]=VaParametresNORM!$A$12,VaParametresNORM!$B$12,"")</f>
        <v/>
      </c>
      <c r="L187" t="str" cm="1">
        <f t="array" ref="L187">_xlfn.XLOOKUP(Tableau6[[#This Row],[Code_Pays]],Tableau8[[#All],[Code Pays]],Tableau8[[#All],[CodePMA]],"  ",0)</f>
        <v xml:space="preserve">  </v>
      </c>
      <c r="M187" t="str">
        <f>IF(Tableau6[[#This Row],[CodePMA]]=VaParametresNORM!$A$45,VaParametresNORM!$B$45,"")</f>
        <v/>
      </c>
      <c r="N187" s="1" t="str" cm="1">
        <f t="array" ref="N187">_xlfn.XLOOKUP(Tableau6[[#This Row],[Code_Pays]],Tableau9[[#All],[Code Pays]],Tableau9[[#All],[Code Groupe de pays]]," ",0)</f>
        <v xml:space="preserve"> </v>
      </c>
      <c r="O187" s="1" t="str">
        <f>IF(Tableau6[[#This Row],[codePVDsansLitoral]]=VaParametresNORM!$A$93,VaParametresNORM!$B$93,"")</f>
        <v/>
      </c>
      <c r="P187" s="1" t="str" cm="1">
        <f t="array" ref="P187">_xlfn.XLOOKUP(Tableau6[[#This Row],[idM49]],Tableau10[[#All],[Code Pays]],Tableau10[[#All],[Code Groupe de pays]]," ",0)</f>
        <v xml:space="preserve"> </v>
      </c>
      <c r="Q187" s="1" t="str">
        <f>IF(Tableau6[[#This Row],[codeIDV]]=VaParametresNORM!$A$125,VaParametresNORM!$B$125," ")</f>
        <v xml:space="preserve"> </v>
      </c>
      <c r="R187" s="1" t="str" cm="1">
        <f t="array" ref="R187">_xlfn.XLOOKUP(Tableau6[[#This Row],[idM49]],Tableau11[[#All],[Code Pays]],Tableau11[[#All],[Code Groupe de pays]]," ",0)</f>
        <v xml:space="preserve"> </v>
      </c>
      <c r="S187" s="1" t="str">
        <f>IF(Tableau6[[#This Row],[code_deficit_Vivrier]]=VaParametresNORM!$A$163,VaParametresNORM!$B$163,"")</f>
        <v/>
      </c>
      <c r="T187" s="1"/>
    </row>
    <row r="188" spans="1:20" x14ac:dyDescent="0.25">
      <c r="A188">
        <f>LEFT(Tableau6[[#This Row],[Code_ZoneContinent]],2)*100</f>
        <v>5500</v>
      </c>
      <c r="B188" t="str" cm="1">
        <f t="array" ref="B188">_xlfn.XLOOKUP(Tableau6[[#This Row],[CodeContinent]],Continent[[#All],[NumFAOContinent]],Continent[[#All],[Continent]])</f>
        <v>Océanie</v>
      </c>
      <c r="C188">
        <v>5504</v>
      </c>
      <c r="D188" t="s">
        <v>589</v>
      </c>
      <c r="E188">
        <v>244</v>
      </c>
      <c r="F188" t="s">
        <v>581</v>
      </c>
      <c r="G188">
        <v>882</v>
      </c>
      <c r="H188" t="s">
        <v>582</v>
      </c>
      <c r="I188" t="s">
        <v>583</v>
      </c>
      <c r="J188" t="str" cm="1">
        <f t="array" ref="J188">IFERROR(_xlfn.XLOOKUP(Tableau6[[#This Row],[Code_Pays]],ListeUE27[[#All],[Code_Pays]],ListeUE27[[#All],[Code_UE27]],,0),"")</f>
        <v/>
      </c>
      <c r="K188" t="str">
        <f>IF(Tableau6[[#This Row],[CodeUE27]]=VaParametresNORM!$A$12,VaParametresNORM!$B$12,"")</f>
        <v/>
      </c>
      <c r="L188" t="str" cm="1">
        <f t="array" ref="L188">_xlfn.XLOOKUP(Tableau6[[#This Row],[Code_Pays]],Tableau8[[#All],[Code Pays]],Tableau8[[#All],[CodePMA]],"  ",0)</f>
        <v xml:space="preserve">  </v>
      </c>
      <c r="M188" t="str">
        <f>IF(Tableau6[[#This Row],[CodePMA]]=VaParametresNORM!$A$45,VaParametresNORM!$B$45,"")</f>
        <v/>
      </c>
      <c r="N188" s="1" t="str" cm="1">
        <f t="array" ref="N188">_xlfn.XLOOKUP(Tableau6[[#This Row],[Code_Pays]],Tableau9[[#All],[Code Pays]],Tableau9[[#All],[Code Groupe de pays]]," ",0)</f>
        <v xml:space="preserve"> </v>
      </c>
      <c r="O188" s="1" t="str">
        <f>IF(Tableau6[[#This Row],[codePVDsansLitoral]]=VaParametresNORM!$A$93,VaParametresNORM!$B$93,"")</f>
        <v/>
      </c>
      <c r="P188" s="1" t="str" cm="1">
        <f t="array" ref="P188">_xlfn.XLOOKUP(Tableau6[[#This Row],[idM49]],Tableau10[[#All],[Code Pays]],Tableau10[[#All],[Code Groupe de pays]]," ",0)</f>
        <v xml:space="preserve"> </v>
      </c>
      <c r="Q188" s="1" t="str">
        <f>IF(Tableau6[[#This Row],[codeIDV]]=VaParametresNORM!$A$125,VaParametresNORM!$B$125," ")</f>
        <v xml:space="preserve"> </v>
      </c>
      <c r="R188" s="1" t="str" cm="1">
        <f t="array" ref="R188">_xlfn.XLOOKUP(Tableau6[[#This Row],[idM49]],Tableau11[[#All],[Code Pays]],Tableau11[[#All],[Code Groupe de pays]]," ",0)</f>
        <v xml:space="preserve"> </v>
      </c>
      <c r="S188" s="1" t="str">
        <f>IF(Tableau6[[#This Row],[code_deficit_Vivrier]]=VaParametresNORM!$A$163,VaParametresNORM!$B$163,"")</f>
        <v/>
      </c>
      <c r="T188" s="1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A4C61E-1ACF-4F17-A565-13AA48AAFA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FAOgroupePays</vt:lpstr>
      <vt:lpstr>FAOcodePAYS</vt:lpstr>
      <vt:lpstr>VaParametresNORM</vt:lpstr>
      <vt:lpstr>PaysFAO</vt:lpstr>
      <vt:lpstr>Pays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ARESE</dc:creator>
  <cp:lastModifiedBy>Vincent ARESE</cp:lastModifiedBy>
  <dcterms:created xsi:type="dcterms:W3CDTF">2015-06-05T18:17:20Z</dcterms:created>
  <dcterms:modified xsi:type="dcterms:W3CDTF">2022-03-31T13:41:39Z</dcterms:modified>
</cp:coreProperties>
</file>